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New modelling\TPM 3rd issues paper modelling\"/>
    </mc:Choice>
  </mc:AlternateContent>
  <xr:revisionPtr revIDLastSave="0" documentId="13_ncr:1_{83F67358-42BE-47C5-A542-81733484E64B}" xr6:coauthVersionLast="43" xr6:coauthVersionMax="43" xr10:uidLastSave="{00000000-0000-0000-0000-000000000000}"/>
  <bookViews>
    <workbookView xWindow="-108" yWindow="-108" windowWidth="23256" windowHeight="12576" xr2:uid="{F41A665B-04B2-49CB-995E-104E8F5ECC16}"/>
  </bookViews>
  <sheets>
    <sheet name="README" sheetId="1" r:id="rId1"/>
    <sheet name="ComCom KOE Demand Gen" sheetId="8" r:id="rId2"/>
    <sheet name="Dec 2018 Trad.vSPD results" sheetId="2" r:id="rId3"/>
    <sheet name="Sep 2018 Trad.vSPD result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8" l="1"/>
  <c r="H14" i="8"/>
  <c r="I14" i="8"/>
  <c r="J14" i="8"/>
  <c r="K14" i="8"/>
  <c r="L14" i="8"/>
  <c r="M14" i="8"/>
  <c r="N14" i="8"/>
  <c r="O14" i="8"/>
  <c r="P14" i="8"/>
  <c r="F14" i="8"/>
  <c r="G8" i="8"/>
  <c r="H8" i="8"/>
  <c r="I8" i="8"/>
  <c r="J8" i="8"/>
  <c r="K8" i="8"/>
  <c r="L8" i="8"/>
  <c r="M8" i="8"/>
  <c r="N8" i="8"/>
  <c r="O8" i="8"/>
  <c r="P8" i="8"/>
  <c r="F8" i="8"/>
  <c r="L35" i="3" l="1"/>
  <c r="M35" i="3" s="1"/>
  <c r="L36" i="3"/>
  <c r="M36" i="3" s="1"/>
  <c r="L37" i="3"/>
  <c r="M37" i="3" s="1"/>
  <c r="L34" i="3"/>
  <c r="M34" i="3" s="1"/>
  <c r="B23" i="3"/>
  <c r="B22" i="3"/>
  <c r="L52" i="2" l="1"/>
  <c r="N52" i="2" s="1"/>
  <c r="L51" i="2"/>
  <c r="L50" i="2"/>
  <c r="N50" i="2" s="1"/>
  <c r="L49" i="2"/>
  <c r="L48" i="2"/>
  <c r="L47" i="2"/>
  <c r="L46" i="2"/>
  <c r="L45" i="2"/>
  <c r="L28" i="2"/>
  <c r="N28" i="2" s="1"/>
  <c r="L27" i="2"/>
  <c r="L26" i="2"/>
  <c r="N26" i="2" s="1"/>
  <c r="L25" i="2"/>
  <c r="L20" i="2"/>
  <c r="N20" i="2" s="1"/>
  <c r="L19" i="2"/>
  <c r="L18" i="2"/>
  <c r="N18" i="2" s="1"/>
  <c r="L17" i="2"/>
  <c r="N17" i="2" s="1"/>
  <c r="L24" i="2"/>
  <c r="N24" i="2" s="1"/>
  <c r="L23" i="2"/>
  <c r="L22" i="2"/>
  <c r="N22" i="2" s="1"/>
  <c r="L21" i="2"/>
  <c r="L16" i="2"/>
  <c r="N16" i="2" s="1"/>
  <c r="L15" i="2"/>
  <c r="N15" i="2" s="1"/>
  <c r="L14" i="2"/>
  <c r="N14" i="2" s="1"/>
  <c r="L13" i="2"/>
  <c r="N13" i="2" s="1"/>
  <c r="L36" i="2"/>
  <c r="L35" i="2"/>
  <c r="L34" i="2"/>
  <c r="N34" i="2" s="1"/>
  <c r="L33" i="2"/>
  <c r="L32" i="2"/>
  <c r="L31" i="2"/>
  <c r="N31" i="2" s="1"/>
  <c r="L30" i="2"/>
  <c r="N30" i="2" s="1"/>
  <c r="L29" i="2"/>
  <c r="L12" i="2"/>
  <c r="L11" i="2"/>
  <c r="L10" i="2"/>
  <c r="N10" i="2" s="1"/>
  <c r="L9" i="2"/>
  <c r="L44" i="2"/>
  <c r="L43" i="2"/>
  <c r="L42" i="2"/>
  <c r="L41" i="2"/>
  <c r="L40" i="2"/>
  <c r="L39" i="2"/>
  <c r="N39" i="2" s="1"/>
  <c r="L38" i="2"/>
  <c r="L37" i="2"/>
  <c r="N37" i="2" s="1"/>
  <c r="N48" i="2" l="1"/>
  <c r="N42" i="2"/>
  <c r="N21" i="2"/>
  <c r="N25" i="2"/>
  <c r="N49" i="2"/>
  <c r="N41" i="2"/>
  <c r="N11" i="2"/>
  <c r="N46" i="2"/>
  <c r="N35" i="2"/>
  <c r="N51" i="2"/>
  <c r="N47" i="2"/>
  <c r="N43" i="2"/>
  <c r="N9" i="2"/>
  <c r="N12" i="2"/>
  <c r="N23" i="2"/>
  <c r="N40" i="2"/>
  <c r="N38" i="2"/>
  <c r="N33" i="2"/>
  <c r="N36" i="2"/>
  <c r="N27" i="2"/>
  <c r="N44" i="2"/>
  <c r="N45" i="2"/>
  <c r="N29" i="2"/>
  <c r="N32" i="2"/>
  <c r="N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tc={82DA6A67-FC41-4C0E-9FA6-5843D84EC5C7}</author>
  </authors>
  <commentList>
    <comment ref="M29" authorId="0" shapeId="0" xr:uid="{82DA6A67-FC41-4C0E-9FA6-5843D84EC5C7}">
      <text>
        <t>[Threaded comment]
Your version of Excel allows you to read this threaded comment; however, any edits to it will get removed if the file is opened in a newer version of Excel. Learn more: https://go.microsoft.com/fwlink/?linkid=870924
Comment:
    Zeroed as no data available. However, Top Energy does not materially benefit from, LSI Reliability.</t>
      </text>
    </comment>
  </commentList>
</comments>
</file>

<file path=xl/sharedStrings.xml><?xml version="1.0" encoding="utf-8"?>
<sst xmlns="http://schemas.openxmlformats.org/spreadsheetml/2006/main" count="522" uniqueCount="158">
  <si>
    <t>README</t>
  </si>
  <si>
    <t>Run</t>
  </si>
  <si>
    <t>Year</t>
  </si>
  <si>
    <t>node</t>
  </si>
  <si>
    <t>generationMWh</t>
  </si>
  <si>
    <t>loadMWh</t>
  </si>
  <si>
    <t>deltaSS</t>
  </si>
  <si>
    <t>pos_deltaSS</t>
  </si>
  <si>
    <t>neg_deltaSS</t>
  </si>
  <si>
    <t>deltaCS</t>
  </si>
  <si>
    <t>pos_deltaCS</t>
  </si>
  <si>
    <t>neg_deltaCS</t>
  </si>
  <si>
    <t>GEN Benefit</t>
  </si>
  <si>
    <t>LOAD Benefit</t>
  </si>
  <si>
    <t>Benefit</t>
  </si>
  <si>
    <t>POC name</t>
  </si>
  <si>
    <t>Customer</t>
  </si>
  <si>
    <t>GEN node</t>
  </si>
  <si>
    <t>NIGU variable_2014_2015</t>
  </si>
  <si>
    <t>2014_2015</t>
  </si>
  <si>
    <t>KOE1101</t>
  </si>
  <si>
    <t>Kaikohe</t>
  </si>
  <si>
    <t>Top Energy</t>
  </si>
  <si>
    <t>NIGU variable_2015_2016</t>
  </si>
  <si>
    <t>2015_2016</t>
  </si>
  <si>
    <t>NIGU variable_2016_2017</t>
  </si>
  <si>
    <t>2016_2017</t>
  </si>
  <si>
    <t>NIGU variable_2017_2018</t>
  </si>
  <si>
    <t>2017_2018</t>
  </si>
  <si>
    <t>NIGU_Fixed_2014_2015</t>
  </si>
  <si>
    <t>NIGU_Fixed_2015_2016</t>
  </si>
  <si>
    <t>NIGU_Fixed_2016_2017</t>
  </si>
  <si>
    <t>NIGU_Fixed_2017_2018</t>
  </si>
  <si>
    <t>BPE_HAY_No VPO_2014_2015</t>
  </si>
  <si>
    <t>BPE_HAY_No VPO_2015_2016</t>
  </si>
  <si>
    <t>BPE_HAY_No VPO_2016_2017</t>
  </si>
  <si>
    <t>BPE_HAY_No VPO_2017_2018</t>
  </si>
  <si>
    <t>LSI Reliability_No VPO_2014_2015</t>
  </si>
  <si>
    <t>LSI Reliability_No VPO_2015_2016</t>
  </si>
  <si>
    <t>LSI Reliability_No VPO_2016_2017</t>
  </si>
  <si>
    <t>LSI Reliability_No VPO_2017_2018</t>
  </si>
  <si>
    <t>LSI Renw_No VPO_2014_2015</t>
  </si>
  <si>
    <t>LSI Renw_No VPO_2015_2016</t>
  </si>
  <si>
    <t>LSI Renw_No VPO_2016_2017</t>
  </si>
  <si>
    <t>LSI Renw_No VPO_2017_2018</t>
  </si>
  <si>
    <t>HVDC_Fixed_No res_2014_2015</t>
  </si>
  <si>
    <t>HVDC_Fixed_No res_2015_2016</t>
  </si>
  <si>
    <t>HVDC_Fixed_No res_2016_2017</t>
  </si>
  <si>
    <t>HVDC_Fixed_No res_2017_2018</t>
  </si>
  <si>
    <t>HVDC_Var_No Res_2014_2015</t>
  </si>
  <si>
    <t>HVDC_Var_No Res_2015_2016</t>
  </si>
  <si>
    <t>HVDC_Var_No Res_2016_2017</t>
  </si>
  <si>
    <t>HVDC_Var_No Res_2017_2018</t>
  </si>
  <si>
    <t>HVDC_Fixed_Res_2014_2015</t>
  </si>
  <si>
    <t>HVDC_Fixed_Res_2015_2016</t>
  </si>
  <si>
    <t>HVDC_Fixed_Res_2016_2017</t>
  </si>
  <si>
    <t>HVDC_Fixed_Res_2017_2018</t>
  </si>
  <si>
    <t>HVDC_Var_Res_2014_2015</t>
  </si>
  <si>
    <t>HVDC_Var_Res_2015_2016</t>
  </si>
  <si>
    <t>HVDC_Var_Res_2016_2017</t>
  </si>
  <si>
    <t>HVDC_Var_Res_2017_2018</t>
  </si>
  <si>
    <t>Wairakei_Fixed_2014_2015</t>
  </si>
  <si>
    <t>Wairakei_Fixed_2015_2016</t>
  </si>
  <si>
    <t>Wairakei_Fixed_2016_2017</t>
  </si>
  <si>
    <t>Wairakei_Fixed_2017_2018</t>
  </si>
  <si>
    <t>Wairakei_Var_2014_2015</t>
  </si>
  <si>
    <t>Wairakei_Var_2015_2016</t>
  </si>
  <si>
    <t>Wairakei_Var_2016_2017</t>
  </si>
  <si>
    <t>Wairakei_Var_2017_2018</t>
  </si>
  <si>
    <t xml:space="preserve">Note: </t>
  </si>
  <si>
    <t>Investment</t>
  </si>
  <si>
    <t>BPE_HAY Var VPO</t>
  </si>
  <si>
    <t>BPE_HAY_2014_2015</t>
  </si>
  <si>
    <t>BPE_HAY_2015_2016</t>
  </si>
  <si>
    <t>BPE_HAY_2016_2017</t>
  </si>
  <si>
    <t>BPE_HAY_2017_2018</t>
  </si>
  <si>
    <t>HVDC_node_benefits</t>
  </si>
  <si>
    <t>HVDC_node_benefits_no_rserve</t>
  </si>
  <si>
    <t>LSI_node_benefits</t>
  </si>
  <si>
    <t>LSI_node_benefits_Variable_VOP</t>
  </si>
  <si>
    <t>NAaN_node_benefits</t>
  </si>
  <si>
    <t>NIGU Var VPO</t>
  </si>
  <si>
    <t>NIGUP_node_benefits</t>
  </si>
  <si>
    <t>NIGUP_node_benefits_Variable_VO</t>
  </si>
  <si>
    <t>Pole 2 Var VPO</t>
  </si>
  <si>
    <t>Pole 3 Var VPO</t>
  </si>
  <si>
    <t>Pole2_node_benefits</t>
  </si>
  <si>
    <t>Pole2_node_benefits_no_rserve</t>
  </si>
  <si>
    <t>Pole3_node_benefits</t>
  </si>
  <si>
    <t>Pole3_node_benefits_no_rserve</t>
  </si>
  <si>
    <t>WRKring_node_benefits</t>
  </si>
  <si>
    <t>WRKring_node_benefits_Variable_</t>
  </si>
  <si>
    <t>Note: We don’t have all vSPD run cases, but we do now the vcorrect volumes pa:</t>
  </si>
  <si>
    <t>Generation</t>
  </si>
  <si>
    <t>Informative run results</t>
  </si>
  <si>
    <t>HVDC 2017-18, Fixed, Reserve in</t>
  </si>
  <si>
    <t>HVDC 2017-18, Fixed, Reserve out</t>
  </si>
  <si>
    <t>HVDC 2017-18, Var, Reserve out</t>
  </si>
  <si>
    <t>NIGU Var VPO 2017-18</t>
  </si>
  <si>
    <t>NIGUP_node_benefits 2017-18</t>
  </si>
  <si>
    <t>LSI_fixed 2017-18</t>
  </si>
  <si>
    <t>LSI_variable 2017-18</t>
  </si>
  <si>
    <t>Wairakei Fiixed 2017-18</t>
  </si>
  <si>
    <t>Wairakei Variable 2017-18</t>
  </si>
  <si>
    <t>HVDC Reserves VAR 2014_2015</t>
  </si>
  <si>
    <t>HVDC Reserves VAR 2015_2016</t>
  </si>
  <si>
    <t>HVDC Reserves VAR 2016_2017</t>
  </si>
  <si>
    <t>HVDC Reserves VAR 2017_2018</t>
  </si>
  <si>
    <t xml:space="preserve">Note: With the exception of BPE_HAY fixed and HVDC VAR we only have 2017-18 year runs. </t>
  </si>
  <si>
    <t>Gross 2017-8</t>
  </si>
  <si>
    <t>Gen 2017-8</t>
  </si>
  <si>
    <t>Net 2017-8</t>
  </si>
  <si>
    <t>From reconciliation data - this demonstrates that the volumes in the September data are correct</t>
  </si>
  <si>
    <t>kWh</t>
  </si>
  <si>
    <t>Load MWh</t>
  </si>
  <si>
    <t>December Run</t>
  </si>
  <si>
    <t>September run</t>
  </si>
  <si>
    <t xml:space="preserve">GXP Name / Region Name </t>
  </si>
  <si>
    <t>CY</t>
  </si>
  <si>
    <t>CY (Actual)</t>
  </si>
  <si>
    <t>CY+1</t>
  </si>
  <si>
    <t>CY+2</t>
  </si>
  <si>
    <t>CY+3</t>
  </si>
  <si>
    <t>CY+4</t>
  </si>
  <si>
    <t>CY+5</t>
  </si>
  <si>
    <t>CY+6</t>
  </si>
  <si>
    <t>CY+7</t>
  </si>
  <si>
    <t>CY+8</t>
  </si>
  <si>
    <t>CY+9</t>
  </si>
  <si>
    <t>CY+10</t>
  </si>
  <si>
    <t xml:space="preserve">Comments on Capacity </t>
  </si>
  <si>
    <t>Yes</t>
  </si>
  <si>
    <t>No issues. Note: values assume a 24MW contribution from the embedded generator Ngawha</t>
  </si>
  <si>
    <t>MW</t>
  </si>
  <si>
    <t>Demand</t>
  </si>
  <si>
    <t>GXPs Total</t>
  </si>
  <si>
    <t>KOE % of total demand</t>
  </si>
  <si>
    <t xml:space="preserve">Kaikohe (Ngawha) </t>
  </si>
  <si>
    <t>An adjustment is required on the Dec 2018 vSPD run benefits for KOE1101 because 28 MW of NgaWha expansion was netted off in that calculation, and this netting off process is required to be reversed out.</t>
  </si>
  <si>
    <t xml:space="preserve">The adjustment is being reversed out because the Authority has taken the view that the new NgaWha generation will be grid connected, ie, no netting permitted. </t>
  </si>
  <si>
    <t xml:space="preserve">A grid connected generation adjustment should be made once NgaWha is commissioned. This can be done in 2020-21, or earlier. </t>
  </si>
  <si>
    <t>However, NgaWha is not likely to benefit from most transmission investments as higher prices would be received by NgaWha in Northland if there was no transmission network at all (because the transmission network introduces competition for generation services into the region).</t>
  </si>
  <si>
    <t>The adjustment is undertaken half hourly.</t>
  </si>
  <si>
    <t>NIGU</t>
  </si>
  <si>
    <t>HVDC</t>
  </si>
  <si>
    <t>Grand Total</t>
  </si>
  <si>
    <t>Results</t>
  </si>
  <si>
    <t>Variable VPO</t>
  </si>
  <si>
    <t>Fixed VPO cases</t>
  </si>
  <si>
    <t>generation</t>
  </si>
  <si>
    <t>load</t>
  </si>
  <si>
    <t>Gen Ben</t>
  </si>
  <si>
    <t>Loan Ben</t>
  </si>
  <si>
    <t>Adjusted volumes/benefits, summarised by year</t>
  </si>
  <si>
    <t>Wairakei Ring</t>
  </si>
  <si>
    <t>Adjustments not required for other investments because the KOE1101's benefit from these investments is immaterial.</t>
  </si>
  <si>
    <t>Load</t>
  </si>
  <si>
    <t>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</si>
</sst>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_);_(* \(#,##0.00\);_(* &quot;-&quot;??_);_(@_)"/>
    <numFmt numFmtId="166"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i/>
      <sz val="10"/>
      <name val="Calibri"/>
      <family val="2"/>
      <scheme val="minor"/>
    </font>
    <font>
      <sz val="10"/>
      <name val="Calibri"/>
      <family val="2"/>
      <scheme val="minor"/>
    </font>
    <font>
      <b/>
      <sz val="11"/>
      <name val="Calibri"/>
      <family val="2"/>
      <scheme val="minor"/>
    </font>
    <font>
      <sz val="10"/>
      <color theme="1"/>
      <name val="Calibri"/>
      <family val="4"/>
      <scheme val="minor"/>
    </font>
    <font>
      <b/>
      <sz val="11"/>
      <color theme="1"/>
      <name val="Calibri"/>
      <family val="1"/>
      <scheme val="minor"/>
    </font>
    <font>
      <i/>
      <sz val="11"/>
      <color theme="1"/>
      <name val="Calibri"/>
      <family val="2"/>
      <scheme val="minor"/>
    </font>
    <font>
      <b/>
      <sz val="10"/>
      <name val="Calibri"/>
      <family val="2"/>
      <scheme val="minor"/>
    </font>
    <font>
      <sz val="1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7" borderId="1">
      <alignment horizontal="right"/>
    </xf>
    <xf numFmtId="0" fontId="6" fillId="7" borderId="0" applyAlignment="0"/>
    <xf numFmtId="0" fontId="5" fillId="7" borderId="0" applyBorder="0"/>
    <xf numFmtId="0" fontId="5" fillId="7" borderId="0" applyBorder="0">
      <alignment horizontal="center" wrapText="1"/>
    </xf>
    <xf numFmtId="165" fontId="8" fillId="0" borderId="0" applyFont="0" applyFill="0" applyBorder="0" applyAlignment="0" applyProtection="0"/>
    <xf numFmtId="0" fontId="6" fillId="7" borderId="0" applyBorder="0">
      <alignment horizontal="left"/>
    </xf>
    <xf numFmtId="0" fontId="1" fillId="0" borderId="0"/>
    <xf numFmtId="0" fontId="11" fillId="7" borderId="0" applyBorder="0">
      <alignment horizontal="left"/>
    </xf>
    <xf numFmtId="0" fontId="1" fillId="0" borderId="0"/>
  </cellStyleXfs>
  <cellXfs count="56">
    <xf numFmtId="0" fontId="0" fillId="0" borderId="0" xfId="0"/>
    <xf numFmtId="0" fontId="2" fillId="0" borderId="0" xfId="0" applyFont="1"/>
    <xf numFmtId="164" fontId="2" fillId="0" borderId="0" xfId="1" applyNumberFormat="1" applyFont="1"/>
    <xf numFmtId="164" fontId="0" fillId="0" borderId="0" xfId="1" applyNumberFormat="1" applyFont="1"/>
    <xf numFmtId="0" fontId="0" fillId="2" borderId="0" xfId="0" applyFill="1"/>
    <xf numFmtId="164" fontId="0" fillId="2" borderId="0" xfId="1" applyNumberFormat="1" applyFont="1" applyFill="1"/>
    <xf numFmtId="0" fontId="2" fillId="0" borderId="0" xfId="0" applyFont="1" applyAlignment="1">
      <alignment horizontal="right"/>
    </xf>
    <xf numFmtId="164" fontId="2" fillId="0" borderId="0" xfId="1" applyNumberFormat="1" applyFont="1" applyAlignment="1">
      <alignment horizontal="right"/>
    </xf>
    <xf numFmtId="164" fontId="0" fillId="3" borderId="0" xfId="1" applyNumberFormat="1" applyFont="1" applyFill="1"/>
    <xf numFmtId="164" fontId="0" fillId="0" borderId="0" xfId="0" applyNumberFormat="1"/>
    <xf numFmtId="0" fontId="2" fillId="2" borderId="0" xfId="0" applyFont="1" applyFill="1"/>
    <xf numFmtId="0" fontId="0" fillId="4" borderId="0" xfId="0" applyFill="1"/>
    <xf numFmtId="0" fontId="3" fillId="0" borderId="0" xfId="0" applyFont="1"/>
    <xf numFmtId="164" fontId="0" fillId="4" borderId="0" xfId="0" applyNumberFormat="1" applyFill="1"/>
    <xf numFmtId="164" fontId="4" fillId="0" borderId="0" xfId="1" applyNumberFormat="1" applyFont="1"/>
    <xf numFmtId="164" fontId="4" fillId="4" borderId="0" xfId="0" applyNumberFormat="1" applyFont="1" applyFill="1"/>
    <xf numFmtId="0" fontId="0" fillId="5" borderId="0" xfId="0" applyFill="1"/>
    <xf numFmtId="164" fontId="2" fillId="5" borderId="0" xfId="1" applyNumberFormat="1" applyFont="1" applyFill="1" applyAlignment="1">
      <alignment horizontal="right"/>
    </xf>
    <xf numFmtId="164" fontId="2" fillId="5" borderId="0" xfId="1" applyNumberFormat="1" applyFont="1" applyFill="1"/>
    <xf numFmtId="0" fontId="0" fillId="6" borderId="0" xfId="0" applyFill="1"/>
    <xf numFmtId="0" fontId="2" fillId="6" borderId="0" xfId="0" applyFont="1" applyFill="1" applyAlignment="1">
      <alignment horizontal="right"/>
    </xf>
    <xf numFmtId="164" fontId="2" fillId="6" borderId="0" xfId="1" applyNumberFormat="1" applyFont="1" applyFill="1" applyAlignment="1">
      <alignment horizontal="right"/>
    </xf>
    <xf numFmtId="164" fontId="0" fillId="6" borderId="0" xfId="1" applyNumberFormat="1" applyFont="1" applyFill="1"/>
    <xf numFmtId="164" fontId="4" fillId="6" borderId="0" xfId="1" applyNumberFormat="1" applyFont="1" applyFill="1"/>
    <xf numFmtId="0" fontId="5" fillId="8" borderId="2" xfId="3" applyFill="1" applyBorder="1">
      <alignment horizontal="right"/>
    </xf>
    <xf numFmtId="0" fontId="5" fillId="8" borderId="0" xfId="3" applyFill="1" applyBorder="1">
      <alignment horizontal="right"/>
    </xf>
    <xf numFmtId="0" fontId="6" fillId="8" borderId="0" xfId="4" applyFill="1" applyBorder="1"/>
    <xf numFmtId="0" fontId="7" fillId="8" borderId="0" xfId="5" applyFont="1" applyFill="1" applyBorder="1" applyAlignment="1">
      <alignment horizontal="left"/>
    </xf>
    <xf numFmtId="0" fontId="7" fillId="0" borderId="0" xfId="6" applyFont="1" applyFill="1" applyBorder="1" applyAlignment="1">
      <alignment horizontal="center" wrapText="1"/>
    </xf>
    <xf numFmtId="0" fontId="7" fillId="8" borderId="0" xfId="6" applyFont="1" applyFill="1" applyBorder="1">
      <alignment horizontal="center" wrapText="1"/>
    </xf>
    <xf numFmtId="0" fontId="7" fillId="0" borderId="0" xfId="6" applyFont="1" applyFill="1" applyBorder="1">
      <alignment horizontal="center" wrapText="1"/>
    </xf>
    <xf numFmtId="165" fontId="7" fillId="0" borderId="0" xfId="7" applyNumberFormat="1" applyFont="1" applyFill="1" applyBorder="1" applyAlignment="1">
      <alignment horizontal="center" wrapText="1"/>
    </xf>
    <xf numFmtId="0" fontId="9" fillId="0" borderId="0" xfId="6" applyFont="1" applyFill="1" applyBorder="1">
      <alignment horizontal="center" wrapText="1"/>
    </xf>
    <xf numFmtId="0" fontId="6" fillId="8" borderId="0" xfId="8" applyFill="1" applyBorder="1">
      <alignment horizontal="left"/>
    </xf>
    <xf numFmtId="0" fontId="10" fillId="0" borderId="3" xfId="9" applyFont="1" applyBorder="1"/>
    <xf numFmtId="0" fontId="10" fillId="0" borderId="4" xfId="9" applyFont="1" applyFill="1" applyBorder="1" applyAlignment="1">
      <alignment horizontal="center"/>
    </xf>
    <xf numFmtId="0" fontId="1" fillId="0" borderId="3" xfId="0" applyFont="1" applyBorder="1"/>
    <xf numFmtId="164" fontId="10" fillId="0" borderId="5" xfId="1" applyNumberFormat="1" applyFont="1" applyBorder="1"/>
    <xf numFmtId="164" fontId="10" fillId="0" borderId="3" xfId="1" applyNumberFormat="1" applyFont="1" applyBorder="1"/>
    <xf numFmtId="0" fontId="1" fillId="0" borderId="3" xfId="9" applyNumberFormat="1" applyFont="1" applyBorder="1" applyAlignment="1">
      <alignment horizontal="left" vertical="top" wrapText="1"/>
    </xf>
    <xf numFmtId="0" fontId="1" fillId="0" borderId="6" xfId="9" applyBorder="1"/>
    <xf numFmtId="0" fontId="7" fillId="8" borderId="7" xfId="10" applyFont="1" applyFill="1" applyBorder="1">
      <alignment horizontal="left"/>
    </xf>
    <xf numFmtId="165" fontId="12" fillId="0" borderId="8" xfId="7" applyNumberFormat="1" applyFont="1" applyFill="1" applyBorder="1" applyAlignment="1" applyProtection="1">
      <alignment horizontal="center"/>
    </xf>
    <xf numFmtId="164" fontId="12" fillId="9" borderId="9" xfId="1" applyNumberFormat="1" applyFont="1" applyFill="1" applyBorder="1" applyAlignment="1" applyProtection="1">
      <alignment horizontal="right"/>
    </xf>
    <xf numFmtId="164" fontId="12" fillId="9" borderId="8" xfId="1" applyNumberFormat="1" applyFont="1" applyFill="1" applyBorder="1" applyAlignment="1" applyProtection="1">
      <alignment horizontal="right"/>
    </xf>
    <xf numFmtId="166" fontId="0" fillId="0" borderId="0" xfId="2" applyNumberFormat="1" applyFont="1"/>
    <xf numFmtId="0" fontId="10" fillId="0" borderId="3" xfId="11" applyFont="1" applyBorder="1"/>
    <xf numFmtId="0" fontId="10" fillId="0" borderId="4" xfId="9" applyFont="1" applyBorder="1" applyAlignment="1">
      <alignment horizontal="center"/>
    </xf>
    <xf numFmtId="164" fontId="10" fillId="0" borderId="10" xfId="1" applyNumberFormat="1" applyFont="1" applyBorder="1"/>
    <xf numFmtId="164" fontId="2" fillId="0" borderId="0" xfId="1" applyNumberFormat="1" applyFont="1" applyAlignment="1">
      <alignment horizontal="left"/>
    </xf>
    <xf numFmtId="164" fontId="0" fillId="0" borderId="0" xfId="1" applyNumberFormat="1" applyFont="1" applyAlignment="1">
      <alignment horizontal="right"/>
    </xf>
    <xf numFmtId="0" fontId="0" fillId="0" borderId="0" xfId="0" applyFill="1"/>
    <xf numFmtId="164" fontId="0" fillId="0" borderId="0" xfId="1" applyNumberFormat="1" applyFont="1" applyFill="1"/>
    <xf numFmtId="164" fontId="2" fillId="0" borderId="0" xfId="1" applyNumberFormat="1" applyFont="1" applyFill="1"/>
    <xf numFmtId="164" fontId="0" fillId="0" borderId="0" xfId="0" applyNumberFormat="1" applyFill="1"/>
    <xf numFmtId="164" fontId="4" fillId="0" borderId="0" xfId="0" applyNumberFormat="1" applyFont="1" applyFill="1"/>
  </cellXfs>
  <cellStyles count="12">
    <cellStyle name="Comma" xfId="1" builtinId="3"/>
    <cellStyle name="Comma 12 2" xfId="7" xr:uid="{8B4B3AF8-A1E0-4E76-8BEF-E149EED4512D}"/>
    <cellStyle name="Comment" xfId="5" xr:uid="{2DDC891A-01F2-43B3-B8B5-22F84D33AFAB}"/>
    <cellStyle name="Data Rows" xfId="4" xr:uid="{A0F23BE3-3DC3-4A37-BE99-E0672D821774}"/>
    <cellStyle name="Heading3" xfId="10" xr:uid="{89198C36-9F22-4893-A357-44320500E897}"/>
    <cellStyle name="Normal" xfId="0" builtinId="0"/>
    <cellStyle name="Normal 65 5" xfId="9" xr:uid="{A424953A-283B-4FBF-BC0B-B126C7166E68}"/>
    <cellStyle name="Normal 67 5" xfId="11" xr:uid="{369249F8-F1C3-4C92-9CFE-3A1D6E7B2B5B}"/>
    <cellStyle name="Percent" xfId="2" builtinId="5"/>
    <cellStyle name="RowRef 2" xfId="3" xr:uid="{228B1F80-3334-4640-B696-13A74D627251}"/>
    <cellStyle name="Text" xfId="8" xr:uid="{96E3D8E1-7643-4DCC-84C7-C037B81D400D}"/>
    <cellStyle name="Year0" xfId="6" xr:uid="{D27F1052-558F-4394-B7D7-6EAE9C587F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30079</xdr:colOff>
      <xdr:row>7</xdr:row>
      <xdr:rowOff>60158</xdr:rowOff>
    </xdr:from>
    <xdr:to>
      <xdr:col>7</xdr:col>
      <xdr:colOff>210553</xdr:colOff>
      <xdr:row>7</xdr:row>
      <xdr:rowOff>120316</xdr:rowOff>
    </xdr:to>
    <xdr:cxnSp macro="">
      <xdr:nvCxnSpPr>
        <xdr:cNvPr id="3" name="Straight Arrow Connector 2">
          <a:extLst>
            <a:ext uri="{FF2B5EF4-FFF2-40B4-BE49-F238E27FC236}">
              <a16:creationId xmlns:a16="http://schemas.microsoft.com/office/drawing/2014/main" id="{4D65061E-E20A-40B9-B0FA-3F71249E31FF}"/>
            </a:ext>
          </a:extLst>
        </xdr:cNvPr>
        <xdr:cNvCxnSpPr/>
      </xdr:nvCxnSpPr>
      <xdr:spPr>
        <a:xfrm flipV="1">
          <a:off x="4261184" y="1323474"/>
          <a:ext cx="3549316" cy="601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Blair Robertson" id="{CC252390-58E0-4BCD-90BF-BBCC92905D93}" userId="d48a12c7fa262c4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29" dT="2019-03-02T03:46:26.88" personId="{CC252390-58E0-4BCD-90BF-BBCC92905D93}" id="{82DA6A67-FC41-4C0E-9FA6-5843D84EC5C7}">
    <text>Zeroed as no data available. However, Top Energy does not materially benefit from, LSI Reliability.</text>
  </threadedComment>
</ThreadedComment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A3C9-3ECE-459E-BBF7-D296046B204E}">
  <dimension ref="B2:L34"/>
  <sheetViews>
    <sheetView tabSelected="1" zoomScale="72" zoomScaleNormal="72" workbookViewId="0">
      <selection activeCell="N10" sqref="N10"/>
    </sheetView>
  </sheetViews>
  <sheetFormatPr defaultRowHeight="14.4" x14ac:dyDescent="0.3"/>
  <cols>
    <col min="1" max="1" width="4.21875" customWidth="1"/>
    <col min="2" max="2" width="14.6640625" customWidth="1"/>
    <col min="3" max="3" width="17.33203125" customWidth="1"/>
    <col min="5" max="6" width="14.33203125" customWidth="1"/>
    <col min="8" max="8" width="13.77734375" customWidth="1"/>
    <col min="9" max="10" width="12.109375" customWidth="1"/>
    <col min="12" max="12" width="14" customWidth="1"/>
    <col min="15" max="15" width="16.109375" bestFit="1" customWidth="1"/>
  </cols>
  <sheetData>
    <row r="2" spans="2:12" ht="15.6" x14ac:dyDescent="0.3">
      <c r="B2" s="12" t="s">
        <v>0</v>
      </c>
    </row>
    <row r="3" spans="2:12" x14ac:dyDescent="0.3">
      <c r="B3" t="s">
        <v>138</v>
      </c>
    </row>
    <row r="4" spans="2:12" x14ac:dyDescent="0.3">
      <c r="B4" t="s">
        <v>139</v>
      </c>
    </row>
    <row r="5" spans="2:12" x14ac:dyDescent="0.3">
      <c r="B5" t="s">
        <v>140</v>
      </c>
    </row>
    <row r="6" spans="2:12" ht="13.8" customHeight="1" x14ac:dyDescent="0.3">
      <c r="B6" t="s">
        <v>141</v>
      </c>
    </row>
    <row r="7" spans="2:12" x14ac:dyDescent="0.3">
      <c r="B7" t="s">
        <v>142</v>
      </c>
    </row>
    <row r="9" spans="2:12" x14ac:dyDescent="0.3">
      <c r="B9" s="2" t="s">
        <v>146</v>
      </c>
    </row>
    <row r="10" spans="2:12" x14ac:dyDescent="0.3">
      <c r="B10" t="s">
        <v>153</v>
      </c>
    </row>
    <row r="12" spans="2:12" x14ac:dyDescent="0.3">
      <c r="B12" s="1" t="s">
        <v>147</v>
      </c>
      <c r="H12" s="1" t="s">
        <v>148</v>
      </c>
    </row>
    <row r="13" spans="2:12" x14ac:dyDescent="0.3">
      <c r="B13" s="1" t="s">
        <v>143</v>
      </c>
      <c r="C13" s="50" t="s">
        <v>93</v>
      </c>
      <c r="D13" s="50" t="s">
        <v>156</v>
      </c>
      <c r="E13" s="50" t="s">
        <v>151</v>
      </c>
      <c r="F13" s="50" t="s">
        <v>152</v>
      </c>
      <c r="H13" s="49" t="s">
        <v>143</v>
      </c>
      <c r="I13" s="50" t="s">
        <v>149</v>
      </c>
      <c r="J13" s="50" t="s">
        <v>150</v>
      </c>
      <c r="K13" s="50" t="s">
        <v>151</v>
      </c>
      <c r="L13" s="50" t="s">
        <v>152</v>
      </c>
    </row>
    <row r="14" spans="2:12" x14ac:dyDescent="0.3">
      <c r="B14" t="s">
        <v>19</v>
      </c>
      <c r="C14" s="8">
        <v>229.23699999999997</v>
      </c>
      <c r="D14" s="8">
        <v>163165.05050000024</v>
      </c>
      <c r="E14" s="8">
        <v>0</v>
      </c>
      <c r="F14" s="8">
        <v>1116790.2339074968</v>
      </c>
      <c r="H14" s="3" t="s">
        <v>19</v>
      </c>
      <c r="I14" s="8">
        <v>229.2369999999998</v>
      </c>
      <c r="J14" s="8">
        <v>326287.1919999994</v>
      </c>
      <c r="K14" s="8">
        <v>0</v>
      </c>
      <c r="L14" s="8">
        <v>3641515.5010995138</v>
      </c>
    </row>
    <row r="15" spans="2:12" x14ac:dyDescent="0.3">
      <c r="B15" t="s">
        <v>24</v>
      </c>
      <c r="C15" s="8">
        <v>97.829000000000022</v>
      </c>
      <c r="D15" s="8">
        <v>161423.02699999991</v>
      </c>
      <c r="E15" s="8">
        <v>0</v>
      </c>
      <c r="F15" s="8">
        <v>967050.78292050329</v>
      </c>
      <c r="H15" s="3" t="s">
        <v>24</v>
      </c>
      <c r="I15" s="8">
        <v>97.828999999999965</v>
      </c>
      <c r="J15" s="8">
        <v>322839.12400000053</v>
      </c>
      <c r="K15" s="8">
        <v>0</v>
      </c>
      <c r="L15" s="8">
        <v>3764697.445092503</v>
      </c>
    </row>
    <row r="16" spans="2:12" x14ac:dyDescent="0.3">
      <c r="B16" t="s">
        <v>26</v>
      </c>
      <c r="C16" s="8">
        <v>150.02199999999996</v>
      </c>
      <c r="D16" s="8">
        <v>155995.79949999932</v>
      </c>
      <c r="E16" s="8">
        <v>0</v>
      </c>
      <c r="F16" s="8">
        <v>1700874.8197099932</v>
      </c>
      <c r="H16" s="3" t="s">
        <v>26</v>
      </c>
      <c r="I16" s="8">
        <v>150.02199999999999</v>
      </c>
      <c r="J16" s="8">
        <v>311975.6560000006</v>
      </c>
      <c r="K16" s="8">
        <v>0</v>
      </c>
      <c r="L16" s="8">
        <v>24803777.82855818</v>
      </c>
    </row>
    <row r="17" spans="2:12" x14ac:dyDescent="0.3">
      <c r="B17" t="s">
        <v>28</v>
      </c>
      <c r="C17" s="8">
        <v>139.68900000000005</v>
      </c>
      <c r="D17" s="8">
        <v>157666.28849999883</v>
      </c>
      <c r="E17" s="8">
        <v>0</v>
      </c>
      <c r="F17" s="8">
        <v>2190292.751825009</v>
      </c>
      <c r="H17" s="3" t="s">
        <v>28</v>
      </c>
      <c r="I17" s="8">
        <v>139.68300000000002</v>
      </c>
      <c r="J17" s="8">
        <v>315326.79100000003</v>
      </c>
      <c r="K17" s="8">
        <v>0</v>
      </c>
      <c r="L17" s="8">
        <v>20522638.898081996</v>
      </c>
    </row>
    <row r="18" spans="2:12" x14ac:dyDescent="0.3">
      <c r="C18" s="9"/>
      <c r="D18" s="9"/>
      <c r="E18" s="9"/>
      <c r="F18" s="9"/>
    </row>
    <row r="19" spans="2:12" x14ac:dyDescent="0.3">
      <c r="I19" s="3"/>
      <c r="J19" s="3"/>
      <c r="K19" s="3"/>
      <c r="L19" s="3"/>
    </row>
    <row r="20" spans="2:12" x14ac:dyDescent="0.3">
      <c r="B20" s="2" t="s">
        <v>144</v>
      </c>
      <c r="C20" s="50" t="s">
        <v>93</v>
      </c>
      <c r="D20" s="50" t="s">
        <v>156</v>
      </c>
      <c r="E20" s="50" t="s">
        <v>151</v>
      </c>
      <c r="F20" s="50" t="s">
        <v>152</v>
      </c>
      <c r="H20" s="2" t="s">
        <v>144</v>
      </c>
      <c r="I20" s="50" t="s">
        <v>149</v>
      </c>
      <c r="J20" s="50" t="s">
        <v>150</v>
      </c>
      <c r="K20" s="50" t="s">
        <v>151</v>
      </c>
      <c r="L20" s="50" t="s">
        <v>152</v>
      </c>
    </row>
    <row r="21" spans="2:12" x14ac:dyDescent="0.3">
      <c r="B21" s="3" t="s">
        <v>19</v>
      </c>
      <c r="C21" s="8">
        <v>229.2369999999998</v>
      </c>
      <c r="D21" s="8">
        <v>162788.01199999967</v>
      </c>
      <c r="E21" s="8">
        <v>0</v>
      </c>
      <c r="F21" s="8">
        <v>2766762.9643705119</v>
      </c>
      <c r="H21" s="3" t="s">
        <v>19</v>
      </c>
      <c r="I21" s="8">
        <v>229.2369999999998</v>
      </c>
      <c r="J21" s="8">
        <v>327104.69999999902</v>
      </c>
      <c r="K21" s="8">
        <v>0</v>
      </c>
      <c r="L21" s="8">
        <v>21913757.202969484</v>
      </c>
    </row>
    <row r="22" spans="2:12" x14ac:dyDescent="0.3">
      <c r="B22" s="3" t="s">
        <v>24</v>
      </c>
      <c r="C22" s="8">
        <v>97.828999999999965</v>
      </c>
      <c r="D22" s="8">
        <v>160769.23850000024</v>
      </c>
      <c r="E22" s="8">
        <v>0</v>
      </c>
      <c r="F22" s="8">
        <v>2199419.0551179987</v>
      </c>
      <c r="H22" s="3" t="s">
        <v>24</v>
      </c>
      <c r="I22" s="8">
        <v>97.828999999999965</v>
      </c>
      <c r="J22" s="8">
        <v>322535.49900000059</v>
      </c>
      <c r="K22" s="8">
        <v>0</v>
      </c>
      <c r="L22" s="8">
        <v>20348504.224226352</v>
      </c>
    </row>
    <row r="23" spans="2:12" x14ac:dyDescent="0.3">
      <c r="B23" s="3" t="s">
        <v>26</v>
      </c>
      <c r="C23" s="8">
        <v>150.02199999999999</v>
      </c>
      <c r="D23" s="8">
        <v>155995.79950000031</v>
      </c>
      <c r="E23" s="8">
        <v>0</v>
      </c>
      <c r="F23" s="8">
        <v>1943753.2565089872</v>
      </c>
      <c r="H23" s="3" t="s">
        <v>26</v>
      </c>
      <c r="I23" s="8">
        <v>150.02199999999999</v>
      </c>
      <c r="J23" s="8">
        <v>312354.71900000068</v>
      </c>
      <c r="K23" s="8">
        <v>0</v>
      </c>
      <c r="L23" s="8">
        <v>26067428.390863031</v>
      </c>
    </row>
    <row r="24" spans="2:12" x14ac:dyDescent="0.3">
      <c r="B24" s="3" t="s">
        <v>28</v>
      </c>
      <c r="C24" s="8">
        <v>139.68900000000002</v>
      </c>
      <c r="D24" s="8">
        <v>157521.9169999999</v>
      </c>
      <c r="E24" s="8">
        <v>0</v>
      </c>
      <c r="F24" s="8">
        <v>1721736.8987610058</v>
      </c>
      <c r="H24" s="3" t="s">
        <v>28</v>
      </c>
      <c r="I24" s="8">
        <v>139.68300000000002</v>
      </c>
      <c r="J24" s="8">
        <v>315548.96799999994</v>
      </c>
      <c r="K24" s="8">
        <v>0</v>
      </c>
      <c r="L24" s="8">
        <v>26767168.873148397</v>
      </c>
    </row>
    <row r="25" spans="2:12" x14ac:dyDescent="0.3">
      <c r="B25" s="2" t="s">
        <v>145</v>
      </c>
      <c r="C25" s="2"/>
      <c r="D25" s="2"/>
      <c r="E25" s="2"/>
      <c r="F25" s="2"/>
    </row>
    <row r="26" spans="2:12" x14ac:dyDescent="0.3">
      <c r="I26" s="3"/>
      <c r="J26" s="3"/>
      <c r="K26" s="3"/>
      <c r="L26" s="3"/>
    </row>
    <row r="27" spans="2:12" x14ac:dyDescent="0.3">
      <c r="C27" s="3"/>
      <c r="D27" s="3"/>
      <c r="E27" s="3"/>
      <c r="F27" s="3"/>
    </row>
    <row r="28" spans="2:12" x14ac:dyDescent="0.3">
      <c r="B28" s="49" t="s">
        <v>154</v>
      </c>
      <c r="C28" s="50" t="s">
        <v>93</v>
      </c>
      <c r="D28" s="50" t="s">
        <v>156</v>
      </c>
      <c r="E28" s="50" t="s">
        <v>151</v>
      </c>
      <c r="F28" s="50" t="s">
        <v>152</v>
      </c>
      <c r="H28" s="49" t="s">
        <v>154</v>
      </c>
      <c r="I28" s="50" t="s">
        <v>149</v>
      </c>
      <c r="J28" s="50" t="s">
        <v>150</v>
      </c>
      <c r="K28" s="50" t="s">
        <v>151</v>
      </c>
      <c r="L28" s="50" t="s">
        <v>152</v>
      </c>
    </row>
    <row r="29" spans="2:12" x14ac:dyDescent="0.3">
      <c r="B29" s="3" t="s">
        <v>19</v>
      </c>
      <c r="C29" s="8">
        <v>229.23699999999999</v>
      </c>
      <c r="D29" s="8">
        <v>163165.05050000054</v>
      </c>
      <c r="E29" s="8">
        <v>0</v>
      </c>
      <c r="F29" s="8">
        <v>459367.92426700069</v>
      </c>
      <c r="H29" s="3" t="s">
        <v>19</v>
      </c>
      <c r="I29" s="8">
        <v>229.23699999999994</v>
      </c>
      <c r="J29" s="8">
        <v>327847.89799999911</v>
      </c>
      <c r="K29" s="8">
        <v>0</v>
      </c>
      <c r="L29" s="8">
        <v>714065.07727150084</v>
      </c>
    </row>
    <row r="30" spans="2:12" x14ac:dyDescent="0.3">
      <c r="B30" s="3" t="s">
        <v>24</v>
      </c>
      <c r="C30" s="8">
        <v>97.829000000000008</v>
      </c>
      <c r="D30" s="8">
        <v>161423.02699999991</v>
      </c>
      <c r="E30" s="8">
        <v>0</v>
      </c>
      <c r="F30" s="8">
        <v>532430.70602750115</v>
      </c>
      <c r="H30" s="3" t="s">
        <v>24</v>
      </c>
      <c r="I30" s="8">
        <v>97.828999999999922</v>
      </c>
      <c r="J30" s="8">
        <v>323977.55100000044</v>
      </c>
      <c r="K30" s="8">
        <v>0</v>
      </c>
      <c r="L30" s="8">
        <v>791639.64817749918</v>
      </c>
    </row>
    <row r="31" spans="2:12" x14ac:dyDescent="0.3">
      <c r="B31" s="3" t="s">
        <v>26</v>
      </c>
      <c r="C31" s="8">
        <v>150.02200000000005</v>
      </c>
      <c r="D31" s="8">
        <v>155995.79949999941</v>
      </c>
      <c r="E31" s="8">
        <v>0</v>
      </c>
      <c r="F31" s="8">
        <v>1584775.385284493</v>
      </c>
      <c r="H31" s="3" t="s">
        <v>26</v>
      </c>
      <c r="I31" s="8">
        <v>150.02200000000005</v>
      </c>
      <c r="J31" s="8">
        <v>312354.71900000068</v>
      </c>
      <c r="K31" s="8">
        <v>0</v>
      </c>
      <c r="L31" s="8">
        <v>3172191.9598884936</v>
      </c>
    </row>
    <row r="32" spans="2:12" x14ac:dyDescent="0.3">
      <c r="B32" s="3" t="s">
        <v>28</v>
      </c>
      <c r="C32" s="8">
        <v>139.68900000000005</v>
      </c>
      <c r="D32" s="8">
        <v>157664.3419999991</v>
      </c>
      <c r="E32" s="8">
        <v>0</v>
      </c>
      <c r="F32" s="8">
        <v>1951577.6070685016</v>
      </c>
      <c r="H32" s="3" t="s">
        <v>28</v>
      </c>
      <c r="I32" s="8">
        <v>139.68299999999999</v>
      </c>
      <c r="J32" s="8">
        <v>315974.41499999992</v>
      </c>
      <c r="K32" s="8">
        <v>0</v>
      </c>
      <c r="L32" s="8">
        <v>4343127.6152259884</v>
      </c>
    </row>
    <row r="33" spans="2:6" x14ac:dyDescent="0.3">
      <c r="B33" s="3"/>
      <c r="C33" s="3"/>
      <c r="D33" s="3"/>
      <c r="E33" s="3"/>
      <c r="F33" s="3"/>
    </row>
    <row r="34" spans="2:6" x14ac:dyDescent="0.3">
      <c r="B34" s="3"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A4519-4447-4457-9347-EA764F8E44F6}">
  <dimension ref="A1:S14"/>
  <sheetViews>
    <sheetView workbookViewId="0">
      <selection activeCell="D16" sqref="D16"/>
    </sheetView>
  </sheetViews>
  <sheetFormatPr defaultRowHeight="14.4" x14ac:dyDescent="0.3"/>
  <cols>
    <col min="4" max="4" width="12.6640625" customWidth="1"/>
  </cols>
  <sheetData>
    <row r="1" spans="1:19" x14ac:dyDescent="0.3">
      <c r="A1" t="s">
        <v>133</v>
      </c>
    </row>
    <row r="3" spans="1:19" ht="15.9" customHeight="1" x14ac:dyDescent="0.3">
      <c r="A3" s="24"/>
      <c r="C3" s="26"/>
      <c r="D3" s="27" t="s">
        <v>117</v>
      </c>
      <c r="E3" s="28" t="s">
        <v>118</v>
      </c>
      <c r="F3" s="29" t="s">
        <v>119</v>
      </c>
      <c r="G3" s="29" t="s">
        <v>120</v>
      </c>
      <c r="H3" s="29" t="s">
        <v>121</v>
      </c>
      <c r="I3" s="29" t="s">
        <v>122</v>
      </c>
      <c r="J3" s="29" t="s">
        <v>123</v>
      </c>
      <c r="K3" s="29" t="s">
        <v>124</v>
      </c>
      <c r="L3" s="29" t="s">
        <v>125</v>
      </c>
      <c r="M3" s="29" t="s">
        <v>126</v>
      </c>
      <c r="N3" s="30" t="s">
        <v>127</v>
      </c>
      <c r="O3" s="31" t="s">
        <v>128</v>
      </c>
      <c r="P3" s="31" t="s">
        <v>129</v>
      </c>
      <c r="Q3" s="32" t="s">
        <v>130</v>
      </c>
      <c r="R3" s="30"/>
      <c r="S3" s="1"/>
    </row>
    <row r="4" spans="1:19" ht="15.9" customHeight="1" x14ac:dyDescent="0.3">
      <c r="A4" s="24"/>
      <c r="B4" s="25" t="s">
        <v>134</v>
      </c>
      <c r="C4" s="33"/>
      <c r="D4" s="34" t="s">
        <v>21</v>
      </c>
      <c r="E4" s="35" t="s">
        <v>131</v>
      </c>
      <c r="F4" s="36">
        <v>47</v>
      </c>
      <c r="G4" s="37">
        <v>52.7</v>
      </c>
      <c r="H4" s="38">
        <v>67</v>
      </c>
      <c r="I4" s="38">
        <v>71.400000000000006</v>
      </c>
      <c r="J4" s="38">
        <v>75.8</v>
      </c>
      <c r="K4" s="38">
        <v>76.900000000000006</v>
      </c>
      <c r="L4" s="38">
        <v>76.900000000000006</v>
      </c>
      <c r="M4" s="38">
        <v>78</v>
      </c>
      <c r="N4" s="38">
        <v>78</v>
      </c>
      <c r="O4" s="38">
        <v>79.099999999999994</v>
      </c>
      <c r="P4" s="38">
        <v>79.099999999999994</v>
      </c>
      <c r="Q4" s="39" t="s">
        <v>132</v>
      </c>
      <c r="R4" s="40"/>
    </row>
    <row r="5" spans="1:19" ht="15" thickBot="1" x14ac:dyDescent="0.35"/>
    <row r="6" spans="1:19" ht="15" thickBot="1" x14ac:dyDescent="0.35">
      <c r="D6" s="41" t="s">
        <v>135</v>
      </c>
      <c r="E6" s="42"/>
      <c r="F6" s="43">
        <v>8358</v>
      </c>
      <c r="G6" s="44">
        <v>9163.2999999999975</v>
      </c>
      <c r="H6" s="44">
        <v>9322.2999999999975</v>
      </c>
      <c r="I6" s="44">
        <v>9442.2999999999956</v>
      </c>
      <c r="J6" s="44">
        <v>9557.6999999999953</v>
      </c>
      <c r="K6" s="44">
        <v>9677.5999999999985</v>
      </c>
      <c r="L6" s="44">
        <v>9782.3999999999924</v>
      </c>
      <c r="M6" s="44">
        <v>9884.1999999999953</v>
      </c>
      <c r="N6" s="44">
        <v>9988.3000000000011</v>
      </c>
      <c r="O6" s="44">
        <v>10090.999999999995</v>
      </c>
      <c r="P6" s="44">
        <v>10192.9</v>
      </c>
    </row>
    <row r="8" spans="1:19" x14ac:dyDescent="0.3">
      <c r="D8" t="s">
        <v>136</v>
      </c>
      <c r="F8" s="45">
        <f>F4/F6</f>
        <v>5.6233548695860253E-3</v>
      </c>
      <c r="G8" s="45">
        <f t="shared" ref="G8:P8" si="0">G4/G6</f>
        <v>5.7512031691639492E-3</v>
      </c>
      <c r="H8" s="45">
        <f t="shared" si="0"/>
        <v>7.1870675691621186E-3</v>
      </c>
      <c r="I8" s="45">
        <f t="shared" si="0"/>
        <v>7.5617169545555678E-3</v>
      </c>
      <c r="J8" s="45">
        <f t="shared" si="0"/>
        <v>7.9307783253293185E-3</v>
      </c>
      <c r="K8" s="45">
        <f t="shared" si="0"/>
        <v>7.9461850045465833E-3</v>
      </c>
      <c r="L8" s="45">
        <f t="shared" si="0"/>
        <v>7.8610565914295129E-3</v>
      </c>
      <c r="M8" s="45">
        <f t="shared" si="0"/>
        <v>7.8913822059448451E-3</v>
      </c>
      <c r="N8" s="45">
        <f t="shared" si="0"/>
        <v>7.8091366899272138E-3</v>
      </c>
      <c r="O8" s="45">
        <f t="shared" si="0"/>
        <v>7.8386681201070302E-3</v>
      </c>
      <c r="P8" s="45">
        <f t="shared" si="0"/>
        <v>7.7603037408392117E-3</v>
      </c>
    </row>
    <row r="10" spans="1:19" x14ac:dyDescent="0.3">
      <c r="D10" s="46" t="s">
        <v>137</v>
      </c>
      <c r="E10" s="47"/>
      <c r="F10" s="48">
        <v>25</v>
      </c>
      <c r="G10" s="38">
        <v>25</v>
      </c>
      <c r="H10" s="38">
        <v>25</v>
      </c>
      <c r="I10" s="38">
        <v>25</v>
      </c>
      <c r="J10" s="38">
        <v>53</v>
      </c>
      <c r="K10" s="38">
        <v>53</v>
      </c>
      <c r="L10" s="38">
        <v>53</v>
      </c>
      <c r="M10" s="38">
        <v>53</v>
      </c>
      <c r="N10" s="38">
        <v>53</v>
      </c>
      <c r="O10" s="38">
        <v>53</v>
      </c>
      <c r="P10" s="38">
        <v>53</v>
      </c>
    </row>
    <row r="11" spans="1:19" ht="15" thickBot="1" x14ac:dyDescent="0.35"/>
    <row r="12" spans="1:19" ht="15" thickBot="1" x14ac:dyDescent="0.35">
      <c r="F12" s="44">
        <v>10626</v>
      </c>
      <c r="G12" s="44">
        <v>10626</v>
      </c>
      <c r="H12" s="44">
        <v>10746</v>
      </c>
      <c r="I12" s="44">
        <v>10746</v>
      </c>
      <c r="J12" s="44">
        <v>10774</v>
      </c>
      <c r="K12" s="44">
        <v>10274</v>
      </c>
      <c r="L12" s="44">
        <v>10274</v>
      </c>
      <c r="M12" s="44">
        <v>10274</v>
      </c>
      <c r="N12" s="44">
        <v>10274</v>
      </c>
      <c r="O12" s="44">
        <v>10274</v>
      </c>
      <c r="P12" s="44">
        <v>10278</v>
      </c>
    </row>
    <row r="14" spans="1:19" x14ac:dyDescent="0.3">
      <c r="F14" s="45">
        <f>F10/F12</f>
        <v>2.352719744024092E-3</v>
      </c>
      <c r="G14" s="45">
        <f t="shared" ref="G14:P14" si="1">G10/G12</f>
        <v>2.352719744024092E-3</v>
      </c>
      <c r="H14" s="45">
        <f t="shared" si="1"/>
        <v>2.3264470500651406E-3</v>
      </c>
      <c r="I14" s="45">
        <f t="shared" si="1"/>
        <v>2.3264470500651406E-3</v>
      </c>
      <c r="J14" s="45">
        <f t="shared" si="1"/>
        <v>4.9192500464080189E-3</v>
      </c>
      <c r="K14" s="45">
        <f t="shared" si="1"/>
        <v>5.1586529102589061E-3</v>
      </c>
      <c r="L14" s="45">
        <f t="shared" si="1"/>
        <v>5.1586529102589061E-3</v>
      </c>
      <c r="M14" s="45">
        <f t="shared" si="1"/>
        <v>5.1586529102589061E-3</v>
      </c>
      <c r="N14" s="45">
        <f t="shared" si="1"/>
        <v>5.1586529102589061E-3</v>
      </c>
      <c r="O14" s="45">
        <f t="shared" si="1"/>
        <v>5.1586529102589061E-3</v>
      </c>
      <c r="P14" s="45">
        <f t="shared" si="1"/>
        <v>5.1566452617240709E-3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8058-D037-431B-83E0-2C26371B14A0}">
  <dimension ref="A1:R52"/>
  <sheetViews>
    <sheetView zoomScale="78" zoomScaleNormal="78" workbookViewId="0">
      <pane xSplit="1" ySplit="8" topLeftCell="B9" activePane="bottomRight" state="frozen"/>
      <selection pane="topRight" activeCell="B1" sqref="B1"/>
      <selection pane="bottomLeft" activeCell="A2" sqref="A2"/>
      <selection pane="bottomRight" activeCell="K21" sqref="K21"/>
    </sheetView>
  </sheetViews>
  <sheetFormatPr defaultRowHeight="14.4" x14ac:dyDescent="0.3"/>
  <cols>
    <col min="1" max="1" width="29.5546875" bestFit="1" customWidth="1"/>
    <col min="2" max="2" width="18.33203125" customWidth="1"/>
    <col min="3" max="3" width="12" customWidth="1"/>
    <col min="4" max="4" width="16.21875" bestFit="1" customWidth="1"/>
    <col min="5" max="5" width="10.6640625" bestFit="1" customWidth="1"/>
    <col min="6" max="6" width="10.21875" bestFit="1" customWidth="1"/>
    <col min="7" max="7" width="12.5546875" bestFit="1" customWidth="1"/>
    <col min="8" max="8" width="12.6640625" bestFit="1" customWidth="1"/>
    <col min="9" max="9" width="10.21875" bestFit="1" customWidth="1"/>
    <col min="10" max="10" width="12.6640625" bestFit="1" customWidth="1"/>
    <col min="11" max="11" width="12.77734375" bestFit="1" customWidth="1"/>
    <col min="12" max="12" width="12.33203125" bestFit="1" customWidth="1"/>
    <col min="13" max="13" width="20.109375" customWidth="1"/>
    <col min="14" max="14" width="18.44140625" customWidth="1"/>
    <col min="15" max="15" width="9.77734375" bestFit="1" customWidth="1"/>
    <col min="16" max="16" width="10" bestFit="1" customWidth="1"/>
    <col min="17" max="17" width="9.33203125" bestFit="1" customWidth="1"/>
  </cols>
  <sheetData>
    <row r="1" spans="1:18" x14ac:dyDescent="0.3">
      <c r="B1" s="16" t="s">
        <v>115</v>
      </c>
      <c r="C1" s="16"/>
      <c r="D1" s="19" t="s">
        <v>116</v>
      </c>
      <c r="E1" s="19"/>
      <c r="F1" s="51"/>
      <c r="G1" s="51"/>
      <c r="H1" s="51"/>
      <c r="I1" s="51"/>
      <c r="J1" s="51"/>
      <c r="K1" s="51"/>
      <c r="L1" s="51"/>
    </row>
    <row r="2" spans="1:18" x14ac:dyDescent="0.3">
      <c r="A2" s="1" t="s">
        <v>69</v>
      </c>
      <c r="B2" s="17" t="s">
        <v>4</v>
      </c>
      <c r="C2" s="17" t="s">
        <v>5</v>
      </c>
      <c r="D2" s="20" t="s">
        <v>93</v>
      </c>
      <c r="E2" s="21" t="s">
        <v>114</v>
      </c>
      <c r="F2" s="51"/>
      <c r="G2" s="52"/>
      <c r="H2" s="52"/>
      <c r="I2" s="51"/>
      <c r="J2" s="51"/>
      <c r="K2" s="51"/>
      <c r="L2" s="51"/>
    </row>
    <row r="3" spans="1:18" x14ac:dyDescent="0.3">
      <c r="A3" s="4" t="s">
        <v>19</v>
      </c>
      <c r="B3" s="18">
        <v>69634.817999999999</v>
      </c>
      <c r="C3" s="18">
        <v>12663.879499999999</v>
      </c>
      <c r="D3" s="22">
        <v>114.6185</v>
      </c>
      <c r="E3" s="22">
        <v>163952.83100000001</v>
      </c>
      <c r="F3" s="51"/>
      <c r="G3" s="53"/>
      <c r="H3" s="52"/>
      <c r="I3" s="51"/>
      <c r="J3" s="51"/>
      <c r="K3" s="51"/>
      <c r="L3" s="51"/>
    </row>
    <row r="4" spans="1:18" x14ac:dyDescent="0.3">
      <c r="A4" s="4" t="s">
        <v>24</v>
      </c>
      <c r="B4" s="18">
        <v>70379.001000000004</v>
      </c>
      <c r="C4" s="18">
        <v>10899.6245</v>
      </c>
      <c r="D4" s="22">
        <v>48.914499999999997</v>
      </c>
      <c r="E4" s="22">
        <v>161997.82399999999</v>
      </c>
      <c r="F4" s="51"/>
      <c r="G4" s="51"/>
      <c r="H4" s="54"/>
      <c r="I4" s="51"/>
      <c r="J4" s="51"/>
      <c r="K4" s="51"/>
      <c r="L4" s="51"/>
    </row>
    <row r="5" spans="1:18" x14ac:dyDescent="0.3">
      <c r="A5" s="4" t="s">
        <v>26</v>
      </c>
      <c r="B5" s="18">
        <v>73760.597500000003</v>
      </c>
      <c r="C5" s="18">
        <v>9142.7515000000003</v>
      </c>
      <c r="D5" s="22">
        <v>75.010999999999996</v>
      </c>
      <c r="E5" s="22">
        <v>156185.63</v>
      </c>
      <c r="F5" s="51"/>
      <c r="G5" s="51"/>
      <c r="H5" s="54"/>
      <c r="I5" s="51"/>
      <c r="J5" s="51"/>
      <c r="K5" s="51"/>
      <c r="L5" s="51"/>
    </row>
    <row r="6" spans="1:18" x14ac:dyDescent="0.3">
      <c r="A6" s="4" t="s">
        <v>28</v>
      </c>
      <c r="B6" s="18">
        <v>73060.602499999994</v>
      </c>
      <c r="C6" s="18">
        <v>10332.871999999999</v>
      </c>
      <c r="D6" s="22">
        <v>70.418999999999997</v>
      </c>
      <c r="E6" s="23">
        <v>158016.101</v>
      </c>
      <c r="F6" s="51"/>
      <c r="G6" s="51"/>
      <c r="H6" s="55"/>
      <c r="I6" s="51"/>
      <c r="J6" s="51"/>
      <c r="K6" s="51"/>
      <c r="L6" s="51"/>
    </row>
    <row r="7" spans="1:18" x14ac:dyDescent="0.3">
      <c r="F7" s="51"/>
      <c r="G7" s="51"/>
      <c r="H7" s="51"/>
      <c r="I7" s="51"/>
      <c r="J7" s="51"/>
      <c r="K7" s="51"/>
      <c r="L7" s="51"/>
    </row>
    <row r="8" spans="1:18" s="1" customFormat="1" x14ac:dyDescent="0.3">
      <c r="A8" s="1" t="s">
        <v>1</v>
      </c>
      <c r="B8" s="1" t="s">
        <v>2</v>
      </c>
      <c r="C8" s="1" t="s">
        <v>3</v>
      </c>
      <c r="D8" s="2" t="s">
        <v>4</v>
      </c>
      <c r="E8" s="2" t="s">
        <v>5</v>
      </c>
      <c r="F8" s="2" t="s">
        <v>6</v>
      </c>
      <c r="G8" s="2" t="s">
        <v>7</v>
      </c>
      <c r="H8" s="2" t="s">
        <v>8</v>
      </c>
      <c r="I8" s="2" t="s">
        <v>9</v>
      </c>
      <c r="J8" s="2" t="s">
        <v>10</v>
      </c>
      <c r="K8" s="2" t="s">
        <v>11</v>
      </c>
      <c r="L8" s="2" t="s">
        <v>12</v>
      </c>
      <c r="M8" s="2" t="s">
        <v>13</v>
      </c>
      <c r="N8" s="2" t="s">
        <v>14</v>
      </c>
      <c r="O8" s="1" t="s">
        <v>15</v>
      </c>
      <c r="P8" s="1" t="s">
        <v>16</v>
      </c>
      <c r="Q8" s="1" t="s">
        <v>17</v>
      </c>
    </row>
    <row r="9" spans="1:18" s="4" customFormat="1" x14ac:dyDescent="0.3">
      <c r="A9" s="4" t="s">
        <v>33</v>
      </c>
      <c r="B9" s="4" t="s">
        <v>19</v>
      </c>
      <c r="C9" s="4" t="s">
        <v>20</v>
      </c>
      <c r="D9" s="5">
        <v>69661.369500000001</v>
      </c>
      <c r="E9" s="5">
        <v>12747.582</v>
      </c>
      <c r="F9" s="5">
        <v>-2990.5610000000001</v>
      </c>
      <c r="G9" s="5">
        <v>3690.886</v>
      </c>
      <c r="H9" s="5">
        <v>-6681.4470000000001</v>
      </c>
      <c r="I9" s="5">
        <v>2965.8889999998801</v>
      </c>
      <c r="J9" s="5">
        <v>4379.5769999999302</v>
      </c>
      <c r="K9" s="5">
        <v>-1413.6880000000399</v>
      </c>
      <c r="L9" s="5">
        <f t="shared" ref="L9:L52" si="0">IF(F9&lt;0,0,F9)</f>
        <v>0</v>
      </c>
      <c r="M9" s="8">
        <v>0</v>
      </c>
      <c r="N9" s="5">
        <f t="shared" ref="N9:N52" si="1">L9+M9</f>
        <v>0</v>
      </c>
      <c r="O9" s="4" t="s">
        <v>21</v>
      </c>
      <c r="P9" s="4" t="s">
        <v>22</v>
      </c>
      <c r="Q9" s="4" t="s">
        <v>157</v>
      </c>
      <c r="R9"/>
    </row>
    <row r="10" spans="1:18" s="4" customFormat="1" x14ac:dyDescent="0.3">
      <c r="A10" s="4" t="s">
        <v>34</v>
      </c>
      <c r="B10" s="4" t="s">
        <v>24</v>
      </c>
      <c r="C10" s="4" t="s">
        <v>20</v>
      </c>
      <c r="D10" s="5">
        <v>70383.672999999995</v>
      </c>
      <c r="E10" s="5">
        <v>10975.782499999999</v>
      </c>
      <c r="F10" s="5">
        <v>-12243.294</v>
      </c>
      <c r="G10" s="5">
        <v>2889.9780000000001</v>
      </c>
      <c r="H10" s="5">
        <v>-15133.272000000001</v>
      </c>
      <c r="I10" s="5">
        <v>3480.1210000001302</v>
      </c>
      <c r="J10" s="5">
        <v>3622.2020000000498</v>
      </c>
      <c r="K10" s="5">
        <v>-142.08099999991501</v>
      </c>
      <c r="L10" s="5">
        <f t="shared" si="0"/>
        <v>0</v>
      </c>
      <c r="M10" s="8">
        <v>44521.038000001397</v>
      </c>
      <c r="N10" s="5">
        <f t="shared" si="1"/>
        <v>44521.038000001397</v>
      </c>
      <c r="O10" s="4" t="s">
        <v>21</v>
      </c>
      <c r="P10" s="4" t="s">
        <v>22</v>
      </c>
      <c r="Q10" s="4" t="s">
        <v>157</v>
      </c>
      <c r="R10"/>
    </row>
    <row r="11" spans="1:18" s="4" customFormat="1" x14ac:dyDescent="0.3">
      <c r="A11" s="4" t="s">
        <v>35</v>
      </c>
      <c r="B11" s="4" t="s">
        <v>26</v>
      </c>
      <c r="C11" s="4" t="s">
        <v>20</v>
      </c>
      <c r="D11" s="5">
        <v>73784.132500000007</v>
      </c>
      <c r="E11" s="5">
        <v>9142.7515000000003</v>
      </c>
      <c r="F11" s="5">
        <v>-2637.2449999999999</v>
      </c>
      <c r="G11" s="5">
        <v>24564.402999999998</v>
      </c>
      <c r="H11" s="5">
        <v>-27201.648000000001</v>
      </c>
      <c r="I11" s="5">
        <v>7995.9329999998999</v>
      </c>
      <c r="J11" s="5">
        <v>9409.0659999998406</v>
      </c>
      <c r="K11" s="5">
        <v>-1413.13299999994</v>
      </c>
      <c r="L11" s="5">
        <f t="shared" si="0"/>
        <v>0</v>
      </c>
      <c r="M11" s="8">
        <v>0</v>
      </c>
      <c r="N11" s="5">
        <f t="shared" si="1"/>
        <v>0</v>
      </c>
      <c r="O11" s="4" t="s">
        <v>21</v>
      </c>
      <c r="P11" s="4" t="s">
        <v>22</v>
      </c>
      <c r="Q11" s="4" t="s">
        <v>157</v>
      </c>
      <c r="R11"/>
    </row>
    <row r="12" spans="1:18" s="4" customFormat="1" x14ac:dyDescent="0.3">
      <c r="A12" s="4" t="s">
        <v>36</v>
      </c>
      <c r="B12" s="4" t="s">
        <v>28</v>
      </c>
      <c r="C12" s="4" t="s">
        <v>20</v>
      </c>
      <c r="D12" s="5">
        <v>73148.833499999993</v>
      </c>
      <c r="E12" s="5">
        <v>10343.7685</v>
      </c>
      <c r="F12" s="5">
        <v>-3392.1289999999999</v>
      </c>
      <c r="G12" s="5">
        <v>54134.735999999997</v>
      </c>
      <c r="H12" s="5">
        <v>-57526.864999999998</v>
      </c>
      <c r="I12" s="5">
        <v>4741.6690000000099</v>
      </c>
      <c r="J12" s="5">
        <v>23262.518</v>
      </c>
      <c r="K12" s="5">
        <v>-18520.848999999998</v>
      </c>
      <c r="L12" s="5">
        <f t="shared" si="0"/>
        <v>0</v>
      </c>
      <c r="M12" s="8">
        <v>0</v>
      </c>
      <c r="N12" s="5">
        <f t="shared" si="1"/>
        <v>0</v>
      </c>
      <c r="O12" s="4" t="s">
        <v>21</v>
      </c>
      <c r="P12" s="4" t="s">
        <v>22</v>
      </c>
      <c r="Q12" s="4" t="s">
        <v>157</v>
      </c>
      <c r="R12"/>
    </row>
    <row r="13" spans="1:18" hidden="1" x14ac:dyDescent="0.3">
      <c r="A13" t="s">
        <v>45</v>
      </c>
      <c r="B13" t="s">
        <v>19</v>
      </c>
      <c r="C13" t="s">
        <v>20</v>
      </c>
      <c r="D13" s="3">
        <v>69651.508499999996</v>
      </c>
      <c r="E13" s="3">
        <v>12668.0705</v>
      </c>
      <c r="F13" s="3">
        <v>-2003385.888</v>
      </c>
      <c r="G13" s="3">
        <v>570963.63500000001</v>
      </c>
      <c r="H13" s="3">
        <v>-2574349.523</v>
      </c>
      <c r="I13" s="3">
        <v>2742923.6869999999</v>
      </c>
      <c r="J13" s="3">
        <v>2745627.09</v>
      </c>
      <c r="K13" s="3">
        <v>-2703.4029999999898</v>
      </c>
      <c r="L13" s="3">
        <f t="shared" si="0"/>
        <v>0</v>
      </c>
      <c r="M13" s="8">
        <v>18564265.534286257</v>
      </c>
      <c r="N13" s="3">
        <f t="shared" si="1"/>
        <v>18564265.534286257</v>
      </c>
      <c r="O13" t="s">
        <v>21</v>
      </c>
      <c r="P13" t="s">
        <v>22</v>
      </c>
      <c r="Q13" t="s">
        <v>157</v>
      </c>
    </row>
    <row r="14" spans="1:18" hidden="1" x14ac:dyDescent="0.3">
      <c r="A14" t="s">
        <v>46</v>
      </c>
      <c r="B14" t="s">
        <v>24</v>
      </c>
      <c r="C14" t="s">
        <v>20</v>
      </c>
      <c r="D14" s="3">
        <v>70378.153999999995</v>
      </c>
      <c r="E14" s="3">
        <v>10791.104499999999</v>
      </c>
      <c r="F14" s="3">
        <v>-2262827.9130000002</v>
      </c>
      <c r="G14" s="3">
        <v>393707.11900000001</v>
      </c>
      <c r="H14" s="3">
        <v>-2656535.0320000001</v>
      </c>
      <c r="I14" s="3">
        <v>2207411.5329999998</v>
      </c>
      <c r="J14" s="3">
        <v>2209129.2230000002</v>
      </c>
      <c r="K14" s="3">
        <v>-1717.6900000000301</v>
      </c>
      <c r="L14" s="3">
        <f t="shared" si="0"/>
        <v>0</v>
      </c>
      <c r="M14" s="8">
        <v>14939888.42499572</v>
      </c>
      <c r="N14" s="3">
        <f t="shared" si="1"/>
        <v>14939888.42499572</v>
      </c>
      <c r="O14" t="s">
        <v>21</v>
      </c>
      <c r="P14" t="s">
        <v>22</v>
      </c>
      <c r="Q14" t="s">
        <v>157</v>
      </c>
    </row>
    <row r="15" spans="1:18" hidden="1" x14ac:dyDescent="0.3">
      <c r="A15" t="s">
        <v>47</v>
      </c>
      <c r="B15" t="s">
        <v>26</v>
      </c>
      <c r="C15" t="s">
        <v>20</v>
      </c>
      <c r="D15" s="3">
        <v>73784.132500000007</v>
      </c>
      <c r="E15" s="3">
        <v>9142.7515000000003</v>
      </c>
      <c r="F15" s="3">
        <v>-2505014.2949999999</v>
      </c>
      <c r="G15" s="3">
        <v>715697.90099999995</v>
      </c>
      <c r="H15" s="3">
        <v>-3220712.196</v>
      </c>
      <c r="I15" s="3">
        <v>2662114.1970000002</v>
      </c>
      <c r="J15" s="3">
        <v>2674684.0750000002</v>
      </c>
      <c r="K15" s="3">
        <v>-12569.878000000001</v>
      </c>
      <c r="L15" s="3">
        <f t="shared" si="0"/>
        <v>0</v>
      </c>
      <c r="M15" s="8">
        <v>18017342.250506889</v>
      </c>
      <c r="N15" s="3">
        <f t="shared" si="1"/>
        <v>18017342.250506889</v>
      </c>
      <c r="O15" t="s">
        <v>21</v>
      </c>
      <c r="P15" t="s">
        <v>22</v>
      </c>
      <c r="Q15" t="s">
        <v>157</v>
      </c>
    </row>
    <row r="16" spans="1:18" hidden="1" x14ac:dyDescent="0.3">
      <c r="A16" t="s">
        <v>48</v>
      </c>
      <c r="B16" t="s">
        <v>28</v>
      </c>
      <c r="C16" t="s">
        <v>20</v>
      </c>
      <c r="D16" s="3">
        <v>73141.717999999993</v>
      </c>
      <c r="E16" s="3">
        <v>10321.273999999999</v>
      </c>
      <c r="F16" s="3">
        <v>-1934573.7450000001</v>
      </c>
      <c r="G16" s="3">
        <v>1791784.0919999999</v>
      </c>
      <c r="H16" s="3">
        <v>-3726357.8369999998</v>
      </c>
      <c r="I16" s="3">
        <v>2684276.2930000001</v>
      </c>
      <c r="J16" s="3">
        <v>2812016.4249999998</v>
      </c>
      <c r="K16" s="3">
        <v>-127740.132</v>
      </c>
      <c r="L16" s="3">
        <f t="shared" si="0"/>
        <v>0</v>
      </c>
      <c r="M16" s="8">
        <v>18167336.592999998</v>
      </c>
      <c r="N16" s="3">
        <f t="shared" si="1"/>
        <v>18167336.592999998</v>
      </c>
      <c r="O16" t="s">
        <v>21</v>
      </c>
      <c r="P16" t="s">
        <v>22</v>
      </c>
      <c r="Q16" t="s">
        <v>157</v>
      </c>
    </row>
    <row r="17" spans="1:18" s="4" customFormat="1" hidden="1" x14ac:dyDescent="0.3">
      <c r="A17" t="s">
        <v>53</v>
      </c>
      <c r="B17" t="s">
        <v>19</v>
      </c>
      <c r="C17" t="s">
        <v>20</v>
      </c>
      <c r="D17" s="3">
        <v>69651.508499999996</v>
      </c>
      <c r="E17" s="3">
        <v>12644.916499999999</v>
      </c>
      <c r="F17" s="3">
        <v>-2081397.145</v>
      </c>
      <c r="G17" s="3">
        <v>570929.29</v>
      </c>
      <c r="H17" s="3">
        <v>-2652326.4350000001</v>
      </c>
      <c r="I17" s="3">
        <v>2899751.963</v>
      </c>
      <c r="J17" s="3">
        <v>2910465.523</v>
      </c>
      <c r="K17" s="3">
        <v>-10713.56</v>
      </c>
      <c r="L17" s="3">
        <f t="shared" si="0"/>
        <v>0</v>
      </c>
      <c r="M17" s="8">
        <v>19321101.746717621</v>
      </c>
      <c r="N17" s="3">
        <f t="shared" si="1"/>
        <v>19321101.746717621</v>
      </c>
      <c r="O17" t="s">
        <v>21</v>
      </c>
      <c r="P17" t="s">
        <v>22</v>
      </c>
      <c r="Q17" t="s">
        <v>157</v>
      </c>
      <c r="R17"/>
    </row>
    <row r="18" spans="1:18" s="4" customFormat="1" hidden="1" x14ac:dyDescent="0.3">
      <c r="A18" t="s">
        <v>54</v>
      </c>
      <c r="B18" t="s">
        <v>24</v>
      </c>
      <c r="C18" t="s">
        <v>20</v>
      </c>
      <c r="D18" s="3">
        <v>70378.153999999995</v>
      </c>
      <c r="E18" s="3">
        <v>10640.7605</v>
      </c>
      <c r="F18" s="3">
        <v>-2359669.162</v>
      </c>
      <c r="G18" s="3">
        <v>391189.42300000001</v>
      </c>
      <c r="H18" s="3">
        <v>-2750858.585</v>
      </c>
      <c r="I18" s="3">
        <v>2505975.1340000001</v>
      </c>
      <c r="J18" s="3">
        <v>2507534.4350000001</v>
      </c>
      <c r="K18" s="3">
        <v>-1559.3009999999999</v>
      </c>
      <c r="L18" s="3">
        <f t="shared" si="0"/>
        <v>0</v>
      </c>
      <c r="M18" s="8">
        <v>16697359.345406303</v>
      </c>
      <c r="N18" s="3">
        <f t="shared" si="1"/>
        <v>16697359.345406303</v>
      </c>
      <c r="O18" t="s">
        <v>21</v>
      </c>
      <c r="P18" t="s">
        <v>22</v>
      </c>
      <c r="Q18" t="s">
        <v>157</v>
      </c>
      <c r="R18"/>
    </row>
    <row r="19" spans="1:18" s="4" customFormat="1" hidden="1" x14ac:dyDescent="0.3">
      <c r="A19" t="s">
        <v>55</v>
      </c>
      <c r="B19" t="s">
        <v>26</v>
      </c>
      <c r="C19" t="s">
        <v>20</v>
      </c>
      <c r="D19" s="3">
        <v>73784.132500000007</v>
      </c>
      <c r="E19" s="3">
        <v>9142.7515000000003</v>
      </c>
      <c r="F19" s="3">
        <v>-2879495.7379999999</v>
      </c>
      <c r="G19" s="3">
        <v>690340.34100000001</v>
      </c>
      <c r="H19" s="3">
        <v>-3569836.0789999999</v>
      </c>
      <c r="I19" s="3">
        <v>2960090.3760000002</v>
      </c>
      <c r="J19" s="3">
        <v>2969243.426</v>
      </c>
      <c r="K19" s="3">
        <v>-9153.0499999999993</v>
      </c>
      <c r="L19" s="3">
        <f t="shared" si="0"/>
        <v>0</v>
      </c>
      <c r="M19" s="8">
        <v>19723137.724857751</v>
      </c>
      <c r="N19" s="3">
        <f t="shared" si="1"/>
        <v>19723137.724857751</v>
      </c>
      <c r="O19" t="s">
        <v>21</v>
      </c>
      <c r="P19" t="s">
        <v>22</v>
      </c>
      <c r="Q19" t="s">
        <v>157</v>
      </c>
      <c r="R19"/>
    </row>
    <row r="20" spans="1:18" s="4" customFormat="1" hidden="1" x14ac:dyDescent="0.3">
      <c r="A20" t="s">
        <v>56</v>
      </c>
      <c r="B20" t="s">
        <v>28</v>
      </c>
      <c r="C20" t="s">
        <v>20</v>
      </c>
      <c r="D20" s="3">
        <v>73140.420499999993</v>
      </c>
      <c r="E20" s="3">
        <v>10323.1425</v>
      </c>
      <c r="F20" s="3">
        <v>-2577565.6919999998</v>
      </c>
      <c r="G20" s="3">
        <v>1718301.091</v>
      </c>
      <c r="H20" s="3">
        <v>-4295866.7829999998</v>
      </c>
      <c r="I20" s="3">
        <v>3338902.9360000002</v>
      </c>
      <c r="J20" s="3">
        <v>3422588.7089999998</v>
      </c>
      <c r="K20" s="3">
        <v>-83685.773000000001</v>
      </c>
      <c r="L20" s="3">
        <f t="shared" si="0"/>
        <v>0</v>
      </c>
      <c r="M20" s="8">
        <v>22247172.921</v>
      </c>
      <c r="N20" s="3">
        <f t="shared" si="1"/>
        <v>22247172.921</v>
      </c>
      <c r="O20" t="s">
        <v>21</v>
      </c>
      <c r="P20" t="s">
        <v>22</v>
      </c>
      <c r="Q20" t="s">
        <v>157</v>
      </c>
      <c r="R20"/>
    </row>
    <row r="21" spans="1:18" x14ac:dyDescent="0.3">
      <c r="A21" s="4" t="s">
        <v>49</v>
      </c>
      <c r="B21" s="4" t="s">
        <v>19</v>
      </c>
      <c r="C21" s="4" t="s">
        <v>20</v>
      </c>
      <c r="D21" s="5">
        <v>69651.508499999996</v>
      </c>
      <c r="E21" s="5">
        <v>12663.530500000001</v>
      </c>
      <c r="F21" s="5">
        <v>-320569.22399999999</v>
      </c>
      <c r="G21" s="5">
        <v>570963.63500000001</v>
      </c>
      <c r="H21" s="5">
        <v>-891532.85900000005</v>
      </c>
      <c r="I21" s="5">
        <v>343169.59499999997</v>
      </c>
      <c r="J21" s="5">
        <v>345872.99800000002</v>
      </c>
      <c r="K21" s="5">
        <v>-2703.4029999999898</v>
      </c>
      <c r="L21" s="5">
        <f t="shared" si="0"/>
        <v>0</v>
      </c>
      <c r="M21" s="8">
        <v>5907015.8770000003</v>
      </c>
      <c r="N21" s="5">
        <f t="shared" si="1"/>
        <v>5907015.8770000003</v>
      </c>
      <c r="O21" s="4" t="s">
        <v>21</v>
      </c>
      <c r="P21" s="4" t="s">
        <v>22</v>
      </c>
      <c r="Q21" s="4" t="s">
        <v>157</v>
      </c>
    </row>
    <row r="22" spans="1:18" x14ac:dyDescent="0.3">
      <c r="A22" s="4" t="s">
        <v>50</v>
      </c>
      <c r="B22" s="4" t="s">
        <v>24</v>
      </c>
      <c r="C22" s="4" t="s">
        <v>20</v>
      </c>
      <c r="D22" s="5">
        <v>70378.530499999993</v>
      </c>
      <c r="E22" s="5">
        <v>10791.104499999999</v>
      </c>
      <c r="F22" s="5">
        <v>-425946.141</v>
      </c>
      <c r="G22" s="5">
        <v>393707.11900000001</v>
      </c>
      <c r="H22" s="5">
        <v>-819653.26</v>
      </c>
      <c r="I22" s="5">
        <v>178287.24799999999</v>
      </c>
      <c r="J22" s="5">
        <v>180004.93799999999</v>
      </c>
      <c r="K22" s="5">
        <v>-1717.6900000000301</v>
      </c>
      <c r="L22" s="5">
        <f t="shared" si="0"/>
        <v>0</v>
      </c>
      <c r="M22" s="8">
        <v>5322653.9450000003</v>
      </c>
      <c r="N22" s="5">
        <f t="shared" si="1"/>
        <v>5322653.9450000003</v>
      </c>
      <c r="O22" s="4" t="s">
        <v>21</v>
      </c>
      <c r="P22" s="4" t="s">
        <v>22</v>
      </c>
      <c r="Q22" s="4" t="s">
        <v>157</v>
      </c>
    </row>
    <row r="23" spans="1:18" x14ac:dyDescent="0.3">
      <c r="A23" s="4" t="s">
        <v>51</v>
      </c>
      <c r="B23" s="4" t="s">
        <v>26</v>
      </c>
      <c r="C23" s="4" t="s">
        <v>20</v>
      </c>
      <c r="D23" s="5">
        <v>73784.132500000007</v>
      </c>
      <c r="E23" s="5">
        <v>9142.7515000000003</v>
      </c>
      <c r="F23" s="5">
        <v>-275660.50099999999</v>
      </c>
      <c r="G23" s="5">
        <v>715697.90099999995</v>
      </c>
      <c r="H23" s="5">
        <v>-991358.402</v>
      </c>
      <c r="I23" s="5">
        <v>193905.91200000001</v>
      </c>
      <c r="J23" s="5">
        <v>206475.79</v>
      </c>
      <c r="K23" s="5">
        <v>-12569.878000000001</v>
      </c>
      <c r="L23" s="5">
        <f t="shared" si="0"/>
        <v>0</v>
      </c>
      <c r="M23" s="8">
        <v>6222471.2359999996</v>
      </c>
      <c r="N23" s="5">
        <f t="shared" si="1"/>
        <v>6222471.2359999996</v>
      </c>
      <c r="O23" s="4" t="s">
        <v>21</v>
      </c>
      <c r="P23" s="4" t="s">
        <v>22</v>
      </c>
      <c r="Q23" s="4" t="s">
        <v>157</v>
      </c>
    </row>
    <row r="24" spans="1:18" x14ac:dyDescent="0.3">
      <c r="A24" s="4" t="s">
        <v>52</v>
      </c>
      <c r="B24" s="4" t="s">
        <v>28</v>
      </c>
      <c r="C24" s="4" t="s">
        <v>20</v>
      </c>
      <c r="D24" s="5">
        <v>73139.111499999999</v>
      </c>
      <c r="E24" s="5">
        <v>10323.3825</v>
      </c>
      <c r="F24" s="5">
        <v>1120511.2720000001</v>
      </c>
      <c r="G24" s="5">
        <v>1791780.852</v>
      </c>
      <c r="H24" s="5">
        <v>-671269.58</v>
      </c>
      <c r="I24" s="5">
        <v>421311.54800000001</v>
      </c>
      <c r="J24" s="5">
        <v>546064.92299999995</v>
      </c>
      <c r="K24" s="5">
        <v>-124753.375</v>
      </c>
      <c r="L24" s="5">
        <f t="shared" si="0"/>
        <v>1120511.2720000001</v>
      </c>
      <c r="M24" s="8">
        <v>5727204.5829999996</v>
      </c>
      <c r="N24" s="5">
        <f t="shared" si="1"/>
        <v>6847715.8549999995</v>
      </c>
      <c r="O24" s="4" t="s">
        <v>21</v>
      </c>
      <c r="P24" s="4" t="s">
        <v>22</v>
      </c>
      <c r="Q24" s="4" t="s">
        <v>157</v>
      </c>
    </row>
    <row r="25" spans="1:18" s="4" customFormat="1" hidden="1" x14ac:dyDescent="0.3">
      <c r="A25" s="4" t="s">
        <v>57</v>
      </c>
      <c r="B25" s="4" t="s">
        <v>19</v>
      </c>
      <c r="C25" s="4" t="s">
        <v>20</v>
      </c>
      <c r="D25" s="5">
        <v>69651.508499999996</v>
      </c>
      <c r="E25" s="5">
        <v>12640.3765</v>
      </c>
      <c r="F25" s="5">
        <v>-337026.158</v>
      </c>
      <c r="G25" s="5">
        <v>570929.29</v>
      </c>
      <c r="H25" s="5">
        <v>-907955.44799999997</v>
      </c>
      <c r="I25" s="5">
        <v>246145.83600000001</v>
      </c>
      <c r="J25" s="5">
        <v>248793.584</v>
      </c>
      <c r="K25" s="5">
        <v>-2647.7480000000301</v>
      </c>
      <c r="L25" s="5">
        <f t="shared" si="0"/>
        <v>0</v>
      </c>
      <c r="M25" s="8">
        <v>5907015.8770000003</v>
      </c>
      <c r="N25" s="5">
        <f t="shared" si="1"/>
        <v>5907015.8770000003</v>
      </c>
      <c r="O25" s="4" t="s">
        <v>21</v>
      </c>
      <c r="P25" s="4" t="s">
        <v>22</v>
      </c>
      <c r="Q25" s="4" t="s">
        <v>157</v>
      </c>
      <c r="R25"/>
    </row>
    <row r="26" spans="1:18" s="4" customFormat="1" hidden="1" x14ac:dyDescent="0.3">
      <c r="A26" s="4" t="s">
        <v>58</v>
      </c>
      <c r="B26" s="4" t="s">
        <v>24</v>
      </c>
      <c r="C26" s="4" t="s">
        <v>20</v>
      </c>
      <c r="D26" s="5">
        <v>70380.439499999993</v>
      </c>
      <c r="E26" s="5">
        <v>10650.291999999999</v>
      </c>
      <c r="F26" s="5">
        <v>-441469.47899999999</v>
      </c>
      <c r="G26" s="5">
        <v>391189.42300000001</v>
      </c>
      <c r="H26" s="5">
        <v>-832658.902</v>
      </c>
      <c r="I26" s="5">
        <v>183642.802</v>
      </c>
      <c r="J26" s="5">
        <v>185202.103</v>
      </c>
      <c r="K26" s="5">
        <v>-1559.3009999999999</v>
      </c>
      <c r="L26" s="5">
        <f t="shared" si="0"/>
        <v>0</v>
      </c>
      <c r="M26" s="8">
        <v>5322653.9450000003</v>
      </c>
      <c r="N26" s="5">
        <f t="shared" si="1"/>
        <v>5322653.9450000003</v>
      </c>
      <c r="O26" s="4" t="s">
        <v>21</v>
      </c>
      <c r="P26" s="4" t="s">
        <v>22</v>
      </c>
      <c r="Q26" s="4" t="s">
        <v>157</v>
      </c>
      <c r="R26"/>
    </row>
    <row r="27" spans="1:18" s="4" customFormat="1" hidden="1" x14ac:dyDescent="0.3">
      <c r="A27" s="4" t="s">
        <v>59</v>
      </c>
      <c r="B27" s="4" t="s">
        <v>26</v>
      </c>
      <c r="C27" s="4" t="s">
        <v>20</v>
      </c>
      <c r="D27" s="5">
        <v>73784.132500000007</v>
      </c>
      <c r="E27" s="5">
        <v>9142.7515000000003</v>
      </c>
      <c r="F27" s="5">
        <v>-338295.01799999998</v>
      </c>
      <c r="G27" s="5">
        <v>690340.34100000001</v>
      </c>
      <c r="H27" s="5">
        <v>-1028635.3590000001</v>
      </c>
      <c r="I27" s="5">
        <v>153863.52799999999</v>
      </c>
      <c r="J27" s="5">
        <v>162385.56700000001</v>
      </c>
      <c r="K27" s="5">
        <v>-8522.0390000000007</v>
      </c>
      <c r="L27" s="5">
        <f t="shared" si="0"/>
        <v>0</v>
      </c>
      <c r="M27" s="8">
        <v>6222471.2359999996</v>
      </c>
      <c r="N27" s="5">
        <f t="shared" si="1"/>
        <v>6222471.2359999996</v>
      </c>
      <c r="O27" s="4" t="s">
        <v>21</v>
      </c>
      <c r="P27" s="4" t="s">
        <v>22</v>
      </c>
      <c r="Q27" s="4" t="s">
        <v>157</v>
      </c>
      <c r="R27"/>
    </row>
    <row r="28" spans="1:18" s="4" customFormat="1" hidden="1" x14ac:dyDescent="0.3">
      <c r="A28" s="4" t="s">
        <v>60</v>
      </c>
      <c r="B28" s="4" t="s">
        <v>28</v>
      </c>
      <c r="C28" s="4" t="s">
        <v>20</v>
      </c>
      <c r="D28" s="5">
        <v>73138.138500000001</v>
      </c>
      <c r="E28" s="5">
        <v>10323.3825</v>
      </c>
      <c r="F28" s="5">
        <v>1019920.736</v>
      </c>
      <c r="G28" s="5">
        <v>1718268.2849999999</v>
      </c>
      <c r="H28" s="5">
        <v>-698347.549</v>
      </c>
      <c r="I28" s="5">
        <v>706209.84100000001</v>
      </c>
      <c r="J28" s="5">
        <v>782316.89199999999</v>
      </c>
      <c r="K28" s="5">
        <v>-76107.051000000094</v>
      </c>
      <c r="L28" s="5">
        <f t="shared" si="0"/>
        <v>1019920.736</v>
      </c>
      <c r="M28" s="8">
        <v>5727204.5829999996</v>
      </c>
      <c r="N28" s="5">
        <f t="shared" si="1"/>
        <v>6747125.3190000001</v>
      </c>
      <c r="O28" s="4" t="s">
        <v>21</v>
      </c>
      <c r="P28" s="4" t="s">
        <v>22</v>
      </c>
      <c r="Q28" s="4" t="s">
        <v>157</v>
      </c>
      <c r="R28"/>
    </row>
    <row r="29" spans="1:18" x14ac:dyDescent="0.3">
      <c r="A29" t="s">
        <v>37</v>
      </c>
      <c r="B29" t="s">
        <v>19</v>
      </c>
      <c r="C29" t="s">
        <v>20</v>
      </c>
      <c r="D29" s="3">
        <v>69647.422999999995</v>
      </c>
      <c r="E29" s="3">
        <v>12740.4175</v>
      </c>
      <c r="F29" s="3">
        <v>-7811.5249999999996</v>
      </c>
      <c r="G29" s="3">
        <v>996.61699999999996</v>
      </c>
      <c r="H29" s="3">
        <v>-8808.1419999999998</v>
      </c>
      <c r="I29" s="3">
        <v>7749.2829999999203</v>
      </c>
      <c r="J29" s="3">
        <v>7849.1369999999997</v>
      </c>
      <c r="K29" s="3">
        <v>-99.854000000072702</v>
      </c>
      <c r="L29" s="3">
        <f t="shared" si="0"/>
        <v>0</v>
      </c>
      <c r="M29" s="8">
        <v>0</v>
      </c>
      <c r="N29" s="3">
        <f t="shared" si="1"/>
        <v>0</v>
      </c>
      <c r="O29" t="s">
        <v>21</v>
      </c>
      <c r="P29" t="s">
        <v>22</v>
      </c>
      <c r="Q29" t="s">
        <v>157</v>
      </c>
    </row>
    <row r="30" spans="1:18" x14ac:dyDescent="0.3">
      <c r="A30" t="s">
        <v>38</v>
      </c>
      <c r="B30" t="s">
        <v>24</v>
      </c>
      <c r="C30" t="s">
        <v>20</v>
      </c>
      <c r="D30" s="3">
        <v>70208.845499999996</v>
      </c>
      <c r="E30" s="3">
        <v>10971.602000000001</v>
      </c>
      <c r="F30" s="3">
        <v>-6732.33</v>
      </c>
      <c r="G30" s="3">
        <v>827.87300000000096</v>
      </c>
      <c r="H30" s="3">
        <v>-7560.2030000000004</v>
      </c>
      <c r="I30" s="3">
        <v>2469.58299999988</v>
      </c>
      <c r="J30" s="3">
        <v>2694.3139999999598</v>
      </c>
      <c r="K30" s="3">
        <v>-224.731000000085</v>
      </c>
      <c r="L30" s="3">
        <f t="shared" si="0"/>
        <v>0</v>
      </c>
      <c r="M30" s="8">
        <v>0</v>
      </c>
      <c r="N30" s="3">
        <f t="shared" si="1"/>
        <v>0</v>
      </c>
      <c r="O30" t="s">
        <v>21</v>
      </c>
      <c r="P30" t="s">
        <v>22</v>
      </c>
      <c r="Q30" t="s">
        <v>157</v>
      </c>
    </row>
    <row r="31" spans="1:18" x14ac:dyDescent="0.3">
      <c r="A31" t="s">
        <v>39</v>
      </c>
      <c r="B31" t="s">
        <v>26</v>
      </c>
      <c r="C31" t="s">
        <v>20</v>
      </c>
      <c r="D31" s="3">
        <v>73197.123999999996</v>
      </c>
      <c r="E31" s="3">
        <v>8936.4750000000004</v>
      </c>
      <c r="F31" s="3">
        <v>-5243.9939999999997</v>
      </c>
      <c r="G31" s="3">
        <v>675.67200000000003</v>
      </c>
      <c r="H31" s="3">
        <v>-5919.6660000000002</v>
      </c>
      <c r="I31" s="3">
        <v>4346.2190000000101</v>
      </c>
      <c r="J31" s="3">
        <v>4444.2950000000201</v>
      </c>
      <c r="K31" s="3">
        <v>-98.076000000007298</v>
      </c>
      <c r="L31" s="3">
        <f t="shared" si="0"/>
        <v>0</v>
      </c>
      <c r="M31" s="8">
        <v>0</v>
      </c>
      <c r="N31" s="3">
        <f t="shared" si="1"/>
        <v>0</v>
      </c>
      <c r="O31" t="s">
        <v>21</v>
      </c>
      <c r="P31" t="s">
        <v>22</v>
      </c>
      <c r="Q31" t="s">
        <v>157</v>
      </c>
    </row>
    <row r="32" spans="1:18" x14ac:dyDescent="0.3">
      <c r="A32" t="s">
        <v>40</v>
      </c>
      <c r="B32" t="s">
        <v>28</v>
      </c>
      <c r="C32" t="s">
        <v>20</v>
      </c>
      <c r="D32" s="3">
        <v>68735.172999999995</v>
      </c>
      <c r="E32" s="3">
        <v>8853.5195000000003</v>
      </c>
      <c r="F32" s="3">
        <v>-4354.7179999999998</v>
      </c>
      <c r="G32" s="3">
        <v>3736.7759999999998</v>
      </c>
      <c r="H32" s="3">
        <v>-8091.4939999999997</v>
      </c>
      <c r="I32" s="3">
        <v>3601.9009999999598</v>
      </c>
      <c r="J32" s="3">
        <v>5879.4200000000101</v>
      </c>
      <c r="K32" s="3">
        <v>-2277.5190000000498</v>
      </c>
      <c r="L32" s="3">
        <f t="shared" si="0"/>
        <v>0</v>
      </c>
      <c r="M32" s="8">
        <v>0</v>
      </c>
      <c r="N32" s="3">
        <f t="shared" si="1"/>
        <v>0</v>
      </c>
      <c r="O32" t="s">
        <v>21</v>
      </c>
      <c r="P32" t="s">
        <v>22</v>
      </c>
      <c r="Q32" t="s">
        <v>157</v>
      </c>
    </row>
    <row r="33" spans="1:18" s="4" customFormat="1" x14ac:dyDescent="0.3">
      <c r="A33" s="4" t="s">
        <v>41</v>
      </c>
      <c r="B33" s="4" t="s">
        <v>19</v>
      </c>
      <c r="C33" s="4" t="s">
        <v>20</v>
      </c>
      <c r="D33" s="5">
        <v>69661.369500000001</v>
      </c>
      <c r="E33" s="5">
        <v>12747.582</v>
      </c>
      <c r="F33" s="5">
        <v>-1384.7840000000001</v>
      </c>
      <c r="G33" s="5">
        <v>2253.36</v>
      </c>
      <c r="H33" s="5">
        <v>-3638.1439999999998</v>
      </c>
      <c r="I33" s="5">
        <v>-348.02900000004399</v>
      </c>
      <c r="J33" s="5">
        <v>957.63800000003505</v>
      </c>
      <c r="K33" s="5">
        <v>-1305.66700000008</v>
      </c>
      <c r="L33" s="5">
        <f t="shared" si="0"/>
        <v>0</v>
      </c>
      <c r="M33" s="8">
        <v>0</v>
      </c>
      <c r="N33" s="5">
        <f t="shared" si="1"/>
        <v>0</v>
      </c>
      <c r="O33" s="4" t="s">
        <v>21</v>
      </c>
      <c r="P33" s="4" t="s">
        <v>22</v>
      </c>
      <c r="Q33" s="4" t="s">
        <v>157</v>
      </c>
      <c r="R33"/>
    </row>
    <row r="34" spans="1:18" s="4" customFormat="1" x14ac:dyDescent="0.3">
      <c r="A34" s="4" t="s">
        <v>42</v>
      </c>
      <c r="B34" s="4" t="s">
        <v>24</v>
      </c>
      <c r="C34" s="4" t="s">
        <v>20</v>
      </c>
      <c r="D34" s="5">
        <v>70383.672999999995</v>
      </c>
      <c r="E34" s="5">
        <v>10975.782499999999</v>
      </c>
      <c r="F34" s="5">
        <v>-8388.9979999999996</v>
      </c>
      <c r="G34" s="5">
        <v>1039.2760000000001</v>
      </c>
      <c r="H34" s="5">
        <v>-9428.2739999999994</v>
      </c>
      <c r="I34" s="5">
        <v>1136.14299999991</v>
      </c>
      <c r="J34" s="5">
        <v>1239.0450000000301</v>
      </c>
      <c r="K34" s="5">
        <v>-102.902000000125</v>
      </c>
      <c r="L34" s="5">
        <f t="shared" si="0"/>
        <v>0</v>
      </c>
      <c r="M34" s="8">
        <v>1085.4840197128351</v>
      </c>
      <c r="N34" s="5">
        <f t="shared" si="1"/>
        <v>1085.4840197128351</v>
      </c>
      <c r="O34" s="4" t="s">
        <v>21</v>
      </c>
      <c r="P34" s="4" t="s">
        <v>22</v>
      </c>
      <c r="Q34" s="4" t="s">
        <v>157</v>
      </c>
      <c r="R34"/>
    </row>
    <row r="35" spans="1:18" s="4" customFormat="1" x14ac:dyDescent="0.3">
      <c r="A35" s="4" t="s">
        <v>43</v>
      </c>
      <c r="B35" s="4" t="s">
        <v>26</v>
      </c>
      <c r="C35" s="4" t="s">
        <v>20</v>
      </c>
      <c r="D35" s="5">
        <v>73784.132500000007</v>
      </c>
      <c r="E35" s="5">
        <v>9142.7515000000003</v>
      </c>
      <c r="F35" s="5">
        <v>-20542.581999999999</v>
      </c>
      <c r="G35" s="5">
        <v>3188.127</v>
      </c>
      <c r="H35" s="5">
        <v>-23730.708999999999</v>
      </c>
      <c r="I35" s="5">
        <v>5854.2529999998596</v>
      </c>
      <c r="J35" s="5">
        <v>7267.6329999998397</v>
      </c>
      <c r="K35" s="5">
        <v>-1413.3799999999801</v>
      </c>
      <c r="L35" s="5">
        <f t="shared" si="0"/>
        <v>0</v>
      </c>
      <c r="M35" s="8">
        <v>5593.2202890448434</v>
      </c>
      <c r="N35" s="5">
        <f t="shared" si="1"/>
        <v>5593.2202890448434</v>
      </c>
      <c r="O35" s="4" t="s">
        <v>21</v>
      </c>
      <c r="P35" s="4" t="s">
        <v>22</v>
      </c>
      <c r="Q35" s="4" t="s">
        <v>157</v>
      </c>
      <c r="R35"/>
    </row>
    <row r="36" spans="1:18" s="4" customFormat="1" x14ac:dyDescent="0.3">
      <c r="A36" s="4" t="s">
        <v>44</v>
      </c>
      <c r="B36" s="4" t="s">
        <v>28</v>
      </c>
      <c r="C36" s="4" t="s">
        <v>20</v>
      </c>
      <c r="D36" s="5">
        <v>73148.833499999993</v>
      </c>
      <c r="E36" s="5">
        <v>10343.7685</v>
      </c>
      <c r="F36" s="5">
        <v>-47574.142999999996</v>
      </c>
      <c r="G36" s="5">
        <v>6057.6610000000001</v>
      </c>
      <c r="H36" s="5">
        <v>-53631.803999999996</v>
      </c>
      <c r="I36" s="5">
        <v>13341.9200000002</v>
      </c>
      <c r="J36" s="5">
        <v>14687.3650000001</v>
      </c>
      <c r="K36" s="5">
        <v>-1345.4449999998501</v>
      </c>
      <c r="L36" s="5">
        <f t="shared" si="0"/>
        <v>0</v>
      </c>
      <c r="M36" s="8">
        <v>12747.022999999501</v>
      </c>
      <c r="N36" s="5">
        <f t="shared" si="1"/>
        <v>12747.022999999501</v>
      </c>
      <c r="O36" s="4" t="s">
        <v>21</v>
      </c>
      <c r="P36" s="4" t="s">
        <v>22</v>
      </c>
      <c r="Q36" s="4" t="s">
        <v>157</v>
      </c>
      <c r="R36"/>
    </row>
    <row r="37" spans="1:18" x14ac:dyDescent="0.3">
      <c r="A37" s="4" t="s">
        <v>18</v>
      </c>
      <c r="B37" s="4" t="s">
        <v>19</v>
      </c>
      <c r="C37" s="4" t="s">
        <v>20</v>
      </c>
      <c r="D37" s="5">
        <v>69634.817999999999</v>
      </c>
      <c r="E37" s="5">
        <v>12663.879499999999</v>
      </c>
      <c r="F37" s="5">
        <v>-149322.171</v>
      </c>
      <c r="G37" s="5">
        <v>2046.6489999999999</v>
      </c>
      <c r="H37" s="5">
        <v>-151368.82</v>
      </c>
      <c r="I37" s="5">
        <v>119702.389</v>
      </c>
      <c r="J37" s="5">
        <v>119800.16800000001</v>
      </c>
      <c r="K37" s="5">
        <v>-97.779000000007201</v>
      </c>
      <c r="L37" s="5">
        <f t="shared" si="0"/>
        <v>0</v>
      </c>
      <c r="M37" s="8">
        <v>1660506.0854317346</v>
      </c>
      <c r="N37" s="5">
        <f t="shared" si="1"/>
        <v>1660506.0854317346</v>
      </c>
      <c r="O37" s="4" t="s">
        <v>21</v>
      </c>
      <c r="P37" s="4" t="s">
        <v>22</v>
      </c>
      <c r="Q37" s="4" t="s">
        <v>157</v>
      </c>
    </row>
    <row r="38" spans="1:18" x14ac:dyDescent="0.3">
      <c r="A38" s="4" t="s">
        <v>23</v>
      </c>
      <c r="B38" s="4" t="s">
        <v>24</v>
      </c>
      <c r="C38" s="4" t="s">
        <v>20</v>
      </c>
      <c r="D38" s="5">
        <v>70379.001000000004</v>
      </c>
      <c r="E38" s="5">
        <v>10899.6245</v>
      </c>
      <c r="F38" s="5">
        <v>-185638.16500000001</v>
      </c>
      <c r="G38" s="5">
        <v>7753.5749999999998</v>
      </c>
      <c r="H38" s="5">
        <v>-193391.74</v>
      </c>
      <c r="I38" s="5">
        <v>87478.728000000294</v>
      </c>
      <c r="J38" s="5">
        <v>90273.314000000202</v>
      </c>
      <c r="K38" s="5">
        <v>-2794.5859999999898</v>
      </c>
      <c r="L38" s="5">
        <f t="shared" si="0"/>
        <v>0</v>
      </c>
      <c r="M38" s="8">
        <v>1213500.9284553875</v>
      </c>
      <c r="N38" s="5">
        <f t="shared" si="1"/>
        <v>1213500.9284553875</v>
      </c>
      <c r="O38" s="4" t="s">
        <v>21</v>
      </c>
      <c r="P38" s="4" t="s">
        <v>22</v>
      </c>
      <c r="Q38" s="4" t="s">
        <v>157</v>
      </c>
    </row>
    <row r="39" spans="1:18" x14ac:dyDescent="0.3">
      <c r="A39" s="4" t="s">
        <v>25</v>
      </c>
      <c r="B39" s="4" t="s">
        <v>26</v>
      </c>
      <c r="C39" s="4" t="s">
        <v>20</v>
      </c>
      <c r="D39" s="5">
        <v>73760.597500000003</v>
      </c>
      <c r="E39" s="5">
        <v>9142.7515000000003</v>
      </c>
      <c r="F39" s="5">
        <v>-237418.106</v>
      </c>
      <c r="G39" s="5">
        <v>47.643999999999899</v>
      </c>
      <c r="H39" s="5">
        <v>-237465.75</v>
      </c>
      <c r="I39" s="5">
        <v>172210.27900000001</v>
      </c>
      <c r="J39" s="5">
        <v>172319.04800000001</v>
      </c>
      <c r="K39" s="5">
        <v>-108.768999999999</v>
      </c>
      <c r="L39" s="5">
        <f t="shared" si="0"/>
        <v>0</v>
      </c>
      <c r="M39" s="8">
        <v>2388893.1427542092</v>
      </c>
      <c r="N39" s="5">
        <f t="shared" si="1"/>
        <v>2388893.1427542092</v>
      </c>
      <c r="O39" s="4" t="s">
        <v>21</v>
      </c>
      <c r="P39" s="4" t="s">
        <v>22</v>
      </c>
      <c r="Q39" s="4" t="s">
        <v>157</v>
      </c>
    </row>
    <row r="40" spans="1:18" x14ac:dyDescent="0.3">
      <c r="A40" s="4" t="s">
        <v>27</v>
      </c>
      <c r="B40" s="4" t="s">
        <v>28</v>
      </c>
      <c r="C40" s="4" t="s">
        <v>20</v>
      </c>
      <c r="D40" s="5">
        <v>73060.602499999994</v>
      </c>
      <c r="E40" s="5">
        <v>10332.871999999999</v>
      </c>
      <c r="F40" s="5">
        <v>-341064.12199999997</v>
      </c>
      <c r="G40" s="5">
        <v>131.751</v>
      </c>
      <c r="H40" s="5">
        <v>-341195.87300000002</v>
      </c>
      <c r="I40" s="5">
        <v>241087.99799999999</v>
      </c>
      <c r="J40" s="5">
        <v>241228.27799999999</v>
      </c>
      <c r="K40" s="5">
        <v>-140.280000000001</v>
      </c>
      <c r="L40" s="5">
        <f t="shared" si="0"/>
        <v>0</v>
      </c>
      <c r="M40" s="8">
        <v>3344361.7220000001</v>
      </c>
      <c r="N40" s="5">
        <f t="shared" si="1"/>
        <v>3344361.7220000001</v>
      </c>
      <c r="O40" s="4" t="s">
        <v>21</v>
      </c>
      <c r="P40" s="4" t="s">
        <v>22</v>
      </c>
      <c r="Q40" s="4" t="s">
        <v>157</v>
      </c>
    </row>
    <row r="41" spans="1:18" s="4" customFormat="1" hidden="1" x14ac:dyDescent="0.3">
      <c r="A41" t="s">
        <v>29</v>
      </c>
      <c r="B41" t="s">
        <v>19</v>
      </c>
      <c r="C41" t="s">
        <v>20</v>
      </c>
      <c r="D41" s="3">
        <v>69634.817999999999</v>
      </c>
      <c r="E41" s="3">
        <v>12663.879499999999</v>
      </c>
      <c r="F41" s="3">
        <v>-212980.24299999999</v>
      </c>
      <c r="G41" s="3">
        <v>2046.6489999999999</v>
      </c>
      <c r="H41" s="3">
        <v>-215026.89199999999</v>
      </c>
      <c r="I41" s="3">
        <v>593194.23199999996</v>
      </c>
      <c r="J41" s="3">
        <v>602476.59299999999</v>
      </c>
      <c r="K41" s="3">
        <v>-9282.3610000000008</v>
      </c>
      <c r="L41" s="3">
        <f t="shared" si="0"/>
        <v>0</v>
      </c>
      <c r="M41" s="8">
        <v>5005989.5654565888</v>
      </c>
      <c r="N41" s="3">
        <f t="shared" si="1"/>
        <v>5005989.5654565888</v>
      </c>
      <c r="O41" t="s">
        <v>21</v>
      </c>
      <c r="P41" t="s">
        <v>22</v>
      </c>
      <c r="Q41" t="s">
        <v>157</v>
      </c>
      <c r="R41"/>
    </row>
    <row r="42" spans="1:18" s="4" customFormat="1" hidden="1" x14ac:dyDescent="0.3">
      <c r="A42" t="s">
        <v>30</v>
      </c>
      <c r="B42" t="s">
        <v>24</v>
      </c>
      <c r="C42" t="s">
        <v>20</v>
      </c>
      <c r="D42" s="3">
        <v>70379.001000000004</v>
      </c>
      <c r="E42" s="3">
        <v>10899.6245</v>
      </c>
      <c r="F42" s="3">
        <v>-253734.17600000001</v>
      </c>
      <c r="G42" s="3">
        <v>7753.5749999999998</v>
      </c>
      <c r="H42" s="3">
        <v>-261487.75099999999</v>
      </c>
      <c r="I42" s="3">
        <v>528219.86899999995</v>
      </c>
      <c r="J42" s="3">
        <v>531014.45499999996</v>
      </c>
      <c r="K42" s="3">
        <v>-2794.5859999999898</v>
      </c>
      <c r="L42" s="3">
        <f t="shared" si="0"/>
        <v>0</v>
      </c>
      <c r="M42" s="8">
        <v>4457668.3484691167</v>
      </c>
      <c r="N42" s="3">
        <f t="shared" si="1"/>
        <v>4457668.3484691167</v>
      </c>
      <c r="O42" t="s">
        <v>21</v>
      </c>
      <c r="P42" t="s">
        <v>22</v>
      </c>
      <c r="Q42" t="s">
        <v>157</v>
      </c>
      <c r="R42"/>
    </row>
    <row r="43" spans="1:18" s="4" customFormat="1" hidden="1" x14ac:dyDescent="0.3">
      <c r="A43" t="s">
        <v>31</v>
      </c>
      <c r="B43" t="s">
        <v>26</v>
      </c>
      <c r="C43" t="s">
        <v>20</v>
      </c>
      <c r="D43" s="3">
        <v>73760.597500000003</v>
      </c>
      <c r="E43" s="3">
        <v>9142.7515000000003</v>
      </c>
      <c r="F43" s="3">
        <v>-1334275.4450000001</v>
      </c>
      <c r="G43" s="3">
        <v>47.643999999999899</v>
      </c>
      <c r="H43" s="3">
        <v>-1334323.0889999999</v>
      </c>
      <c r="I43" s="3">
        <v>2767071.9130000002</v>
      </c>
      <c r="J43" s="3">
        <v>2792509.102</v>
      </c>
      <c r="K43" s="3">
        <v>-25437.188999999998</v>
      </c>
      <c r="L43" s="3">
        <f t="shared" si="0"/>
        <v>0</v>
      </c>
      <c r="M43" s="8">
        <v>23351429.221830335</v>
      </c>
      <c r="N43" s="3">
        <f t="shared" si="1"/>
        <v>23351429.221830335</v>
      </c>
      <c r="O43" t="s">
        <v>21</v>
      </c>
      <c r="P43" t="s">
        <v>22</v>
      </c>
      <c r="Q43" t="s">
        <v>157</v>
      </c>
      <c r="R43"/>
    </row>
    <row r="44" spans="1:18" s="4" customFormat="1" hidden="1" x14ac:dyDescent="0.3">
      <c r="A44" t="s">
        <v>32</v>
      </c>
      <c r="B44" t="s">
        <v>28</v>
      </c>
      <c r="C44" t="s">
        <v>20</v>
      </c>
      <c r="D44" s="3">
        <v>73060.602499999994</v>
      </c>
      <c r="E44" s="3">
        <v>10332.871999999999</v>
      </c>
      <c r="F44" s="3">
        <v>-1140511.0290000001</v>
      </c>
      <c r="G44" s="3">
        <v>215.227</v>
      </c>
      <c r="H44" s="3">
        <v>-1140726.2560000001</v>
      </c>
      <c r="I44" s="3">
        <v>2881102.102</v>
      </c>
      <c r="J44" s="3">
        <v>2931876.7110000001</v>
      </c>
      <c r="K44" s="3">
        <v>-50774.608999999997</v>
      </c>
      <c r="L44" s="3">
        <f t="shared" si="0"/>
        <v>0</v>
      </c>
      <c r="M44" s="8">
        <v>24313734.493000001</v>
      </c>
      <c r="N44" s="3">
        <f t="shared" si="1"/>
        <v>24313734.493000001</v>
      </c>
      <c r="O44" t="s">
        <v>21</v>
      </c>
      <c r="P44" t="s">
        <v>22</v>
      </c>
      <c r="Q44" t="s">
        <v>157</v>
      </c>
      <c r="R44"/>
    </row>
    <row r="45" spans="1:18" hidden="1" x14ac:dyDescent="0.3">
      <c r="A45" t="s">
        <v>61</v>
      </c>
      <c r="B45" t="s">
        <v>19</v>
      </c>
      <c r="C45" t="s">
        <v>20</v>
      </c>
      <c r="D45" s="3">
        <v>69661.369500000001</v>
      </c>
      <c r="E45" s="3">
        <v>12747.582</v>
      </c>
      <c r="F45" s="3">
        <v>-69803.104000000007</v>
      </c>
      <c r="G45" s="3">
        <v>711.47199999999896</v>
      </c>
      <c r="H45" s="3">
        <v>-70514.576000000001</v>
      </c>
      <c r="I45" s="3">
        <v>134039.30900000001</v>
      </c>
      <c r="J45" s="3">
        <v>143446.44899999999</v>
      </c>
      <c r="K45" s="3">
        <v>-9407.1399999999903</v>
      </c>
      <c r="L45" s="3">
        <f t="shared" si="0"/>
        <v>0</v>
      </c>
      <c r="M45" s="8">
        <v>1917245.5383358658</v>
      </c>
      <c r="N45" s="3">
        <f t="shared" si="1"/>
        <v>1917245.5383358658</v>
      </c>
      <c r="O45" t="s">
        <v>21</v>
      </c>
      <c r="P45" t="s">
        <v>22</v>
      </c>
      <c r="Q45" t="s">
        <v>157</v>
      </c>
    </row>
    <row r="46" spans="1:18" hidden="1" x14ac:dyDescent="0.3">
      <c r="A46" t="s">
        <v>62</v>
      </c>
      <c r="B46" t="s">
        <v>24</v>
      </c>
      <c r="C46" t="s">
        <v>20</v>
      </c>
      <c r="D46" s="3">
        <v>70383.672999999995</v>
      </c>
      <c r="E46" s="3">
        <v>10975.782499999999</v>
      </c>
      <c r="F46" s="3">
        <v>-107714.485</v>
      </c>
      <c r="G46" s="3">
        <v>562.54200000000003</v>
      </c>
      <c r="H46" s="3">
        <v>-108277.027</v>
      </c>
      <c r="I46" s="3">
        <v>112477.936</v>
      </c>
      <c r="J46" s="3">
        <v>112553.5</v>
      </c>
      <c r="K46" s="3">
        <v>-75.564000000007795</v>
      </c>
      <c r="L46" s="3">
        <f t="shared" si="0"/>
        <v>0</v>
      </c>
      <c r="M46" s="8">
        <v>1608840.1422393713</v>
      </c>
      <c r="N46" s="3">
        <f t="shared" si="1"/>
        <v>1608840.1422393713</v>
      </c>
      <c r="O46" t="s">
        <v>21</v>
      </c>
      <c r="P46" t="s">
        <v>22</v>
      </c>
      <c r="Q46" t="s">
        <v>157</v>
      </c>
    </row>
    <row r="47" spans="1:18" hidden="1" x14ac:dyDescent="0.3">
      <c r="A47" t="s">
        <v>63</v>
      </c>
      <c r="B47" t="s">
        <v>26</v>
      </c>
      <c r="C47" t="s">
        <v>20</v>
      </c>
      <c r="D47" s="3">
        <v>73784.132500000007</v>
      </c>
      <c r="E47" s="3">
        <v>9142.7515000000003</v>
      </c>
      <c r="F47" s="3">
        <v>-404198.20500000002</v>
      </c>
      <c r="G47" s="3">
        <v>291.154</v>
      </c>
      <c r="H47" s="3">
        <v>-404489.359</v>
      </c>
      <c r="I47" s="3">
        <v>432655.087</v>
      </c>
      <c r="J47" s="3">
        <v>444096.16600000003</v>
      </c>
      <c r="K47" s="3">
        <v>-11441.079</v>
      </c>
      <c r="L47" s="3">
        <f t="shared" si="0"/>
        <v>0</v>
      </c>
      <c r="M47" s="8">
        <v>6188528.1368398117</v>
      </c>
      <c r="N47" s="3">
        <f t="shared" si="1"/>
        <v>6188528.1368398117</v>
      </c>
      <c r="O47" t="s">
        <v>21</v>
      </c>
      <c r="P47" t="s">
        <v>22</v>
      </c>
      <c r="Q47" t="s">
        <v>157</v>
      </c>
    </row>
    <row r="48" spans="1:18" hidden="1" x14ac:dyDescent="0.3">
      <c r="A48" t="s">
        <v>64</v>
      </c>
      <c r="B48" t="s">
        <v>28</v>
      </c>
      <c r="C48" t="s">
        <v>20</v>
      </c>
      <c r="D48" s="3">
        <v>73138.179999999993</v>
      </c>
      <c r="E48" s="3">
        <v>10343.7685</v>
      </c>
      <c r="F48" s="3">
        <v>-567245.75699999998</v>
      </c>
      <c r="G48" s="3">
        <v>614.12400000000196</v>
      </c>
      <c r="H48" s="3">
        <v>-567859.88100000005</v>
      </c>
      <c r="I48" s="3">
        <v>622872.58700000006</v>
      </c>
      <c r="J48" s="3">
        <v>659100.228</v>
      </c>
      <c r="K48" s="3">
        <v>-36227.641000000003</v>
      </c>
      <c r="L48" s="3">
        <f t="shared" si="0"/>
        <v>0</v>
      </c>
      <c r="M48" s="8">
        <v>8909324.4159999993</v>
      </c>
      <c r="N48" s="3">
        <f t="shared" si="1"/>
        <v>8909324.4159999993</v>
      </c>
      <c r="O48" t="s">
        <v>21</v>
      </c>
      <c r="P48" t="s">
        <v>22</v>
      </c>
      <c r="Q48" t="s">
        <v>157</v>
      </c>
    </row>
    <row r="49" spans="1:18" s="4" customFormat="1" x14ac:dyDescent="0.3">
      <c r="A49" s="4" t="s">
        <v>65</v>
      </c>
      <c r="B49" s="4" t="s">
        <v>19</v>
      </c>
      <c r="C49" s="4" t="s">
        <v>20</v>
      </c>
      <c r="D49" s="5">
        <v>69661.369500000001</v>
      </c>
      <c r="E49" s="5">
        <v>12747.582</v>
      </c>
      <c r="F49" s="5">
        <v>-67882.853000000003</v>
      </c>
      <c r="G49" s="5">
        <v>711.47199999999896</v>
      </c>
      <c r="H49" s="5">
        <v>-68594.324999999997</v>
      </c>
      <c r="I49" s="5">
        <v>68694.347999999896</v>
      </c>
      <c r="J49" s="5">
        <v>68862.745999999897</v>
      </c>
      <c r="K49" s="5">
        <v>-168.39799999999499</v>
      </c>
      <c r="L49" s="5">
        <f t="shared" si="0"/>
        <v>0</v>
      </c>
      <c r="M49" s="8">
        <v>722730.76289968658</v>
      </c>
      <c r="N49" s="5">
        <f t="shared" si="1"/>
        <v>722730.76289968658</v>
      </c>
      <c r="O49" s="4" t="s">
        <v>21</v>
      </c>
      <c r="P49" s="4" t="s">
        <v>22</v>
      </c>
      <c r="Q49" s="4" t="s">
        <v>157</v>
      </c>
      <c r="R49"/>
    </row>
    <row r="50" spans="1:18" s="4" customFormat="1" x14ac:dyDescent="0.3">
      <c r="A50" s="4" t="s">
        <v>66</v>
      </c>
      <c r="B50" s="4" t="s">
        <v>24</v>
      </c>
      <c r="C50" s="4" t="s">
        <v>20</v>
      </c>
      <c r="D50" s="5">
        <v>70383.672999999995</v>
      </c>
      <c r="E50" s="5">
        <v>10975.782499999999</v>
      </c>
      <c r="F50" s="5">
        <v>-102048.34600000001</v>
      </c>
      <c r="G50" s="5">
        <v>562.54200000000003</v>
      </c>
      <c r="H50" s="5">
        <v>-102610.88800000001</v>
      </c>
      <c r="I50" s="5">
        <v>51924.567999999999</v>
      </c>
      <c r="J50" s="5">
        <v>52000.131999999998</v>
      </c>
      <c r="K50" s="5">
        <v>-75.564000000007795</v>
      </c>
      <c r="L50" s="5">
        <f t="shared" si="0"/>
        <v>0</v>
      </c>
      <c r="M50" s="8">
        <v>546296.51108817151</v>
      </c>
      <c r="N50" s="5">
        <f t="shared" si="1"/>
        <v>546296.51108817151</v>
      </c>
      <c r="O50" s="4" t="s">
        <v>21</v>
      </c>
      <c r="P50" s="4" t="s">
        <v>22</v>
      </c>
      <c r="Q50" s="4" t="s">
        <v>157</v>
      </c>
      <c r="R50"/>
    </row>
    <row r="51" spans="1:18" s="4" customFormat="1" x14ac:dyDescent="0.3">
      <c r="A51" s="4" t="s">
        <v>67</v>
      </c>
      <c r="B51" s="4" t="s">
        <v>26</v>
      </c>
      <c r="C51" s="4" t="s">
        <v>20</v>
      </c>
      <c r="D51" s="5">
        <v>73784.132500000007</v>
      </c>
      <c r="E51" s="5">
        <v>9142.7515000000003</v>
      </c>
      <c r="F51" s="5">
        <v>-335985.89199999999</v>
      </c>
      <c r="G51" s="5">
        <v>291.154</v>
      </c>
      <c r="H51" s="5">
        <v>-336277.04599999997</v>
      </c>
      <c r="I51" s="5">
        <v>142615.20699999999</v>
      </c>
      <c r="J51" s="5">
        <v>142633.83100000001</v>
      </c>
      <c r="K51" s="5">
        <v>-18.623999999976601</v>
      </c>
      <c r="L51" s="5">
        <f t="shared" si="0"/>
        <v>0</v>
      </c>
      <c r="M51" s="8">
        <v>1500449.4599207328</v>
      </c>
      <c r="N51" s="5">
        <f t="shared" si="1"/>
        <v>1500449.4599207328</v>
      </c>
      <c r="O51" s="4" t="s">
        <v>21</v>
      </c>
      <c r="P51" s="4" t="s">
        <v>22</v>
      </c>
      <c r="Q51" s="4" t="s">
        <v>157</v>
      </c>
      <c r="R51"/>
    </row>
    <row r="52" spans="1:18" s="4" customFormat="1" x14ac:dyDescent="0.3">
      <c r="A52" s="4" t="s">
        <v>68</v>
      </c>
      <c r="B52" s="4" t="s">
        <v>28</v>
      </c>
      <c r="C52" s="4" t="s">
        <v>20</v>
      </c>
      <c r="D52" s="5">
        <v>73138.179999999993</v>
      </c>
      <c r="E52" s="5">
        <v>10343.7685</v>
      </c>
      <c r="F52" s="5">
        <v>-368280.27600000001</v>
      </c>
      <c r="G52" s="5">
        <v>565.00700000000199</v>
      </c>
      <c r="H52" s="5">
        <v>-368845.283</v>
      </c>
      <c r="I52" s="5">
        <v>232515.69399999999</v>
      </c>
      <c r="J52" s="5">
        <v>232526.88399999999</v>
      </c>
      <c r="K52" s="5">
        <v>-11.190000000019101</v>
      </c>
      <c r="L52" s="5">
        <f t="shared" si="0"/>
        <v>0</v>
      </c>
      <c r="M52" s="8">
        <v>2446289.2480000001</v>
      </c>
      <c r="N52" s="5">
        <f t="shared" si="1"/>
        <v>2446289.2480000001</v>
      </c>
      <c r="O52" s="4" t="s">
        <v>21</v>
      </c>
      <c r="P52" s="4" t="s">
        <v>22</v>
      </c>
      <c r="Q52" s="4" t="s">
        <v>157</v>
      </c>
      <c r="R52"/>
    </row>
  </sheetData>
  <sortState xmlns:xlrd2="http://schemas.microsoft.com/office/spreadsheetml/2017/richdata2" ref="A9:Q52">
    <sortCondition ref="A9"/>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CCD6-FF44-4F62-82F3-2FD98EAD7479}">
  <dimension ref="A2:O53"/>
  <sheetViews>
    <sheetView topLeftCell="A6" zoomScale="76" zoomScaleNormal="76" workbookViewId="0">
      <selection activeCell="F15" sqref="F15"/>
    </sheetView>
  </sheetViews>
  <sheetFormatPr defaultRowHeight="14.4" x14ac:dyDescent="0.3"/>
  <cols>
    <col min="1" max="1" width="37.109375" customWidth="1"/>
    <col min="2" max="2" width="12.21875" customWidth="1"/>
    <col min="3" max="8" width="12.21875" style="3" customWidth="1"/>
    <col min="9" max="9" width="15.109375" style="3" bestFit="1" customWidth="1"/>
    <col min="10" max="10" width="15.33203125" style="3" bestFit="1" customWidth="1"/>
    <col min="11" max="11" width="14.88671875" style="3" bestFit="1" customWidth="1"/>
    <col min="12" max="12" width="16.21875" style="3" bestFit="1" customWidth="1"/>
    <col min="13" max="13" width="12.33203125" style="3" bestFit="1" customWidth="1"/>
    <col min="14" max="14" width="11.77734375" bestFit="1" customWidth="1"/>
    <col min="15" max="15" width="12.6640625" bestFit="1" customWidth="1"/>
  </cols>
  <sheetData>
    <row r="2" spans="1:8" x14ac:dyDescent="0.3">
      <c r="A2" t="s">
        <v>92</v>
      </c>
    </row>
    <row r="3" spans="1:8" x14ac:dyDescent="0.3">
      <c r="G3" s="3" t="s">
        <v>113</v>
      </c>
    </row>
    <row r="4" spans="1:8" x14ac:dyDescent="0.3">
      <c r="B4" s="6" t="s">
        <v>93</v>
      </c>
      <c r="C4" s="7" t="s">
        <v>114</v>
      </c>
      <c r="G4" s="2" t="s">
        <v>112</v>
      </c>
    </row>
    <row r="5" spans="1:8" x14ac:dyDescent="0.3">
      <c r="A5" s="4" t="s">
        <v>19</v>
      </c>
      <c r="B5" s="3">
        <v>114.6185</v>
      </c>
      <c r="C5" s="3">
        <v>163952.83100000001</v>
      </c>
      <c r="G5" s="11" t="s">
        <v>109</v>
      </c>
      <c r="H5" s="13">
        <v>362371271</v>
      </c>
    </row>
    <row r="6" spans="1:8" x14ac:dyDescent="0.3">
      <c r="A6" s="4" t="s">
        <v>24</v>
      </c>
      <c r="B6" s="3">
        <v>48.914499999999997</v>
      </c>
      <c r="C6" s="3">
        <v>161997.82399999999</v>
      </c>
      <c r="G6" s="11" t="s">
        <v>110</v>
      </c>
      <c r="H6" s="13">
        <v>204427696</v>
      </c>
    </row>
    <row r="7" spans="1:8" x14ac:dyDescent="0.3">
      <c r="A7" s="4" t="s">
        <v>26</v>
      </c>
      <c r="B7" s="3">
        <v>75.010999999999996</v>
      </c>
      <c r="C7" s="3">
        <v>156185.63</v>
      </c>
      <c r="G7" s="11" t="s">
        <v>111</v>
      </c>
      <c r="H7" s="15">
        <v>157943575</v>
      </c>
    </row>
    <row r="8" spans="1:8" x14ac:dyDescent="0.3">
      <c r="A8" s="4" t="s">
        <v>28</v>
      </c>
      <c r="B8" s="3">
        <v>70.418999999999997</v>
      </c>
      <c r="C8" s="14">
        <v>158016.101</v>
      </c>
    </row>
    <row r="9" spans="1:8" x14ac:dyDescent="0.3">
      <c r="A9" s="4"/>
      <c r="B9" s="3"/>
    </row>
    <row r="10" spans="1:8" x14ac:dyDescent="0.3">
      <c r="A10" s="10" t="s">
        <v>108</v>
      </c>
      <c r="B10" s="3"/>
    </row>
    <row r="11" spans="1:8" x14ac:dyDescent="0.3">
      <c r="A11" s="4"/>
      <c r="B11" s="3"/>
    </row>
    <row r="12" spans="1:8" x14ac:dyDescent="0.3">
      <c r="A12" s="4" t="s">
        <v>94</v>
      </c>
      <c r="B12" s="3"/>
    </row>
    <row r="13" spans="1:8" x14ac:dyDescent="0.3">
      <c r="A13" s="4" t="s">
        <v>97</v>
      </c>
      <c r="B13" s="8">
        <v>5727204.5829999996</v>
      </c>
    </row>
    <row r="14" spans="1:8" x14ac:dyDescent="0.3">
      <c r="A14" s="4" t="s">
        <v>95</v>
      </c>
      <c r="B14" s="8">
        <v>22247172.921</v>
      </c>
    </row>
    <row r="15" spans="1:8" x14ac:dyDescent="0.3">
      <c r="A15" s="4" t="s">
        <v>96</v>
      </c>
      <c r="B15" s="8">
        <v>18167336.592999998</v>
      </c>
    </row>
    <row r="16" spans="1:8" x14ac:dyDescent="0.3">
      <c r="A16" t="s">
        <v>72</v>
      </c>
      <c r="B16" s="8"/>
    </row>
    <row r="17" spans="1:15" x14ac:dyDescent="0.3">
      <c r="A17" t="s">
        <v>73</v>
      </c>
      <c r="B17" s="8"/>
    </row>
    <row r="18" spans="1:15" x14ac:dyDescent="0.3">
      <c r="A18" t="s">
        <v>74</v>
      </c>
      <c r="B18" s="8"/>
    </row>
    <row r="19" spans="1:15" x14ac:dyDescent="0.3">
      <c r="A19" t="s">
        <v>75</v>
      </c>
      <c r="B19" s="3"/>
    </row>
    <row r="20" spans="1:15" x14ac:dyDescent="0.3">
      <c r="A20" t="s">
        <v>98</v>
      </c>
      <c r="B20" s="3">
        <v>3344361.7220000001</v>
      </c>
    </row>
    <row r="21" spans="1:15" x14ac:dyDescent="0.3">
      <c r="A21" t="s">
        <v>99</v>
      </c>
      <c r="B21" s="3">
        <v>24313734.493000001</v>
      </c>
    </row>
    <row r="22" spans="1:15" x14ac:dyDescent="0.3">
      <c r="A22" t="s">
        <v>100</v>
      </c>
      <c r="B22" s="9">
        <f>L40</f>
        <v>0</v>
      </c>
    </row>
    <row r="23" spans="1:15" x14ac:dyDescent="0.3">
      <c r="A23" t="s">
        <v>101</v>
      </c>
      <c r="B23" s="9">
        <f>L41</f>
        <v>12747.022999999501</v>
      </c>
    </row>
    <row r="24" spans="1:15" x14ac:dyDescent="0.3">
      <c r="A24" t="s">
        <v>102</v>
      </c>
      <c r="B24" s="9"/>
    </row>
    <row r="25" spans="1:15" x14ac:dyDescent="0.3">
      <c r="A25" t="s">
        <v>103</v>
      </c>
      <c r="B25" s="9"/>
    </row>
    <row r="28" spans="1:15" x14ac:dyDescent="0.3">
      <c r="A28" t="s">
        <v>70</v>
      </c>
      <c r="B28" t="s">
        <v>3</v>
      </c>
      <c r="C28" s="3" t="s">
        <v>4</v>
      </c>
      <c r="D28" s="3" t="s">
        <v>5</v>
      </c>
      <c r="E28" s="3" t="s">
        <v>6</v>
      </c>
      <c r="F28" s="3" t="s">
        <v>7</v>
      </c>
      <c r="G28" s="3" t="s">
        <v>8</v>
      </c>
      <c r="H28" s="3" t="s">
        <v>9</v>
      </c>
      <c r="I28" s="3" t="s">
        <v>10</v>
      </c>
      <c r="J28" s="3" t="s">
        <v>11</v>
      </c>
      <c r="K28" s="3" t="s">
        <v>12</v>
      </c>
      <c r="L28" s="3" t="s">
        <v>13</v>
      </c>
      <c r="M28" s="3" t="s">
        <v>14</v>
      </c>
      <c r="N28" t="s">
        <v>15</v>
      </c>
      <c r="O28" t="s">
        <v>16</v>
      </c>
    </row>
    <row r="29" spans="1:15" hidden="1" x14ac:dyDescent="0.3">
      <c r="A29" t="s">
        <v>71</v>
      </c>
      <c r="B29" t="s">
        <v>20</v>
      </c>
      <c r="C29" s="3">
        <v>70.418999999999997</v>
      </c>
      <c r="D29" s="3">
        <v>158008.9705</v>
      </c>
      <c r="E29" s="3">
        <v>-1415.9259999999999</v>
      </c>
      <c r="F29" s="3">
        <v>25.834</v>
      </c>
      <c r="G29" s="3">
        <v>-1441.76</v>
      </c>
      <c r="H29" s="3">
        <v>5306234.875</v>
      </c>
      <c r="I29" s="3">
        <v>5447870.8399999999</v>
      </c>
      <c r="J29" s="3">
        <v>-141635.965</v>
      </c>
      <c r="K29" s="3">
        <v>0</v>
      </c>
      <c r="L29" s="3">
        <v>5306234.875</v>
      </c>
      <c r="M29" s="3">
        <v>5306234.875</v>
      </c>
      <c r="N29" t="s">
        <v>21</v>
      </c>
      <c r="O29" t="s">
        <v>22</v>
      </c>
    </row>
    <row r="30" spans="1:15" x14ac:dyDescent="0.3">
      <c r="A30" t="s">
        <v>72</v>
      </c>
      <c r="B30" t="s">
        <v>20</v>
      </c>
      <c r="C30" s="3">
        <v>114.6185</v>
      </c>
      <c r="D30" s="3">
        <v>163952.83100000001</v>
      </c>
      <c r="E30" s="3">
        <v>174.73400000000001</v>
      </c>
      <c r="F30" s="3">
        <v>175.57300000000001</v>
      </c>
      <c r="G30" s="3">
        <v>-0.83900000000002695</v>
      </c>
      <c r="H30" s="3">
        <v>-17377.028999999398</v>
      </c>
      <c r="I30" s="3">
        <v>39976.177000000702</v>
      </c>
      <c r="J30" s="3">
        <v>-57353.205999999998</v>
      </c>
      <c r="K30" s="3">
        <v>174.73400000000001</v>
      </c>
      <c r="L30" s="3">
        <v>0</v>
      </c>
      <c r="M30" s="3">
        <v>174.73400000000001</v>
      </c>
      <c r="N30" t="s">
        <v>21</v>
      </c>
      <c r="O30" t="s">
        <v>22</v>
      </c>
    </row>
    <row r="31" spans="1:15" x14ac:dyDescent="0.3">
      <c r="A31" t="s">
        <v>73</v>
      </c>
      <c r="B31" t="s">
        <v>20</v>
      </c>
      <c r="C31" s="3">
        <v>48.914499999999997</v>
      </c>
      <c r="D31" s="3">
        <v>161997.82399999999</v>
      </c>
      <c r="E31" s="3">
        <v>-21.173999999999999</v>
      </c>
      <c r="F31" s="3">
        <v>1.4850000000000201</v>
      </c>
      <c r="G31" s="3">
        <v>-22.658999999999999</v>
      </c>
      <c r="H31" s="3">
        <v>44521.038000001397</v>
      </c>
      <c r="I31" s="3">
        <v>49328.278000001199</v>
      </c>
      <c r="J31" s="3">
        <v>-4807.2399999997397</v>
      </c>
      <c r="K31" s="3">
        <v>0</v>
      </c>
      <c r="L31" s="3">
        <v>44521.038000001397</v>
      </c>
      <c r="M31" s="3">
        <v>44521.038000001397</v>
      </c>
      <c r="N31" t="s">
        <v>21</v>
      </c>
      <c r="O31" t="s">
        <v>22</v>
      </c>
    </row>
    <row r="32" spans="1:15" x14ac:dyDescent="0.3">
      <c r="A32" t="s">
        <v>74</v>
      </c>
      <c r="B32" t="s">
        <v>20</v>
      </c>
      <c r="C32" s="3">
        <v>75.010999999999996</v>
      </c>
      <c r="D32" s="3">
        <v>156185.63</v>
      </c>
      <c r="E32" s="3">
        <v>-0.83199999999998697</v>
      </c>
      <c r="F32" s="3">
        <v>2.6020000000000101</v>
      </c>
      <c r="G32" s="3">
        <v>-3.4340000000000002</v>
      </c>
      <c r="H32" s="3">
        <v>-18886.964999999302</v>
      </c>
      <c r="I32" s="3">
        <v>98650.322000000902</v>
      </c>
      <c r="J32" s="3">
        <v>-117537.287</v>
      </c>
      <c r="K32" s="3">
        <v>0</v>
      </c>
      <c r="L32" s="3">
        <v>0</v>
      </c>
      <c r="M32" s="3">
        <v>0</v>
      </c>
      <c r="N32" t="s">
        <v>21</v>
      </c>
      <c r="O32" t="s">
        <v>22</v>
      </c>
    </row>
    <row r="33" spans="1:15" x14ac:dyDescent="0.3">
      <c r="A33" t="s">
        <v>75</v>
      </c>
      <c r="B33" t="s">
        <v>20</v>
      </c>
      <c r="C33" s="3">
        <v>70.418999999999997</v>
      </c>
      <c r="D33" s="3">
        <v>158016.101</v>
      </c>
      <c r="E33" s="3">
        <v>42.542000000000002</v>
      </c>
      <c r="F33" s="3">
        <v>64.242000000000004</v>
      </c>
      <c r="G33" s="3">
        <v>-21.7</v>
      </c>
      <c r="H33" s="3">
        <v>-117336.234</v>
      </c>
      <c r="I33" s="3">
        <v>220708.182</v>
      </c>
      <c r="J33" s="3">
        <v>-338044.41600000102</v>
      </c>
      <c r="K33" s="3">
        <v>42.542000000000002</v>
      </c>
      <c r="L33" s="3">
        <v>0</v>
      </c>
      <c r="M33" s="3">
        <v>42.542000000000002</v>
      </c>
      <c r="N33" t="s">
        <v>21</v>
      </c>
      <c r="O33" t="s">
        <v>22</v>
      </c>
    </row>
    <row r="34" spans="1:15" x14ac:dyDescent="0.3">
      <c r="A34" s="3" t="s">
        <v>104</v>
      </c>
      <c r="B34" s="3" t="s">
        <v>20</v>
      </c>
      <c r="C34" s="3">
        <v>114.6185</v>
      </c>
      <c r="D34" s="3">
        <v>163952.83100000001</v>
      </c>
      <c r="E34" s="3">
        <v>-453.06</v>
      </c>
      <c r="F34" s="3">
        <v>1108.4739999999999</v>
      </c>
      <c r="G34" s="3">
        <v>-1561.5340000000001</v>
      </c>
      <c r="H34" s="3">
        <v>5907015.8770000003</v>
      </c>
      <c r="I34" s="3">
        <v>6124906.1040000003</v>
      </c>
      <c r="J34" s="3">
        <v>-217890.22700000001</v>
      </c>
      <c r="K34" s="3">
        <v>0</v>
      </c>
      <c r="L34" s="8">
        <f>H34</f>
        <v>5907015.8770000003</v>
      </c>
      <c r="M34" s="3">
        <f>K34+L34</f>
        <v>5907015.8770000003</v>
      </c>
      <c r="N34" t="s">
        <v>21</v>
      </c>
      <c r="O34" t="s">
        <v>22</v>
      </c>
    </row>
    <row r="35" spans="1:15" x14ac:dyDescent="0.3">
      <c r="A35" s="3" t="s">
        <v>105</v>
      </c>
      <c r="B35" s="3" t="s">
        <v>20</v>
      </c>
      <c r="C35" s="3">
        <v>48.914499999999997</v>
      </c>
      <c r="D35" s="3">
        <v>161997.82399999999</v>
      </c>
      <c r="E35" s="3">
        <v>-134.79900000000001</v>
      </c>
      <c r="F35" s="3">
        <v>408.036</v>
      </c>
      <c r="G35" s="3">
        <v>-542.83500000000004</v>
      </c>
      <c r="H35" s="3">
        <v>5322653.9450000003</v>
      </c>
      <c r="I35" s="3">
        <v>5476379.8789999997</v>
      </c>
      <c r="J35" s="3">
        <v>-153725.93400000001</v>
      </c>
      <c r="K35" s="3">
        <v>0</v>
      </c>
      <c r="L35" s="8">
        <f t="shared" ref="L35:L37" si="0">H35</f>
        <v>5322653.9450000003</v>
      </c>
      <c r="M35" s="3">
        <f t="shared" ref="M35:M37" si="1">K35+L35</f>
        <v>5322653.9450000003</v>
      </c>
      <c r="N35" t="s">
        <v>21</v>
      </c>
      <c r="O35" t="s">
        <v>22</v>
      </c>
    </row>
    <row r="36" spans="1:15" x14ac:dyDescent="0.3">
      <c r="A36" s="3" t="s">
        <v>106</v>
      </c>
      <c r="B36" s="3" t="s">
        <v>20</v>
      </c>
      <c r="C36" s="3">
        <v>75.010999999999996</v>
      </c>
      <c r="D36" s="3">
        <v>156185.63</v>
      </c>
      <c r="E36" s="3">
        <v>-1043.673</v>
      </c>
      <c r="F36" s="3">
        <v>515.41800000000001</v>
      </c>
      <c r="G36" s="3">
        <v>-1559.0909999999999</v>
      </c>
      <c r="H36" s="3">
        <v>6222471.2359999996</v>
      </c>
      <c r="I36" s="3">
        <v>6678318.8099999996</v>
      </c>
      <c r="J36" s="3">
        <v>-455847.57400000002</v>
      </c>
      <c r="K36" s="3">
        <v>0</v>
      </c>
      <c r="L36" s="8">
        <f t="shared" si="0"/>
        <v>6222471.2359999996</v>
      </c>
      <c r="M36" s="3">
        <f t="shared" si="1"/>
        <v>6222471.2359999996</v>
      </c>
      <c r="N36" t="s">
        <v>21</v>
      </c>
      <c r="O36" t="s">
        <v>22</v>
      </c>
    </row>
    <row r="37" spans="1:15" x14ac:dyDescent="0.3">
      <c r="A37" s="3" t="s">
        <v>107</v>
      </c>
      <c r="B37" s="3" t="s">
        <v>20</v>
      </c>
      <c r="C37" s="3">
        <v>70.418999999999997</v>
      </c>
      <c r="D37" s="3">
        <v>158016.101</v>
      </c>
      <c r="E37" s="3">
        <v>-1527.3340000000001</v>
      </c>
      <c r="F37" s="3">
        <v>575.26</v>
      </c>
      <c r="G37" s="3">
        <v>-2102.5940000000001</v>
      </c>
      <c r="H37" s="3">
        <v>5727204.5829999996</v>
      </c>
      <c r="I37" s="3">
        <v>6905691.9349999996</v>
      </c>
      <c r="J37" s="3">
        <v>-1178487.352</v>
      </c>
      <c r="K37" s="3">
        <v>0</v>
      </c>
      <c r="L37" s="8">
        <f t="shared" si="0"/>
        <v>5727204.5829999996</v>
      </c>
      <c r="M37" s="3">
        <f t="shared" si="1"/>
        <v>5727204.5829999996</v>
      </c>
      <c r="N37" t="s">
        <v>21</v>
      </c>
      <c r="O37" t="s">
        <v>22</v>
      </c>
    </row>
    <row r="38" spans="1:15" hidden="1" x14ac:dyDescent="0.3">
      <c r="A38" t="s">
        <v>76</v>
      </c>
      <c r="B38" t="s">
        <v>20</v>
      </c>
      <c r="C38" s="3">
        <v>70.418999999999997</v>
      </c>
      <c r="D38" s="3">
        <v>158016.101</v>
      </c>
      <c r="E38" s="3">
        <v>-2139.7370000000001</v>
      </c>
      <c r="F38" s="3">
        <v>543.11500000000001</v>
      </c>
      <c r="G38" s="3">
        <v>-2682.8519999999999</v>
      </c>
      <c r="H38" s="3">
        <v>22247172.921</v>
      </c>
      <c r="I38" s="3">
        <v>24327490.252</v>
      </c>
      <c r="J38" s="3">
        <v>-2080317.331</v>
      </c>
      <c r="K38" s="3">
        <v>0</v>
      </c>
      <c r="L38" s="8">
        <v>22247172.921</v>
      </c>
      <c r="M38" s="3">
        <v>22247172.921</v>
      </c>
      <c r="N38" t="s">
        <v>21</v>
      </c>
      <c r="O38" t="s">
        <v>22</v>
      </c>
    </row>
    <row r="39" spans="1:15" hidden="1" x14ac:dyDescent="0.3">
      <c r="A39" t="s">
        <v>77</v>
      </c>
      <c r="B39" t="s">
        <v>20</v>
      </c>
      <c r="C39" s="3">
        <v>70.418999999999997</v>
      </c>
      <c r="D39" s="3">
        <v>158016.101</v>
      </c>
      <c r="E39" s="3">
        <v>-2204.25</v>
      </c>
      <c r="F39" s="3">
        <v>575.91</v>
      </c>
      <c r="G39" s="3">
        <v>-2780.16</v>
      </c>
      <c r="H39" s="3">
        <v>18167336.592999998</v>
      </c>
      <c r="I39" s="3">
        <v>20555021.256000001</v>
      </c>
      <c r="J39" s="3">
        <v>-2387684.6630000002</v>
      </c>
      <c r="K39" s="3">
        <v>0</v>
      </c>
      <c r="L39" s="8">
        <v>18167336.592999998</v>
      </c>
      <c r="M39" s="3">
        <v>18167336.592999998</v>
      </c>
      <c r="N39" t="s">
        <v>21</v>
      </c>
      <c r="O39" t="s">
        <v>22</v>
      </c>
    </row>
    <row r="40" spans="1:15" hidden="1" x14ac:dyDescent="0.3">
      <c r="A40" t="s">
        <v>78</v>
      </c>
      <c r="B40" t="s">
        <v>20</v>
      </c>
      <c r="C40" s="3">
        <v>70.418999999999997</v>
      </c>
      <c r="D40" s="3">
        <v>158016.101</v>
      </c>
      <c r="E40" s="3">
        <v>-3.323</v>
      </c>
      <c r="F40" s="3">
        <v>0.48299999999999899</v>
      </c>
      <c r="G40" s="3">
        <v>-3.806</v>
      </c>
      <c r="H40" s="3">
        <v>-17639.6600000004</v>
      </c>
      <c r="I40" s="3">
        <v>43065.0440000003</v>
      </c>
      <c r="J40" s="3">
        <v>-60704.704000000696</v>
      </c>
      <c r="K40" s="3">
        <v>0</v>
      </c>
      <c r="L40" s="3">
        <v>0</v>
      </c>
      <c r="M40" s="3">
        <v>0</v>
      </c>
      <c r="N40" t="s">
        <v>21</v>
      </c>
      <c r="O40" t="s">
        <v>22</v>
      </c>
    </row>
    <row r="41" spans="1:15" x14ac:dyDescent="0.3">
      <c r="A41" t="s">
        <v>79</v>
      </c>
      <c r="B41" t="s">
        <v>20</v>
      </c>
      <c r="C41" s="3">
        <v>70.418999999999997</v>
      </c>
      <c r="D41" s="3">
        <v>158016.101</v>
      </c>
      <c r="E41" s="3">
        <v>52.655000000000001</v>
      </c>
      <c r="F41" s="3">
        <v>61.069000000000003</v>
      </c>
      <c r="G41" s="3">
        <v>-8.4139999999999997</v>
      </c>
      <c r="H41" s="3">
        <v>12747.022999999501</v>
      </c>
      <c r="I41" s="3">
        <v>168277.20700000101</v>
      </c>
      <c r="J41" s="3">
        <v>-155530.18400000199</v>
      </c>
      <c r="K41" s="3">
        <v>52.655000000000001</v>
      </c>
      <c r="L41" s="3">
        <v>12747.022999999501</v>
      </c>
      <c r="M41" s="3">
        <v>12799.677999999501</v>
      </c>
      <c r="N41" t="s">
        <v>21</v>
      </c>
      <c r="O41" t="s">
        <v>22</v>
      </c>
    </row>
    <row r="42" spans="1:15" hidden="1" x14ac:dyDescent="0.3">
      <c r="A42" t="s">
        <v>80</v>
      </c>
      <c r="B42" t="s">
        <v>20</v>
      </c>
      <c r="C42" s="3">
        <v>70.418999999999997</v>
      </c>
      <c r="D42" s="3">
        <v>158016.101</v>
      </c>
      <c r="E42" s="3">
        <v>-25.731000000000002</v>
      </c>
      <c r="F42" s="3">
        <v>0</v>
      </c>
      <c r="G42" s="3">
        <v>-25.731000000000002</v>
      </c>
      <c r="H42" s="3">
        <v>263886.96100000001</v>
      </c>
      <c r="I42" s="3">
        <v>281844.49599999998</v>
      </c>
      <c r="J42" s="3">
        <v>-17957.535000000102</v>
      </c>
      <c r="K42" s="3">
        <v>0</v>
      </c>
      <c r="L42" s="3">
        <v>263886.96100000001</v>
      </c>
      <c r="M42" s="3">
        <v>263886.96100000001</v>
      </c>
      <c r="N42" t="s">
        <v>21</v>
      </c>
      <c r="O42" t="s">
        <v>22</v>
      </c>
    </row>
    <row r="43" spans="1:15" x14ac:dyDescent="0.3">
      <c r="A43" t="s">
        <v>81</v>
      </c>
      <c r="B43" t="s">
        <v>20</v>
      </c>
      <c r="C43" s="3">
        <v>70.418999999999997</v>
      </c>
      <c r="D43" s="3">
        <v>158016.101</v>
      </c>
      <c r="E43" s="3">
        <v>-1.0030000000000101</v>
      </c>
      <c r="F43" s="3">
        <v>60.561</v>
      </c>
      <c r="G43" s="3">
        <v>-61.564</v>
      </c>
      <c r="H43" s="3">
        <v>3344361.7220000001</v>
      </c>
      <c r="I43" s="3">
        <v>3398420.3650000002</v>
      </c>
      <c r="J43" s="3">
        <v>-54058.642999999996</v>
      </c>
      <c r="K43" s="3">
        <v>0</v>
      </c>
      <c r="L43" s="3">
        <v>3344361.7220000001</v>
      </c>
      <c r="M43" s="3">
        <v>3344361.7220000001</v>
      </c>
      <c r="N43" t="s">
        <v>21</v>
      </c>
      <c r="O43" t="s">
        <v>22</v>
      </c>
    </row>
    <row r="44" spans="1:15" hidden="1" x14ac:dyDescent="0.3">
      <c r="A44" t="s">
        <v>82</v>
      </c>
      <c r="B44" t="s">
        <v>20</v>
      </c>
      <c r="C44" s="3">
        <v>70.418999999999997</v>
      </c>
      <c r="D44" s="3">
        <v>158016.101</v>
      </c>
      <c r="E44" s="3">
        <v>-1.00400000000001</v>
      </c>
      <c r="F44" s="3">
        <v>60.561</v>
      </c>
      <c r="G44" s="3">
        <v>-61.564999999999998</v>
      </c>
      <c r="H44" s="3">
        <v>24313734.493000001</v>
      </c>
      <c r="I44" s="3">
        <v>24585070.357999999</v>
      </c>
      <c r="J44" s="3">
        <v>-271335.86499999999</v>
      </c>
      <c r="K44" s="3">
        <v>0</v>
      </c>
      <c r="L44" s="3">
        <v>24313734.493000001</v>
      </c>
      <c r="M44" s="3">
        <v>24313734.493000001</v>
      </c>
      <c r="N44" t="s">
        <v>21</v>
      </c>
      <c r="O44" t="s">
        <v>22</v>
      </c>
    </row>
    <row r="45" spans="1:15" hidden="1" x14ac:dyDescent="0.3">
      <c r="A45" t="s">
        <v>83</v>
      </c>
      <c r="B45" t="s">
        <v>20</v>
      </c>
      <c r="C45" s="3">
        <v>70.418999999999997</v>
      </c>
      <c r="D45" s="3">
        <v>158016.101</v>
      </c>
      <c r="E45" s="3">
        <v>-1.0030000000000101</v>
      </c>
      <c r="F45" s="3">
        <v>60.561</v>
      </c>
      <c r="G45" s="3">
        <v>-61.564</v>
      </c>
      <c r="H45" s="3">
        <v>3344361.7220000001</v>
      </c>
      <c r="I45" s="3">
        <v>3398420.3650000002</v>
      </c>
      <c r="J45" s="3">
        <v>-54058.642999999996</v>
      </c>
      <c r="K45" s="3">
        <v>0</v>
      </c>
      <c r="L45" s="3">
        <v>3344361.7220000001</v>
      </c>
      <c r="M45" s="3">
        <v>3344361.7220000001</v>
      </c>
      <c r="N45" t="s">
        <v>21</v>
      </c>
      <c r="O45" t="s">
        <v>22</v>
      </c>
    </row>
    <row r="46" spans="1:15" hidden="1" x14ac:dyDescent="0.3">
      <c r="A46" t="s">
        <v>84</v>
      </c>
      <c r="B46" t="s">
        <v>20</v>
      </c>
      <c r="C46" s="3">
        <v>70.418999999999997</v>
      </c>
      <c r="D46" s="3">
        <v>158016.101</v>
      </c>
      <c r="E46" s="3">
        <v>-1633.627</v>
      </c>
      <c r="F46" s="3">
        <v>451.738</v>
      </c>
      <c r="G46" s="3">
        <v>-2085.3649999999998</v>
      </c>
      <c r="H46" s="3">
        <v>45808.200999999302</v>
      </c>
      <c r="I46" s="3">
        <v>2223390.9530000002</v>
      </c>
      <c r="J46" s="3">
        <v>-2177582.7519999999</v>
      </c>
      <c r="K46" s="3">
        <v>0</v>
      </c>
      <c r="L46" s="3">
        <v>45808.200999999302</v>
      </c>
      <c r="M46" s="3">
        <v>45808.200999999302</v>
      </c>
      <c r="N46" t="s">
        <v>21</v>
      </c>
      <c r="O46" t="s">
        <v>22</v>
      </c>
    </row>
    <row r="47" spans="1:15" hidden="1" x14ac:dyDescent="0.3">
      <c r="A47" t="s">
        <v>85</v>
      </c>
      <c r="B47" t="s">
        <v>20</v>
      </c>
      <c r="C47" s="3">
        <v>70.418999999999997</v>
      </c>
      <c r="D47" s="3">
        <v>158016.101</v>
      </c>
      <c r="E47" s="3">
        <v>106.29300000000001</v>
      </c>
      <c r="F47" s="3">
        <v>124.524</v>
      </c>
      <c r="G47" s="3">
        <v>-18.231000000000002</v>
      </c>
      <c r="H47" s="3">
        <v>5681396.3820000002</v>
      </c>
      <c r="I47" s="3">
        <v>5736541.2249999996</v>
      </c>
      <c r="J47" s="3">
        <v>-55144.842999999899</v>
      </c>
      <c r="K47" s="3">
        <v>106.29300000000001</v>
      </c>
      <c r="L47" s="3">
        <v>5681396.3820000002</v>
      </c>
      <c r="M47" s="3">
        <v>5681502.6749999998</v>
      </c>
      <c r="N47" t="s">
        <v>21</v>
      </c>
      <c r="O47" t="s">
        <v>22</v>
      </c>
    </row>
    <row r="48" spans="1:15" hidden="1" x14ac:dyDescent="0.3">
      <c r="A48" t="s">
        <v>86</v>
      </c>
      <c r="B48" t="s">
        <v>20</v>
      </c>
      <c r="C48" s="3">
        <v>70.418999999999997</v>
      </c>
      <c r="D48" s="3">
        <v>158016.101</v>
      </c>
      <c r="E48" s="3">
        <v>-2614.4470000000001</v>
      </c>
      <c r="F48" s="3">
        <v>241.304</v>
      </c>
      <c r="G48" s="3">
        <v>-2855.7510000000002</v>
      </c>
      <c r="H48" s="3">
        <v>12171475.944</v>
      </c>
      <c r="I48" s="3">
        <v>13928035.158</v>
      </c>
      <c r="J48" s="3">
        <v>-1756559.2139999999</v>
      </c>
      <c r="K48" s="3">
        <v>0</v>
      </c>
      <c r="L48" s="3">
        <v>12171475.944</v>
      </c>
      <c r="M48" s="3">
        <v>12171475.944</v>
      </c>
      <c r="N48" t="s">
        <v>21</v>
      </c>
      <c r="O48" t="s">
        <v>22</v>
      </c>
    </row>
    <row r="49" spans="1:15" hidden="1" x14ac:dyDescent="0.3">
      <c r="A49" t="s">
        <v>87</v>
      </c>
      <c r="B49" t="s">
        <v>20</v>
      </c>
      <c r="C49" s="3">
        <v>70.418999999999997</v>
      </c>
      <c r="D49" s="3">
        <v>158016.101</v>
      </c>
      <c r="E49" s="3">
        <v>-2227.279</v>
      </c>
      <c r="F49" s="3">
        <v>527.90899999999999</v>
      </c>
      <c r="G49" s="3">
        <v>-2755.1880000000001</v>
      </c>
      <c r="H49" s="3">
        <v>12170345.265000001</v>
      </c>
      <c r="I49" s="3">
        <v>14295480.814999999</v>
      </c>
      <c r="J49" s="3">
        <v>-2125135.5499999998</v>
      </c>
      <c r="K49" s="3">
        <v>0</v>
      </c>
      <c r="L49" s="3">
        <v>12170345.265000001</v>
      </c>
      <c r="M49" s="3">
        <v>12170345.265000001</v>
      </c>
      <c r="N49" t="s">
        <v>21</v>
      </c>
      <c r="O49" t="s">
        <v>22</v>
      </c>
    </row>
    <row r="50" spans="1:15" hidden="1" x14ac:dyDescent="0.3">
      <c r="A50" t="s">
        <v>88</v>
      </c>
      <c r="B50" t="s">
        <v>20</v>
      </c>
      <c r="C50" s="3">
        <v>70.418999999999997</v>
      </c>
      <c r="D50" s="3">
        <v>158016.101</v>
      </c>
      <c r="E50" s="3">
        <v>474.71</v>
      </c>
      <c r="F50" s="3">
        <v>601.33799999999997</v>
      </c>
      <c r="G50" s="3">
        <v>-126.628</v>
      </c>
      <c r="H50" s="3">
        <v>10062089.897</v>
      </c>
      <c r="I50" s="3">
        <v>10807304.786</v>
      </c>
      <c r="J50" s="3">
        <v>-745214.88899999997</v>
      </c>
      <c r="K50" s="3">
        <v>474.71</v>
      </c>
      <c r="L50" s="3">
        <v>10062089.897</v>
      </c>
      <c r="M50" s="3">
        <v>10062564.607000001</v>
      </c>
      <c r="N50" t="s">
        <v>21</v>
      </c>
      <c r="O50" t="s">
        <v>22</v>
      </c>
    </row>
    <row r="51" spans="1:15" hidden="1" x14ac:dyDescent="0.3">
      <c r="A51" t="s">
        <v>89</v>
      </c>
      <c r="B51" t="s">
        <v>20</v>
      </c>
      <c r="C51" s="3">
        <v>70.418999999999997</v>
      </c>
      <c r="D51" s="3">
        <v>158016.101</v>
      </c>
      <c r="E51" s="3">
        <v>23.029</v>
      </c>
      <c r="F51" s="3">
        <v>54.749000000000002</v>
      </c>
      <c r="G51" s="3">
        <v>-31.72</v>
      </c>
      <c r="H51" s="3">
        <v>5996991.3279999997</v>
      </c>
      <c r="I51" s="3">
        <v>6475845.4960000003</v>
      </c>
      <c r="J51" s="3">
        <v>-478854.16800000001</v>
      </c>
      <c r="K51" s="3">
        <v>23.029</v>
      </c>
      <c r="L51" s="3">
        <v>5996991.3279999997</v>
      </c>
      <c r="M51" s="3">
        <v>5997014.3569999998</v>
      </c>
      <c r="N51" t="s">
        <v>21</v>
      </c>
      <c r="O51" t="s">
        <v>22</v>
      </c>
    </row>
    <row r="52" spans="1:15" x14ac:dyDescent="0.3">
      <c r="A52" t="s">
        <v>90</v>
      </c>
      <c r="B52" t="s">
        <v>20</v>
      </c>
      <c r="C52" s="3">
        <v>70.418999999999997</v>
      </c>
      <c r="D52" s="3">
        <v>158016.101</v>
      </c>
      <c r="E52" s="3">
        <v>18.555</v>
      </c>
      <c r="F52" s="3">
        <v>114.289</v>
      </c>
      <c r="G52" s="3">
        <v>-95.733999999999995</v>
      </c>
      <c r="H52" s="3">
        <v>8909324.4159999993</v>
      </c>
      <c r="I52" s="3">
        <v>8954230.4210000001</v>
      </c>
      <c r="J52" s="3">
        <v>-44906.004999999997</v>
      </c>
      <c r="K52" s="3">
        <v>18.555</v>
      </c>
      <c r="L52" s="3">
        <v>8909324.4159999993</v>
      </c>
      <c r="M52" s="3">
        <v>8909342.970999999</v>
      </c>
      <c r="N52" t="s">
        <v>21</v>
      </c>
      <c r="O52" t="s">
        <v>22</v>
      </c>
    </row>
    <row r="53" spans="1:15" x14ac:dyDescent="0.3">
      <c r="A53" t="s">
        <v>91</v>
      </c>
      <c r="B53" t="s">
        <v>20</v>
      </c>
      <c r="C53" s="3">
        <v>70.418999999999997</v>
      </c>
      <c r="D53" s="3">
        <v>158016.101</v>
      </c>
      <c r="E53" s="3">
        <v>21.713999999999999</v>
      </c>
      <c r="F53" s="3">
        <v>114.289</v>
      </c>
      <c r="G53" s="3">
        <v>-92.575000000000003</v>
      </c>
      <c r="H53" s="3">
        <v>2446289.2480000001</v>
      </c>
      <c r="I53" s="3">
        <v>2550674.057</v>
      </c>
      <c r="J53" s="3">
        <v>-104384.80899999999</v>
      </c>
      <c r="K53" s="3">
        <v>21.713999999999999</v>
      </c>
      <c r="L53" s="3">
        <v>2446289.2480000001</v>
      </c>
      <c r="M53" s="3">
        <v>2446310.9620000003</v>
      </c>
      <c r="N53" t="s">
        <v>21</v>
      </c>
      <c r="O53" t="s">
        <v>22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ComCom KOE Demand Gen</vt:lpstr>
      <vt:lpstr>Dec 2018 Trad.vSPD results</vt:lpstr>
      <vt:lpstr>Sep 2018 Trad.vSPD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dc:creator>
  <cp:lastModifiedBy>blair</cp:lastModifiedBy>
  <dcterms:created xsi:type="dcterms:W3CDTF">2019-03-02T02:47:05Z</dcterms:created>
  <dcterms:modified xsi:type="dcterms:W3CDTF">2019-07-04T04:04:04Z</dcterms:modified>
</cp:coreProperties>
</file>