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heot\Dropbox (Sense.)\2018-19 EA TPM CBA (Shared)\Step 4\CBA files for release\Prudent discount policy\"/>
    </mc:Choice>
  </mc:AlternateContent>
  <xr:revisionPtr revIDLastSave="0" documentId="13_ncr:1_{1EFF7564-CB89-4AE6-91B1-4E3FC9F2A471}" xr6:coauthVersionLast="43" xr6:coauthVersionMax="43" xr10:uidLastSave="{00000000-0000-0000-0000-000000000000}"/>
  <bookViews>
    <workbookView xWindow="-96" yWindow="-96" windowWidth="23232" windowHeight="12552" activeTab="5" xr2:uid="{3DFB1784-B07E-4328-8666-C1EB9E6F6958}"/>
  </bookViews>
  <sheets>
    <sheet name="About" sheetId="8" r:id="rId1"/>
    <sheet name="Impact of time limits" sheetId="3" r:id="rId2"/>
    <sheet name="Marginal benefits and costs" sheetId="2" r:id="rId3"/>
    <sheet name="Reallocation" sheetId="4" r:id="rId4"/>
    <sheet name="aob Demand" sheetId="6" r:id="rId5"/>
    <sheet name="Welfare change 1 MW" sheetId="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6" i="7" l="1"/>
  <c r="AE7" i="7"/>
  <c r="AE8" i="7"/>
  <c r="AE9" i="7"/>
  <c r="AE10" i="7"/>
  <c r="AE11" i="7"/>
  <c r="AE12" i="7"/>
  <c r="AE13" i="7"/>
  <c r="AF13" i="7" s="1"/>
  <c r="AE14" i="7"/>
  <c r="AE15" i="7"/>
  <c r="AE16" i="7"/>
  <c r="AE17" i="7"/>
  <c r="AE18" i="7"/>
  <c r="AE19" i="7"/>
  <c r="AE20" i="7"/>
  <c r="AE21" i="7"/>
  <c r="AF21" i="7" s="1"/>
  <c r="AE22" i="7"/>
  <c r="AE23" i="7"/>
  <c r="AE24" i="7"/>
  <c r="AE25" i="7"/>
  <c r="AE26" i="7"/>
  <c r="AE27" i="7"/>
  <c r="AE28" i="7"/>
  <c r="AE29" i="7"/>
  <c r="AF29" i="7" s="1"/>
  <c r="AE30" i="7"/>
  <c r="AE31" i="7"/>
  <c r="AE32" i="7"/>
  <c r="AE5" i="7"/>
  <c r="AD6" i="7"/>
  <c r="AD7" i="7"/>
  <c r="AD8" i="7"/>
  <c r="AD9" i="7"/>
  <c r="AD10" i="7"/>
  <c r="AD11" i="7"/>
  <c r="AD12" i="7"/>
  <c r="AF12" i="7" s="1"/>
  <c r="AD13" i="7"/>
  <c r="AD14" i="7"/>
  <c r="AD15" i="7"/>
  <c r="AD16" i="7"/>
  <c r="AD17" i="7"/>
  <c r="AD18" i="7"/>
  <c r="AD19" i="7"/>
  <c r="AD20" i="7"/>
  <c r="AF20" i="7" s="1"/>
  <c r="AD21" i="7"/>
  <c r="AD22" i="7"/>
  <c r="AD23" i="7"/>
  <c r="AD24" i="7"/>
  <c r="AD25" i="7"/>
  <c r="AD26" i="7"/>
  <c r="AD27" i="7"/>
  <c r="AD28" i="7"/>
  <c r="AF28" i="7" s="1"/>
  <c r="AD29" i="7"/>
  <c r="AD30" i="7"/>
  <c r="AD31" i="7"/>
  <c r="AD32" i="7"/>
  <c r="AD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W325" i="7"/>
  <c r="W326" i="7"/>
  <c r="W327" i="7"/>
  <c r="W328" i="7"/>
  <c r="W329" i="7"/>
  <c r="W330" i="7"/>
  <c r="W331" i="7"/>
  <c r="W332" i="7"/>
  <c r="W333" i="7"/>
  <c r="W334" i="7"/>
  <c r="W335" i="7"/>
  <c r="W336" i="7"/>
  <c r="W337" i="7"/>
  <c r="W338" i="7"/>
  <c r="W339" i="7"/>
  <c r="W340" i="7"/>
  <c r="W341" i="7"/>
  <c r="W342" i="7"/>
  <c r="W343" i="7"/>
  <c r="W344" i="7"/>
  <c r="W345" i="7"/>
  <c r="W346" i="7"/>
  <c r="W347" i="7"/>
  <c r="W348" i="7"/>
  <c r="W349" i="7"/>
  <c r="W350" i="7"/>
  <c r="W351" i="7"/>
  <c r="W352" i="7"/>
  <c r="W353" i="7"/>
  <c r="W354" i="7"/>
  <c r="W355" i="7"/>
  <c r="W356" i="7"/>
  <c r="W357" i="7"/>
  <c r="W358" i="7"/>
  <c r="W359" i="7"/>
  <c r="W360" i="7"/>
  <c r="W361" i="7"/>
  <c r="W362" i="7"/>
  <c r="W363" i="7"/>
  <c r="W364" i="7"/>
  <c r="W365" i="7"/>
  <c r="W366" i="7"/>
  <c r="W367" i="7"/>
  <c r="W368" i="7"/>
  <c r="W369" i="7"/>
  <c r="W370" i="7"/>
  <c r="W371" i="7"/>
  <c r="W372" i="7"/>
  <c r="W373" i="7"/>
  <c r="W374" i="7"/>
  <c r="W375" i="7"/>
  <c r="W376" i="7"/>
  <c r="W377" i="7"/>
  <c r="W378" i="7"/>
  <c r="W379" i="7"/>
  <c r="W380" i="7"/>
  <c r="W381" i="7"/>
  <c r="W382" i="7"/>
  <c r="W383" i="7"/>
  <c r="W384" i="7"/>
  <c r="W385" i="7"/>
  <c r="W386" i="7"/>
  <c r="W387" i="7"/>
  <c r="W388" i="7"/>
  <c r="W389" i="7"/>
  <c r="W390" i="7"/>
  <c r="W391" i="7"/>
  <c r="W392" i="7"/>
  <c r="W393" i="7"/>
  <c r="W394" i="7"/>
  <c r="W395" i="7"/>
  <c r="W396" i="7"/>
  <c r="W397" i="7"/>
  <c r="W398" i="7"/>
  <c r="W399" i="7"/>
  <c r="W400" i="7"/>
  <c r="W401" i="7"/>
  <c r="W402" i="7"/>
  <c r="W403" i="7"/>
  <c r="W404" i="7"/>
  <c r="W405" i="7"/>
  <c r="W406" i="7"/>
  <c r="W407" i="7"/>
  <c r="W408" i="7"/>
  <c r="W409" i="7"/>
  <c r="W410" i="7"/>
  <c r="W411" i="7"/>
  <c r="W412" i="7"/>
  <c r="W413" i="7"/>
  <c r="W414" i="7"/>
  <c r="W415" i="7"/>
  <c r="W416" i="7"/>
  <c r="W417" i="7"/>
  <c r="W418" i="7"/>
  <c r="W419" i="7"/>
  <c r="W420" i="7"/>
  <c r="W421" i="7"/>
  <c r="W422" i="7"/>
  <c r="W423" i="7"/>
  <c r="W424" i="7"/>
  <c r="W425" i="7"/>
  <c r="W426" i="7"/>
  <c r="W427" i="7"/>
  <c r="W428" i="7"/>
  <c r="W429" i="7"/>
  <c r="W430" i="7"/>
  <c r="W431" i="7"/>
  <c r="W432" i="7"/>
  <c r="W433" i="7"/>
  <c r="W434" i="7"/>
  <c r="W435" i="7"/>
  <c r="W436" i="7"/>
  <c r="W437" i="7"/>
  <c r="W438" i="7"/>
  <c r="W439" i="7"/>
  <c r="W440" i="7"/>
  <c r="W441" i="7"/>
  <c r="W442" i="7"/>
  <c r="W443" i="7"/>
  <c r="W444" i="7"/>
  <c r="W445" i="7"/>
  <c r="W446" i="7"/>
  <c r="W447" i="7"/>
  <c r="W448" i="7"/>
  <c r="W449" i="7"/>
  <c r="W450" i="7"/>
  <c r="W451" i="7"/>
  <c r="W452" i="7"/>
  <c r="W453" i="7"/>
  <c r="W454" i="7"/>
  <c r="W455" i="7"/>
  <c r="W456" i="7"/>
  <c r="W457" i="7"/>
  <c r="W458" i="7"/>
  <c r="W459" i="7"/>
  <c r="W460" i="7"/>
  <c r="W461" i="7"/>
  <c r="W462" i="7"/>
  <c r="W463" i="7"/>
  <c r="W464" i="7"/>
  <c r="W465" i="7"/>
  <c r="W466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W677" i="7"/>
  <c r="W678" i="7"/>
  <c r="W679" i="7"/>
  <c r="W680" i="7"/>
  <c r="W681" i="7"/>
  <c r="W682" i="7"/>
  <c r="W683" i="7"/>
  <c r="W684" i="7"/>
  <c r="W685" i="7"/>
  <c r="W686" i="7"/>
  <c r="W687" i="7"/>
  <c r="W688" i="7"/>
  <c r="W689" i="7"/>
  <c r="W690" i="7"/>
  <c r="W691" i="7"/>
  <c r="W692" i="7"/>
  <c r="W693" i="7"/>
  <c r="W694" i="7"/>
  <c r="W695" i="7"/>
  <c r="W696" i="7"/>
  <c r="W697" i="7"/>
  <c r="W698" i="7"/>
  <c r="W699" i="7"/>
  <c r="W700" i="7"/>
  <c r="W701" i="7"/>
  <c r="W702" i="7"/>
  <c r="W703" i="7"/>
  <c r="W704" i="7"/>
  <c r="W705" i="7"/>
  <c r="W706" i="7"/>
  <c r="W707" i="7"/>
  <c r="W708" i="7"/>
  <c r="W709" i="7"/>
  <c r="W710" i="7"/>
  <c r="W711" i="7"/>
  <c r="W712" i="7"/>
  <c r="W713" i="7"/>
  <c r="W714" i="7"/>
  <c r="W715" i="7"/>
  <c r="W716" i="7"/>
  <c r="W717" i="7"/>
  <c r="W718" i="7"/>
  <c r="W719" i="7"/>
  <c r="W720" i="7"/>
  <c r="W721" i="7"/>
  <c r="W722" i="7"/>
  <c r="W723" i="7"/>
  <c r="W724" i="7"/>
  <c r="W725" i="7"/>
  <c r="W726" i="7"/>
  <c r="W727" i="7"/>
  <c r="W728" i="7"/>
  <c r="W729" i="7"/>
  <c r="W730" i="7"/>
  <c r="W731" i="7"/>
  <c r="W732" i="7"/>
  <c r="W733" i="7"/>
  <c r="W734" i="7"/>
  <c r="W735" i="7"/>
  <c r="W736" i="7"/>
  <c r="W737" i="7"/>
  <c r="W738" i="7"/>
  <c r="W739" i="7"/>
  <c r="W740" i="7"/>
  <c r="W741" i="7"/>
  <c r="W742" i="7"/>
  <c r="W743" i="7"/>
  <c r="W744" i="7"/>
  <c r="W745" i="7"/>
  <c r="W746" i="7"/>
  <c r="W747" i="7"/>
  <c r="W748" i="7"/>
  <c r="W749" i="7"/>
  <c r="W750" i="7"/>
  <c r="W751" i="7"/>
  <c r="W752" i="7"/>
  <c r="W753" i="7"/>
  <c r="W754" i="7"/>
  <c r="W755" i="7"/>
  <c r="W756" i="7"/>
  <c r="W757" i="7"/>
  <c r="W758" i="7"/>
  <c r="W759" i="7"/>
  <c r="W760" i="7"/>
  <c r="W761" i="7"/>
  <c r="W762" i="7"/>
  <c r="W763" i="7"/>
  <c r="W764" i="7"/>
  <c r="W765" i="7"/>
  <c r="W766" i="7"/>
  <c r="W767" i="7"/>
  <c r="W768" i="7"/>
  <c r="W769" i="7"/>
  <c r="W770" i="7"/>
  <c r="W771" i="7"/>
  <c r="W772" i="7"/>
  <c r="W773" i="7"/>
  <c r="W774" i="7"/>
  <c r="W775" i="7"/>
  <c r="W776" i="7"/>
  <c r="W777" i="7"/>
  <c r="W778" i="7"/>
  <c r="W779" i="7"/>
  <c r="W780" i="7"/>
  <c r="W781" i="7"/>
  <c r="W782" i="7"/>
  <c r="W783" i="7"/>
  <c r="W784" i="7"/>
  <c r="W785" i="7"/>
  <c r="W786" i="7"/>
  <c r="W787" i="7"/>
  <c r="W788" i="7"/>
  <c r="W789" i="7"/>
  <c r="W790" i="7"/>
  <c r="W791" i="7"/>
  <c r="W792" i="7"/>
  <c r="W793" i="7"/>
  <c r="W794" i="7"/>
  <c r="W795" i="7"/>
  <c r="W796" i="7"/>
  <c r="W797" i="7"/>
  <c r="W798" i="7"/>
  <c r="W799" i="7"/>
  <c r="W800" i="7"/>
  <c r="W801" i="7"/>
  <c r="W802" i="7"/>
  <c r="W803" i="7"/>
  <c r="W804" i="7"/>
  <c r="W805" i="7"/>
  <c r="W806" i="7"/>
  <c r="W807" i="7"/>
  <c r="W808" i="7"/>
  <c r="W809" i="7"/>
  <c r="W810" i="7"/>
  <c r="W811" i="7"/>
  <c r="W812" i="7"/>
  <c r="W813" i="7"/>
  <c r="W814" i="7"/>
  <c r="W815" i="7"/>
  <c r="W816" i="7"/>
  <c r="W817" i="7"/>
  <c r="W818" i="7"/>
  <c r="W819" i="7"/>
  <c r="W820" i="7"/>
  <c r="W821" i="7"/>
  <c r="W822" i="7"/>
  <c r="W823" i="7"/>
  <c r="W824" i="7"/>
  <c r="W825" i="7"/>
  <c r="W826" i="7"/>
  <c r="W827" i="7"/>
  <c r="W828" i="7"/>
  <c r="W829" i="7"/>
  <c r="W830" i="7"/>
  <c r="W831" i="7"/>
  <c r="W832" i="7"/>
  <c r="W833" i="7"/>
  <c r="W834" i="7"/>
  <c r="W835" i="7"/>
  <c r="W836" i="7"/>
  <c r="W837" i="7"/>
  <c r="W838" i="7"/>
  <c r="W839" i="7"/>
  <c r="W840" i="7"/>
  <c r="W841" i="7"/>
  <c r="W842" i="7"/>
  <c r="W843" i="7"/>
  <c r="W844" i="7"/>
  <c r="W845" i="7"/>
  <c r="W846" i="7"/>
  <c r="W847" i="7"/>
  <c r="W848" i="7"/>
  <c r="W849" i="7"/>
  <c r="W850" i="7"/>
  <c r="W851" i="7"/>
  <c r="W852" i="7"/>
  <c r="W853" i="7"/>
  <c r="W854" i="7"/>
  <c r="W855" i="7"/>
  <c r="W856" i="7"/>
  <c r="W857" i="7"/>
  <c r="W858" i="7"/>
  <c r="W859" i="7"/>
  <c r="W860" i="7"/>
  <c r="W861" i="7"/>
  <c r="W862" i="7"/>
  <c r="W863" i="7"/>
  <c r="W864" i="7"/>
  <c r="W865" i="7"/>
  <c r="W866" i="7"/>
  <c r="W867" i="7"/>
  <c r="W868" i="7"/>
  <c r="W869" i="7"/>
  <c r="W870" i="7"/>
  <c r="W871" i="7"/>
  <c r="W872" i="7"/>
  <c r="W873" i="7"/>
  <c r="W874" i="7"/>
  <c r="W875" i="7"/>
  <c r="W876" i="7"/>
  <c r="W877" i="7"/>
  <c r="W878" i="7"/>
  <c r="W879" i="7"/>
  <c r="W880" i="7"/>
  <c r="W881" i="7"/>
  <c r="W882" i="7"/>
  <c r="W883" i="7"/>
  <c r="W884" i="7"/>
  <c r="W885" i="7"/>
  <c r="W886" i="7"/>
  <c r="W887" i="7"/>
  <c r="W888" i="7"/>
  <c r="W889" i="7"/>
  <c r="W890" i="7"/>
  <c r="W891" i="7"/>
  <c r="W892" i="7"/>
  <c r="W893" i="7"/>
  <c r="W894" i="7"/>
  <c r="W895" i="7"/>
  <c r="W896" i="7"/>
  <c r="W897" i="7"/>
  <c r="W898" i="7"/>
  <c r="W899" i="7"/>
  <c r="W900" i="7"/>
  <c r="W901" i="7"/>
  <c r="W902" i="7"/>
  <c r="W903" i="7"/>
  <c r="W904" i="7"/>
  <c r="W905" i="7"/>
  <c r="W906" i="7"/>
  <c r="W907" i="7"/>
  <c r="W908" i="7"/>
  <c r="W909" i="7"/>
  <c r="W910" i="7"/>
  <c r="W911" i="7"/>
  <c r="W912" i="7"/>
  <c r="W913" i="7"/>
  <c r="W914" i="7"/>
  <c r="W915" i="7"/>
  <c r="W916" i="7"/>
  <c r="W917" i="7"/>
  <c r="W918" i="7"/>
  <c r="W919" i="7"/>
  <c r="W920" i="7"/>
  <c r="W921" i="7"/>
  <c r="W922" i="7"/>
  <c r="W923" i="7"/>
  <c r="W924" i="7"/>
  <c r="W925" i="7"/>
  <c r="W926" i="7"/>
  <c r="W927" i="7"/>
  <c r="W928" i="7"/>
  <c r="W5" i="7"/>
  <c r="M5" i="7"/>
  <c r="U752" i="7"/>
  <c r="R207" i="7"/>
  <c r="R500" i="7"/>
  <c r="R768" i="7"/>
  <c r="Q40" i="7"/>
  <c r="V40" i="7" s="1"/>
  <c r="N5" i="7"/>
  <c r="S5" i="7" s="1"/>
  <c r="O5" i="7"/>
  <c r="T5" i="7" s="1"/>
  <c r="P5" i="7"/>
  <c r="U5" i="7" s="1"/>
  <c r="N6" i="7"/>
  <c r="S6" i="7" s="1"/>
  <c r="O6" i="7"/>
  <c r="T6" i="7" s="1"/>
  <c r="P6" i="7"/>
  <c r="U6" i="7" s="1"/>
  <c r="N7" i="7"/>
  <c r="S7" i="7" s="1"/>
  <c r="O7" i="7"/>
  <c r="T7" i="7" s="1"/>
  <c r="P7" i="7"/>
  <c r="U7" i="7" s="1"/>
  <c r="N8" i="7"/>
  <c r="S8" i="7" s="1"/>
  <c r="O8" i="7"/>
  <c r="T8" i="7" s="1"/>
  <c r="P8" i="7"/>
  <c r="U8" i="7" s="1"/>
  <c r="N9" i="7"/>
  <c r="S9" i="7" s="1"/>
  <c r="O9" i="7"/>
  <c r="T9" i="7" s="1"/>
  <c r="P9" i="7"/>
  <c r="U9" i="7" s="1"/>
  <c r="N10" i="7"/>
  <c r="S10" i="7" s="1"/>
  <c r="O10" i="7"/>
  <c r="T10" i="7" s="1"/>
  <c r="P10" i="7"/>
  <c r="U10" i="7" s="1"/>
  <c r="N11" i="7"/>
  <c r="S11" i="7" s="1"/>
  <c r="O11" i="7"/>
  <c r="T11" i="7" s="1"/>
  <c r="P11" i="7"/>
  <c r="U11" i="7" s="1"/>
  <c r="N12" i="7"/>
  <c r="S12" i="7" s="1"/>
  <c r="O12" i="7"/>
  <c r="T12" i="7" s="1"/>
  <c r="P12" i="7"/>
  <c r="U12" i="7" s="1"/>
  <c r="N13" i="7"/>
  <c r="S13" i="7" s="1"/>
  <c r="O13" i="7"/>
  <c r="T13" i="7" s="1"/>
  <c r="P13" i="7"/>
  <c r="U13" i="7" s="1"/>
  <c r="N14" i="7"/>
  <c r="S14" i="7" s="1"/>
  <c r="O14" i="7"/>
  <c r="T14" i="7" s="1"/>
  <c r="P14" i="7"/>
  <c r="U14" i="7" s="1"/>
  <c r="N15" i="7"/>
  <c r="S15" i="7" s="1"/>
  <c r="O15" i="7"/>
  <c r="T15" i="7" s="1"/>
  <c r="P15" i="7"/>
  <c r="U15" i="7" s="1"/>
  <c r="N16" i="7"/>
  <c r="S16" i="7" s="1"/>
  <c r="O16" i="7"/>
  <c r="T16" i="7" s="1"/>
  <c r="P16" i="7"/>
  <c r="U16" i="7" s="1"/>
  <c r="N17" i="7"/>
  <c r="S17" i="7" s="1"/>
  <c r="O17" i="7"/>
  <c r="T17" i="7" s="1"/>
  <c r="P17" i="7"/>
  <c r="U17" i="7" s="1"/>
  <c r="N18" i="7"/>
  <c r="S18" i="7" s="1"/>
  <c r="O18" i="7"/>
  <c r="T18" i="7" s="1"/>
  <c r="P18" i="7"/>
  <c r="U18" i="7" s="1"/>
  <c r="N19" i="7"/>
  <c r="S19" i="7" s="1"/>
  <c r="O19" i="7"/>
  <c r="T19" i="7" s="1"/>
  <c r="P19" i="7"/>
  <c r="U19" i="7" s="1"/>
  <c r="N20" i="7"/>
  <c r="S20" i="7" s="1"/>
  <c r="O20" i="7"/>
  <c r="T20" i="7" s="1"/>
  <c r="P20" i="7"/>
  <c r="U20" i="7" s="1"/>
  <c r="N21" i="7"/>
  <c r="S21" i="7" s="1"/>
  <c r="O21" i="7"/>
  <c r="T21" i="7" s="1"/>
  <c r="P21" i="7"/>
  <c r="U21" i="7" s="1"/>
  <c r="N22" i="7"/>
  <c r="S22" i="7" s="1"/>
  <c r="O22" i="7"/>
  <c r="T22" i="7" s="1"/>
  <c r="P22" i="7"/>
  <c r="U22" i="7" s="1"/>
  <c r="N23" i="7"/>
  <c r="S23" i="7" s="1"/>
  <c r="O23" i="7"/>
  <c r="T23" i="7" s="1"/>
  <c r="P23" i="7"/>
  <c r="U23" i="7" s="1"/>
  <c r="N24" i="7"/>
  <c r="S24" i="7" s="1"/>
  <c r="O24" i="7"/>
  <c r="T24" i="7" s="1"/>
  <c r="P24" i="7"/>
  <c r="U24" i="7" s="1"/>
  <c r="N25" i="7"/>
  <c r="S25" i="7" s="1"/>
  <c r="O25" i="7"/>
  <c r="T25" i="7" s="1"/>
  <c r="P25" i="7"/>
  <c r="U25" i="7" s="1"/>
  <c r="N26" i="7"/>
  <c r="S26" i="7" s="1"/>
  <c r="O26" i="7"/>
  <c r="T26" i="7" s="1"/>
  <c r="P26" i="7"/>
  <c r="U26" i="7" s="1"/>
  <c r="N27" i="7"/>
  <c r="S27" i="7" s="1"/>
  <c r="O27" i="7"/>
  <c r="T27" i="7" s="1"/>
  <c r="P27" i="7"/>
  <c r="U27" i="7" s="1"/>
  <c r="N28" i="7"/>
  <c r="S28" i="7" s="1"/>
  <c r="O28" i="7"/>
  <c r="T28" i="7" s="1"/>
  <c r="P28" i="7"/>
  <c r="U28" i="7" s="1"/>
  <c r="N29" i="7"/>
  <c r="S29" i="7" s="1"/>
  <c r="O29" i="7"/>
  <c r="T29" i="7" s="1"/>
  <c r="P29" i="7"/>
  <c r="U29" i="7" s="1"/>
  <c r="N30" i="7"/>
  <c r="S30" i="7" s="1"/>
  <c r="O30" i="7"/>
  <c r="T30" i="7" s="1"/>
  <c r="P30" i="7"/>
  <c r="U30" i="7" s="1"/>
  <c r="N31" i="7"/>
  <c r="S31" i="7" s="1"/>
  <c r="O31" i="7"/>
  <c r="T31" i="7" s="1"/>
  <c r="P31" i="7"/>
  <c r="U31" i="7" s="1"/>
  <c r="N32" i="7"/>
  <c r="S32" i="7" s="1"/>
  <c r="O32" i="7"/>
  <c r="T32" i="7" s="1"/>
  <c r="P32" i="7"/>
  <c r="U32" i="7" s="1"/>
  <c r="N33" i="7"/>
  <c r="S33" i="7" s="1"/>
  <c r="O33" i="7"/>
  <c r="T33" i="7" s="1"/>
  <c r="P33" i="7"/>
  <c r="U33" i="7" s="1"/>
  <c r="N34" i="7"/>
  <c r="S34" i="7" s="1"/>
  <c r="O34" i="7"/>
  <c r="T34" i="7" s="1"/>
  <c r="P34" i="7"/>
  <c r="U34" i="7" s="1"/>
  <c r="N35" i="7"/>
  <c r="S35" i="7" s="1"/>
  <c r="O35" i="7"/>
  <c r="T35" i="7" s="1"/>
  <c r="P35" i="7"/>
  <c r="U35" i="7" s="1"/>
  <c r="N36" i="7"/>
  <c r="S36" i="7" s="1"/>
  <c r="O36" i="7"/>
  <c r="T36" i="7" s="1"/>
  <c r="P36" i="7"/>
  <c r="U36" i="7" s="1"/>
  <c r="N37" i="7"/>
  <c r="S37" i="7" s="1"/>
  <c r="O37" i="7"/>
  <c r="T37" i="7" s="1"/>
  <c r="P37" i="7"/>
  <c r="U37" i="7" s="1"/>
  <c r="N38" i="7"/>
  <c r="S38" i="7" s="1"/>
  <c r="O38" i="7"/>
  <c r="T38" i="7" s="1"/>
  <c r="P38" i="7"/>
  <c r="U38" i="7" s="1"/>
  <c r="N39" i="7"/>
  <c r="S39" i="7" s="1"/>
  <c r="O39" i="7"/>
  <c r="T39" i="7" s="1"/>
  <c r="P39" i="7"/>
  <c r="U39" i="7" s="1"/>
  <c r="N40" i="7"/>
  <c r="S40" i="7" s="1"/>
  <c r="O40" i="7"/>
  <c r="T40" i="7" s="1"/>
  <c r="P40" i="7"/>
  <c r="U40" i="7" s="1"/>
  <c r="N41" i="7"/>
  <c r="S41" i="7" s="1"/>
  <c r="O41" i="7"/>
  <c r="T41" i="7" s="1"/>
  <c r="P41" i="7"/>
  <c r="U41" i="7" s="1"/>
  <c r="N42" i="7"/>
  <c r="S42" i="7" s="1"/>
  <c r="O42" i="7"/>
  <c r="T42" i="7" s="1"/>
  <c r="P42" i="7"/>
  <c r="U42" i="7" s="1"/>
  <c r="N43" i="7"/>
  <c r="S43" i="7" s="1"/>
  <c r="O43" i="7"/>
  <c r="T43" i="7" s="1"/>
  <c r="P43" i="7"/>
  <c r="U43" i="7" s="1"/>
  <c r="N44" i="7"/>
  <c r="S44" i="7" s="1"/>
  <c r="O44" i="7"/>
  <c r="T44" i="7" s="1"/>
  <c r="P44" i="7"/>
  <c r="U44" i="7" s="1"/>
  <c r="N45" i="7"/>
  <c r="S45" i="7" s="1"/>
  <c r="O45" i="7"/>
  <c r="T45" i="7" s="1"/>
  <c r="P45" i="7"/>
  <c r="U45" i="7" s="1"/>
  <c r="N46" i="7"/>
  <c r="S46" i="7" s="1"/>
  <c r="O46" i="7"/>
  <c r="T46" i="7" s="1"/>
  <c r="P46" i="7"/>
  <c r="U46" i="7" s="1"/>
  <c r="N47" i="7"/>
  <c r="S47" i="7" s="1"/>
  <c r="O47" i="7"/>
  <c r="T47" i="7" s="1"/>
  <c r="P47" i="7"/>
  <c r="U47" i="7" s="1"/>
  <c r="N48" i="7"/>
  <c r="S48" i="7" s="1"/>
  <c r="O48" i="7"/>
  <c r="T48" i="7" s="1"/>
  <c r="P48" i="7"/>
  <c r="U48" i="7" s="1"/>
  <c r="N49" i="7"/>
  <c r="S49" i="7" s="1"/>
  <c r="O49" i="7"/>
  <c r="T49" i="7" s="1"/>
  <c r="P49" i="7"/>
  <c r="U49" i="7" s="1"/>
  <c r="N50" i="7"/>
  <c r="S50" i="7" s="1"/>
  <c r="O50" i="7"/>
  <c r="T50" i="7" s="1"/>
  <c r="P50" i="7"/>
  <c r="U50" i="7" s="1"/>
  <c r="N51" i="7"/>
  <c r="S51" i="7" s="1"/>
  <c r="O51" i="7"/>
  <c r="T51" i="7" s="1"/>
  <c r="P51" i="7"/>
  <c r="U51" i="7" s="1"/>
  <c r="N52" i="7"/>
  <c r="S52" i="7" s="1"/>
  <c r="O52" i="7"/>
  <c r="T52" i="7" s="1"/>
  <c r="P52" i="7"/>
  <c r="U52" i="7" s="1"/>
  <c r="N53" i="7"/>
  <c r="S53" i="7" s="1"/>
  <c r="O53" i="7"/>
  <c r="T53" i="7" s="1"/>
  <c r="P53" i="7"/>
  <c r="U53" i="7" s="1"/>
  <c r="N54" i="7"/>
  <c r="S54" i="7" s="1"/>
  <c r="O54" i="7"/>
  <c r="T54" i="7" s="1"/>
  <c r="P54" i="7"/>
  <c r="U54" i="7" s="1"/>
  <c r="N55" i="7"/>
  <c r="S55" i="7" s="1"/>
  <c r="O55" i="7"/>
  <c r="T55" i="7" s="1"/>
  <c r="P55" i="7"/>
  <c r="U55" i="7" s="1"/>
  <c r="N56" i="7"/>
  <c r="S56" i="7" s="1"/>
  <c r="O56" i="7"/>
  <c r="T56" i="7" s="1"/>
  <c r="P56" i="7"/>
  <c r="U56" i="7" s="1"/>
  <c r="N57" i="7"/>
  <c r="S57" i="7" s="1"/>
  <c r="O57" i="7"/>
  <c r="T57" i="7" s="1"/>
  <c r="P57" i="7"/>
  <c r="U57" i="7" s="1"/>
  <c r="N58" i="7"/>
  <c r="S58" i="7" s="1"/>
  <c r="O58" i="7"/>
  <c r="T58" i="7" s="1"/>
  <c r="P58" i="7"/>
  <c r="U58" i="7" s="1"/>
  <c r="N59" i="7"/>
  <c r="S59" i="7" s="1"/>
  <c r="O59" i="7"/>
  <c r="T59" i="7" s="1"/>
  <c r="P59" i="7"/>
  <c r="U59" i="7" s="1"/>
  <c r="N60" i="7"/>
  <c r="S60" i="7" s="1"/>
  <c r="O60" i="7"/>
  <c r="T60" i="7" s="1"/>
  <c r="P60" i="7"/>
  <c r="U60" i="7" s="1"/>
  <c r="N61" i="7"/>
  <c r="S61" i="7" s="1"/>
  <c r="O61" i="7"/>
  <c r="T61" i="7" s="1"/>
  <c r="P61" i="7"/>
  <c r="U61" i="7" s="1"/>
  <c r="N62" i="7"/>
  <c r="S62" i="7" s="1"/>
  <c r="O62" i="7"/>
  <c r="T62" i="7" s="1"/>
  <c r="P62" i="7"/>
  <c r="U62" i="7" s="1"/>
  <c r="N63" i="7"/>
  <c r="S63" i="7" s="1"/>
  <c r="O63" i="7"/>
  <c r="T63" i="7" s="1"/>
  <c r="P63" i="7"/>
  <c r="U63" i="7" s="1"/>
  <c r="N64" i="7"/>
  <c r="S64" i="7" s="1"/>
  <c r="O64" i="7"/>
  <c r="T64" i="7" s="1"/>
  <c r="P64" i="7"/>
  <c r="U64" i="7" s="1"/>
  <c r="N65" i="7"/>
  <c r="S65" i="7" s="1"/>
  <c r="O65" i="7"/>
  <c r="T65" i="7" s="1"/>
  <c r="P65" i="7"/>
  <c r="U65" i="7" s="1"/>
  <c r="N66" i="7"/>
  <c r="S66" i="7" s="1"/>
  <c r="O66" i="7"/>
  <c r="T66" i="7" s="1"/>
  <c r="P66" i="7"/>
  <c r="U66" i="7" s="1"/>
  <c r="N67" i="7"/>
  <c r="S67" i="7" s="1"/>
  <c r="O67" i="7"/>
  <c r="T67" i="7" s="1"/>
  <c r="P67" i="7"/>
  <c r="U67" i="7" s="1"/>
  <c r="N68" i="7"/>
  <c r="S68" i="7" s="1"/>
  <c r="O68" i="7"/>
  <c r="T68" i="7" s="1"/>
  <c r="P68" i="7"/>
  <c r="U68" i="7" s="1"/>
  <c r="N69" i="7"/>
  <c r="S69" i="7" s="1"/>
  <c r="O69" i="7"/>
  <c r="T69" i="7" s="1"/>
  <c r="P69" i="7"/>
  <c r="U69" i="7" s="1"/>
  <c r="N70" i="7"/>
  <c r="S70" i="7" s="1"/>
  <c r="O70" i="7"/>
  <c r="T70" i="7" s="1"/>
  <c r="P70" i="7"/>
  <c r="U70" i="7" s="1"/>
  <c r="N71" i="7"/>
  <c r="S71" i="7" s="1"/>
  <c r="O71" i="7"/>
  <c r="T71" i="7" s="1"/>
  <c r="P71" i="7"/>
  <c r="U71" i="7" s="1"/>
  <c r="N72" i="7"/>
  <c r="S72" i="7" s="1"/>
  <c r="O72" i="7"/>
  <c r="T72" i="7" s="1"/>
  <c r="P72" i="7"/>
  <c r="U72" i="7" s="1"/>
  <c r="N73" i="7"/>
  <c r="S73" i="7" s="1"/>
  <c r="O73" i="7"/>
  <c r="T73" i="7" s="1"/>
  <c r="P73" i="7"/>
  <c r="U73" i="7" s="1"/>
  <c r="N74" i="7"/>
  <c r="S74" i="7" s="1"/>
  <c r="O74" i="7"/>
  <c r="T74" i="7" s="1"/>
  <c r="P74" i="7"/>
  <c r="U74" i="7" s="1"/>
  <c r="N75" i="7"/>
  <c r="S75" i="7" s="1"/>
  <c r="O75" i="7"/>
  <c r="T75" i="7" s="1"/>
  <c r="P75" i="7"/>
  <c r="U75" i="7" s="1"/>
  <c r="N76" i="7"/>
  <c r="S76" i="7" s="1"/>
  <c r="O76" i="7"/>
  <c r="T76" i="7" s="1"/>
  <c r="P76" i="7"/>
  <c r="U76" i="7" s="1"/>
  <c r="N77" i="7"/>
  <c r="S77" i="7" s="1"/>
  <c r="O77" i="7"/>
  <c r="T77" i="7" s="1"/>
  <c r="P77" i="7"/>
  <c r="U77" i="7" s="1"/>
  <c r="N78" i="7"/>
  <c r="S78" i="7" s="1"/>
  <c r="O78" i="7"/>
  <c r="T78" i="7" s="1"/>
  <c r="P78" i="7"/>
  <c r="U78" i="7" s="1"/>
  <c r="N79" i="7"/>
  <c r="S79" i="7" s="1"/>
  <c r="O79" i="7"/>
  <c r="T79" i="7" s="1"/>
  <c r="P79" i="7"/>
  <c r="U79" i="7" s="1"/>
  <c r="N80" i="7"/>
  <c r="S80" i="7" s="1"/>
  <c r="O80" i="7"/>
  <c r="T80" i="7" s="1"/>
  <c r="P80" i="7"/>
  <c r="U80" i="7" s="1"/>
  <c r="N81" i="7"/>
  <c r="S81" i="7" s="1"/>
  <c r="O81" i="7"/>
  <c r="T81" i="7" s="1"/>
  <c r="P81" i="7"/>
  <c r="U81" i="7" s="1"/>
  <c r="N82" i="7"/>
  <c r="S82" i="7" s="1"/>
  <c r="O82" i="7"/>
  <c r="T82" i="7" s="1"/>
  <c r="P82" i="7"/>
  <c r="U82" i="7" s="1"/>
  <c r="N83" i="7"/>
  <c r="S83" i="7" s="1"/>
  <c r="O83" i="7"/>
  <c r="T83" i="7" s="1"/>
  <c r="P83" i="7"/>
  <c r="U83" i="7" s="1"/>
  <c r="N84" i="7"/>
  <c r="S84" i="7" s="1"/>
  <c r="O84" i="7"/>
  <c r="T84" i="7" s="1"/>
  <c r="P84" i="7"/>
  <c r="U84" i="7" s="1"/>
  <c r="N85" i="7"/>
  <c r="S85" i="7" s="1"/>
  <c r="O85" i="7"/>
  <c r="T85" i="7" s="1"/>
  <c r="P85" i="7"/>
  <c r="U85" i="7" s="1"/>
  <c r="N86" i="7"/>
  <c r="S86" i="7" s="1"/>
  <c r="O86" i="7"/>
  <c r="T86" i="7" s="1"/>
  <c r="P86" i="7"/>
  <c r="U86" i="7" s="1"/>
  <c r="N87" i="7"/>
  <c r="S87" i="7" s="1"/>
  <c r="O87" i="7"/>
  <c r="T87" i="7" s="1"/>
  <c r="P87" i="7"/>
  <c r="U87" i="7" s="1"/>
  <c r="N88" i="7"/>
  <c r="S88" i="7" s="1"/>
  <c r="O88" i="7"/>
  <c r="T88" i="7" s="1"/>
  <c r="P88" i="7"/>
  <c r="U88" i="7" s="1"/>
  <c r="N89" i="7"/>
  <c r="S89" i="7" s="1"/>
  <c r="O89" i="7"/>
  <c r="T89" i="7" s="1"/>
  <c r="P89" i="7"/>
  <c r="U89" i="7" s="1"/>
  <c r="N90" i="7"/>
  <c r="S90" i="7" s="1"/>
  <c r="O90" i="7"/>
  <c r="T90" i="7" s="1"/>
  <c r="P90" i="7"/>
  <c r="U90" i="7" s="1"/>
  <c r="N91" i="7"/>
  <c r="S91" i="7" s="1"/>
  <c r="O91" i="7"/>
  <c r="T91" i="7" s="1"/>
  <c r="P91" i="7"/>
  <c r="U91" i="7" s="1"/>
  <c r="N92" i="7"/>
  <c r="S92" i="7" s="1"/>
  <c r="O92" i="7"/>
  <c r="T92" i="7" s="1"/>
  <c r="P92" i="7"/>
  <c r="U92" i="7" s="1"/>
  <c r="N93" i="7"/>
  <c r="S93" i="7" s="1"/>
  <c r="O93" i="7"/>
  <c r="T93" i="7" s="1"/>
  <c r="P93" i="7"/>
  <c r="U93" i="7" s="1"/>
  <c r="N94" i="7"/>
  <c r="S94" i="7" s="1"/>
  <c r="O94" i="7"/>
  <c r="T94" i="7" s="1"/>
  <c r="P94" i="7"/>
  <c r="U94" i="7" s="1"/>
  <c r="N95" i="7"/>
  <c r="S95" i="7" s="1"/>
  <c r="O95" i="7"/>
  <c r="T95" i="7" s="1"/>
  <c r="P95" i="7"/>
  <c r="U95" i="7" s="1"/>
  <c r="N96" i="7"/>
  <c r="S96" i="7" s="1"/>
  <c r="O96" i="7"/>
  <c r="T96" i="7" s="1"/>
  <c r="P96" i="7"/>
  <c r="U96" i="7" s="1"/>
  <c r="N97" i="7"/>
  <c r="S97" i="7" s="1"/>
  <c r="O97" i="7"/>
  <c r="T97" i="7" s="1"/>
  <c r="P97" i="7"/>
  <c r="U97" i="7" s="1"/>
  <c r="N98" i="7"/>
  <c r="S98" i="7" s="1"/>
  <c r="O98" i="7"/>
  <c r="T98" i="7" s="1"/>
  <c r="P98" i="7"/>
  <c r="U98" i="7" s="1"/>
  <c r="N99" i="7"/>
  <c r="S99" i="7" s="1"/>
  <c r="O99" i="7"/>
  <c r="T99" i="7" s="1"/>
  <c r="P99" i="7"/>
  <c r="U99" i="7" s="1"/>
  <c r="N100" i="7"/>
  <c r="S100" i="7" s="1"/>
  <c r="O100" i="7"/>
  <c r="T100" i="7" s="1"/>
  <c r="P100" i="7"/>
  <c r="U100" i="7" s="1"/>
  <c r="N101" i="7"/>
  <c r="S101" i="7" s="1"/>
  <c r="O101" i="7"/>
  <c r="T101" i="7" s="1"/>
  <c r="P101" i="7"/>
  <c r="U101" i="7" s="1"/>
  <c r="N102" i="7"/>
  <c r="S102" i="7" s="1"/>
  <c r="O102" i="7"/>
  <c r="T102" i="7" s="1"/>
  <c r="P102" i="7"/>
  <c r="U102" i="7" s="1"/>
  <c r="N103" i="7"/>
  <c r="S103" i="7" s="1"/>
  <c r="O103" i="7"/>
  <c r="T103" i="7" s="1"/>
  <c r="P103" i="7"/>
  <c r="U103" i="7" s="1"/>
  <c r="N104" i="7"/>
  <c r="S104" i="7" s="1"/>
  <c r="O104" i="7"/>
  <c r="T104" i="7" s="1"/>
  <c r="P104" i="7"/>
  <c r="U104" i="7" s="1"/>
  <c r="N105" i="7"/>
  <c r="S105" i="7" s="1"/>
  <c r="O105" i="7"/>
  <c r="T105" i="7" s="1"/>
  <c r="P105" i="7"/>
  <c r="U105" i="7" s="1"/>
  <c r="N106" i="7"/>
  <c r="S106" i="7" s="1"/>
  <c r="O106" i="7"/>
  <c r="T106" i="7" s="1"/>
  <c r="P106" i="7"/>
  <c r="U106" i="7" s="1"/>
  <c r="N107" i="7"/>
  <c r="S107" i="7" s="1"/>
  <c r="O107" i="7"/>
  <c r="T107" i="7" s="1"/>
  <c r="P107" i="7"/>
  <c r="U107" i="7" s="1"/>
  <c r="N108" i="7"/>
  <c r="S108" i="7" s="1"/>
  <c r="O108" i="7"/>
  <c r="T108" i="7" s="1"/>
  <c r="P108" i="7"/>
  <c r="U108" i="7" s="1"/>
  <c r="N109" i="7"/>
  <c r="S109" i="7" s="1"/>
  <c r="O109" i="7"/>
  <c r="T109" i="7" s="1"/>
  <c r="P109" i="7"/>
  <c r="U109" i="7" s="1"/>
  <c r="N110" i="7"/>
  <c r="S110" i="7" s="1"/>
  <c r="O110" i="7"/>
  <c r="T110" i="7" s="1"/>
  <c r="P110" i="7"/>
  <c r="U110" i="7" s="1"/>
  <c r="N111" i="7"/>
  <c r="S111" i="7" s="1"/>
  <c r="O111" i="7"/>
  <c r="T111" i="7" s="1"/>
  <c r="P111" i="7"/>
  <c r="U111" i="7" s="1"/>
  <c r="N112" i="7"/>
  <c r="S112" i="7" s="1"/>
  <c r="O112" i="7"/>
  <c r="T112" i="7" s="1"/>
  <c r="P112" i="7"/>
  <c r="U112" i="7" s="1"/>
  <c r="N113" i="7"/>
  <c r="S113" i="7" s="1"/>
  <c r="O113" i="7"/>
  <c r="T113" i="7" s="1"/>
  <c r="P113" i="7"/>
  <c r="U113" i="7" s="1"/>
  <c r="N114" i="7"/>
  <c r="S114" i="7" s="1"/>
  <c r="O114" i="7"/>
  <c r="T114" i="7" s="1"/>
  <c r="P114" i="7"/>
  <c r="U114" i="7" s="1"/>
  <c r="N115" i="7"/>
  <c r="S115" i="7" s="1"/>
  <c r="O115" i="7"/>
  <c r="T115" i="7" s="1"/>
  <c r="P115" i="7"/>
  <c r="U115" i="7" s="1"/>
  <c r="N116" i="7"/>
  <c r="S116" i="7" s="1"/>
  <c r="O116" i="7"/>
  <c r="T116" i="7" s="1"/>
  <c r="P116" i="7"/>
  <c r="U116" i="7" s="1"/>
  <c r="N117" i="7"/>
  <c r="S117" i="7" s="1"/>
  <c r="O117" i="7"/>
  <c r="T117" i="7" s="1"/>
  <c r="P117" i="7"/>
  <c r="U117" i="7" s="1"/>
  <c r="N118" i="7"/>
  <c r="S118" i="7" s="1"/>
  <c r="O118" i="7"/>
  <c r="T118" i="7" s="1"/>
  <c r="P118" i="7"/>
  <c r="U118" i="7" s="1"/>
  <c r="N119" i="7"/>
  <c r="S119" i="7" s="1"/>
  <c r="O119" i="7"/>
  <c r="T119" i="7" s="1"/>
  <c r="P119" i="7"/>
  <c r="U119" i="7" s="1"/>
  <c r="N120" i="7"/>
  <c r="S120" i="7" s="1"/>
  <c r="O120" i="7"/>
  <c r="T120" i="7" s="1"/>
  <c r="P120" i="7"/>
  <c r="U120" i="7" s="1"/>
  <c r="N121" i="7"/>
  <c r="S121" i="7" s="1"/>
  <c r="O121" i="7"/>
  <c r="T121" i="7" s="1"/>
  <c r="P121" i="7"/>
  <c r="U121" i="7" s="1"/>
  <c r="N122" i="7"/>
  <c r="S122" i="7" s="1"/>
  <c r="O122" i="7"/>
  <c r="T122" i="7" s="1"/>
  <c r="P122" i="7"/>
  <c r="U122" i="7" s="1"/>
  <c r="N123" i="7"/>
  <c r="S123" i="7" s="1"/>
  <c r="O123" i="7"/>
  <c r="T123" i="7" s="1"/>
  <c r="P123" i="7"/>
  <c r="U123" i="7" s="1"/>
  <c r="N124" i="7"/>
  <c r="S124" i="7" s="1"/>
  <c r="O124" i="7"/>
  <c r="T124" i="7" s="1"/>
  <c r="P124" i="7"/>
  <c r="U124" i="7" s="1"/>
  <c r="N125" i="7"/>
  <c r="S125" i="7" s="1"/>
  <c r="O125" i="7"/>
  <c r="T125" i="7" s="1"/>
  <c r="P125" i="7"/>
  <c r="U125" i="7" s="1"/>
  <c r="N126" i="7"/>
  <c r="S126" i="7" s="1"/>
  <c r="O126" i="7"/>
  <c r="T126" i="7" s="1"/>
  <c r="P126" i="7"/>
  <c r="U126" i="7" s="1"/>
  <c r="N127" i="7"/>
  <c r="S127" i="7" s="1"/>
  <c r="O127" i="7"/>
  <c r="T127" i="7" s="1"/>
  <c r="P127" i="7"/>
  <c r="U127" i="7" s="1"/>
  <c r="N128" i="7"/>
  <c r="S128" i="7" s="1"/>
  <c r="O128" i="7"/>
  <c r="T128" i="7" s="1"/>
  <c r="P128" i="7"/>
  <c r="U128" i="7" s="1"/>
  <c r="N129" i="7"/>
  <c r="S129" i="7" s="1"/>
  <c r="O129" i="7"/>
  <c r="T129" i="7" s="1"/>
  <c r="P129" i="7"/>
  <c r="U129" i="7" s="1"/>
  <c r="N130" i="7"/>
  <c r="S130" i="7" s="1"/>
  <c r="O130" i="7"/>
  <c r="T130" i="7" s="1"/>
  <c r="P130" i="7"/>
  <c r="U130" i="7" s="1"/>
  <c r="N131" i="7"/>
  <c r="S131" i="7" s="1"/>
  <c r="O131" i="7"/>
  <c r="T131" i="7" s="1"/>
  <c r="P131" i="7"/>
  <c r="U131" i="7" s="1"/>
  <c r="N132" i="7"/>
  <c r="S132" i="7" s="1"/>
  <c r="O132" i="7"/>
  <c r="T132" i="7" s="1"/>
  <c r="P132" i="7"/>
  <c r="U132" i="7" s="1"/>
  <c r="N133" i="7"/>
  <c r="S133" i="7" s="1"/>
  <c r="O133" i="7"/>
  <c r="T133" i="7" s="1"/>
  <c r="P133" i="7"/>
  <c r="U133" i="7" s="1"/>
  <c r="N134" i="7"/>
  <c r="S134" i="7" s="1"/>
  <c r="O134" i="7"/>
  <c r="T134" i="7" s="1"/>
  <c r="P134" i="7"/>
  <c r="U134" i="7" s="1"/>
  <c r="N135" i="7"/>
  <c r="S135" i="7" s="1"/>
  <c r="O135" i="7"/>
  <c r="T135" i="7" s="1"/>
  <c r="P135" i="7"/>
  <c r="U135" i="7" s="1"/>
  <c r="N136" i="7"/>
  <c r="S136" i="7" s="1"/>
  <c r="O136" i="7"/>
  <c r="T136" i="7" s="1"/>
  <c r="P136" i="7"/>
  <c r="U136" i="7" s="1"/>
  <c r="N137" i="7"/>
  <c r="S137" i="7" s="1"/>
  <c r="O137" i="7"/>
  <c r="T137" i="7" s="1"/>
  <c r="P137" i="7"/>
  <c r="U137" i="7" s="1"/>
  <c r="N138" i="7"/>
  <c r="S138" i="7" s="1"/>
  <c r="O138" i="7"/>
  <c r="T138" i="7" s="1"/>
  <c r="P138" i="7"/>
  <c r="U138" i="7" s="1"/>
  <c r="N139" i="7"/>
  <c r="S139" i="7" s="1"/>
  <c r="O139" i="7"/>
  <c r="T139" i="7" s="1"/>
  <c r="P139" i="7"/>
  <c r="U139" i="7" s="1"/>
  <c r="N140" i="7"/>
  <c r="S140" i="7" s="1"/>
  <c r="O140" i="7"/>
  <c r="T140" i="7" s="1"/>
  <c r="P140" i="7"/>
  <c r="U140" i="7" s="1"/>
  <c r="N141" i="7"/>
  <c r="S141" i="7" s="1"/>
  <c r="O141" i="7"/>
  <c r="T141" i="7" s="1"/>
  <c r="P141" i="7"/>
  <c r="U141" i="7" s="1"/>
  <c r="N142" i="7"/>
  <c r="S142" i="7" s="1"/>
  <c r="O142" i="7"/>
  <c r="T142" i="7" s="1"/>
  <c r="P142" i="7"/>
  <c r="U142" i="7" s="1"/>
  <c r="N143" i="7"/>
  <c r="S143" i="7" s="1"/>
  <c r="O143" i="7"/>
  <c r="T143" i="7" s="1"/>
  <c r="P143" i="7"/>
  <c r="U143" i="7" s="1"/>
  <c r="N144" i="7"/>
  <c r="S144" i="7" s="1"/>
  <c r="O144" i="7"/>
  <c r="T144" i="7" s="1"/>
  <c r="P144" i="7"/>
  <c r="U144" i="7" s="1"/>
  <c r="N145" i="7"/>
  <c r="S145" i="7" s="1"/>
  <c r="O145" i="7"/>
  <c r="T145" i="7" s="1"/>
  <c r="P145" i="7"/>
  <c r="U145" i="7" s="1"/>
  <c r="N146" i="7"/>
  <c r="S146" i="7" s="1"/>
  <c r="O146" i="7"/>
  <c r="T146" i="7" s="1"/>
  <c r="P146" i="7"/>
  <c r="U146" i="7" s="1"/>
  <c r="N147" i="7"/>
  <c r="S147" i="7" s="1"/>
  <c r="O147" i="7"/>
  <c r="T147" i="7" s="1"/>
  <c r="P147" i="7"/>
  <c r="U147" i="7" s="1"/>
  <c r="N148" i="7"/>
  <c r="S148" i="7" s="1"/>
  <c r="O148" i="7"/>
  <c r="T148" i="7" s="1"/>
  <c r="P148" i="7"/>
  <c r="U148" i="7" s="1"/>
  <c r="N149" i="7"/>
  <c r="S149" i="7" s="1"/>
  <c r="O149" i="7"/>
  <c r="T149" i="7" s="1"/>
  <c r="P149" i="7"/>
  <c r="U149" i="7" s="1"/>
  <c r="N150" i="7"/>
  <c r="S150" i="7" s="1"/>
  <c r="O150" i="7"/>
  <c r="T150" i="7" s="1"/>
  <c r="P150" i="7"/>
  <c r="U150" i="7" s="1"/>
  <c r="N151" i="7"/>
  <c r="S151" i="7" s="1"/>
  <c r="O151" i="7"/>
  <c r="T151" i="7" s="1"/>
  <c r="P151" i="7"/>
  <c r="U151" i="7" s="1"/>
  <c r="N152" i="7"/>
  <c r="S152" i="7" s="1"/>
  <c r="O152" i="7"/>
  <c r="T152" i="7" s="1"/>
  <c r="P152" i="7"/>
  <c r="U152" i="7" s="1"/>
  <c r="N153" i="7"/>
  <c r="S153" i="7" s="1"/>
  <c r="O153" i="7"/>
  <c r="T153" i="7" s="1"/>
  <c r="P153" i="7"/>
  <c r="U153" i="7" s="1"/>
  <c r="N154" i="7"/>
  <c r="S154" i="7" s="1"/>
  <c r="O154" i="7"/>
  <c r="T154" i="7" s="1"/>
  <c r="P154" i="7"/>
  <c r="U154" i="7" s="1"/>
  <c r="N155" i="7"/>
  <c r="S155" i="7" s="1"/>
  <c r="O155" i="7"/>
  <c r="T155" i="7" s="1"/>
  <c r="P155" i="7"/>
  <c r="U155" i="7" s="1"/>
  <c r="N156" i="7"/>
  <c r="S156" i="7" s="1"/>
  <c r="O156" i="7"/>
  <c r="T156" i="7" s="1"/>
  <c r="P156" i="7"/>
  <c r="U156" i="7" s="1"/>
  <c r="N157" i="7"/>
  <c r="S157" i="7" s="1"/>
  <c r="O157" i="7"/>
  <c r="T157" i="7" s="1"/>
  <c r="P157" i="7"/>
  <c r="U157" i="7" s="1"/>
  <c r="N158" i="7"/>
  <c r="S158" i="7" s="1"/>
  <c r="O158" i="7"/>
  <c r="T158" i="7" s="1"/>
  <c r="P158" i="7"/>
  <c r="U158" i="7" s="1"/>
  <c r="N159" i="7"/>
  <c r="S159" i="7" s="1"/>
  <c r="O159" i="7"/>
  <c r="T159" i="7" s="1"/>
  <c r="P159" i="7"/>
  <c r="U159" i="7" s="1"/>
  <c r="N160" i="7"/>
  <c r="S160" i="7" s="1"/>
  <c r="O160" i="7"/>
  <c r="T160" i="7" s="1"/>
  <c r="P160" i="7"/>
  <c r="U160" i="7" s="1"/>
  <c r="N161" i="7"/>
  <c r="S161" i="7" s="1"/>
  <c r="O161" i="7"/>
  <c r="T161" i="7" s="1"/>
  <c r="P161" i="7"/>
  <c r="U161" i="7" s="1"/>
  <c r="N162" i="7"/>
  <c r="S162" i="7" s="1"/>
  <c r="O162" i="7"/>
  <c r="T162" i="7" s="1"/>
  <c r="P162" i="7"/>
  <c r="U162" i="7" s="1"/>
  <c r="N163" i="7"/>
  <c r="S163" i="7" s="1"/>
  <c r="O163" i="7"/>
  <c r="T163" i="7" s="1"/>
  <c r="P163" i="7"/>
  <c r="U163" i="7" s="1"/>
  <c r="N164" i="7"/>
  <c r="S164" i="7" s="1"/>
  <c r="O164" i="7"/>
  <c r="T164" i="7" s="1"/>
  <c r="P164" i="7"/>
  <c r="U164" i="7" s="1"/>
  <c r="N165" i="7"/>
  <c r="S165" i="7" s="1"/>
  <c r="O165" i="7"/>
  <c r="T165" i="7" s="1"/>
  <c r="P165" i="7"/>
  <c r="U165" i="7" s="1"/>
  <c r="N166" i="7"/>
  <c r="S166" i="7" s="1"/>
  <c r="O166" i="7"/>
  <c r="T166" i="7" s="1"/>
  <c r="P166" i="7"/>
  <c r="U166" i="7" s="1"/>
  <c r="N167" i="7"/>
  <c r="S167" i="7" s="1"/>
  <c r="O167" i="7"/>
  <c r="T167" i="7" s="1"/>
  <c r="P167" i="7"/>
  <c r="U167" i="7" s="1"/>
  <c r="N168" i="7"/>
  <c r="S168" i="7" s="1"/>
  <c r="O168" i="7"/>
  <c r="T168" i="7" s="1"/>
  <c r="P168" i="7"/>
  <c r="U168" i="7" s="1"/>
  <c r="N169" i="7"/>
  <c r="S169" i="7" s="1"/>
  <c r="O169" i="7"/>
  <c r="T169" i="7" s="1"/>
  <c r="P169" i="7"/>
  <c r="U169" i="7" s="1"/>
  <c r="N170" i="7"/>
  <c r="S170" i="7" s="1"/>
  <c r="O170" i="7"/>
  <c r="T170" i="7" s="1"/>
  <c r="P170" i="7"/>
  <c r="U170" i="7" s="1"/>
  <c r="N171" i="7"/>
  <c r="S171" i="7" s="1"/>
  <c r="O171" i="7"/>
  <c r="T171" i="7" s="1"/>
  <c r="P171" i="7"/>
  <c r="U171" i="7" s="1"/>
  <c r="N172" i="7"/>
  <c r="S172" i="7" s="1"/>
  <c r="O172" i="7"/>
  <c r="T172" i="7" s="1"/>
  <c r="P172" i="7"/>
  <c r="U172" i="7" s="1"/>
  <c r="N173" i="7"/>
  <c r="S173" i="7" s="1"/>
  <c r="O173" i="7"/>
  <c r="T173" i="7" s="1"/>
  <c r="P173" i="7"/>
  <c r="U173" i="7" s="1"/>
  <c r="N174" i="7"/>
  <c r="S174" i="7" s="1"/>
  <c r="O174" i="7"/>
  <c r="T174" i="7" s="1"/>
  <c r="P174" i="7"/>
  <c r="U174" i="7" s="1"/>
  <c r="N175" i="7"/>
  <c r="S175" i="7" s="1"/>
  <c r="O175" i="7"/>
  <c r="T175" i="7" s="1"/>
  <c r="P175" i="7"/>
  <c r="U175" i="7" s="1"/>
  <c r="N176" i="7"/>
  <c r="S176" i="7" s="1"/>
  <c r="O176" i="7"/>
  <c r="T176" i="7" s="1"/>
  <c r="P176" i="7"/>
  <c r="U176" i="7" s="1"/>
  <c r="N177" i="7"/>
  <c r="S177" i="7" s="1"/>
  <c r="O177" i="7"/>
  <c r="T177" i="7" s="1"/>
  <c r="P177" i="7"/>
  <c r="U177" i="7" s="1"/>
  <c r="N178" i="7"/>
  <c r="S178" i="7" s="1"/>
  <c r="O178" i="7"/>
  <c r="T178" i="7" s="1"/>
  <c r="P178" i="7"/>
  <c r="U178" i="7" s="1"/>
  <c r="N179" i="7"/>
  <c r="S179" i="7" s="1"/>
  <c r="O179" i="7"/>
  <c r="T179" i="7" s="1"/>
  <c r="P179" i="7"/>
  <c r="U179" i="7" s="1"/>
  <c r="N180" i="7"/>
  <c r="S180" i="7" s="1"/>
  <c r="O180" i="7"/>
  <c r="T180" i="7" s="1"/>
  <c r="P180" i="7"/>
  <c r="U180" i="7" s="1"/>
  <c r="N181" i="7"/>
  <c r="S181" i="7" s="1"/>
  <c r="O181" i="7"/>
  <c r="T181" i="7" s="1"/>
  <c r="P181" i="7"/>
  <c r="U181" i="7" s="1"/>
  <c r="N182" i="7"/>
  <c r="S182" i="7" s="1"/>
  <c r="O182" i="7"/>
  <c r="T182" i="7" s="1"/>
  <c r="P182" i="7"/>
  <c r="U182" i="7" s="1"/>
  <c r="N183" i="7"/>
  <c r="S183" i="7" s="1"/>
  <c r="O183" i="7"/>
  <c r="T183" i="7" s="1"/>
  <c r="P183" i="7"/>
  <c r="U183" i="7" s="1"/>
  <c r="N184" i="7"/>
  <c r="S184" i="7" s="1"/>
  <c r="O184" i="7"/>
  <c r="T184" i="7" s="1"/>
  <c r="P184" i="7"/>
  <c r="U184" i="7" s="1"/>
  <c r="N185" i="7"/>
  <c r="S185" i="7" s="1"/>
  <c r="O185" i="7"/>
  <c r="T185" i="7" s="1"/>
  <c r="P185" i="7"/>
  <c r="U185" i="7" s="1"/>
  <c r="N186" i="7"/>
  <c r="S186" i="7" s="1"/>
  <c r="O186" i="7"/>
  <c r="T186" i="7" s="1"/>
  <c r="P186" i="7"/>
  <c r="U186" i="7" s="1"/>
  <c r="N187" i="7"/>
  <c r="S187" i="7" s="1"/>
  <c r="O187" i="7"/>
  <c r="T187" i="7" s="1"/>
  <c r="P187" i="7"/>
  <c r="U187" i="7" s="1"/>
  <c r="N188" i="7"/>
  <c r="S188" i="7" s="1"/>
  <c r="O188" i="7"/>
  <c r="T188" i="7" s="1"/>
  <c r="P188" i="7"/>
  <c r="U188" i="7" s="1"/>
  <c r="N189" i="7"/>
  <c r="S189" i="7" s="1"/>
  <c r="O189" i="7"/>
  <c r="T189" i="7" s="1"/>
  <c r="P189" i="7"/>
  <c r="U189" i="7" s="1"/>
  <c r="N190" i="7"/>
  <c r="S190" i="7" s="1"/>
  <c r="O190" i="7"/>
  <c r="T190" i="7" s="1"/>
  <c r="P190" i="7"/>
  <c r="U190" i="7" s="1"/>
  <c r="N191" i="7"/>
  <c r="S191" i="7" s="1"/>
  <c r="O191" i="7"/>
  <c r="T191" i="7" s="1"/>
  <c r="P191" i="7"/>
  <c r="U191" i="7" s="1"/>
  <c r="N192" i="7"/>
  <c r="S192" i="7" s="1"/>
  <c r="O192" i="7"/>
  <c r="T192" i="7" s="1"/>
  <c r="P192" i="7"/>
  <c r="U192" i="7" s="1"/>
  <c r="N193" i="7"/>
  <c r="S193" i="7" s="1"/>
  <c r="O193" i="7"/>
  <c r="T193" i="7" s="1"/>
  <c r="P193" i="7"/>
  <c r="U193" i="7" s="1"/>
  <c r="N194" i="7"/>
  <c r="S194" i="7" s="1"/>
  <c r="O194" i="7"/>
  <c r="T194" i="7" s="1"/>
  <c r="P194" i="7"/>
  <c r="U194" i="7" s="1"/>
  <c r="N195" i="7"/>
  <c r="S195" i="7" s="1"/>
  <c r="O195" i="7"/>
  <c r="T195" i="7" s="1"/>
  <c r="P195" i="7"/>
  <c r="U195" i="7" s="1"/>
  <c r="N196" i="7"/>
  <c r="S196" i="7" s="1"/>
  <c r="O196" i="7"/>
  <c r="T196" i="7" s="1"/>
  <c r="P196" i="7"/>
  <c r="U196" i="7" s="1"/>
  <c r="N197" i="7"/>
  <c r="S197" i="7" s="1"/>
  <c r="O197" i="7"/>
  <c r="T197" i="7" s="1"/>
  <c r="P197" i="7"/>
  <c r="U197" i="7" s="1"/>
  <c r="N198" i="7"/>
  <c r="S198" i="7" s="1"/>
  <c r="O198" i="7"/>
  <c r="T198" i="7" s="1"/>
  <c r="P198" i="7"/>
  <c r="U198" i="7" s="1"/>
  <c r="N199" i="7"/>
  <c r="S199" i="7" s="1"/>
  <c r="O199" i="7"/>
  <c r="T199" i="7" s="1"/>
  <c r="P199" i="7"/>
  <c r="U199" i="7" s="1"/>
  <c r="N200" i="7"/>
  <c r="S200" i="7" s="1"/>
  <c r="O200" i="7"/>
  <c r="T200" i="7" s="1"/>
  <c r="P200" i="7"/>
  <c r="U200" i="7" s="1"/>
  <c r="N201" i="7"/>
  <c r="S201" i="7" s="1"/>
  <c r="O201" i="7"/>
  <c r="T201" i="7" s="1"/>
  <c r="P201" i="7"/>
  <c r="U201" i="7" s="1"/>
  <c r="N202" i="7"/>
  <c r="S202" i="7" s="1"/>
  <c r="O202" i="7"/>
  <c r="T202" i="7" s="1"/>
  <c r="P202" i="7"/>
  <c r="U202" i="7" s="1"/>
  <c r="N203" i="7"/>
  <c r="S203" i="7" s="1"/>
  <c r="O203" i="7"/>
  <c r="T203" i="7" s="1"/>
  <c r="P203" i="7"/>
  <c r="U203" i="7" s="1"/>
  <c r="N204" i="7"/>
  <c r="S204" i="7" s="1"/>
  <c r="O204" i="7"/>
  <c r="T204" i="7" s="1"/>
  <c r="P204" i="7"/>
  <c r="U204" i="7" s="1"/>
  <c r="N205" i="7"/>
  <c r="S205" i="7" s="1"/>
  <c r="O205" i="7"/>
  <c r="T205" i="7" s="1"/>
  <c r="P205" i="7"/>
  <c r="U205" i="7" s="1"/>
  <c r="N206" i="7"/>
  <c r="S206" i="7" s="1"/>
  <c r="O206" i="7"/>
  <c r="T206" i="7" s="1"/>
  <c r="P206" i="7"/>
  <c r="U206" i="7" s="1"/>
  <c r="N207" i="7"/>
  <c r="S207" i="7" s="1"/>
  <c r="O207" i="7"/>
  <c r="T207" i="7" s="1"/>
  <c r="P207" i="7"/>
  <c r="U207" i="7" s="1"/>
  <c r="N208" i="7"/>
  <c r="S208" i="7" s="1"/>
  <c r="O208" i="7"/>
  <c r="T208" i="7" s="1"/>
  <c r="P208" i="7"/>
  <c r="U208" i="7" s="1"/>
  <c r="N209" i="7"/>
  <c r="S209" i="7" s="1"/>
  <c r="O209" i="7"/>
  <c r="T209" i="7" s="1"/>
  <c r="P209" i="7"/>
  <c r="U209" i="7" s="1"/>
  <c r="N210" i="7"/>
  <c r="S210" i="7" s="1"/>
  <c r="O210" i="7"/>
  <c r="T210" i="7" s="1"/>
  <c r="P210" i="7"/>
  <c r="U210" i="7" s="1"/>
  <c r="N211" i="7"/>
  <c r="S211" i="7" s="1"/>
  <c r="O211" i="7"/>
  <c r="T211" i="7" s="1"/>
  <c r="P211" i="7"/>
  <c r="U211" i="7" s="1"/>
  <c r="N212" i="7"/>
  <c r="S212" i="7" s="1"/>
  <c r="O212" i="7"/>
  <c r="T212" i="7" s="1"/>
  <c r="P212" i="7"/>
  <c r="U212" i="7" s="1"/>
  <c r="N213" i="7"/>
  <c r="S213" i="7" s="1"/>
  <c r="O213" i="7"/>
  <c r="T213" i="7" s="1"/>
  <c r="P213" i="7"/>
  <c r="U213" i="7" s="1"/>
  <c r="N214" i="7"/>
  <c r="S214" i="7" s="1"/>
  <c r="O214" i="7"/>
  <c r="T214" i="7" s="1"/>
  <c r="P214" i="7"/>
  <c r="U214" i="7" s="1"/>
  <c r="N215" i="7"/>
  <c r="S215" i="7" s="1"/>
  <c r="O215" i="7"/>
  <c r="T215" i="7" s="1"/>
  <c r="P215" i="7"/>
  <c r="U215" i="7" s="1"/>
  <c r="N216" i="7"/>
  <c r="S216" i="7" s="1"/>
  <c r="O216" i="7"/>
  <c r="T216" i="7" s="1"/>
  <c r="P216" i="7"/>
  <c r="U216" i="7" s="1"/>
  <c r="N217" i="7"/>
  <c r="S217" i="7" s="1"/>
  <c r="O217" i="7"/>
  <c r="T217" i="7" s="1"/>
  <c r="P217" i="7"/>
  <c r="U217" i="7" s="1"/>
  <c r="N218" i="7"/>
  <c r="S218" i="7" s="1"/>
  <c r="O218" i="7"/>
  <c r="T218" i="7" s="1"/>
  <c r="P218" i="7"/>
  <c r="U218" i="7" s="1"/>
  <c r="N219" i="7"/>
  <c r="S219" i="7" s="1"/>
  <c r="O219" i="7"/>
  <c r="T219" i="7" s="1"/>
  <c r="P219" i="7"/>
  <c r="U219" i="7" s="1"/>
  <c r="N220" i="7"/>
  <c r="S220" i="7" s="1"/>
  <c r="O220" i="7"/>
  <c r="T220" i="7" s="1"/>
  <c r="P220" i="7"/>
  <c r="U220" i="7" s="1"/>
  <c r="N221" i="7"/>
  <c r="S221" i="7" s="1"/>
  <c r="O221" i="7"/>
  <c r="T221" i="7" s="1"/>
  <c r="P221" i="7"/>
  <c r="U221" i="7" s="1"/>
  <c r="N222" i="7"/>
  <c r="S222" i="7" s="1"/>
  <c r="O222" i="7"/>
  <c r="T222" i="7" s="1"/>
  <c r="P222" i="7"/>
  <c r="U222" i="7" s="1"/>
  <c r="N223" i="7"/>
  <c r="S223" i="7" s="1"/>
  <c r="O223" i="7"/>
  <c r="T223" i="7" s="1"/>
  <c r="P223" i="7"/>
  <c r="U223" i="7" s="1"/>
  <c r="N224" i="7"/>
  <c r="S224" i="7" s="1"/>
  <c r="O224" i="7"/>
  <c r="T224" i="7" s="1"/>
  <c r="P224" i="7"/>
  <c r="U224" i="7" s="1"/>
  <c r="N225" i="7"/>
  <c r="S225" i="7" s="1"/>
  <c r="O225" i="7"/>
  <c r="T225" i="7" s="1"/>
  <c r="P225" i="7"/>
  <c r="U225" i="7" s="1"/>
  <c r="N226" i="7"/>
  <c r="S226" i="7" s="1"/>
  <c r="O226" i="7"/>
  <c r="T226" i="7" s="1"/>
  <c r="P226" i="7"/>
  <c r="U226" i="7" s="1"/>
  <c r="N227" i="7"/>
  <c r="S227" i="7" s="1"/>
  <c r="O227" i="7"/>
  <c r="T227" i="7" s="1"/>
  <c r="P227" i="7"/>
  <c r="U227" i="7" s="1"/>
  <c r="N228" i="7"/>
  <c r="S228" i="7" s="1"/>
  <c r="O228" i="7"/>
  <c r="T228" i="7" s="1"/>
  <c r="P228" i="7"/>
  <c r="U228" i="7" s="1"/>
  <c r="N229" i="7"/>
  <c r="S229" i="7" s="1"/>
  <c r="O229" i="7"/>
  <c r="T229" i="7" s="1"/>
  <c r="P229" i="7"/>
  <c r="U229" i="7" s="1"/>
  <c r="N230" i="7"/>
  <c r="S230" i="7" s="1"/>
  <c r="O230" i="7"/>
  <c r="T230" i="7" s="1"/>
  <c r="P230" i="7"/>
  <c r="U230" i="7" s="1"/>
  <c r="N231" i="7"/>
  <c r="S231" i="7" s="1"/>
  <c r="O231" i="7"/>
  <c r="T231" i="7" s="1"/>
  <c r="P231" i="7"/>
  <c r="U231" i="7" s="1"/>
  <c r="N232" i="7"/>
  <c r="S232" i="7" s="1"/>
  <c r="O232" i="7"/>
  <c r="T232" i="7" s="1"/>
  <c r="P232" i="7"/>
  <c r="U232" i="7" s="1"/>
  <c r="N233" i="7"/>
  <c r="S233" i="7" s="1"/>
  <c r="O233" i="7"/>
  <c r="T233" i="7" s="1"/>
  <c r="P233" i="7"/>
  <c r="U233" i="7" s="1"/>
  <c r="N234" i="7"/>
  <c r="S234" i="7" s="1"/>
  <c r="O234" i="7"/>
  <c r="T234" i="7" s="1"/>
  <c r="P234" i="7"/>
  <c r="U234" i="7" s="1"/>
  <c r="N235" i="7"/>
  <c r="S235" i="7" s="1"/>
  <c r="O235" i="7"/>
  <c r="T235" i="7" s="1"/>
  <c r="P235" i="7"/>
  <c r="U235" i="7" s="1"/>
  <c r="N236" i="7"/>
  <c r="S236" i="7" s="1"/>
  <c r="O236" i="7"/>
  <c r="T236" i="7" s="1"/>
  <c r="P236" i="7"/>
  <c r="U236" i="7" s="1"/>
  <c r="N237" i="7"/>
  <c r="S237" i="7" s="1"/>
  <c r="O237" i="7"/>
  <c r="T237" i="7" s="1"/>
  <c r="P237" i="7"/>
  <c r="U237" i="7" s="1"/>
  <c r="N238" i="7"/>
  <c r="S238" i="7" s="1"/>
  <c r="O238" i="7"/>
  <c r="T238" i="7" s="1"/>
  <c r="P238" i="7"/>
  <c r="U238" i="7" s="1"/>
  <c r="N239" i="7"/>
  <c r="S239" i="7" s="1"/>
  <c r="O239" i="7"/>
  <c r="T239" i="7" s="1"/>
  <c r="P239" i="7"/>
  <c r="U239" i="7" s="1"/>
  <c r="N240" i="7"/>
  <c r="S240" i="7" s="1"/>
  <c r="O240" i="7"/>
  <c r="T240" i="7" s="1"/>
  <c r="P240" i="7"/>
  <c r="U240" i="7" s="1"/>
  <c r="N241" i="7"/>
  <c r="S241" i="7" s="1"/>
  <c r="O241" i="7"/>
  <c r="T241" i="7" s="1"/>
  <c r="P241" i="7"/>
  <c r="U241" i="7" s="1"/>
  <c r="N242" i="7"/>
  <c r="S242" i="7" s="1"/>
  <c r="O242" i="7"/>
  <c r="T242" i="7" s="1"/>
  <c r="P242" i="7"/>
  <c r="U242" i="7" s="1"/>
  <c r="N243" i="7"/>
  <c r="S243" i="7" s="1"/>
  <c r="O243" i="7"/>
  <c r="T243" i="7" s="1"/>
  <c r="P243" i="7"/>
  <c r="U243" i="7" s="1"/>
  <c r="N244" i="7"/>
  <c r="S244" i="7" s="1"/>
  <c r="O244" i="7"/>
  <c r="T244" i="7" s="1"/>
  <c r="P244" i="7"/>
  <c r="U244" i="7" s="1"/>
  <c r="N245" i="7"/>
  <c r="S245" i="7" s="1"/>
  <c r="O245" i="7"/>
  <c r="T245" i="7" s="1"/>
  <c r="P245" i="7"/>
  <c r="U245" i="7" s="1"/>
  <c r="N246" i="7"/>
  <c r="S246" i="7" s="1"/>
  <c r="O246" i="7"/>
  <c r="T246" i="7" s="1"/>
  <c r="P246" i="7"/>
  <c r="U246" i="7" s="1"/>
  <c r="N247" i="7"/>
  <c r="S247" i="7" s="1"/>
  <c r="O247" i="7"/>
  <c r="T247" i="7" s="1"/>
  <c r="P247" i="7"/>
  <c r="U247" i="7" s="1"/>
  <c r="N248" i="7"/>
  <c r="S248" i="7" s="1"/>
  <c r="O248" i="7"/>
  <c r="T248" i="7" s="1"/>
  <c r="P248" i="7"/>
  <c r="U248" i="7" s="1"/>
  <c r="N249" i="7"/>
  <c r="S249" i="7" s="1"/>
  <c r="O249" i="7"/>
  <c r="T249" i="7" s="1"/>
  <c r="P249" i="7"/>
  <c r="U249" i="7" s="1"/>
  <c r="N250" i="7"/>
  <c r="S250" i="7" s="1"/>
  <c r="O250" i="7"/>
  <c r="T250" i="7" s="1"/>
  <c r="P250" i="7"/>
  <c r="U250" i="7" s="1"/>
  <c r="N251" i="7"/>
  <c r="S251" i="7" s="1"/>
  <c r="O251" i="7"/>
  <c r="T251" i="7" s="1"/>
  <c r="P251" i="7"/>
  <c r="U251" i="7" s="1"/>
  <c r="N252" i="7"/>
  <c r="S252" i="7" s="1"/>
  <c r="O252" i="7"/>
  <c r="T252" i="7" s="1"/>
  <c r="P252" i="7"/>
  <c r="U252" i="7" s="1"/>
  <c r="N253" i="7"/>
  <c r="S253" i="7" s="1"/>
  <c r="O253" i="7"/>
  <c r="T253" i="7" s="1"/>
  <c r="P253" i="7"/>
  <c r="U253" i="7" s="1"/>
  <c r="N254" i="7"/>
  <c r="S254" i="7" s="1"/>
  <c r="O254" i="7"/>
  <c r="T254" i="7" s="1"/>
  <c r="P254" i="7"/>
  <c r="U254" i="7" s="1"/>
  <c r="N255" i="7"/>
  <c r="S255" i="7" s="1"/>
  <c r="O255" i="7"/>
  <c r="T255" i="7" s="1"/>
  <c r="P255" i="7"/>
  <c r="U255" i="7" s="1"/>
  <c r="N256" i="7"/>
  <c r="S256" i="7" s="1"/>
  <c r="O256" i="7"/>
  <c r="T256" i="7" s="1"/>
  <c r="P256" i="7"/>
  <c r="U256" i="7" s="1"/>
  <c r="N257" i="7"/>
  <c r="S257" i="7" s="1"/>
  <c r="O257" i="7"/>
  <c r="T257" i="7" s="1"/>
  <c r="P257" i="7"/>
  <c r="U257" i="7" s="1"/>
  <c r="N258" i="7"/>
  <c r="S258" i="7" s="1"/>
  <c r="O258" i="7"/>
  <c r="T258" i="7" s="1"/>
  <c r="P258" i="7"/>
  <c r="U258" i="7" s="1"/>
  <c r="N259" i="7"/>
  <c r="S259" i="7" s="1"/>
  <c r="O259" i="7"/>
  <c r="T259" i="7" s="1"/>
  <c r="P259" i="7"/>
  <c r="U259" i="7" s="1"/>
  <c r="N260" i="7"/>
  <c r="S260" i="7" s="1"/>
  <c r="O260" i="7"/>
  <c r="T260" i="7" s="1"/>
  <c r="P260" i="7"/>
  <c r="U260" i="7" s="1"/>
  <c r="N261" i="7"/>
  <c r="S261" i="7" s="1"/>
  <c r="O261" i="7"/>
  <c r="T261" i="7" s="1"/>
  <c r="P261" i="7"/>
  <c r="U261" i="7" s="1"/>
  <c r="N262" i="7"/>
  <c r="S262" i="7" s="1"/>
  <c r="O262" i="7"/>
  <c r="T262" i="7" s="1"/>
  <c r="P262" i="7"/>
  <c r="U262" i="7" s="1"/>
  <c r="N263" i="7"/>
  <c r="S263" i="7" s="1"/>
  <c r="O263" i="7"/>
  <c r="T263" i="7" s="1"/>
  <c r="P263" i="7"/>
  <c r="U263" i="7" s="1"/>
  <c r="N264" i="7"/>
  <c r="S264" i="7" s="1"/>
  <c r="O264" i="7"/>
  <c r="T264" i="7" s="1"/>
  <c r="P264" i="7"/>
  <c r="U264" i="7" s="1"/>
  <c r="N265" i="7"/>
  <c r="S265" i="7" s="1"/>
  <c r="O265" i="7"/>
  <c r="T265" i="7" s="1"/>
  <c r="P265" i="7"/>
  <c r="U265" i="7" s="1"/>
  <c r="N266" i="7"/>
  <c r="S266" i="7" s="1"/>
  <c r="O266" i="7"/>
  <c r="T266" i="7" s="1"/>
  <c r="P266" i="7"/>
  <c r="U266" i="7" s="1"/>
  <c r="N267" i="7"/>
  <c r="S267" i="7" s="1"/>
  <c r="O267" i="7"/>
  <c r="T267" i="7" s="1"/>
  <c r="P267" i="7"/>
  <c r="U267" i="7" s="1"/>
  <c r="N268" i="7"/>
  <c r="S268" i="7" s="1"/>
  <c r="O268" i="7"/>
  <c r="T268" i="7" s="1"/>
  <c r="P268" i="7"/>
  <c r="U268" i="7" s="1"/>
  <c r="N269" i="7"/>
  <c r="S269" i="7" s="1"/>
  <c r="O269" i="7"/>
  <c r="T269" i="7" s="1"/>
  <c r="P269" i="7"/>
  <c r="U269" i="7" s="1"/>
  <c r="N270" i="7"/>
  <c r="S270" i="7" s="1"/>
  <c r="O270" i="7"/>
  <c r="T270" i="7" s="1"/>
  <c r="P270" i="7"/>
  <c r="U270" i="7" s="1"/>
  <c r="N271" i="7"/>
  <c r="S271" i="7" s="1"/>
  <c r="O271" i="7"/>
  <c r="T271" i="7" s="1"/>
  <c r="P271" i="7"/>
  <c r="U271" i="7" s="1"/>
  <c r="N272" i="7"/>
  <c r="S272" i="7" s="1"/>
  <c r="O272" i="7"/>
  <c r="T272" i="7" s="1"/>
  <c r="P272" i="7"/>
  <c r="U272" i="7" s="1"/>
  <c r="N273" i="7"/>
  <c r="S273" i="7" s="1"/>
  <c r="O273" i="7"/>
  <c r="T273" i="7" s="1"/>
  <c r="P273" i="7"/>
  <c r="U273" i="7" s="1"/>
  <c r="N274" i="7"/>
  <c r="S274" i="7" s="1"/>
  <c r="O274" i="7"/>
  <c r="T274" i="7" s="1"/>
  <c r="P274" i="7"/>
  <c r="U274" i="7" s="1"/>
  <c r="N275" i="7"/>
  <c r="S275" i="7" s="1"/>
  <c r="O275" i="7"/>
  <c r="T275" i="7" s="1"/>
  <c r="P275" i="7"/>
  <c r="U275" i="7" s="1"/>
  <c r="N276" i="7"/>
  <c r="S276" i="7" s="1"/>
  <c r="O276" i="7"/>
  <c r="T276" i="7" s="1"/>
  <c r="P276" i="7"/>
  <c r="U276" i="7" s="1"/>
  <c r="N277" i="7"/>
  <c r="S277" i="7" s="1"/>
  <c r="O277" i="7"/>
  <c r="T277" i="7" s="1"/>
  <c r="P277" i="7"/>
  <c r="U277" i="7" s="1"/>
  <c r="N278" i="7"/>
  <c r="S278" i="7" s="1"/>
  <c r="O278" i="7"/>
  <c r="T278" i="7" s="1"/>
  <c r="P278" i="7"/>
  <c r="U278" i="7" s="1"/>
  <c r="N279" i="7"/>
  <c r="S279" i="7" s="1"/>
  <c r="O279" i="7"/>
  <c r="T279" i="7" s="1"/>
  <c r="P279" i="7"/>
  <c r="U279" i="7" s="1"/>
  <c r="N280" i="7"/>
  <c r="S280" i="7" s="1"/>
  <c r="O280" i="7"/>
  <c r="T280" i="7" s="1"/>
  <c r="P280" i="7"/>
  <c r="U280" i="7" s="1"/>
  <c r="N281" i="7"/>
  <c r="S281" i="7" s="1"/>
  <c r="O281" i="7"/>
  <c r="T281" i="7" s="1"/>
  <c r="P281" i="7"/>
  <c r="U281" i="7" s="1"/>
  <c r="N282" i="7"/>
  <c r="S282" i="7" s="1"/>
  <c r="O282" i="7"/>
  <c r="T282" i="7" s="1"/>
  <c r="P282" i="7"/>
  <c r="U282" i="7" s="1"/>
  <c r="N283" i="7"/>
  <c r="S283" i="7" s="1"/>
  <c r="O283" i="7"/>
  <c r="T283" i="7" s="1"/>
  <c r="P283" i="7"/>
  <c r="U283" i="7" s="1"/>
  <c r="N284" i="7"/>
  <c r="S284" i="7" s="1"/>
  <c r="O284" i="7"/>
  <c r="T284" i="7" s="1"/>
  <c r="P284" i="7"/>
  <c r="U284" i="7" s="1"/>
  <c r="N285" i="7"/>
  <c r="S285" i="7" s="1"/>
  <c r="O285" i="7"/>
  <c r="T285" i="7" s="1"/>
  <c r="P285" i="7"/>
  <c r="U285" i="7" s="1"/>
  <c r="N286" i="7"/>
  <c r="S286" i="7" s="1"/>
  <c r="O286" i="7"/>
  <c r="T286" i="7" s="1"/>
  <c r="P286" i="7"/>
  <c r="U286" i="7" s="1"/>
  <c r="N287" i="7"/>
  <c r="S287" i="7" s="1"/>
  <c r="O287" i="7"/>
  <c r="T287" i="7" s="1"/>
  <c r="P287" i="7"/>
  <c r="U287" i="7" s="1"/>
  <c r="N288" i="7"/>
  <c r="S288" i="7" s="1"/>
  <c r="O288" i="7"/>
  <c r="T288" i="7" s="1"/>
  <c r="P288" i="7"/>
  <c r="U288" i="7" s="1"/>
  <c r="N289" i="7"/>
  <c r="S289" i="7" s="1"/>
  <c r="O289" i="7"/>
  <c r="T289" i="7" s="1"/>
  <c r="P289" i="7"/>
  <c r="U289" i="7" s="1"/>
  <c r="N290" i="7"/>
  <c r="S290" i="7" s="1"/>
  <c r="O290" i="7"/>
  <c r="T290" i="7" s="1"/>
  <c r="P290" i="7"/>
  <c r="U290" i="7" s="1"/>
  <c r="N291" i="7"/>
  <c r="S291" i="7" s="1"/>
  <c r="O291" i="7"/>
  <c r="T291" i="7" s="1"/>
  <c r="P291" i="7"/>
  <c r="U291" i="7" s="1"/>
  <c r="N292" i="7"/>
  <c r="S292" i="7" s="1"/>
  <c r="O292" i="7"/>
  <c r="T292" i="7" s="1"/>
  <c r="P292" i="7"/>
  <c r="U292" i="7" s="1"/>
  <c r="N293" i="7"/>
  <c r="S293" i="7" s="1"/>
  <c r="O293" i="7"/>
  <c r="T293" i="7" s="1"/>
  <c r="P293" i="7"/>
  <c r="U293" i="7" s="1"/>
  <c r="N294" i="7"/>
  <c r="S294" i="7" s="1"/>
  <c r="O294" i="7"/>
  <c r="T294" i="7" s="1"/>
  <c r="P294" i="7"/>
  <c r="U294" i="7" s="1"/>
  <c r="N295" i="7"/>
  <c r="S295" i="7" s="1"/>
  <c r="O295" i="7"/>
  <c r="T295" i="7" s="1"/>
  <c r="P295" i="7"/>
  <c r="U295" i="7" s="1"/>
  <c r="N296" i="7"/>
  <c r="S296" i="7" s="1"/>
  <c r="O296" i="7"/>
  <c r="T296" i="7" s="1"/>
  <c r="P296" i="7"/>
  <c r="U296" i="7" s="1"/>
  <c r="N297" i="7"/>
  <c r="S297" i="7" s="1"/>
  <c r="O297" i="7"/>
  <c r="T297" i="7" s="1"/>
  <c r="P297" i="7"/>
  <c r="U297" i="7" s="1"/>
  <c r="N298" i="7"/>
  <c r="S298" i="7" s="1"/>
  <c r="O298" i="7"/>
  <c r="T298" i="7" s="1"/>
  <c r="P298" i="7"/>
  <c r="U298" i="7" s="1"/>
  <c r="N299" i="7"/>
  <c r="S299" i="7" s="1"/>
  <c r="O299" i="7"/>
  <c r="T299" i="7" s="1"/>
  <c r="P299" i="7"/>
  <c r="U299" i="7" s="1"/>
  <c r="N300" i="7"/>
  <c r="S300" i="7" s="1"/>
  <c r="O300" i="7"/>
  <c r="T300" i="7" s="1"/>
  <c r="P300" i="7"/>
  <c r="U300" i="7" s="1"/>
  <c r="N301" i="7"/>
  <c r="S301" i="7" s="1"/>
  <c r="O301" i="7"/>
  <c r="T301" i="7" s="1"/>
  <c r="P301" i="7"/>
  <c r="U301" i="7" s="1"/>
  <c r="N302" i="7"/>
  <c r="S302" i="7" s="1"/>
  <c r="O302" i="7"/>
  <c r="T302" i="7" s="1"/>
  <c r="P302" i="7"/>
  <c r="U302" i="7" s="1"/>
  <c r="N303" i="7"/>
  <c r="S303" i="7" s="1"/>
  <c r="O303" i="7"/>
  <c r="T303" i="7" s="1"/>
  <c r="P303" i="7"/>
  <c r="U303" i="7" s="1"/>
  <c r="N304" i="7"/>
  <c r="S304" i="7" s="1"/>
  <c r="O304" i="7"/>
  <c r="T304" i="7" s="1"/>
  <c r="P304" i="7"/>
  <c r="U304" i="7" s="1"/>
  <c r="N305" i="7"/>
  <c r="S305" i="7" s="1"/>
  <c r="O305" i="7"/>
  <c r="T305" i="7" s="1"/>
  <c r="P305" i="7"/>
  <c r="U305" i="7" s="1"/>
  <c r="N306" i="7"/>
  <c r="S306" i="7" s="1"/>
  <c r="O306" i="7"/>
  <c r="T306" i="7" s="1"/>
  <c r="P306" i="7"/>
  <c r="U306" i="7" s="1"/>
  <c r="N307" i="7"/>
  <c r="S307" i="7" s="1"/>
  <c r="O307" i="7"/>
  <c r="T307" i="7" s="1"/>
  <c r="P307" i="7"/>
  <c r="U307" i="7" s="1"/>
  <c r="N308" i="7"/>
  <c r="S308" i="7" s="1"/>
  <c r="O308" i="7"/>
  <c r="T308" i="7" s="1"/>
  <c r="P308" i="7"/>
  <c r="U308" i="7" s="1"/>
  <c r="N309" i="7"/>
  <c r="S309" i="7" s="1"/>
  <c r="O309" i="7"/>
  <c r="T309" i="7" s="1"/>
  <c r="P309" i="7"/>
  <c r="U309" i="7" s="1"/>
  <c r="N310" i="7"/>
  <c r="S310" i="7" s="1"/>
  <c r="O310" i="7"/>
  <c r="T310" i="7" s="1"/>
  <c r="P310" i="7"/>
  <c r="U310" i="7" s="1"/>
  <c r="N311" i="7"/>
  <c r="S311" i="7" s="1"/>
  <c r="O311" i="7"/>
  <c r="T311" i="7" s="1"/>
  <c r="P311" i="7"/>
  <c r="U311" i="7" s="1"/>
  <c r="N312" i="7"/>
  <c r="S312" i="7" s="1"/>
  <c r="O312" i="7"/>
  <c r="T312" i="7" s="1"/>
  <c r="P312" i="7"/>
  <c r="U312" i="7" s="1"/>
  <c r="N313" i="7"/>
  <c r="S313" i="7" s="1"/>
  <c r="O313" i="7"/>
  <c r="T313" i="7" s="1"/>
  <c r="P313" i="7"/>
  <c r="U313" i="7" s="1"/>
  <c r="N314" i="7"/>
  <c r="S314" i="7" s="1"/>
  <c r="O314" i="7"/>
  <c r="T314" i="7" s="1"/>
  <c r="P314" i="7"/>
  <c r="U314" i="7" s="1"/>
  <c r="N315" i="7"/>
  <c r="S315" i="7" s="1"/>
  <c r="O315" i="7"/>
  <c r="T315" i="7" s="1"/>
  <c r="P315" i="7"/>
  <c r="U315" i="7" s="1"/>
  <c r="N316" i="7"/>
  <c r="S316" i="7" s="1"/>
  <c r="O316" i="7"/>
  <c r="T316" i="7" s="1"/>
  <c r="P316" i="7"/>
  <c r="U316" i="7" s="1"/>
  <c r="N317" i="7"/>
  <c r="S317" i="7" s="1"/>
  <c r="O317" i="7"/>
  <c r="T317" i="7" s="1"/>
  <c r="P317" i="7"/>
  <c r="U317" i="7" s="1"/>
  <c r="N318" i="7"/>
  <c r="S318" i="7" s="1"/>
  <c r="O318" i="7"/>
  <c r="T318" i="7" s="1"/>
  <c r="P318" i="7"/>
  <c r="U318" i="7" s="1"/>
  <c r="N319" i="7"/>
  <c r="S319" i="7" s="1"/>
  <c r="O319" i="7"/>
  <c r="T319" i="7" s="1"/>
  <c r="P319" i="7"/>
  <c r="U319" i="7" s="1"/>
  <c r="N320" i="7"/>
  <c r="S320" i="7" s="1"/>
  <c r="O320" i="7"/>
  <c r="T320" i="7" s="1"/>
  <c r="P320" i="7"/>
  <c r="U320" i="7" s="1"/>
  <c r="N321" i="7"/>
  <c r="S321" i="7" s="1"/>
  <c r="O321" i="7"/>
  <c r="T321" i="7" s="1"/>
  <c r="P321" i="7"/>
  <c r="U321" i="7" s="1"/>
  <c r="N322" i="7"/>
  <c r="S322" i="7" s="1"/>
  <c r="O322" i="7"/>
  <c r="T322" i="7" s="1"/>
  <c r="P322" i="7"/>
  <c r="U322" i="7" s="1"/>
  <c r="N323" i="7"/>
  <c r="S323" i="7" s="1"/>
  <c r="O323" i="7"/>
  <c r="T323" i="7" s="1"/>
  <c r="P323" i="7"/>
  <c r="U323" i="7" s="1"/>
  <c r="N324" i="7"/>
  <c r="S324" i="7" s="1"/>
  <c r="O324" i="7"/>
  <c r="T324" i="7" s="1"/>
  <c r="P324" i="7"/>
  <c r="U324" i="7" s="1"/>
  <c r="N325" i="7"/>
  <c r="S325" i="7" s="1"/>
  <c r="O325" i="7"/>
  <c r="T325" i="7" s="1"/>
  <c r="P325" i="7"/>
  <c r="U325" i="7" s="1"/>
  <c r="N326" i="7"/>
  <c r="S326" i="7" s="1"/>
  <c r="O326" i="7"/>
  <c r="T326" i="7" s="1"/>
  <c r="P326" i="7"/>
  <c r="U326" i="7" s="1"/>
  <c r="N327" i="7"/>
  <c r="S327" i="7" s="1"/>
  <c r="O327" i="7"/>
  <c r="T327" i="7" s="1"/>
  <c r="P327" i="7"/>
  <c r="U327" i="7" s="1"/>
  <c r="N328" i="7"/>
  <c r="S328" i="7" s="1"/>
  <c r="O328" i="7"/>
  <c r="T328" i="7" s="1"/>
  <c r="P328" i="7"/>
  <c r="U328" i="7" s="1"/>
  <c r="N329" i="7"/>
  <c r="S329" i="7" s="1"/>
  <c r="O329" i="7"/>
  <c r="T329" i="7" s="1"/>
  <c r="P329" i="7"/>
  <c r="U329" i="7" s="1"/>
  <c r="N330" i="7"/>
  <c r="S330" i="7" s="1"/>
  <c r="O330" i="7"/>
  <c r="T330" i="7" s="1"/>
  <c r="P330" i="7"/>
  <c r="U330" i="7" s="1"/>
  <c r="N331" i="7"/>
  <c r="S331" i="7" s="1"/>
  <c r="O331" i="7"/>
  <c r="T331" i="7" s="1"/>
  <c r="P331" i="7"/>
  <c r="U331" i="7" s="1"/>
  <c r="N332" i="7"/>
  <c r="S332" i="7" s="1"/>
  <c r="O332" i="7"/>
  <c r="T332" i="7" s="1"/>
  <c r="P332" i="7"/>
  <c r="U332" i="7" s="1"/>
  <c r="N333" i="7"/>
  <c r="S333" i="7" s="1"/>
  <c r="O333" i="7"/>
  <c r="T333" i="7" s="1"/>
  <c r="P333" i="7"/>
  <c r="U333" i="7" s="1"/>
  <c r="N334" i="7"/>
  <c r="S334" i="7" s="1"/>
  <c r="O334" i="7"/>
  <c r="T334" i="7" s="1"/>
  <c r="P334" i="7"/>
  <c r="U334" i="7" s="1"/>
  <c r="N335" i="7"/>
  <c r="S335" i="7" s="1"/>
  <c r="O335" i="7"/>
  <c r="T335" i="7" s="1"/>
  <c r="P335" i="7"/>
  <c r="U335" i="7" s="1"/>
  <c r="N336" i="7"/>
  <c r="S336" i="7" s="1"/>
  <c r="O336" i="7"/>
  <c r="T336" i="7" s="1"/>
  <c r="P336" i="7"/>
  <c r="U336" i="7" s="1"/>
  <c r="N337" i="7"/>
  <c r="S337" i="7" s="1"/>
  <c r="O337" i="7"/>
  <c r="T337" i="7" s="1"/>
  <c r="P337" i="7"/>
  <c r="U337" i="7" s="1"/>
  <c r="N338" i="7"/>
  <c r="S338" i="7" s="1"/>
  <c r="O338" i="7"/>
  <c r="T338" i="7" s="1"/>
  <c r="P338" i="7"/>
  <c r="U338" i="7" s="1"/>
  <c r="N339" i="7"/>
  <c r="S339" i="7" s="1"/>
  <c r="O339" i="7"/>
  <c r="T339" i="7" s="1"/>
  <c r="P339" i="7"/>
  <c r="U339" i="7" s="1"/>
  <c r="N340" i="7"/>
  <c r="S340" i="7" s="1"/>
  <c r="O340" i="7"/>
  <c r="T340" i="7" s="1"/>
  <c r="P340" i="7"/>
  <c r="U340" i="7" s="1"/>
  <c r="N341" i="7"/>
  <c r="S341" i="7" s="1"/>
  <c r="O341" i="7"/>
  <c r="T341" i="7" s="1"/>
  <c r="P341" i="7"/>
  <c r="U341" i="7" s="1"/>
  <c r="N342" i="7"/>
  <c r="S342" i="7" s="1"/>
  <c r="O342" i="7"/>
  <c r="T342" i="7" s="1"/>
  <c r="P342" i="7"/>
  <c r="U342" i="7" s="1"/>
  <c r="N343" i="7"/>
  <c r="S343" i="7" s="1"/>
  <c r="O343" i="7"/>
  <c r="T343" i="7" s="1"/>
  <c r="P343" i="7"/>
  <c r="U343" i="7" s="1"/>
  <c r="N344" i="7"/>
  <c r="S344" i="7" s="1"/>
  <c r="O344" i="7"/>
  <c r="T344" i="7" s="1"/>
  <c r="P344" i="7"/>
  <c r="U344" i="7" s="1"/>
  <c r="N345" i="7"/>
  <c r="S345" i="7" s="1"/>
  <c r="O345" i="7"/>
  <c r="T345" i="7" s="1"/>
  <c r="P345" i="7"/>
  <c r="U345" i="7" s="1"/>
  <c r="N346" i="7"/>
  <c r="S346" i="7" s="1"/>
  <c r="O346" i="7"/>
  <c r="T346" i="7" s="1"/>
  <c r="P346" i="7"/>
  <c r="U346" i="7" s="1"/>
  <c r="N347" i="7"/>
  <c r="S347" i="7" s="1"/>
  <c r="O347" i="7"/>
  <c r="T347" i="7" s="1"/>
  <c r="P347" i="7"/>
  <c r="U347" i="7" s="1"/>
  <c r="N348" i="7"/>
  <c r="S348" i="7" s="1"/>
  <c r="O348" i="7"/>
  <c r="T348" i="7" s="1"/>
  <c r="P348" i="7"/>
  <c r="U348" i="7" s="1"/>
  <c r="N349" i="7"/>
  <c r="S349" i="7" s="1"/>
  <c r="O349" i="7"/>
  <c r="T349" i="7" s="1"/>
  <c r="P349" i="7"/>
  <c r="U349" i="7" s="1"/>
  <c r="N350" i="7"/>
  <c r="S350" i="7" s="1"/>
  <c r="O350" i="7"/>
  <c r="T350" i="7" s="1"/>
  <c r="P350" i="7"/>
  <c r="U350" i="7" s="1"/>
  <c r="N351" i="7"/>
  <c r="S351" i="7" s="1"/>
  <c r="O351" i="7"/>
  <c r="T351" i="7" s="1"/>
  <c r="P351" i="7"/>
  <c r="U351" i="7" s="1"/>
  <c r="N352" i="7"/>
  <c r="S352" i="7" s="1"/>
  <c r="O352" i="7"/>
  <c r="T352" i="7" s="1"/>
  <c r="P352" i="7"/>
  <c r="U352" i="7" s="1"/>
  <c r="N353" i="7"/>
  <c r="S353" i="7" s="1"/>
  <c r="O353" i="7"/>
  <c r="T353" i="7" s="1"/>
  <c r="P353" i="7"/>
  <c r="U353" i="7" s="1"/>
  <c r="N354" i="7"/>
  <c r="S354" i="7" s="1"/>
  <c r="O354" i="7"/>
  <c r="T354" i="7" s="1"/>
  <c r="P354" i="7"/>
  <c r="U354" i="7" s="1"/>
  <c r="N355" i="7"/>
  <c r="S355" i="7" s="1"/>
  <c r="O355" i="7"/>
  <c r="T355" i="7" s="1"/>
  <c r="P355" i="7"/>
  <c r="U355" i="7" s="1"/>
  <c r="N356" i="7"/>
  <c r="S356" i="7" s="1"/>
  <c r="O356" i="7"/>
  <c r="T356" i="7" s="1"/>
  <c r="P356" i="7"/>
  <c r="U356" i="7" s="1"/>
  <c r="N357" i="7"/>
  <c r="S357" i="7" s="1"/>
  <c r="O357" i="7"/>
  <c r="T357" i="7" s="1"/>
  <c r="P357" i="7"/>
  <c r="U357" i="7" s="1"/>
  <c r="N358" i="7"/>
  <c r="S358" i="7" s="1"/>
  <c r="O358" i="7"/>
  <c r="T358" i="7" s="1"/>
  <c r="P358" i="7"/>
  <c r="U358" i="7" s="1"/>
  <c r="N359" i="7"/>
  <c r="S359" i="7" s="1"/>
  <c r="O359" i="7"/>
  <c r="T359" i="7" s="1"/>
  <c r="P359" i="7"/>
  <c r="U359" i="7" s="1"/>
  <c r="N360" i="7"/>
  <c r="S360" i="7" s="1"/>
  <c r="O360" i="7"/>
  <c r="T360" i="7" s="1"/>
  <c r="P360" i="7"/>
  <c r="U360" i="7" s="1"/>
  <c r="N361" i="7"/>
  <c r="S361" i="7" s="1"/>
  <c r="O361" i="7"/>
  <c r="T361" i="7" s="1"/>
  <c r="P361" i="7"/>
  <c r="U361" i="7" s="1"/>
  <c r="N362" i="7"/>
  <c r="S362" i="7" s="1"/>
  <c r="O362" i="7"/>
  <c r="T362" i="7" s="1"/>
  <c r="P362" i="7"/>
  <c r="U362" i="7" s="1"/>
  <c r="N363" i="7"/>
  <c r="S363" i="7" s="1"/>
  <c r="O363" i="7"/>
  <c r="T363" i="7" s="1"/>
  <c r="P363" i="7"/>
  <c r="U363" i="7" s="1"/>
  <c r="N364" i="7"/>
  <c r="S364" i="7" s="1"/>
  <c r="O364" i="7"/>
  <c r="T364" i="7" s="1"/>
  <c r="P364" i="7"/>
  <c r="U364" i="7" s="1"/>
  <c r="N365" i="7"/>
  <c r="S365" i="7" s="1"/>
  <c r="O365" i="7"/>
  <c r="T365" i="7" s="1"/>
  <c r="P365" i="7"/>
  <c r="U365" i="7" s="1"/>
  <c r="N366" i="7"/>
  <c r="S366" i="7" s="1"/>
  <c r="O366" i="7"/>
  <c r="T366" i="7" s="1"/>
  <c r="P366" i="7"/>
  <c r="U366" i="7" s="1"/>
  <c r="N367" i="7"/>
  <c r="S367" i="7" s="1"/>
  <c r="O367" i="7"/>
  <c r="T367" i="7" s="1"/>
  <c r="P367" i="7"/>
  <c r="U367" i="7" s="1"/>
  <c r="N368" i="7"/>
  <c r="S368" i="7" s="1"/>
  <c r="O368" i="7"/>
  <c r="T368" i="7" s="1"/>
  <c r="P368" i="7"/>
  <c r="U368" i="7" s="1"/>
  <c r="N369" i="7"/>
  <c r="S369" i="7" s="1"/>
  <c r="O369" i="7"/>
  <c r="T369" i="7" s="1"/>
  <c r="P369" i="7"/>
  <c r="U369" i="7" s="1"/>
  <c r="N370" i="7"/>
  <c r="S370" i="7" s="1"/>
  <c r="O370" i="7"/>
  <c r="T370" i="7" s="1"/>
  <c r="P370" i="7"/>
  <c r="U370" i="7" s="1"/>
  <c r="N371" i="7"/>
  <c r="S371" i="7" s="1"/>
  <c r="O371" i="7"/>
  <c r="T371" i="7" s="1"/>
  <c r="P371" i="7"/>
  <c r="U371" i="7" s="1"/>
  <c r="N372" i="7"/>
  <c r="S372" i="7" s="1"/>
  <c r="O372" i="7"/>
  <c r="T372" i="7" s="1"/>
  <c r="P372" i="7"/>
  <c r="U372" i="7" s="1"/>
  <c r="N373" i="7"/>
  <c r="S373" i="7" s="1"/>
  <c r="O373" i="7"/>
  <c r="T373" i="7" s="1"/>
  <c r="P373" i="7"/>
  <c r="U373" i="7" s="1"/>
  <c r="N374" i="7"/>
  <c r="S374" i="7" s="1"/>
  <c r="O374" i="7"/>
  <c r="T374" i="7" s="1"/>
  <c r="P374" i="7"/>
  <c r="U374" i="7" s="1"/>
  <c r="N375" i="7"/>
  <c r="S375" i="7" s="1"/>
  <c r="O375" i="7"/>
  <c r="T375" i="7" s="1"/>
  <c r="P375" i="7"/>
  <c r="U375" i="7" s="1"/>
  <c r="N376" i="7"/>
  <c r="S376" i="7" s="1"/>
  <c r="O376" i="7"/>
  <c r="T376" i="7" s="1"/>
  <c r="P376" i="7"/>
  <c r="U376" i="7" s="1"/>
  <c r="N377" i="7"/>
  <c r="S377" i="7" s="1"/>
  <c r="O377" i="7"/>
  <c r="T377" i="7" s="1"/>
  <c r="P377" i="7"/>
  <c r="U377" i="7" s="1"/>
  <c r="N378" i="7"/>
  <c r="S378" i="7" s="1"/>
  <c r="O378" i="7"/>
  <c r="T378" i="7" s="1"/>
  <c r="P378" i="7"/>
  <c r="U378" i="7" s="1"/>
  <c r="N379" i="7"/>
  <c r="S379" i="7" s="1"/>
  <c r="O379" i="7"/>
  <c r="T379" i="7" s="1"/>
  <c r="P379" i="7"/>
  <c r="U379" i="7" s="1"/>
  <c r="N380" i="7"/>
  <c r="S380" i="7" s="1"/>
  <c r="O380" i="7"/>
  <c r="T380" i="7" s="1"/>
  <c r="P380" i="7"/>
  <c r="U380" i="7" s="1"/>
  <c r="N381" i="7"/>
  <c r="S381" i="7" s="1"/>
  <c r="O381" i="7"/>
  <c r="T381" i="7" s="1"/>
  <c r="P381" i="7"/>
  <c r="U381" i="7" s="1"/>
  <c r="N382" i="7"/>
  <c r="S382" i="7" s="1"/>
  <c r="O382" i="7"/>
  <c r="T382" i="7" s="1"/>
  <c r="P382" i="7"/>
  <c r="U382" i="7" s="1"/>
  <c r="N383" i="7"/>
  <c r="S383" i="7" s="1"/>
  <c r="O383" i="7"/>
  <c r="T383" i="7" s="1"/>
  <c r="P383" i="7"/>
  <c r="U383" i="7" s="1"/>
  <c r="N384" i="7"/>
  <c r="S384" i="7" s="1"/>
  <c r="O384" i="7"/>
  <c r="T384" i="7" s="1"/>
  <c r="P384" i="7"/>
  <c r="U384" i="7" s="1"/>
  <c r="N385" i="7"/>
  <c r="S385" i="7" s="1"/>
  <c r="O385" i="7"/>
  <c r="T385" i="7" s="1"/>
  <c r="P385" i="7"/>
  <c r="U385" i="7" s="1"/>
  <c r="N386" i="7"/>
  <c r="S386" i="7" s="1"/>
  <c r="O386" i="7"/>
  <c r="T386" i="7" s="1"/>
  <c r="P386" i="7"/>
  <c r="U386" i="7" s="1"/>
  <c r="N387" i="7"/>
  <c r="S387" i="7" s="1"/>
  <c r="O387" i="7"/>
  <c r="T387" i="7" s="1"/>
  <c r="P387" i="7"/>
  <c r="U387" i="7" s="1"/>
  <c r="N388" i="7"/>
  <c r="S388" i="7" s="1"/>
  <c r="O388" i="7"/>
  <c r="T388" i="7" s="1"/>
  <c r="P388" i="7"/>
  <c r="U388" i="7" s="1"/>
  <c r="N389" i="7"/>
  <c r="S389" i="7" s="1"/>
  <c r="O389" i="7"/>
  <c r="T389" i="7" s="1"/>
  <c r="P389" i="7"/>
  <c r="U389" i="7" s="1"/>
  <c r="N390" i="7"/>
  <c r="S390" i="7" s="1"/>
  <c r="O390" i="7"/>
  <c r="T390" i="7" s="1"/>
  <c r="P390" i="7"/>
  <c r="U390" i="7" s="1"/>
  <c r="N391" i="7"/>
  <c r="S391" i="7" s="1"/>
  <c r="O391" i="7"/>
  <c r="T391" i="7" s="1"/>
  <c r="P391" i="7"/>
  <c r="U391" i="7" s="1"/>
  <c r="N392" i="7"/>
  <c r="S392" i="7" s="1"/>
  <c r="O392" i="7"/>
  <c r="T392" i="7" s="1"/>
  <c r="P392" i="7"/>
  <c r="U392" i="7" s="1"/>
  <c r="N393" i="7"/>
  <c r="S393" i="7" s="1"/>
  <c r="O393" i="7"/>
  <c r="T393" i="7" s="1"/>
  <c r="P393" i="7"/>
  <c r="U393" i="7" s="1"/>
  <c r="N394" i="7"/>
  <c r="S394" i="7" s="1"/>
  <c r="O394" i="7"/>
  <c r="T394" i="7" s="1"/>
  <c r="P394" i="7"/>
  <c r="U394" i="7" s="1"/>
  <c r="N395" i="7"/>
  <c r="S395" i="7" s="1"/>
  <c r="O395" i="7"/>
  <c r="T395" i="7" s="1"/>
  <c r="P395" i="7"/>
  <c r="U395" i="7" s="1"/>
  <c r="N396" i="7"/>
  <c r="S396" i="7" s="1"/>
  <c r="O396" i="7"/>
  <c r="T396" i="7" s="1"/>
  <c r="P396" i="7"/>
  <c r="U396" i="7" s="1"/>
  <c r="N397" i="7"/>
  <c r="S397" i="7" s="1"/>
  <c r="O397" i="7"/>
  <c r="T397" i="7" s="1"/>
  <c r="P397" i="7"/>
  <c r="U397" i="7" s="1"/>
  <c r="N398" i="7"/>
  <c r="S398" i="7" s="1"/>
  <c r="O398" i="7"/>
  <c r="T398" i="7" s="1"/>
  <c r="P398" i="7"/>
  <c r="U398" i="7" s="1"/>
  <c r="N399" i="7"/>
  <c r="S399" i="7" s="1"/>
  <c r="O399" i="7"/>
  <c r="T399" i="7" s="1"/>
  <c r="P399" i="7"/>
  <c r="U399" i="7" s="1"/>
  <c r="N400" i="7"/>
  <c r="S400" i="7" s="1"/>
  <c r="O400" i="7"/>
  <c r="T400" i="7" s="1"/>
  <c r="P400" i="7"/>
  <c r="U400" i="7" s="1"/>
  <c r="N401" i="7"/>
  <c r="S401" i="7" s="1"/>
  <c r="O401" i="7"/>
  <c r="T401" i="7" s="1"/>
  <c r="P401" i="7"/>
  <c r="U401" i="7" s="1"/>
  <c r="N402" i="7"/>
  <c r="S402" i="7" s="1"/>
  <c r="O402" i="7"/>
  <c r="T402" i="7" s="1"/>
  <c r="P402" i="7"/>
  <c r="U402" i="7" s="1"/>
  <c r="N403" i="7"/>
  <c r="S403" i="7" s="1"/>
  <c r="O403" i="7"/>
  <c r="T403" i="7" s="1"/>
  <c r="P403" i="7"/>
  <c r="U403" i="7" s="1"/>
  <c r="N404" i="7"/>
  <c r="S404" i="7" s="1"/>
  <c r="O404" i="7"/>
  <c r="T404" i="7" s="1"/>
  <c r="P404" i="7"/>
  <c r="U404" i="7" s="1"/>
  <c r="N405" i="7"/>
  <c r="S405" i="7" s="1"/>
  <c r="O405" i="7"/>
  <c r="T405" i="7" s="1"/>
  <c r="P405" i="7"/>
  <c r="U405" i="7" s="1"/>
  <c r="N406" i="7"/>
  <c r="S406" i="7" s="1"/>
  <c r="O406" i="7"/>
  <c r="T406" i="7" s="1"/>
  <c r="P406" i="7"/>
  <c r="U406" i="7" s="1"/>
  <c r="N407" i="7"/>
  <c r="S407" i="7" s="1"/>
  <c r="O407" i="7"/>
  <c r="T407" i="7" s="1"/>
  <c r="P407" i="7"/>
  <c r="U407" i="7" s="1"/>
  <c r="N408" i="7"/>
  <c r="S408" i="7" s="1"/>
  <c r="O408" i="7"/>
  <c r="T408" i="7" s="1"/>
  <c r="P408" i="7"/>
  <c r="U408" i="7" s="1"/>
  <c r="N409" i="7"/>
  <c r="S409" i="7" s="1"/>
  <c r="O409" i="7"/>
  <c r="T409" i="7" s="1"/>
  <c r="P409" i="7"/>
  <c r="U409" i="7" s="1"/>
  <c r="N410" i="7"/>
  <c r="S410" i="7" s="1"/>
  <c r="O410" i="7"/>
  <c r="T410" i="7" s="1"/>
  <c r="P410" i="7"/>
  <c r="U410" i="7" s="1"/>
  <c r="N411" i="7"/>
  <c r="S411" i="7" s="1"/>
  <c r="O411" i="7"/>
  <c r="T411" i="7" s="1"/>
  <c r="P411" i="7"/>
  <c r="U411" i="7" s="1"/>
  <c r="N412" i="7"/>
  <c r="S412" i="7" s="1"/>
  <c r="O412" i="7"/>
  <c r="T412" i="7" s="1"/>
  <c r="P412" i="7"/>
  <c r="U412" i="7" s="1"/>
  <c r="N413" i="7"/>
  <c r="S413" i="7" s="1"/>
  <c r="O413" i="7"/>
  <c r="T413" i="7" s="1"/>
  <c r="P413" i="7"/>
  <c r="U413" i="7" s="1"/>
  <c r="N414" i="7"/>
  <c r="S414" i="7" s="1"/>
  <c r="O414" i="7"/>
  <c r="T414" i="7" s="1"/>
  <c r="P414" i="7"/>
  <c r="U414" i="7" s="1"/>
  <c r="N415" i="7"/>
  <c r="S415" i="7" s="1"/>
  <c r="O415" i="7"/>
  <c r="T415" i="7" s="1"/>
  <c r="P415" i="7"/>
  <c r="U415" i="7" s="1"/>
  <c r="N416" i="7"/>
  <c r="S416" i="7" s="1"/>
  <c r="O416" i="7"/>
  <c r="T416" i="7" s="1"/>
  <c r="P416" i="7"/>
  <c r="U416" i="7" s="1"/>
  <c r="N417" i="7"/>
  <c r="S417" i="7" s="1"/>
  <c r="O417" i="7"/>
  <c r="T417" i="7" s="1"/>
  <c r="P417" i="7"/>
  <c r="U417" i="7" s="1"/>
  <c r="N418" i="7"/>
  <c r="S418" i="7" s="1"/>
  <c r="O418" i="7"/>
  <c r="T418" i="7" s="1"/>
  <c r="P418" i="7"/>
  <c r="U418" i="7" s="1"/>
  <c r="N419" i="7"/>
  <c r="S419" i="7" s="1"/>
  <c r="O419" i="7"/>
  <c r="T419" i="7" s="1"/>
  <c r="P419" i="7"/>
  <c r="U419" i="7" s="1"/>
  <c r="N420" i="7"/>
  <c r="S420" i="7" s="1"/>
  <c r="O420" i="7"/>
  <c r="T420" i="7" s="1"/>
  <c r="P420" i="7"/>
  <c r="U420" i="7" s="1"/>
  <c r="N421" i="7"/>
  <c r="S421" i="7" s="1"/>
  <c r="O421" i="7"/>
  <c r="T421" i="7" s="1"/>
  <c r="P421" i="7"/>
  <c r="U421" i="7" s="1"/>
  <c r="N422" i="7"/>
  <c r="S422" i="7" s="1"/>
  <c r="O422" i="7"/>
  <c r="T422" i="7" s="1"/>
  <c r="P422" i="7"/>
  <c r="U422" i="7" s="1"/>
  <c r="N423" i="7"/>
  <c r="S423" i="7" s="1"/>
  <c r="O423" i="7"/>
  <c r="T423" i="7" s="1"/>
  <c r="P423" i="7"/>
  <c r="U423" i="7" s="1"/>
  <c r="N424" i="7"/>
  <c r="S424" i="7" s="1"/>
  <c r="O424" i="7"/>
  <c r="T424" i="7" s="1"/>
  <c r="P424" i="7"/>
  <c r="U424" i="7" s="1"/>
  <c r="N425" i="7"/>
  <c r="S425" i="7" s="1"/>
  <c r="O425" i="7"/>
  <c r="T425" i="7" s="1"/>
  <c r="P425" i="7"/>
  <c r="U425" i="7" s="1"/>
  <c r="N426" i="7"/>
  <c r="S426" i="7" s="1"/>
  <c r="O426" i="7"/>
  <c r="T426" i="7" s="1"/>
  <c r="P426" i="7"/>
  <c r="U426" i="7" s="1"/>
  <c r="N427" i="7"/>
  <c r="S427" i="7" s="1"/>
  <c r="O427" i="7"/>
  <c r="T427" i="7" s="1"/>
  <c r="P427" i="7"/>
  <c r="U427" i="7" s="1"/>
  <c r="N428" i="7"/>
  <c r="S428" i="7" s="1"/>
  <c r="O428" i="7"/>
  <c r="T428" i="7" s="1"/>
  <c r="P428" i="7"/>
  <c r="U428" i="7" s="1"/>
  <c r="N429" i="7"/>
  <c r="S429" i="7" s="1"/>
  <c r="O429" i="7"/>
  <c r="T429" i="7" s="1"/>
  <c r="P429" i="7"/>
  <c r="U429" i="7" s="1"/>
  <c r="N430" i="7"/>
  <c r="S430" i="7" s="1"/>
  <c r="O430" i="7"/>
  <c r="T430" i="7" s="1"/>
  <c r="P430" i="7"/>
  <c r="U430" i="7" s="1"/>
  <c r="N431" i="7"/>
  <c r="S431" i="7" s="1"/>
  <c r="O431" i="7"/>
  <c r="T431" i="7" s="1"/>
  <c r="P431" i="7"/>
  <c r="U431" i="7" s="1"/>
  <c r="N432" i="7"/>
  <c r="S432" i="7" s="1"/>
  <c r="O432" i="7"/>
  <c r="T432" i="7" s="1"/>
  <c r="P432" i="7"/>
  <c r="U432" i="7" s="1"/>
  <c r="N433" i="7"/>
  <c r="S433" i="7" s="1"/>
  <c r="O433" i="7"/>
  <c r="T433" i="7" s="1"/>
  <c r="P433" i="7"/>
  <c r="U433" i="7" s="1"/>
  <c r="N434" i="7"/>
  <c r="S434" i="7" s="1"/>
  <c r="O434" i="7"/>
  <c r="T434" i="7" s="1"/>
  <c r="P434" i="7"/>
  <c r="U434" i="7" s="1"/>
  <c r="N435" i="7"/>
  <c r="S435" i="7" s="1"/>
  <c r="O435" i="7"/>
  <c r="T435" i="7" s="1"/>
  <c r="P435" i="7"/>
  <c r="U435" i="7" s="1"/>
  <c r="N436" i="7"/>
  <c r="S436" i="7" s="1"/>
  <c r="O436" i="7"/>
  <c r="T436" i="7" s="1"/>
  <c r="P436" i="7"/>
  <c r="U436" i="7" s="1"/>
  <c r="N437" i="7"/>
  <c r="S437" i="7" s="1"/>
  <c r="O437" i="7"/>
  <c r="T437" i="7" s="1"/>
  <c r="P437" i="7"/>
  <c r="U437" i="7" s="1"/>
  <c r="N438" i="7"/>
  <c r="S438" i="7" s="1"/>
  <c r="O438" i="7"/>
  <c r="T438" i="7" s="1"/>
  <c r="P438" i="7"/>
  <c r="U438" i="7" s="1"/>
  <c r="N439" i="7"/>
  <c r="S439" i="7" s="1"/>
  <c r="O439" i="7"/>
  <c r="T439" i="7" s="1"/>
  <c r="P439" i="7"/>
  <c r="U439" i="7" s="1"/>
  <c r="N440" i="7"/>
  <c r="S440" i="7" s="1"/>
  <c r="O440" i="7"/>
  <c r="T440" i="7" s="1"/>
  <c r="P440" i="7"/>
  <c r="U440" i="7" s="1"/>
  <c r="N441" i="7"/>
  <c r="S441" i="7" s="1"/>
  <c r="O441" i="7"/>
  <c r="T441" i="7" s="1"/>
  <c r="P441" i="7"/>
  <c r="U441" i="7" s="1"/>
  <c r="N442" i="7"/>
  <c r="S442" i="7" s="1"/>
  <c r="O442" i="7"/>
  <c r="T442" i="7" s="1"/>
  <c r="P442" i="7"/>
  <c r="U442" i="7" s="1"/>
  <c r="N443" i="7"/>
  <c r="S443" i="7" s="1"/>
  <c r="O443" i="7"/>
  <c r="T443" i="7" s="1"/>
  <c r="P443" i="7"/>
  <c r="U443" i="7" s="1"/>
  <c r="N444" i="7"/>
  <c r="S444" i="7" s="1"/>
  <c r="O444" i="7"/>
  <c r="T444" i="7" s="1"/>
  <c r="P444" i="7"/>
  <c r="U444" i="7" s="1"/>
  <c r="N445" i="7"/>
  <c r="S445" i="7" s="1"/>
  <c r="O445" i="7"/>
  <c r="T445" i="7" s="1"/>
  <c r="P445" i="7"/>
  <c r="U445" i="7" s="1"/>
  <c r="N446" i="7"/>
  <c r="S446" i="7" s="1"/>
  <c r="O446" i="7"/>
  <c r="T446" i="7" s="1"/>
  <c r="P446" i="7"/>
  <c r="U446" i="7" s="1"/>
  <c r="N447" i="7"/>
  <c r="S447" i="7" s="1"/>
  <c r="O447" i="7"/>
  <c r="T447" i="7" s="1"/>
  <c r="P447" i="7"/>
  <c r="U447" i="7" s="1"/>
  <c r="N448" i="7"/>
  <c r="S448" i="7" s="1"/>
  <c r="O448" i="7"/>
  <c r="T448" i="7" s="1"/>
  <c r="P448" i="7"/>
  <c r="U448" i="7" s="1"/>
  <c r="N449" i="7"/>
  <c r="S449" i="7" s="1"/>
  <c r="O449" i="7"/>
  <c r="T449" i="7" s="1"/>
  <c r="P449" i="7"/>
  <c r="U449" i="7" s="1"/>
  <c r="N450" i="7"/>
  <c r="S450" i="7" s="1"/>
  <c r="O450" i="7"/>
  <c r="T450" i="7" s="1"/>
  <c r="P450" i="7"/>
  <c r="U450" i="7" s="1"/>
  <c r="N451" i="7"/>
  <c r="S451" i="7" s="1"/>
  <c r="O451" i="7"/>
  <c r="T451" i="7" s="1"/>
  <c r="P451" i="7"/>
  <c r="U451" i="7" s="1"/>
  <c r="N452" i="7"/>
  <c r="S452" i="7" s="1"/>
  <c r="O452" i="7"/>
  <c r="T452" i="7" s="1"/>
  <c r="P452" i="7"/>
  <c r="U452" i="7" s="1"/>
  <c r="N453" i="7"/>
  <c r="S453" i="7" s="1"/>
  <c r="O453" i="7"/>
  <c r="T453" i="7" s="1"/>
  <c r="P453" i="7"/>
  <c r="U453" i="7" s="1"/>
  <c r="N454" i="7"/>
  <c r="S454" i="7" s="1"/>
  <c r="O454" i="7"/>
  <c r="T454" i="7" s="1"/>
  <c r="P454" i="7"/>
  <c r="U454" i="7" s="1"/>
  <c r="N455" i="7"/>
  <c r="S455" i="7" s="1"/>
  <c r="O455" i="7"/>
  <c r="T455" i="7" s="1"/>
  <c r="P455" i="7"/>
  <c r="U455" i="7" s="1"/>
  <c r="N456" i="7"/>
  <c r="S456" i="7" s="1"/>
  <c r="O456" i="7"/>
  <c r="T456" i="7" s="1"/>
  <c r="P456" i="7"/>
  <c r="U456" i="7" s="1"/>
  <c r="N457" i="7"/>
  <c r="S457" i="7" s="1"/>
  <c r="O457" i="7"/>
  <c r="T457" i="7" s="1"/>
  <c r="P457" i="7"/>
  <c r="U457" i="7" s="1"/>
  <c r="N458" i="7"/>
  <c r="S458" i="7" s="1"/>
  <c r="O458" i="7"/>
  <c r="T458" i="7" s="1"/>
  <c r="P458" i="7"/>
  <c r="U458" i="7" s="1"/>
  <c r="N459" i="7"/>
  <c r="S459" i="7" s="1"/>
  <c r="O459" i="7"/>
  <c r="T459" i="7" s="1"/>
  <c r="P459" i="7"/>
  <c r="U459" i="7" s="1"/>
  <c r="N460" i="7"/>
  <c r="S460" i="7" s="1"/>
  <c r="O460" i="7"/>
  <c r="T460" i="7" s="1"/>
  <c r="P460" i="7"/>
  <c r="U460" i="7" s="1"/>
  <c r="N461" i="7"/>
  <c r="S461" i="7" s="1"/>
  <c r="O461" i="7"/>
  <c r="T461" i="7" s="1"/>
  <c r="P461" i="7"/>
  <c r="U461" i="7" s="1"/>
  <c r="N462" i="7"/>
  <c r="S462" i="7" s="1"/>
  <c r="O462" i="7"/>
  <c r="T462" i="7" s="1"/>
  <c r="P462" i="7"/>
  <c r="U462" i="7" s="1"/>
  <c r="N463" i="7"/>
  <c r="S463" i="7" s="1"/>
  <c r="O463" i="7"/>
  <c r="T463" i="7" s="1"/>
  <c r="P463" i="7"/>
  <c r="U463" i="7" s="1"/>
  <c r="N464" i="7"/>
  <c r="S464" i="7" s="1"/>
  <c r="O464" i="7"/>
  <c r="T464" i="7" s="1"/>
  <c r="P464" i="7"/>
  <c r="U464" i="7" s="1"/>
  <c r="N465" i="7"/>
  <c r="S465" i="7" s="1"/>
  <c r="O465" i="7"/>
  <c r="T465" i="7" s="1"/>
  <c r="P465" i="7"/>
  <c r="U465" i="7" s="1"/>
  <c r="N466" i="7"/>
  <c r="S466" i="7" s="1"/>
  <c r="O466" i="7"/>
  <c r="T466" i="7" s="1"/>
  <c r="P466" i="7"/>
  <c r="U466" i="7" s="1"/>
  <c r="N467" i="7"/>
  <c r="S467" i="7" s="1"/>
  <c r="O467" i="7"/>
  <c r="T467" i="7" s="1"/>
  <c r="P467" i="7"/>
  <c r="U467" i="7" s="1"/>
  <c r="N468" i="7"/>
  <c r="S468" i="7" s="1"/>
  <c r="O468" i="7"/>
  <c r="T468" i="7" s="1"/>
  <c r="P468" i="7"/>
  <c r="U468" i="7" s="1"/>
  <c r="N469" i="7"/>
  <c r="S469" i="7" s="1"/>
  <c r="O469" i="7"/>
  <c r="T469" i="7" s="1"/>
  <c r="P469" i="7"/>
  <c r="U469" i="7" s="1"/>
  <c r="N470" i="7"/>
  <c r="S470" i="7" s="1"/>
  <c r="O470" i="7"/>
  <c r="T470" i="7" s="1"/>
  <c r="P470" i="7"/>
  <c r="U470" i="7" s="1"/>
  <c r="N471" i="7"/>
  <c r="S471" i="7" s="1"/>
  <c r="O471" i="7"/>
  <c r="T471" i="7" s="1"/>
  <c r="P471" i="7"/>
  <c r="U471" i="7" s="1"/>
  <c r="N472" i="7"/>
  <c r="S472" i="7" s="1"/>
  <c r="O472" i="7"/>
  <c r="T472" i="7" s="1"/>
  <c r="P472" i="7"/>
  <c r="U472" i="7" s="1"/>
  <c r="N473" i="7"/>
  <c r="S473" i="7" s="1"/>
  <c r="O473" i="7"/>
  <c r="T473" i="7" s="1"/>
  <c r="P473" i="7"/>
  <c r="U473" i="7" s="1"/>
  <c r="N474" i="7"/>
  <c r="S474" i="7" s="1"/>
  <c r="O474" i="7"/>
  <c r="T474" i="7" s="1"/>
  <c r="P474" i="7"/>
  <c r="U474" i="7" s="1"/>
  <c r="N475" i="7"/>
  <c r="S475" i="7" s="1"/>
  <c r="O475" i="7"/>
  <c r="T475" i="7" s="1"/>
  <c r="P475" i="7"/>
  <c r="U475" i="7" s="1"/>
  <c r="N476" i="7"/>
  <c r="S476" i="7" s="1"/>
  <c r="O476" i="7"/>
  <c r="T476" i="7" s="1"/>
  <c r="P476" i="7"/>
  <c r="U476" i="7" s="1"/>
  <c r="N477" i="7"/>
  <c r="S477" i="7" s="1"/>
  <c r="O477" i="7"/>
  <c r="T477" i="7" s="1"/>
  <c r="P477" i="7"/>
  <c r="U477" i="7" s="1"/>
  <c r="N478" i="7"/>
  <c r="S478" i="7" s="1"/>
  <c r="O478" i="7"/>
  <c r="T478" i="7" s="1"/>
  <c r="P478" i="7"/>
  <c r="U478" i="7" s="1"/>
  <c r="N479" i="7"/>
  <c r="S479" i="7" s="1"/>
  <c r="O479" i="7"/>
  <c r="T479" i="7" s="1"/>
  <c r="P479" i="7"/>
  <c r="U479" i="7" s="1"/>
  <c r="N480" i="7"/>
  <c r="S480" i="7" s="1"/>
  <c r="O480" i="7"/>
  <c r="T480" i="7" s="1"/>
  <c r="P480" i="7"/>
  <c r="U480" i="7" s="1"/>
  <c r="N481" i="7"/>
  <c r="S481" i="7" s="1"/>
  <c r="O481" i="7"/>
  <c r="T481" i="7" s="1"/>
  <c r="P481" i="7"/>
  <c r="U481" i="7" s="1"/>
  <c r="N482" i="7"/>
  <c r="S482" i="7" s="1"/>
  <c r="O482" i="7"/>
  <c r="T482" i="7" s="1"/>
  <c r="P482" i="7"/>
  <c r="U482" i="7" s="1"/>
  <c r="N483" i="7"/>
  <c r="S483" i="7" s="1"/>
  <c r="O483" i="7"/>
  <c r="T483" i="7" s="1"/>
  <c r="P483" i="7"/>
  <c r="U483" i="7" s="1"/>
  <c r="N484" i="7"/>
  <c r="S484" i="7" s="1"/>
  <c r="O484" i="7"/>
  <c r="T484" i="7" s="1"/>
  <c r="P484" i="7"/>
  <c r="U484" i="7" s="1"/>
  <c r="N485" i="7"/>
  <c r="S485" i="7" s="1"/>
  <c r="O485" i="7"/>
  <c r="T485" i="7" s="1"/>
  <c r="P485" i="7"/>
  <c r="U485" i="7" s="1"/>
  <c r="N486" i="7"/>
  <c r="S486" i="7" s="1"/>
  <c r="O486" i="7"/>
  <c r="T486" i="7" s="1"/>
  <c r="P486" i="7"/>
  <c r="U486" i="7" s="1"/>
  <c r="N487" i="7"/>
  <c r="S487" i="7" s="1"/>
  <c r="O487" i="7"/>
  <c r="T487" i="7" s="1"/>
  <c r="P487" i="7"/>
  <c r="U487" i="7" s="1"/>
  <c r="N488" i="7"/>
  <c r="S488" i="7" s="1"/>
  <c r="O488" i="7"/>
  <c r="T488" i="7" s="1"/>
  <c r="P488" i="7"/>
  <c r="U488" i="7" s="1"/>
  <c r="N489" i="7"/>
  <c r="S489" i="7" s="1"/>
  <c r="O489" i="7"/>
  <c r="T489" i="7" s="1"/>
  <c r="P489" i="7"/>
  <c r="U489" i="7" s="1"/>
  <c r="N490" i="7"/>
  <c r="S490" i="7" s="1"/>
  <c r="O490" i="7"/>
  <c r="T490" i="7" s="1"/>
  <c r="P490" i="7"/>
  <c r="U490" i="7" s="1"/>
  <c r="N491" i="7"/>
  <c r="S491" i="7" s="1"/>
  <c r="O491" i="7"/>
  <c r="T491" i="7" s="1"/>
  <c r="P491" i="7"/>
  <c r="U491" i="7" s="1"/>
  <c r="N492" i="7"/>
  <c r="S492" i="7" s="1"/>
  <c r="O492" i="7"/>
  <c r="T492" i="7" s="1"/>
  <c r="P492" i="7"/>
  <c r="U492" i="7" s="1"/>
  <c r="N493" i="7"/>
  <c r="S493" i="7" s="1"/>
  <c r="O493" i="7"/>
  <c r="T493" i="7" s="1"/>
  <c r="P493" i="7"/>
  <c r="U493" i="7" s="1"/>
  <c r="N494" i="7"/>
  <c r="S494" i="7" s="1"/>
  <c r="O494" i="7"/>
  <c r="T494" i="7" s="1"/>
  <c r="P494" i="7"/>
  <c r="U494" i="7" s="1"/>
  <c r="N495" i="7"/>
  <c r="S495" i="7" s="1"/>
  <c r="O495" i="7"/>
  <c r="T495" i="7" s="1"/>
  <c r="P495" i="7"/>
  <c r="U495" i="7" s="1"/>
  <c r="N496" i="7"/>
  <c r="S496" i="7" s="1"/>
  <c r="O496" i="7"/>
  <c r="T496" i="7" s="1"/>
  <c r="P496" i="7"/>
  <c r="U496" i="7" s="1"/>
  <c r="N497" i="7"/>
  <c r="S497" i="7" s="1"/>
  <c r="O497" i="7"/>
  <c r="T497" i="7" s="1"/>
  <c r="P497" i="7"/>
  <c r="U497" i="7" s="1"/>
  <c r="N498" i="7"/>
  <c r="S498" i="7" s="1"/>
  <c r="O498" i="7"/>
  <c r="T498" i="7" s="1"/>
  <c r="P498" i="7"/>
  <c r="U498" i="7" s="1"/>
  <c r="N499" i="7"/>
  <c r="S499" i="7" s="1"/>
  <c r="O499" i="7"/>
  <c r="T499" i="7" s="1"/>
  <c r="P499" i="7"/>
  <c r="U499" i="7" s="1"/>
  <c r="N500" i="7"/>
  <c r="S500" i="7" s="1"/>
  <c r="O500" i="7"/>
  <c r="T500" i="7" s="1"/>
  <c r="P500" i="7"/>
  <c r="U500" i="7" s="1"/>
  <c r="N501" i="7"/>
  <c r="S501" i="7" s="1"/>
  <c r="O501" i="7"/>
  <c r="T501" i="7" s="1"/>
  <c r="P501" i="7"/>
  <c r="U501" i="7" s="1"/>
  <c r="N502" i="7"/>
  <c r="S502" i="7" s="1"/>
  <c r="O502" i="7"/>
  <c r="T502" i="7" s="1"/>
  <c r="P502" i="7"/>
  <c r="U502" i="7" s="1"/>
  <c r="N503" i="7"/>
  <c r="S503" i="7" s="1"/>
  <c r="O503" i="7"/>
  <c r="T503" i="7" s="1"/>
  <c r="P503" i="7"/>
  <c r="U503" i="7" s="1"/>
  <c r="N504" i="7"/>
  <c r="S504" i="7" s="1"/>
  <c r="O504" i="7"/>
  <c r="T504" i="7" s="1"/>
  <c r="P504" i="7"/>
  <c r="U504" i="7" s="1"/>
  <c r="N505" i="7"/>
  <c r="S505" i="7" s="1"/>
  <c r="O505" i="7"/>
  <c r="T505" i="7" s="1"/>
  <c r="P505" i="7"/>
  <c r="U505" i="7" s="1"/>
  <c r="N506" i="7"/>
  <c r="S506" i="7" s="1"/>
  <c r="O506" i="7"/>
  <c r="T506" i="7" s="1"/>
  <c r="P506" i="7"/>
  <c r="U506" i="7" s="1"/>
  <c r="N507" i="7"/>
  <c r="S507" i="7" s="1"/>
  <c r="O507" i="7"/>
  <c r="T507" i="7" s="1"/>
  <c r="P507" i="7"/>
  <c r="U507" i="7" s="1"/>
  <c r="N508" i="7"/>
  <c r="S508" i="7" s="1"/>
  <c r="O508" i="7"/>
  <c r="T508" i="7" s="1"/>
  <c r="P508" i="7"/>
  <c r="U508" i="7" s="1"/>
  <c r="N509" i="7"/>
  <c r="S509" i="7" s="1"/>
  <c r="O509" i="7"/>
  <c r="T509" i="7" s="1"/>
  <c r="P509" i="7"/>
  <c r="U509" i="7" s="1"/>
  <c r="N510" i="7"/>
  <c r="S510" i="7" s="1"/>
  <c r="O510" i="7"/>
  <c r="T510" i="7" s="1"/>
  <c r="P510" i="7"/>
  <c r="U510" i="7" s="1"/>
  <c r="N511" i="7"/>
  <c r="S511" i="7" s="1"/>
  <c r="O511" i="7"/>
  <c r="T511" i="7" s="1"/>
  <c r="P511" i="7"/>
  <c r="U511" i="7" s="1"/>
  <c r="N512" i="7"/>
  <c r="S512" i="7" s="1"/>
  <c r="O512" i="7"/>
  <c r="T512" i="7" s="1"/>
  <c r="P512" i="7"/>
  <c r="U512" i="7" s="1"/>
  <c r="N513" i="7"/>
  <c r="S513" i="7" s="1"/>
  <c r="O513" i="7"/>
  <c r="T513" i="7" s="1"/>
  <c r="P513" i="7"/>
  <c r="U513" i="7" s="1"/>
  <c r="N514" i="7"/>
  <c r="S514" i="7" s="1"/>
  <c r="O514" i="7"/>
  <c r="T514" i="7" s="1"/>
  <c r="P514" i="7"/>
  <c r="U514" i="7" s="1"/>
  <c r="N515" i="7"/>
  <c r="S515" i="7" s="1"/>
  <c r="O515" i="7"/>
  <c r="T515" i="7" s="1"/>
  <c r="P515" i="7"/>
  <c r="U515" i="7" s="1"/>
  <c r="N516" i="7"/>
  <c r="S516" i="7" s="1"/>
  <c r="O516" i="7"/>
  <c r="T516" i="7" s="1"/>
  <c r="P516" i="7"/>
  <c r="U516" i="7" s="1"/>
  <c r="N517" i="7"/>
  <c r="S517" i="7" s="1"/>
  <c r="O517" i="7"/>
  <c r="T517" i="7" s="1"/>
  <c r="P517" i="7"/>
  <c r="U517" i="7" s="1"/>
  <c r="N518" i="7"/>
  <c r="S518" i="7" s="1"/>
  <c r="O518" i="7"/>
  <c r="T518" i="7" s="1"/>
  <c r="P518" i="7"/>
  <c r="U518" i="7" s="1"/>
  <c r="N519" i="7"/>
  <c r="S519" i="7" s="1"/>
  <c r="O519" i="7"/>
  <c r="T519" i="7" s="1"/>
  <c r="P519" i="7"/>
  <c r="U519" i="7" s="1"/>
  <c r="N520" i="7"/>
  <c r="S520" i="7" s="1"/>
  <c r="O520" i="7"/>
  <c r="T520" i="7" s="1"/>
  <c r="P520" i="7"/>
  <c r="U520" i="7" s="1"/>
  <c r="N521" i="7"/>
  <c r="S521" i="7" s="1"/>
  <c r="O521" i="7"/>
  <c r="T521" i="7" s="1"/>
  <c r="P521" i="7"/>
  <c r="U521" i="7" s="1"/>
  <c r="N522" i="7"/>
  <c r="S522" i="7" s="1"/>
  <c r="O522" i="7"/>
  <c r="T522" i="7" s="1"/>
  <c r="P522" i="7"/>
  <c r="U522" i="7" s="1"/>
  <c r="N523" i="7"/>
  <c r="S523" i="7" s="1"/>
  <c r="O523" i="7"/>
  <c r="T523" i="7" s="1"/>
  <c r="P523" i="7"/>
  <c r="U523" i="7" s="1"/>
  <c r="N524" i="7"/>
  <c r="S524" i="7" s="1"/>
  <c r="O524" i="7"/>
  <c r="T524" i="7" s="1"/>
  <c r="P524" i="7"/>
  <c r="U524" i="7" s="1"/>
  <c r="N525" i="7"/>
  <c r="S525" i="7" s="1"/>
  <c r="O525" i="7"/>
  <c r="T525" i="7" s="1"/>
  <c r="P525" i="7"/>
  <c r="U525" i="7" s="1"/>
  <c r="N526" i="7"/>
  <c r="S526" i="7" s="1"/>
  <c r="O526" i="7"/>
  <c r="T526" i="7" s="1"/>
  <c r="P526" i="7"/>
  <c r="U526" i="7" s="1"/>
  <c r="N527" i="7"/>
  <c r="S527" i="7" s="1"/>
  <c r="O527" i="7"/>
  <c r="T527" i="7" s="1"/>
  <c r="P527" i="7"/>
  <c r="U527" i="7" s="1"/>
  <c r="N528" i="7"/>
  <c r="S528" i="7" s="1"/>
  <c r="O528" i="7"/>
  <c r="T528" i="7" s="1"/>
  <c r="P528" i="7"/>
  <c r="U528" i="7" s="1"/>
  <c r="N529" i="7"/>
  <c r="S529" i="7" s="1"/>
  <c r="O529" i="7"/>
  <c r="T529" i="7" s="1"/>
  <c r="P529" i="7"/>
  <c r="U529" i="7" s="1"/>
  <c r="N530" i="7"/>
  <c r="S530" i="7" s="1"/>
  <c r="O530" i="7"/>
  <c r="T530" i="7" s="1"/>
  <c r="P530" i="7"/>
  <c r="U530" i="7" s="1"/>
  <c r="N531" i="7"/>
  <c r="S531" i="7" s="1"/>
  <c r="O531" i="7"/>
  <c r="T531" i="7" s="1"/>
  <c r="P531" i="7"/>
  <c r="U531" i="7" s="1"/>
  <c r="N532" i="7"/>
  <c r="S532" i="7" s="1"/>
  <c r="O532" i="7"/>
  <c r="T532" i="7" s="1"/>
  <c r="P532" i="7"/>
  <c r="U532" i="7" s="1"/>
  <c r="N533" i="7"/>
  <c r="S533" i="7" s="1"/>
  <c r="O533" i="7"/>
  <c r="T533" i="7" s="1"/>
  <c r="P533" i="7"/>
  <c r="U533" i="7" s="1"/>
  <c r="N534" i="7"/>
  <c r="S534" i="7" s="1"/>
  <c r="O534" i="7"/>
  <c r="T534" i="7" s="1"/>
  <c r="P534" i="7"/>
  <c r="U534" i="7" s="1"/>
  <c r="N535" i="7"/>
  <c r="S535" i="7" s="1"/>
  <c r="O535" i="7"/>
  <c r="T535" i="7" s="1"/>
  <c r="P535" i="7"/>
  <c r="U535" i="7" s="1"/>
  <c r="N536" i="7"/>
  <c r="S536" i="7" s="1"/>
  <c r="O536" i="7"/>
  <c r="T536" i="7" s="1"/>
  <c r="P536" i="7"/>
  <c r="U536" i="7" s="1"/>
  <c r="N537" i="7"/>
  <c r="S537" i="7" s="1"/>
  <c r="O537" i="7"/>
  <c r="T537" i="7" s="1"/>
  <c r="P537" i="7"/>
  <c r="U537" i="7" s="1"/>
  <c r="N538" i="7"/>
  <c r="S538" i="7" s="1"/>
  <c r="O538" i="7"/>
  <c r="T538" i="7" s="1"/>
  <c r="P538" i="7"/>
  <c r="U538" i="7" s="1"/>
  <c r="N539" i="7"/>
  <c r="S539" i="7" s="1"/>
  <c r="O539" i="7"/>
  <c r="T539" i="7" s="1"/>
  <c r="P539" i="7"/>
  <c r="U539" i="7" s="1"/>
  <c r="N540" i="7"/>
  <c r="S540" i="7" s="1"/>
  <c r="O540" i="7"/>
  <c r="T540" i="7" s="1"/>
  <c r="P540" i="7"/>
  <c r="U540" i="7" s="1"/>
  <c r="N541" i="7"/>
  <c r="S541" i="7" s="1"/>
  <c r="O541" i="7"/>
  <c r="T541" i="7" s="1"/>
  <c r="P541" i="7"/>
  <c r="U541" i="7" s="1"/>
  <c r="N542" i="7"/>
  <c r="S542" i="7" s="1"/>
  <c r="O542" i="7"/>
  <c r="T542" i="7" s="1"/>
  <c r="P542" i="7"/>
  <c r="U542" i="7" s="1"/>
  <c r="N543" i="7"/>
  <c r="S543" i="7" s="1"/>
  <c r="O543" i="7"/>
  <c r="T543" i="7" s="1"/>
  <c r="P543" i="7"/>
  <c r="U543" i="7" s="1"/>
  <c r="N544" i="7"/>
  <c r="S544" i="7" s="1"/>
  <c r="O544" i="7"/>
  <c r="T544" i="7" s="1"/>
  <c r="P544" i="7"/>
  <c r="U544" i="7" s="1"/>
  <c r="N545" i="7"/>
  <c r="S545" i="7" s="1"/>
  <c r="O545" i="7"/>
  <c r="T545" i="7" s="1"/>
  <c r="P545" i="7"/>
  <c r="U545" i="7" s="1"/>
  <c r="N546" i="7"/>
  <c r="S546" i="7" s="1"/>
  <c r="O546" i="7"/>
  <c r="T546" i="7" s="1"/>
  <c r="P546" i="7"/>
  <c r="U546" i="7" s="1"/>
  <c r="N547" i="7"/>
  <c r="S547" i="7" s="1"/>
  <c r="O547" i="7"/>
  <c r="T547" i="7" s="1"/>
  <c r="P547" i="7"/>
  <c r="U547" i="7" s="1"/>
  <c r="N548" i="7"/>
  <c r="S548" i="7" s="1"/>
  <c r="O548" i="7"/>
  <c r="T548" i="7" s="1"/>
  <c r="P548" i="7"/>
  <c r="U548" i="7" s="1"/>
  <c r="N549" i="7"/>
  <c r="S549" i="7" s="1"/>
  <c r="O549" i="7"/>
  <c r="T549" i="7" s="1"/>
  <c r="P549" i="7"/>
  <c r="U549" i="7" s="1"/>
  <c r="N550" i="7"/>
  <c r="S550" i="7" s="1"/>
  <c r="O550" i="7"/>
  <c r="T550" i="7" s="1"/>
  <c r="P550" i="7"/>
  <c r="U550" i="7" s="1"/>
  <c r="N551" i="7"/>
  <c r="S551" i="7" s="1"/>
  <c r="O551" i="7"/>
  <c r="T551" i="7" s="1"/>
  <c r="P551" i="7"/>
  <c r="U551" i="7" s="1"/>
  <c r="N552" i="7"/>
  <c r="S552" i="7" s="1"/>
  <c r="O552" i="7"/>
  <c r="T552" i="7" s="1"/>
  <c r="P552" i="7"/>
  <c r="U552" i="7" s="1"/>
  <c r="N553" i="7"/>
  <c r="S553" i="7" s="1"/>
  <c r="O553" i="7"/>
  <c r="T553" i="7" s="1"/>
  <c r="P553" i="7"/>
  <c r="U553" i="7" s="1"/>
  <c r="N554" i="7"/>
  <c r="S554" i="7" s="1"/>
  <c r="O554" i="7"/>
  <c r="T554" i="7" s="1"/>
  <c r="P554" i="7"/>
  <c r="U554" i="7" s="1"/>
  <c r="N555" i="7"/>
  <c r="S555" i="7" s="1"/>
  <c r="O555" i="7"/>
  <c r="T555" i="7" s="1"/>
  <c r="P555" i="7"/>
  <c r="U555" i="7" s="1"/>
  <c r="N556" i="7"/>
  <c r="S556" i="7" s="1"/>
  <c r="O556" i="7"/>
  <c r="T556" i="7" s="1"/>
  <c r="P556" i="7"/>
  <c r="U556" i="7" s="1"/>
  <c r="N557" i="7"/>
  <c r="S557" i="7" s="1"/>
  <c r="O557" i="7"/>
  <c r="T557" i="7" s="1"/>
  <c r="P557" i="7"/>
  <c r="U557" i="7" s="1"/>
  <c r="N558" i="7"/>
  <c r="S558" i="7" s="1"/>
  <c r="O558" i="7"/>
  <c r="T558" i="7" s="1"/>
  <c r="P558" i="7"/>
  <c r="U558" i="7" s="1"/>
  <c r="N559" i="7"/>
  <c r="S559" i="7" s="1"/>
  <c r="O559" i="7"/>
  <c r="T559" i="7" s="1"/>
  <c r="P559" i="7"/>
  <c r="U559" i="7" s="1"/>
  <c r="N560" i="7"/>
  <c r="S560" i="7" s="1"/>
  <c r="O560" i="7"/>
  <c r="T560" i="7" s="1"/>
  <c r="P560" i="7"/>
  <c r="U560" i="7" s="1"/>
  <c r="N561" i="7"/>
  <c r="S561" i="7" s="1"/>
  <c r="O561" i="7"/>
  <c r="T561" i="7" s="1"/>
  <c r="P561" i="7"/>
  <c r="U561" i="7" s="1"/>
  <c r="N562" i="7"/>
  <c r="S562" i="7" s="1"/>
  <c r="O562" i="7"/>
  <c r="T562" i="7" s="1"/>
  <c r="P562" i="7"/>
  <c r="U562" i="7" s="1"/>
  <c r="N563" i="7"/>
  <c r="S563" i="7" s="1"/>
  <c r="O563" i="7"/>
  <c r="T563" i="7" s="1"/>
  <c r="P563" i="7"/>
  <c r="U563" i="7" s="1"/>
  <c r="N564" i="7"/>
  <c r="S564" i="7" s="1"/>
  <c r="O564" i="7"/>
  <c r="T564" i="7" s="1"/>
  <c r="P564" i="7"/>
  <c r="U564" i="7" s="1"/>
  <c r="N565" i="7"/>
  <c r="S565" i="7" s="1"/>
  <c r="O565" i="7"/>
  <c r="T565" i="7" s="1"/>
  <c r="P565" i="7"/>
  <c r="U565" i="7" s="1"/>
  <c r="N566" i="7"/>
  <c r="S566" i="7" s="1"/>
  <c r="O566" i="7"/>
  <c r="T566" i="7" s="1"/>
  <c r="P566" i="7"/>
  <c r="U566" i="7" s="1"/>
  <c r="N567" i="7"/>
  <c r="S567" i="7" s="1"/>
  <c r="O567" i="7"/>
  <c r="T567" i="7" s="1"/>
  <c r="P567" i="7"/>
  <c r="U567" i="7" s="1"/>
  <c r="N568" i="7"/>
  <c r="S568" i="7" s="1"/>
  <c r="O568" i="7"/>
  <c r="T568" i="7" s="1"/>
  <c r="P568" i="7"/>
  <c r="U568" i="7" s="1"/>
  <c r="N569" i="7"/>
  <c r="S569" i="7" s="1"/>
  <c r="O569" i="7"/>
  <c r="T569" i="7" s="1"/>
  <c r="P569" i="7"/>
  <c r="U569" i="7" s="1"/>
  <c r="N570" i="7"/>
  <c r="S570" i="7" s="1"/>
  <c r="O570" i="7"/>
  <c r="T570" i="7" s="1"/>
  <c r="P570" i="7"/>
  <c r="U570" i="7" s="1"/>
  <c r="N571" i="7"/>
  <c r="S571" i="7" s="1"/>
  <c r="O571" i="7"/>
  <c r="T571" i="7" s="1"/>
  <c r="P571" i="7"/>
  <c r="U571" i="7" s="1"/>
  <c r="N572" i="7"/>
  <c r="S572" i="7" s="1"/>
  <c r="O572" i="7"/>
  <c r="T572" i="7" s="1"/>
  <c r="P572" i="7"/>
  <c r="U572" i="7" s="1"/>
  <c r="N573" i="7"/>
  <c r="S573" i="7" s="1"/>
  <c r="O573" i="7"/>
  <c r="T573" i="7" s="1"/>
  <c r="P573" i="7"/>
  <c r="U573" i="7" s="1"/>
  <c r="N574" i="7"/>
  <c r="S574" i="7" s="1"/>
  <c r="O574" i="7"/>
  <c r="T574" i="7" s="1"/>
  <c r="P574" i="7"/>
  <c r="U574" i="7" s="1"/>
  <c r="N575" i="7"/>
  <c r="S575" i="7" s="1"/>
  <c r="O575" i="7"/>
  <c r="T575" i="7" s="1"/>
  <c r="P575" i="7"/>
  <c r="U575" i="7" s="1"/>
  <c r="N576" i="7"/>
  <c r="S576" i="7" s="1"/>
  <c r="O576" i="7"/>
  <c r="T576" i="7" s="1"/>
  <c r="P576" i="7"/>
  <c r="U576" i="7" s="1"/>
  <c r="N577" i="7"/>
  <c r="S577" i="7" s="1"/>
  <c r="O577" i="7"/>
  <c r="T577" i="7" s="1"/>
  <c r="P577" i="7"/>
  <c r="U577" i="7" s="1"/>
  <c r="N578" i="7"/>
  <c r="S578" i="7" s="1"/>
  <c r="O578" i="7"/>
  <c r="T578" i="7" s="1"/>
  <c r="P578" i="7"/>
  <c r="U578" i="7" s="1"/>
  <c r="N579" i="7"/>
  <c r="S579" i="7" s="1"/>
  <c r="O579" i="7"/>
  <c r="T579" i="7" s="1"/>
  <c r="P579" i="7"/>
  <c r="U579" i="7" s="1"/>
  <c r="N580" i="7"/>
  <c r="S580" i="7" s="1"/>
  <c r="O580" i="7"/>
  <c r="T580" i="7" s="1"/>
  <c r="P580" i="7"/>
  <c r="U580" i="7" s="1"/>
  <c r="N581" i="7"/>
  <c r="S581" i="7" s="1"/>
  <c r="O581" i="7"/>
  <c r="T581" i="7" s="1"/>
  <c r="P581" i="7"/>
  <c r="U581" i="7" s="1"/>
  <c r="N582" i="7"/>
  <c r="S582" i="7" s="1"/>
  <c r="O582" i="7"/>
  <c r="T582" i="7" s="1"/>
  <c r="P582" i="7"/>
  <c r="U582" i="7" s="1"/>
  <c r="N583" i="7"/>
  <c r="S583" i="7" s="1"/>
  <c r="O583" i="7"/>
  <c r="T583" i="7" s="1"/>
  <c r="P583" i="7"/>
  <c r="U583" i="7" s="1"/>
  <c r="N584" i="7"/>
  <c r="S584" i="7" s="1"/>
  <c r="O584" i="7"/>
  <c r="T584" i="7" s="1"/>
  <c r="P584" i="7"/>
  <c r="U584" i="7" s="1"/>
  <c r="N585" i="7"/>
  <c r="S585" i="7" s="1"/>
  <c r="O585" i="7"/>
  <c r="T585" i="7" s="1"/>
  <c r="P585" i="7"/>
  <c r="U585" i="7" s="1"/>
  <c r="N586" i="7"/>
  <c r="S586" i="7" s="1"/>
  <c r="O586" i="7"/>
  <c r="T586" i="7" s="1"/>
  <c r="P586" i="7"/>
  <c r="U586" i="7" s="1"/>
  <c r="N587" i="7"/>
  <c r="S587" i="7" s="1"/>
  <c r="O587" i="7"/>
  <c r="T587" i="7" s="1"/>
  <c r="P587" i="7"/>
  <c r="U587" i="7" s="1"/>
  <c r="N588" i="7"/>
  <c r="S588" i="7" s="1"/>
  <c r="O588" i="7"/>
  <c r="T588" i="7" s="1"/>
  <c r="P588" i="7"/>
  <c r="U588" i="7" s="1"/>
  <c r="N589" i="7"/>
  <c r="S589" i="7" s="1"/>
  <c r="O589" i="7"/>
  <c r="T589" i="7" s="1"/>
  <c r="P589" i="7"/>
  <c r="U589" i="7" s="1"/>
  <c r="N590" i="7"/>
  <c r="S590" i="7" s="1"/>
  <c r="O590" i="7"/>
  <c r="T590" i="7" s="1"/>
  <c r="P590" i="7"/>
  <c r="U590" i="7" s="1"/>
  <c r="N591" i="7"/>
  <c r="S591" i="7" s="1"/>
  <c r="O591" i="7"/>
  <c r="T591" i="7" s="1"/>
  <c r="P591" i="7"/>
  <c r="U591" i="7" s="1"/>
  <c r="N592" i="7"/>
  <c r="S592" i="7" s="1"/>
  <c r="O592" i="7"/>
  <c r="T592" i="7" s="1"/>
  <c r="P592" i="7"/>
  <c r="U592" i="7" s="1"/>
  <c r="N593" i="7"/>
  <c r="S593" i="7" s="1"/>
  <c r="O593" i="7"/>
  <c r="T593" i="7" s="1"/>
  <c r="P593" i="7"/>
  <c r="U593" i="7" s="1"/>
  <c r="N594" i="7"/>
  <c r="S594" i="7" s="1"/>
  <c r="O594" i="7"/>
  <c r="T594" i="7" s="1"/>
  <c r="P594" i="7"/>
  <c r="U594" i="7" s="1"/>
  <c r="N595" i="7"/>
  <c r="S595" i="7" s="1"/>
  <c r="O595" i="7"/>
  <c r="T595" i="7" s="1"/>
  <c r="P595" i="7"/>
  <c r="U595" i="7" s="1"/>
  <c r="N596" i="7"/>
  <c r="S596" i="7" s="1"/>
  <c r="O596" i="7"/>
  <c r="T596" i="7" s="1"/>
  <c r="P596" i="7"/>
  <c r="U596" i="7" s="1"/>
  <c r="N597" i="7"/>
  <c r="S597" i="7" s="1"/>
  <c r="O597" i="7"/>
  <c r="T597" i="7" s="1"/>
  <c r="P597" i="7"/>
  <c r="U597" i="7" s="1"/>
  <c r="N598" i="7"/>
  <c r="S598" i="7" s="1"/>
  <c r="O598" i="7"/>
  <c r="T598" i="7" s="1"/>
  <c r="P598" i="7"/>
  <c r="U598" i="7" s="1"/>
  <c r="N599" i="7"/>
  <c r="S599" i="7" s="1"/>
  <c r="O599" i="7"/>
  <c r="T599" i="7" s="1"/>
  <c r="P599" i="7"/>
  <c r="U599" i="7" s="1"/>
  <c r="N600" i="7"/>
  <c r="S600" i="7" s="1"/>
  <c r="O600" i="7"/>
  <c r="T600" i="7" s="1"/>
  <c r="P600" i="7"/>
  <c r="U600" i="7" s="1"/>
  <c r="N601" i="7"/>
  <c r="S601" i="7" s="1"/>
  <c r="O601" i="7"/>
  <c r="T601" i="7" s="1"/>
  <c r="P601" i="7"/>
  <c r="U601" i="7" s="1"/>
  <c r="N602" i="7"/>
  <c r="S602" i="7" s="1"/>
  <c r="O602" i="7"/>
  <c r="T602" i="7" s="1"/>
  <c r="P602" i="7"/>
  <c r="U602" i="7" s="1"/>
  <c r="N603" i="7"/>
  <c r="S603" i="7" s="1"/>
  <c r="O603" i="7"/>
  <c r="T603" i="7" s="1"/>
  <c r="P603" i="7"/>
  <c r="U603" i="7" s="1"/>
  <c r="N604" i="7"/>
  <c r="S604" i="7" s="1"/>
  <c r="O604" i="7"/>
  <c r="T604" i="7" s="1"/>
  <c r="P604" i="7"/>
  <c r="U604" i="7" s="1"/>
  <c r="N605" i="7"/>
  <c r="S605" i="7" s="1"/>
  <c r="O605" i="7"/>
  <c r="T605" i="7" s="1"/>
  <c r="P605" i="7"/>
  <c r="U605" i="7" s="1"/>
  <c r="N606" i="7"/>
  <c r="S606" i="7" s="1"/>
  <c r="O606" i="7"/>
  <c r="T606" i="7" s="1"/>
  <c r="P606" i="7"/>
  <c r="U606" i="7" s="1"/>
  <c r="N607" i="7"/>
  <c r="S607" i="7" s="1"/>
  <c r="O607" i="7"/>
  <c r="T607" i="7" s="1"/>
  <c r="P607" i="7"/>
  <c r="U607" i="7" s="1"/>
  <c r="N608" i="7"/>
  <c r="S608" i="7" s="1"/>
  <c r="O608" i="7"/>
  <c r="T608" i="7" s="1"/>
  <c r="P608" i="7"/>
  <c r="U608" i="7" s="1"/>
  <c r="N609" i="7"/>
  <c r="S609" i="7" s="1"/>
  <c r="O609" i="7"/>
  <c r="T609" i="7" s="1"/>
  <c r="P609" i="7"/>
  <c r="U609" i="7" s="1"/>
  <c r="N610" i="7"/>
  <c r="S610" i="7" s="1"/>
  <c r="O610" i="7"/>
  <c r="T610" i="7" s="1"/>
  <c r="P610" i="7"/>
  <c r="U610" i="7" s="1"/>
  <c r="N611" i="7"/>
  <c r="S611" i="7" s="1"/>
  <c r="O611" i="7"/>
  <c r="T611" i="7" s="1"/>
  <c r="P611" i="7"/>
  <c r="U611" i="7" s="1"/>
  <c r="N612" i="7"/>
  <c r="S612" i="7" s="1"/>
  <c r="O612" i="7"/>
  <c r="T612" i="7" s="1"/>
  <c r="P612" i="7"/>
  <c r="U612" i="7" s="1"/>
  <c r="N613" i="7"/>
  <c r="S613" i="7" s="1"/>
  <c r="O613" i="7"/>
  <c r="T613" i="7" s="1"/>
  <c r="P613" i="7"/>
  <c r="U613" i="7" s="1"/>
  <c r="N614" i="7"/>
  <c r="S614" i="7" s="1"/>
  <c r="O614" i="7"/>
  <c r="T614" i="7" s="1"/>
  <c r="P614" i="7"/>
  <c r="U614" i="7" s="1"/>
  <c r="N615" i="7"/>
  <c r="S615" i="7" s="1"/>
  <c r="O615" i="7"/>
  <c r="T615" i="7" s="1"/>
  <c r="P615" i="7"/>
  <c r="U615" i="7" s="1"/>
  <c r="N616" i="7"/>
  <c r="S616" i="7" s="1"/>
  <c r="O616" i="7"/>
  <c r="T616" i="7" s="1"/>
  <c r="P616" i="7"/>
  <c r="U616" i="7" s="1"/>
  <c r="N617" i="7"/>
  <c r="S617" i="7" s="1"/>
  <c r="O617" i="7"/>
  <c r="T617" i="7" s="1"/>
  <c r="P617" i="7"/>
  <c r="U617" i="7" s="1"/>
  <c r="N618" i="7"/>
  <c r="S618" i="7" s="1"/>
  <c r="O618" i="7"/>
  <c r="T618" i="7" s="1"/>
  <c r="P618" i="7"/>
  <c r="U618" i="7" s="1"/>
  <c r="N619" i="7"/>
  <c r="S619" i="7" s="1"/>
  <c r="O619" i="7"/>
  <c r="T619" i="7" s="1"/>
  <c r="P619" i="7"/>
  <c r="U619" i="7" s="1"/>
  <c r="N620" i="7"/>
  <c r="S620" i="7" s="1"/>
  <c r="O620" i="7"/>
  <c r="T620" i="7" s="1"/>
  <c r="P620" i="7"/>
  <c r="U620" i="7" s="1"/>
  <c r="N621" i="7"/>
  <c r="S621" i="7" s="1"/>
  <c r="O621" i="7"/>
  <c r="T621" i="7" s="1"/>
  <c r="P621" i="7"/>
  <c r="U621" i="7" s="1"/>
  <c r="N622" i="7"/>
  <c r="S622" i="7" s="1"/>
  <c r="O622" i="7"/>
  <c r="T622" i="7" s="1"/>
  <c r="P622" i="7"/>
  <c r="U622" i="7" s="1"/>
  <c r="N623" i="7"/>
  <c r="S623" i="7" s="1"/>
  <c r="O623" i="7"/>
  <c r="T623" i="7" s="1"/>
  <c r="P623" i="7"/>
  <c r="U623" i="7" s="1"/>
  <c r="N624" i="7"/>
  <c r="S624" i="7" s="1"/>
  <c r="O624" i="7"/>
  <c r="T624" i="7" s="1"/>
  <c r="P624" i="7"/>
  <c r="U624" i="7" s="1"/>
  <c r="N625" i="7"/>
  <c r="S625" i="7" s="1"/>
  <c r="O625" i="7"/>
  <c r="T625" i="7" s="1"/>
  <c r="P625" i="7"/>
  <c r="U625" i="7" s="1"/>
  <c r="N626" i="7"/>
  <c r="S626" i="7" s="1"/>
  <c r="O626" i="7"/>
  <c r="T626" i="7" s="1"/>
  <c r="P626" i="7"/>
  <c r="U626" i="7" s="1"/>
  <c r="N627" i="7"/>
  <c r="S627" i="7" s="1"/>
  <c r="O627" i="7"/>
  <c r="T627" i="7" s="1"/>
  <c r="P627" i="7"/>
  <c r="U627" i="7" s="1"/>
  <c r="N628" i="7"/>
  <c r="S628" i="7" s="1"/>
  <c r="O628" i="7"/>
  <c r="T628" i="7" s="1"/>
  <c r="P628" i="7"/>
  <c r="U628" i="7" s="1"/>
  <c r="N629" i="7"/>
  <c r="S629" i="7" s="1"/>
  <c r="O629" i="7"/>
  <c r="T629" i="7" s="1"/>
  <c r="P629" i="7"/>
  <c r="U629" i="7" s="1"/>
  <c r="N630" i="7"/>
  <c r="S630" i="7" s="1"/>
  <c r="O630" i="7"/>
  <c r="T630" i="7" s="1"/>
  <c r="P630" i="7"/>
  <c r="U630" i="7" s="1"/>
  <c r="N631" i="7"/>
  <c r="S631" i="7" s="1"/>
  <c r="O631" i="7"/>
  <c r="T631" i="7" s="1"/>
  <c r="P631" i="7"/>
  <c r="U631" i="7" s="1"/>
  <c r="N632" i="7"/>
  <c r="S632" i="7" s="1"/>
  <c r="O632" i="7"/>
  <c r="T632" i="7" s="1"/>
  <c r="P632" i="7"/>
  <c r="U632" i="7" s="1"/>
  <c r="N633" i="7"/>
  <c r="S633" i="7" s="1"/>
  <c r="O633" i="7"/>
  <c r="T633" i="7" s="1"/>
  <c r="P633" i="7"/>
  <c r="U633" i="7" s="1"/>
  <c r="N634" i="7"/>
  <c r="S634" i="7" s="1"/>
  <c r="O634" i="7"/>
  <c r="T634" i="7" s="1"/>
  <c r="P634" i="7"/>
  <c r="U634" i="7" s="1"/>
  <c r="N635" i="7"/>
  <c r="S635" i="7" s="1"/>
  <c r="O635" i="7"/>
  <c r="T635" i="7" s="1"/>
  <c r="P635" i="7"/>
  <c r="U635" i="7" s="1"/>
  <c r="N636" i="7"/>
  <c r="S636" i="7" s="1"/>
  <c r="O636" i="7"/>
  <c r="T636" i="7" s="1"/>
  <c r="P636" i="7"/>
  <c r="U636" i="7" s="1"/>
  <c r="N637" i="7"/>
  <c r="S637" i="7" s="1"/>
  <c r="O637" i="7"/>
  <c r="T637" i="7" s="1"/>
  <c r="P637" i="7"/>
  <c r="U637" i="7" s="1"/>
  <c r="N638" i="7"/>
  <c r="S638" i="7" s="1"/>
  <c r="O638" i="7"/>
  <c r="T638" i="7" s="1"/>
  <c r="P638" i="7"/>
  <c r="U638" i="7" s="1"/>
  <c r="N639" i="7"/>
  <c r="S639" i="7" s="1"/>
  <c r="O639" i="7"/>
  <c r="T639" i="7" s="1"/>
  <c r="P639" i="7"/>
  <c r="U639" i="7" s="1"/>
  <c r="N640" i="7"/>
  <c r="S640" i="7" s="1"/>
  <c r="O640" i="7"/>
  <c r="T640" i="7" s="1"/>
  <c r="P640" i="7"/>
  <c r="U640" i="7" s="1"/>
  <c r="N641" i="7"/>
  <c r="S641" i="7" s="1"/>
  <c r="O641" i="7"/>
  <c r="T641" i="7" s="1"/>
  <c r="P641" i="7"/>
  <c r="U641" i="7" s="1"/>
  <c r="N642" i="7"/>
  <c r="S642" i="7" s="1"/>
  <c r="O642" i="7"/>
  <c r="T642" i="7" s="1"/>
  <c r="P642" i="7"/>
  <c r="U642" i="7" s="1"/>
  <c r="N643" i="7"/>
  <c r="S643" i="7" s="1"/>
  <c r="O643" i="7"/>
  <c r="T643" i="7" s="1"/>
  <c r="P643" i="7"/>
  <c r="U643" i="7" s="1"/>
  <c r="N644" i="7"/>
  <c r="S644" i="7" s="1"/>
  <c r="O644" i="7"/>
  <c r="T644" i="7" s="1"/>
  <c r="P644" i="7"/>
  <c r="U644" i="7" s="1"/>
  <c r="N645" i="7"/>
  <c r="S645" i="7" s="1"/>
  <c r="O645" i="7"/>
  <c r="T645" i="7" s="1"/>
  <c r="P645" i="7"/>
  <c r="U645" i="7" s="1"/>
  <c r="N646" i="7"/>
  <c r="S646" i="7" s="1"/>
  <c r="O646" i="7"/>
  <c r="T646" i="7" s="1"/>
  <c r="P646" i="7"/>
  <c r="U646" i="7" s="1"/>
  <c r="N647" i="7"/>
  <c r="S647" i="7" s="1"/>
  <c r="O647" i="7"/>
  <c r="T647" i="7" s="1"/>
  <c r="P647" i="7"/>
  <c r="U647" i="7" s="1"/>
  <c r="N648" i="7"/>
  <c r="S648" i="7" s="1"/>
  <c r="O648" i="7"/>
  <c r="T648" i="7" s="1"/>
  <c r="P648" i="7"/>
  <c r="U648" i="7" s="1"/>
  <c r="N649" i="7"/>
  <c r="S649" i="7" s="1"/>
  <c r="O649" i="7"/>
  <c r="T649" i="7" s="1"/>
  <c r="P649" i="7"/>
  <c r="U649" i="7" s="1"/>
  <c r="N650" i="7"/>
  <c r="S650" i="7" s="1"/>
  <c r="O650" i="7"/>
  <c r="T650" i="7" s="1"/>
  <c r="P650" i="7"/>
  <c r="U650" i="7" s="1"/>
  <c r="N651" i="7"/>
  <c r="S651" i="7" s="1"/>
  <c r="O651" i="7"/>
  <c r="T651" i="7" s="1"/>
  <c r="P651" i="7"/>
  <c r="U651" i="7" s="1"/>
  <c r="N652" i="7"/>
  <c r="S652" i="7" s="1"/>
  <c r="O652" i="7"/>
  <c r="T652" i="7" s="1"/>
  <c r="P652" i="7"/>
  <c r="U652" i="7" s="1"/>
  <c r="N653" i="7"/>
  <c r="S653" i="7" s="1"/>
  <c r="O653" i="7"/>
  <c r="T653" i="7" s="1"/>
  <c r="P653" i="7"/>
  <c r="U653" i="7" s="1"/>
  <c r="N654" i="7"/>
  <c r="S654" i="7" s="1"/>
  <c r="O654" i="7"/>
  <c r="T654" i="7" s="1"/>
  <c r="P654" i="7"/>
  <c r="U654" i="7" s="1"/>
  <c r="N655" i="7"/>
  <c r="S655" i="7" s="1"/>
  <c r="O655" i="7"/>
  <c r="T655" i="7" s="1"/>
  <c r="P655" i="7"/>
  <c r="U655" i="7" s="1"/>
  <c r="N656" i="7"/>
  <c r="S656" i="7" s="1"/>
  <c r="O656" i="7"/>
  <c r="T656" i="7" s="1"/>
  <c r="P656" i="7"/>
  <c r="U656" i="7" s="1"/>
  <c r="N657" i="7"/>
  <c r="S657" i="7" s="1"/>
  <c r="O657" i="7"/>
  <c r="T657" i="7" s="1"/>
  <c r="P657" i="7"/>
  <c r="U657" i="7" s="1"/>
  <c r="N658" i="7"/>
  <c r="S658" i="7" s="1"/>
  <c r="O658" i="7"/>
  <c r="T658" i="7" s="1"/>
  <c r="P658" i="7"/>
  <c r="U658" i="7" s="1"/>
  <c r="N659" i="7"/>
  <c r="S659" i="7" s="1"/>
  <c r="O659" i="7"/>
  <c r="T659" i="7" s="1"/>
  <c r="P659" i="7"/>
  <c r="U659" i="7" s="1"/>
  <c r="N660" i="7"/>
  <c r="S660" i="7" s="1"/>
  <c r="O660" i="7"/>
  <c r="T660" i="7" s="1"/>
  <c r="P660" i="7"/>
  <c r="U660" i="7" s="1"/>
  <c r="N661" i="7"/>
  <c r="S661" i="7" s="1"/>
  <c r="O661" i="7"/>
  <c r="T661" i="7" s="1"/>
  <c r="P661" i="7"/>
  <c r="U661" i="7" s="1"/>
  <c r="N662" i="7"/>
  <c r="S662" i="7" s="1"/>
  <c r="O662" i="7"/>
  <c r="T662" i="7" s="1"/>
  <c r="P662" i="7"/>
  <c r="U662" i="7" s="1"/>
  <c r="N663" i="7"/>
  <c r="S663" i="7" s="1"/>
  <c r="O663" i="7"/>
  <c r="T663" i="7" s="1"/>
  <c r="P663" i="7"/>
  <c r="U663" i="7" s="1"/>
  <c r="N664" i="7"/>
  <c r="S664" i="7" s="1"/>
  <c r="O664" i="7"/>
  <c r="T664" i="7" s="1"/>
  <c r="P664" i="7"/>
  <c r="U664" i="7" s="1"/>
  <c r="N665" i="7"/>
  <c r="S665" i="7" s="1"/>
  <c r="O665" i="7"/>
  <c r="T665" i="7" s="1"/>
  <c r="P665" i="7"/>
  <c r="U665" i="7" s="1"/>
  <c r="N666" i="7"/>
  <c r="S666" i="7" s="1"/>
  <c r="O666" i="7"/>
  <c r="T666" i="7" s="1"/>
  <c r="P666" i="7"/>
  <c r="U666" i="7" s="1"/>
  <c r="N667" i="7"/>
  <c r="S667" i="7" s="1"/>
  <c r="O667" i="7"/>
  <c r="T667" i="7" s="1"/>
  <c r="P667" i="7"/>
  <c r="U667" i="7" s="1"/>
  <c r="N668" i="7"/>
  <c r="S668" i="7" s="1"/>
  <c r="O668" i="7"/>
  <c r="T668" i="7" s="1"/>
  <c r="P668" i="7"/>
  <c r="U668" i="7" s="1"/>
  <c r="N669" i="7"/>
  <c r="S669" i="7" s="1"/>
  <c r="O669" i="7"/>
  <c r="T669" i="7" s="1"/>
  <c r="P669" i="7"/>
  <c r="U669" i="7" s="1"/>
  <c r="N670" i="7"/>
  <c r="S670" i="7" s="1"/>
  <c r="O670" i="7"/>
  <c r="T670" i="7" s="1"/>
  <c r="P670" i="7"/>
  <c r="U670" i="7" s="1"/>
  <c r="N671" i="7"/>
  <c r="S671" i="7" s="1"/>
  <c r="O671" i="7"/>
  <c r="T671" i="7" s="1"/>
  <c r="P671" i="7"/>
  <c r="U671" i="7" s="1"/>
  <c r="N672" i="7"/>
  <c r="S672" i="7" s="1"/>
  <c r="O672" i="7"/>
  <c r="T672" i="7" s="1"/>
  <c r="P672" i="7"/>
  <c r="U672" i="7" s="1"/>
  <c r="N673" i="7"/>
  <c r="S673" i="7" s="1"/>
  <c r="O673" i="7"/>
  <c r="T673" i="7" s="1"/>
  <c r="P673" i="7"/>
  <c r="U673" i="7" s="1"/>
  <c r="N674" i="7"/>
  <c r="S674" i="7" s="1"/>
  <c r="O674" i="7"/>
  <c r="T674" i="7" s="1"/>
  <c r="P674" i="7"/>
  <c r="U674" i="7" s="1"/>
  <c r="N675" i="7"/>
  <c r="S675" i="7" s="1"/>
  <c r="O675" i="7"/>
  <c r="T675" i="7" s="1"/>
  <c r="P675" i="7"/>
  <c r="U675" i="7" s="1"/>
  <c r="N676" i="7"/>
  <c r="S676" i="7" s="1"/>
  <c r="O676" i="7"/>
  <c r="T676" i="7" s="1"/>
  <c r="P676" i="7"/>
  <c r="U676" i="7" s="1"/>
  <c r="N677" i="7"/>
  <c r="S677" i="7" s="1"/>
  <c r="O677" i="7"/>
  <c r="T677" i="7" s="1"/>
  <c r="P677" i="7"/>
  <c r="U677" i="7" s="1"/>
  <c r="N678" i="7"/>
  <c r="S678" i="7" s="1"/>
  <c r="O678" i="7"/>
  <c r="T678" i="7" s="1"/>
  <c r="P678" i="7"/>
  <c r="U678" i="7" s="1"/>
  <c r="N679" i="7"/>
  <c r="S679" i="7" s="1"/>
  <c r="O679" i="7"/>
  <c r="T679" i="7" s="1"/>
  <c r="P679" i="7"/>
  <c r="U679" i="7" s="1"/>
  <c r="N680" i="7"/>
  <c r="S680" i="7" s="1"/>
  <c r="O680" i="7"/>
  <c r="T680" i="7" s="1"/>
  <c r="P680" i="7"/>
  <c r="U680" i="7" s="1"/>
  <c r="N681" i="7"/>
  <c r="S681" i="7" s="1"/>
  <c r="O681" i="7"/>
  <c r="T681" i="7" s="1"/>
  <c r="P681" i="7"/>
  <c r="U681" i="7" s="1"/>
  <c r="N682" i="7"/>
  <c r="S682" i="7" s="1"/>
  <c r="O682" i="7"/>
  <c r="T682" i="7" s="1"/>
  <c r="P682" i="7"/>
  <c r="U682" i="7" s="1"/>
  <c r="N683" i="7"/>
  <c r="S683" i="7" s="1"/>
  <c r="O683" i="7"/>
  <c r="T683" i="7" s="1"/>
  <c r="P683" i="7"/>
  <c r="U683" i="7" s="1"/>
  <c r="N684" i="7"/>
  <c r="S684" i="7" s="1"/>
  <c r="O684" i="7"/>
  <c r="T684" i="7" s="1"/>
  <c r="P684" i="7"/>
  <c r="U684" i="7" s="1"/>
  <c r="N685" i="7"/>
  <c r="S685" i="7" s="1"/>
  <c r="O685" i="7"/>
  <c r="T685" i="7" s="1"/>
  <c r="P685" i="7"/>
  <c r="U685" i="7" s="1"/>
  <c r="N686" i="7"/>
  <c r="S686" i="7" s="1"/>
  <c r="O686" i="7"/>
  <c r="T686" i="7" s="1"/>
  <c r="P686" i="7"/>
  <c r="U686" i="7" s="1"/>
  <c r="N687" i="7"/>
  <c r="S687" i="7" s="1"/>
  <c r="O687" i="7"/>
  <c r="T687" i="7" s="1"/>
  <c r="P687" i="7"/>
  <c r="U687" i="7" s="1"/>
  <c r="N688" i="7"/>
  <c r="S688" i="7" s="1"/>
  <c r="O688" i="7"/>
  <c r="T688" i="7" s="1"/>
  <c r="P688" i="7"/>
  <c r="U688" i="7" s="1"/>
  <c r="N689" i="7"/>
  <c r="S689" i="7" s="1"/>
  <c r="O689" i="7"/>
  <c r="T689" i="7" s="1"/>
  <c r="P689" i="7"/>
  <c r="U689" i="7" s="1"/>
  <c r="N690" i="7"/>
  <c r="S690" i="7" s="1"/>
  <c r="O690" i="7"/>
  <c r="T690" i="7" s="1"/>
  <c r="P690" i="7"/>
  <c r="U690" i="7" s="1"/>
  <c r="N691" i="7"/>
  <c r="S691" i="7" s="1"/>
  <c r="O691" i="7"/>
  <c r="T691" i="7" s="1"/>
  <c r="P691" i="7"/>
  <c r="U691" i="7" s="1"/>
  <c r="N692" i="7"/>
  <c r="S692" i="7" s="1"/>
  <c r="O692" i="7"/>
  <c r="T692" i="7" s="1"/>
  <c r="P692" i="7"/>
  <c r="U692" i="7" s="1"/>
  <c r="N693" i="7"/>
  <c r="S693" i="7" s="1"/>
  <c r="O693" i="7"/>
  <c r="T693" i="7" s="1"/>
  <c r="P693" i="7"/>
  <c r="U693" i="7" s="1"/>
  <c r="N694" i="7"/>
  <c r="S694" i="7" s="1"/>
  <c r="O694" i="7"/>
  <c r="T694" i="7" s="1"/>
  <c r="P694" i="7"/>
  <c r="U694" i="7" s="1"/>
  <c r="N695" i="7"/>
  <c r="S695" i="7" s="1"/>
  <c r="O695" i="7"/>
  <c r="T695" i="7" s="1"/>
  <c r="P695" i="7"/>
  <c r="U695" i="7" s="1"/>
  <c r="N696" i="7"/>
  <c r="S696" i="7" s="1"/>
  <c r="O696" i="7"/>
  <c r="T696" i="7" s="1"/>
  <c r="P696" i="7"/>
  <c r="U696" i="7" s="1"/>
  <c r="N697" i="7"/>
  <c r="S697" i="7" s="1"/>
  <c r="O697" i="7"/>
  <c r="T697" i="7" s="1"/>
  <c r="P697" i="7"/>
  <c r="U697" i="7" s="1"/>
  <c r="N698" i="7"/>
  <c r="S698" i="7" s="1"/>
  <c r="O698" i="7"/>
  <c r="T698" i="7" s="1"/>
  <c r="P698" i="7"/>
  <c r="U698" i="7" s="1"/>
  <c r="N699" i="7"/>
  <c r="S699" i="7" s="1"/>
  <c r="O699" i="7"/>
  <c r="T699" i="7" s="1"/>
  <c r="P699" i="7"/>
  <c r="U699" i="7" s="1"/>
  <c r="N700" i="7"/>
  <c r="S700" i="7" s="1"/>
  <c r="O700" i="7"/>
  <c r="T700" i="7" s="1"/>
  <c r="P700" i="7"/>
  <c r="U700" i="7" s="1"/>
  <c r="N701" i="7"/>
  <c r="S701" i="7" s="1"/>
  <c r="O701" i="7"/>
  <c r="T701" i="7" s="1"/>
  <c r="P701" i="7"/>
  <c r="U701" i="7" s="1"/>
  <c r="N702" i="7"/>
  <c r="S702" i="7" s="1"/>
  <c r="O702" i="7"/>
  <c r="T702" i="7" s="1"/>
  <c r="P702" i="7"/>
  <c r="U702" i="7" s="1"/>
  <c r="N703" i="7"/>
  <c r="S703" i="7" s="1"/>
  <c r="O703" i="7"/>
  <c r="T703" i="7" s="1"/>
  <c r="P703" i="7"/>
  <c r="U703" i="7" s="1"/>
  <c r="N704" i="7"/>
  <c r="S704" i="7" s="1"/>
  <c r="O704" i="7"/>
  <c r="T704" i="7" s="1"/>
  <c r="P704" i="7"/>
  <c r="U704" i="7" s="1"/>
  <c r="N705" i="7"/>
  <c r="S705" i="7" s="1"/>
  <c r="O705" i="7"/>
  <c r="T705" i="7" s="1"/>
  <c r="P705" i="7"/>
  <c r="U705" i="7" s="1"/>
  <c r="N706" i="7"/>
  <c r="S706" i="7" s="1"/>
  <c r="O706" i="7"/>
  <c r="T706" i="7" s="1"/>
  <c r="P706" i="7"/>
  <c r="U706" i="7" s="1"/>
  <c r="N707" i="7"/>
  <c r="S707" i="7" s="1"/>
  <c r="O707" i="7"/>
  <c r="T707" i="7" s="1"/>
  <c r="P707" i="7"/>
  <c r="U707" i="7" s="1"/>
  <c r="N708" i="7"/>
  <c r="S708" i="7" s="1"/>
  <c r="O708" i="7"/>
  <c r="T708" i="7" s="1"/>
  <c r="P708" i="7"/>
  <c r="U708" i="7" s="1"/>
  <c r="N709" i="7"/>
  <c r="S709" i="7" s="1"/>
  <c r="O709" i="7"/>
  <c r="T709" i="7" s="1"/>
  <c r="P709" i="7"/>
  <c r="U709" i="7" s="1"/>
  <c r="N710" i="7"/>
  <c r="S710" i="7" s="1"/>
  <c r="O710" i="7"/>
  <c r="T710" i="7" s="1"/>
  <c r="P710" i="7"/>
  <c r="U710" i="7" s="1"/>
  <c r="N711" i="7"/>
  <c r="S711" i="7" s="1"/>
  <c r="O711" i="7"/>
  <c r="T711" i="7" s="1"/>
  <c r="P711" i="7"/>
  <c r="U711" i="7" s="1"/>
  <c r="N712" i="7"/>
  <c r="S712" i="7" s="1"/>
  <c r="O712" i="7"/>
  <c r="T712" i="7" s="1"/>
  <c r="P712" i="7"/>
  <c r="U712" i="7" s="1"/>
  <c r="N713" i="7"/>
  <c r="S713" i="7" s="1"/>
  <c r="O713" i="7"/>
  <c r="T713" i="7" s="1"/>
  <c r="P713" i="7"/>
  <c r="U713" i="7" s="1"/>
  <c r="N714" i="7"/>
  <c r="S714" i="7" s="1"/>
  <c r="O714" i="7"/>
  <c r="T714" i="7" s="1"/>
  <c r="P714" i="7"/>
  <c r="U714" i="7" s="1"/>
  <c r="N715" i="7"/>
  <c r="S715" i="7" s="1"/>
  <c r="O715" i="7"/>
  <c r="T715" i="7" s="1"/>
  <c r="P715" i="7"/>
  <c r="U715" i="7" s="1"/>
  <c r="N716" i="7"/>
  <c r="S716" i="7" s="1"/>
  <c r="O716" i="7"/>
  <c r="T716" i="7" s="1"/>
  <c r="P716" i="7"/>
  <c r="U716" i="7" s="1"/>
  <c r="N717" i="7"/>
  <c r="S717" i="7" s="1"/>
  <c r="O717" i="7"/>
  <c r="T717" i="7" s="1"/>
  <c r="P717" i="7"/>
  <c r="U717" i="7" s="1"/>
  <c r="N718" i="7"/>
  <c r="S718" i="7" s="1"/>
  <c r="O718" i="7"/>
  <c r="T718" i="7" s="1"/>
  <c r="P718" i="7"/>
  <c r="U718" i="7" s="1"/>
  <c r="N719" i="7"/>
  <c r="S719" i="7" s="1"/>
  <c r="O719" i="7"/>
  <c r="T719" i="7" s="1"/>
  <c r="P719" i="7"/>
  <c r="U719" i="7" s="1"/>
  <c r="N720" i="7"/>
  <c r="S720" i="7" s="1"/>
  <c r="O720" i="7"/>
  <c r="T720" i="7" s="1"/>
  <c r="P720" i="7"/>
  <c r="U720" i="7" s="1"/>
  <c r="N721" i="7"/>
  <c r="S721" i="7" s="1"/>
  <c r="O721" i="7"/>
  <c r="T721" i="7" s="1"/>
  <c r="P721" i="7"/>
  <c r="U721" i="7" s="1"/>
  <c r="N722" i="7"/>
  <c r="S722" i="7" s="1"/>
  <c r="O722" i="7"/>
  <c r="T722" i="7" s="1"/>
  <c r="P722" i="7"/>
  <c r="U722" i="7" s="1"/>
  <c r="N723" i="7"/>
  <c r="S723" i="7" s="1"/>
  <c r="O723" i="7"/>
  <c r="T723" i="7" s="1"/>
  <c r="P723" i="7"/>
  <c r="U723" i="7" s="1"/>
  <c r="N724" i="7"/>
  <c r="S724" i="7" s="1"/>
  <c r="O724" i="7"/>
  <c r="T724" i="7" s="1"/>
  <c r="P724" i="7"/>
  <c r="U724" i="7" s="1"/>
  <c r="N725" i="7"/>
  <c r="S725" i="7" s="1"/>
  <c r="O725" i="7"/>
  <c r="T725" i="7" s="1"/>
  <c r="P725" i="7"/>
  <c r="U725" i="7" s="1"/>
  <c r="N726" i="7"/>
  <c r="S726" i="7" s="1"/>
  <c r="O726" i="7"/>
  <c r="T726" i="7" s="1"/>
  <c r="P726" i="7"/>
  <c r="U726" i="7" s="1"/>
  <c r="N727" i="7"/>
  <c r="S727" i="7" s="1"/>
  <c r="O727" i="7"/>
  <c r="T727" i="7" s="1"/>
  <c r="P727" i="7"/>
  <c r="U727" i="7" s="1"/>
  <c r="N728" i="7"/>
  <c r="S728" i="7" s="1"/>
  <c r="O728" i="7"/>
  <c r="T728" i="7" s="1"/>
  <c r="P728" i="7"/>
  <c r="U728" i="7" s="1"/>
  <c r="N729" i="7"/>
  <c r="S729" i="7" s="1"/>
  <c r="O729" i="7"/>
  <c r="T729" i="7" s="1"/>
  <c r="P729" i="7"/>
  <c r="U729" i="7" s="1"/>
  <c r="N730" i="7"/>
  <c r="S730" i="7" s="1"/>
  <c r="O730" i="7"/>
  <c r="T730" i="7" s="1"/>
  <c r="P730" i="7"/>
  <c r="U730" i="7" s="1"/>
  <c r="N731" i="7"/>
  <c r="S731" i="7" s="1"/>
  <c r="O731" i="7"/>
  <c r="T731" i="7" s="1"/>
  <c r="P731" i="7"/>
  <c r="U731" i="7" s="1"/>
  <c r="N732" i="7"/>
  <c r="S732" i="7" s="1"/>
  <c r="O732" i="7"/>
  <c r="T732" i="7" s="1"/>
  <c r="P732" i="7"/>
  <c r="U732" i="7" s="1"/>
  <c r="N733" i="7"/>
  <c r="S733" i="7" s="1"/>
  <c r="O733" i="7"/>
  <c r="T733" i="7" s="1"/>
  <c r="P733" i="7"/>
  <c r="U733" i="7" s="1"/>
  <c r="N734" i="7"/>
  <c r="S734" i="7" s="1"/>
  <c r="O734" i="7"/>
  <c r="T734" i="7" s="1"/>
  <c r="P734" i="7"/>
  <c r="U734" i="7" s="1"/>
  <c r="N735" i="7"/>
  <c r="S735" i="7" s="1"/>
  <c r="O735" i="7"/>
  <c r="T735" i="7" s="1"/>
  <c r="P735" i="7"/>
  <c r="U735" i="7" s="1"/>
  <c r="N736" i="7"/>
  <c r="S736" i="7" s="1"/>
  <c r="O736" i="7"/>
  <c r="T736" i="7" s="1"/>
  <c r="P736" i="7"/>
  <c r="U736" i="7" s="1"/>
  <c r="N737" i="7"/>
  <c r="S737" i="7" s="1"/>
  <c r="O737" i="7"/>
  <c r="T737" i="7" s="1"/>
  <c r="P737" i="7"/>
  <c r="U737" i="7" s="1"/>
  <c r="N738" i="7"/>
  <c r="S738" i="7" s="1"/>
  <c r="O738" i="7"/>
  <c r="T738" i="7" s="1"/>
  <c r="P738" i="7"/>
  <c r="U738" i="7" s="1"/>
  <c r="N739" i="7"/>
  <c r="S739" i="7" s="1"/>
  <c r="O739" i="7"/>
  <c r="T739" i="7" s="1"/>
  <c r="P739" i="7"/>
  <c r="U739" i="7" s="1"/>
  <c r="N740" i="7"/>
  <c r="S740" i="7" s="1"/>
  <c r="O740" i="7"/>
  <c r="T740" i="7" s="1"/>
  <c r="P740" i="7"/>
  <c r="U740" i="7" s="1"/>
  <c r="N741" i="7"/>
  <c r="S741" i="7" s="1"/>
  <c r="O741" i="7"/>
  <c r="T741" i="7" s="1"/>
  <c r="P741" i="7"/>
  <c r="U741" i="7" s="1"/>
  <c r="N742" i="7"/>
  <c r="S742" i="7" s="1"/>
  <c r="O742" i="7"/>
  <c r="T742" i="7" s="1"/>
  <c r="P742" i="7"/>
  <c r="U742" i="7" s="1"/>
  <c r="N743" i="7"/>
  <c r="S743" i="7" s="1"/>
  <c r="O743" i="7"/>
  <c r="T743" i="7" s="1"/>
  <c r="P743" i="7"/>
  <c r="U743" i="7" s="1"/>
  <c r="N744" i="7"/>
  <c r="S744" i="7" s="1"/>
  <c r="O744" i="7"/>
  <c r="T744" i="7" s="1"/>
  <c r="P744" i="7"/>
  <c r="U744" i="7" s="1"/>
  <c r="N745" i="7"/>
  <c r="S745" i="7" s="1"/>
  <c r="O745" i="7"/>
  <c r="T745" i="7" s="1"/>
  <c r="P745" i="7"/>
  <c r="U745" i="7" s="1"/>
  <c r="N746" i="7"/>
  <c r="S746" i="7" s="1"/>
  <c r="O746" i="7"/>
  <c r="T746" i="7" s="1"/>
  <c r="P746" i="7"/>
  <c r="U746" i="7" s="1"/>
  <c r="N747" i="7"/>
  <c r="S747" i="7" s="1"/>
  <c r="O747" i="7"/>
  <c r="T747" i="7" s="1"/>
  <c r="P747" i="7"/>
  <c r="U747" i="7" s="1"/>
  <c r="N748" i="7"/>
  <c r="S748" i="7" s="1"/>
  <c r="O748" i="7"/>
  <c r="T748" i="7" s="1"/>
  <c r="P748" i="7"/>
  <c r="U748" i="7" s="1"/>
  <c r="N749" i="7"/>
  <c r="S749" i="7" s="1"/>
  <c r="O749" i="7"/>
  <c r="T749" i="7" s="1"/>
  <c r="P749" i="7"/>
  <c r="U749" i="7" s="1"/>
  <c r="N750" i="7"/>
  <c r="S750" i="7" s="1"/>
  <c r="O750" i="7"/>
  <c r="T750" i="7" s="1"/>
  <c r="P750" i="7"/>
  <c r="U750" i="7" s="1"/>
  <c r="N751" i="7"/>
  <c r="S751" i="7" s="1"/>
  <c r="O751" i="7"/>
  <c r="T751" i="7" s="1"/>
  <c r="P751" i="7"/>
  <c r="U751" i="7" s="1"/>
  <c r="N752" i="7"/>
  <c r="S752" i="7" s="1"/>
  <c r="O752" i="7"/>
  <c r="T752" i="7" s="1"/>
  <c r="P752" i="7"/>
  <c r="N753" i="7"/>
  <c r="S753" i="7" s="1"/>
  <c r="O753" i="7"/>
  <c r="T753" i="7" s="1"/>
  <c r="P753" i="7"/>
  <c r="U753" i="7" s="1"/>
  <c r="N754" i="7"/>
  <c r="S754" i="7" s="1"/>
  <c r="O754" i="7"/>
  <c r="T754" i="7" s="1"/>
  <c r="P754" i="7"/>
  <c r="U754" i="7" s="1"/>
  <c r="N755" i="7"/>
  <c r="S755" i="7" s="1"/>
  <c r="O755" i="7"/>
  <c r="T755" i="7" s="1"/>
  <c r="P755" i="7"/>
  <c r="U755" i="7" s="1"/>
  <c r="N756" i="7"/>
  <c r="S756" i="7" s="1"/>
  <c r="O756" i="7"/>
  <c r="T756" i="7" s="1"/>
  <c r="P756" i="7"/>
  <c r="U756" i="7" s="1"/>
  <c r="N757" i="7"/>
  <c r="S757" i="7" s="1"/>
  <c r="O757" i="7"/>
  <c r="T757" i="7" s="1"/>
  <c r="P757" i="7"/>
  <c r="U757" i="7" s="1"/>
  <c r="N758" i="7"/>
  <c r="S758" i="7" s="1"/>
  <c r="O758" i="7"/>
  <c r="T758" i="7" s="1"/>
  <c r="P758" i="7"/>
  <c r="U758" i="7" s="1"/>
  <c r="N759" i="7"/>
  <c r="S759" i="7" s="1"/>
  <c r="O759" i="7"/>
  <c r="T759" i="7" s="1"/>
  <c r="P759" i="7"/>
  <c r="U759" i="7" s="1"/>
  <c r="N760" i="7"/>
  <c r="S760" i="7" s="1"/>
  <c r="O760" i="7"/>
  <c r="T760" i="7" s="1"/>
  <c r="P760" i="7"/>
  <c r="U760" i="7" s="1"/>
  <c r="N761" i="7"/>
  <c r="S761" i="7" s="1"/>
  <c r="O761" i="7"/>
  <c r="T761" i="7" s="1"/>
  <c r="P761" i="7"/>
  <c r="U761" i="7" s="1"/>
  <c r="N762" i="7"/>
  <c r="S762" i="7" s="1"/>
  <c r="O762" i="7"/>
  <c r="T762" i="7" s="1"/>
  <c r="P762" i="7"/>
  <c r="U762" i="7" s="1"/>
  <c r="N763" i="7"/>
  <c r="S763" i="7" s="1"/>
  <c r="O763" i="7"/>
  <c r="T763" i="7" s="1"/>
  <c r="P763" i="7"/>
  <c r="U763" i="7" s="1"/>
  <c r="N764" i="7"/>
  <c r="S764" i="7" s="1"/>
  <c r="O764" i="7"/>
  <c r="T764" i="7" s="1"/>
  <c r="P764" i="7"/>
  <c r="U764" i="7" s="1"/>
  <c r="N765" i="7"/>
  <c r="S765" i="7" s="1"/>
  <c r="O765" i="7"/>
  <c r="T765" i="7" s="1"/>
  <c r="P765" i="7"/>
  <c r="U765" i="7" s="1"/>
  <c r="N766" i="7"/>
  <c r="S766" i="7" s="1"/>
  <c r="O766" i="7"/>
  <c r="T766" i="7" s="1"/>
  <c r="P766" i="7"/>
  <c r="U766" i="7" s="1"/>
  <c r="N767" i="7"/>
  <c r="S767" i="7" s="1"/>
  <c r="O767" i="7"/>
  <c r="T767" i="7" s="1"/>
  <c r="P767" i="7"/>
  <c r="U767" i="7" s="1"/>
  <c r="N768" i="7"/>
  <c r="S768" i="7" s="1"/>
  <c r="O768" i="7"/>
  <c r="T768" i="7" s="1"/>
  <c r="P768" i="7"/>
  <c r="U768" i="7" s="1"/>
  <c r="N769" i="7"/>
  <c r="S769" i="7" s="1"/>
  <c r="O769" i="7"/>
  <c r="T769" i="7" s="1"/>
  <c r="P769" i="7"/>
  <c r="U769" i="7" s="1"/>
  <c r="N770" i="7"/>
  <c r="S770" i="7" s="1"/>
  <c r="O770" i="7"/>
  <c r="T770" i="7" s="1"/>
  <c r="P770" i="7"/>
  <c r="U770" i="7" s="1"/>
  <c r="N771" i="7"/>
  <c r="S771" i="7" s="1"/>
  <c r="O771" i="7"/>
  <c r="T771" i="7" s="1"/>
  <c r="P771" i="7"/>
  <c r="U771" i="7" s="1"/>
  <c r="N772" i="7"/>
  <c r="S772" i="7" s="1"/>
  <c r="O772" i="7"/>
  <c r="T772" i="7" s="1"/>
  <c r="P772" i="7"/>
  <c r="U772" i="7" s="1"/>
  <c r="N773" i="7"/>
  <c r="S773" i="7" s="1"/>
  <c r="O773" i="7"/>
  <c r="T773" i="7" s="1"/>
  <c r="P773" i="7"/>
  <c r="U773" i="7" s="1"/>
  <c r="N774" i="7"/>
  <c r="S774" i="7" s="1"/>
  <c r="O774" i="7"/>
  <c r="T774" i="7" s="1"/>
  <c r="P774" i="7"/>
  <c r="U774" i="7" s="1"/>
  <c r="N775" i="7"/>
  <c r="S775" i="7" s="1"/>
  <c r="O775" i="7"/>
  <c r="T775" i="7" s="1"/>
  <c r="P775" i="7"/>
  <c r="U775" i="7" s="1"/>
  <c r="N776" i="7"/>
  <c r="S776" i="7" s="1"/>
  <c r="O776" i="7"/>
  <c r="T776" i="7" s="1"/>
  <c r="P776" i="7"/>
  <c r="U776" i="7" s="1"/>
  <c r="N777" i="7"/>
  <c r="S777" i="7" s="1"/>
  <c r="O777" i="7"/>
  <c r="T777" i="7" s="1"/>
  <c r="P777" i="7"/>
  <c r="U777" i="7" s="1"/>
  <c r="N778" i="7"/>
  <c r="S778" i="7" s="1"/>
  <c r="O778" i="7"/>
  <c r="T778" i="7" s="1"/>
  <c r="P778" i="7"/>
  <c r="U778" i="7" s="1"/>
  <c r="N779" i="7"/>
  <c r="S779" i="7" s="1"/>
  <c r="O779" i="7"/>
  <c r="T779" i="7" s="1"/>
  <c r="P779" i="7"/>
  <c r="U779" i="7" s="1"/>
  <c r="N780" i="7"/>
  <c r="S780" i="7" s="1"/>
  <c r="O780" i="7"/>
  <c r="T780" i="7" s="1"/>
  <c r="P780" i="7"/>
  <c r="U780" i="7" s="1"/>
  <c r="N781" i="7"/>
  <c r="S781" i="7" s="1"/>
  <c r="O781" i="7"/>
  <c r="T781" i="7" s="1"/>
  <c r="P781" i="7"/>
  <c r="U781" i="7" s="1"/>
  <c r="N782" i="7"/>
  <c r="S782" i="7" s="1"/>
  <c r="O782" i="7"/>
  <c r="T782" i="7" s="1"/>
  <c r="P782" i="7"/>
  <c r="U782" i="7" s="1"/>
  <c r="N783" i="7"/>
  <c r="S783" i="7" s="1"/>
  <c r="O783" i="7"/>
  <c r="T783" i="7" s="1"/>
  <c r="P783" i="7"/>
  <c r="U783" i="7" s="1"/>
  <c r="N784" i="7"/>
  <c r="S784" i="7" s="1"/>
  <c r="O784" i="7"/>
  <c r="T784" i="7" s="1"/>
  <c r="P784" i="7"/>
  <c r="U784" i="7" s="1"/>
  <c r="N785" i="7"/>
  <c r="S785" i="7" s="1"/>
  <c r="O785" i="7"/>
  <c r="T785" i="7" s="1"/>
  <c r="P785" i="7"/>
  <c r="U785" i="7" s="1"/>
  <c r="N786" i="7"/>
  <c r="S786" i="7" s="1"/>
  <c r="O786" i="7"/>
  <c r="T786" i="7" s="1"/>
  <c r="P786" i="7"/>
  <c r="U786" i="7" s="1"/>
  <c r="N787" i="7"/>
  <c r="S787" i="7" s="1"/>
  <c r="O787" i="7"/>
  <c r="T787" i="7" s="1"/>
  <c r="P787" i="7"/>
  <c r="U787" i="7" s="1"/>
  <c r="N788" i="7"/>
  <c r="S788" i="7" s="1"/>
  <c r="O788" i="7"/>
  <c r="T788" i="7" s="1"/>
  <c r="P788" i="7"/>
  <c r="U788" i="7" s="1"/>
  <c r="N789" i="7"/>
  <c r="S789" i="7" s="1"/>
  <c r="O789" i="7"/>
  <c r="T789" i="7" s="1"/>
  <c r="P789" i="7"/>
  <c r="U789" i="7" s="1"/>
  <c r="N790" i="7"/>
  <c r="S790" i="7" s="1"/>
  <c r="O790" i="7"/>
  <c r="T790" i="7" s="1"/>
  <c r="P790" i="7"/>
  <c r="U790" i="7" s="1"/>
  <c r="N791" i="7"/>
  <c r="S791" i="7" s="1"/>
  <c r="O791" i="7"/>
  <c r="T791" i="7" s="1"/>
  <c r="P791" i="7"/>
  <c r="U791" i="7" s="1"/>
  <c r="N792" i="7"/>
  <c r="S792" i="7" s="1"/>
  <c r="O792" i="7"/>
  <c r="T792" i="7" s="1"/>
  <c r="P792" i="7"/>
  <c r="U792" i="7" s="1"/>
  <c r="N793" i="7"/>
  <c r="S793" i="7" s="1"/>
  <c r="O793" i="7"/>
  <c r="T793" i="7" s="1"/>
  <c r="P793" i="7"/>
  <c r="U793" i="7" s="1"/>
  <c r="N794" i="7"/>
  <c r="S794" i="7" s="1"/>
  <c r="O794" i="7"/>
  <c r="T794" i="7" s="1"/>
  <c r="P794" i="7"/>
  <c r="U794" i="7" s="1"/>
  <c r="N795" i="7"/>
  <c r="S795" i="7" s="1"/>
  <c r="O795" i="7"/>
  <c r="T795" i="7" s="1"/>
  <c r="P795" i="7"/>
  <c r="U795" i="7" s="1"/>
  <c r="N796" i="7"/>
  <c r="S796" i="7" s="1"/>
  <c r="O796" i="7"/>
  <c r="T796" i="7" s="1"/>
  <c r="P796" i="7"/>
  <c r="U796" i="7" s="1"/>
  <c r="N797" i="7"/>
  <c r="S797" i="7" s="1"/>
  <c r="O797" i="7"/>
  <c r="T797" i="7" s="1"/>
  <c r="P797" i="7"/>
  <c r="U797" i="7" s="1"/>
  <c r="N798" i="7"/>
  <c r="S798" i="7" s="1"/>
  <c r="O798" i="7"/>
  <c r="T798" i="7" s="1"/>
  <c r="P798" i="7"/>
  <c r="U798" i="7" s="1"/>
  <c r="N799" i="7"/>
  <c r="S799" i="7" s="1"/>
  <c r="O799" i="7"/>
  <c r="T799" i="7" s="1"/>
  <c r="P799" i="7"/>
  <c r="U799" i="7" s="1"/>
  <c r="N800" i="7"/>
  <c r="S800" i="7" s="1"/>
  <c r="O800" i="7"/>
  <c r="T800" i="7" s="1"/>
  <c r="P800" i="7"/>
  <c r="U800" i="7" s="1"/>
  <c r="N801" i="7"/>
  <c r="S801" i="7" s="1"/>
  <c r="O801" i="7"/>
  <c r="T801" i="7" s="1"/>
  <c r="P801" i="7"/>
  <c r="U801" i="7" s="1"/>
  <c r="N802" i="7"/>
  <c r="S802" i="7" s="1"/>
  <c r="O802" i="7"/>
  <c r="T802" i="7" s="1"/>
  <c r="P802" i="7"/>
  <c r="U802" i="7" s="1"/>
  <c r="N803" i="7"/>
  <c r="S803" i="7" s="1"/>
  <c r="O803" i="7"/>
  <c r="T803" i="7" s="1"/>
  <c r="P803" i="7"/>
  <c r="U803" i="7" s="1"/>
  <c r="N804" i="7"/>
  <c r="S804" i="7" s="1"/>
  <c r="O804" i="7"/>
  <c r="T804" i="7" s="1"/>
  <c r="P804" i="7"/>
  <c r="U804" i="7" s="1"/>
  <c r="N805" i="7"/>
  <c r="S805" i="7" s="1"/>
  <c r="O805" i="7"/>
  <c r="T805" i="7" s="1"/>
  <c r="P805" i="7"/>
  <c r="U805" i="7" s="1"/>
  <c r="N806" i="7"/>
  <c r="S806" i="7" s="1"/>
  <c r="O806" i="7"/>
  <c r="T806" i="7" s="1"/>
  <c r="P806" i="7"/>
  <c r="U806" i="7" s="1"/>
  <c r="N807" i="7"/>
  <c r="S807" i="7" s="1"/>
  <c r="O807" i="7"/>
  <c r="T807" i="7" s="1"/>
  <c r="P807" i="7"/>
  <c r="U807" i="7" s="1"/>
  <c r="N808" i="7"/>
  <c r="S808" i="7" s="1"/>
  <c r="O808" i="7"/>
  <c r="T808" i="7" s="1"/>
  <c r="P808" i="7"/>
  <c r="U808" i="7" s="1"/>
  <c r="N809" i="7"/>
  <c r="S809" i="7" s="1"/>
  <c r="O809" i="7"/>
  <c r="T809" i="7" s="1"/>
  <c r="P809" i="7"/>
  <c r="U809" i="7" s="1"/>
  <c r="N810" i="7"/>
  <c r="S810" i="7" s="1"/>
  <c r="O810" i="7"/>
  <c r="T810" i="7" s="1"/>
  <c r="P810" i="7"/>
  <c r="U810" i="7" s="1"/>
  <c r="N811" i="7"/>
  <c r="S811" i="7" s="1"/>
  <c r="O811" i="7"/>
  <c r="T811" i="7" s="1"/>
  <c r="P811" i="7"/>
  <c r="U811" i="7" s="1"/>
  <c r="N812" i="7"/>
  <c r="S812" i="7" s="1"/>
  <c r="O812" i="7"/>
  <c r="T812" i="7" s="1"/>
  <c r="P812" i="7"/>
  <c r="U812" i="7" s="1"/>
  <c r="N813" i="7"/>
  <c r="S813" i="7" s="1"/>
  <c r="O813" i="7"/>
  <c r="T813" i="7" s="1"/>
  <c r="P813" i="7"/>
  <c r="U813" i="7" s="1"/>
  <c r="N814" i="7"/>
  <c r="S814" i="7" s="1"/>
  <c r="O814" i="7"/>
  <c r="T814" i="7" s="1"/>
  <c r="P814" i="7"/>
  <c r="U814" i="7" s="1"/>
  <c r="N815" i="7"/>
  <c r="S815" i="7" s="1"/>
  <c r="O815" i="7"/>
  <c r="T815" i="7" s="1"/>
  <c r="P815" i="7"/>
  <c r="U815" i="7" s="1"/>
  <c r="N816" i="7"/>
  <c r="S816" i="7" s="1"/>
  <c r="O816" i="7"/>
  <c r="T816" i="7" s="1"/>
  <c r="P816" i="7"/>
  <c r="U816" i="7" s="1"/>
  <c r="N817" i="7"/>
  <c r="S817" i="7" s="1"/>
  <c r="O817" i="7"/>
  <c r="T817" i="7" s="1"/>
  <c r="P817" i="7"/>
  <c r="U817" i="7" s="1"/>
  <c r="N818" i="7"/>
  <c r="S818" i="7" s="1"/>
  <c r="O818" i="7"/>
  <c r="T818" i="7" s="1"/>
  <c r="P818" i="7"/>
  <c r="U818" i="7" s="1"/>
  <c r="N819" i="7"/>
  <c r="S819" i="7" s="1"/>
  <c r="O819" i="7"/>
  <c r="T819" i="7" s="1"/>
  <c r="P819" i="7"/>
  <c r="U819" i="7" s="1"/>
  <c r="N820" i="7"/>
  <c r="S820" i="7" s="1"/>
  <c r="O820" i="7"/>
  <c r="T820" i="7" s="1"/>
  <c r="P820" i="7"/>
  <c r="U820" i="7" s="1"/>
  <c r="N821" i="7"/>
  <c r="S821" i="7" s="1"/>
  <c r="O821" i="7"/>
  <c r="T821" i="7" s="1"/>
  <c r="P821" i="7"/>
  <c r="U821" i="7" s="1"/>
  <c r="N822" i="7"/>
  <c r="S822" i="7" s="1"/>
  <c r="O822" i="7"/>
  <c r="T822" i="7" s="1"/>
  <c r="P822" i="7"/>
  <c r="U822" i="7" s="1"/>
  <c r="N823" i="7"/>
  <c r="S823" i="7" s="1"/>
  <c r="O823" i="7"/>
  <c r="T823" i="7" s="1"/>
  <c r="P823" i="7"/>
  <c r="U823" i="7" s="1"/>
  <c r="N824" i="7"/>
  <c r="S824" i="7" s="1"/>
  <c r="O824" i="7"/>
  <c r="T824" i="7" s="1"/>
  <c r="P824" i="7"/>
  <c r="U824" i="7" s="1"/>
  <c r="N825" i="7"/>
  <c r="S825" i="7" s="1"/>
  <c r="O825" i="7"/>
  <c r="T825" i="7" s="1"/>
  <c r="P825" i="7"/>
  <c r="U825" i="7" s="1"/>
  <c r="N826" i="7"/>
  <c r="S826" i="7" s="1"/>
  <c r="O826" i="7"/>
  <c r="T826" i="7" s="1"/>
  <c r="P826" i="7"/>
  <c r="U826" i="7" s="1"/>
  <c r="N827" i="7"/>
  <c r="S827" i="7" s="1"/>
  <c r="O827" i="7"/>
  <c r="T827" i="7" s="1"/>
  <c r="P827" i="7"/>
  <c r="U827" i="7" s="1"/>
  <c r="N828" i="7"/>
  <c r="S828" i="7" s="1"/>
  <c r="O828" i="7"/>
  <c r="T828" i="7" s="1"/>
  <c r="P828" i="7"/>
  <c r="U828" i="7" s="1"/>
  <c r="N829" i="7"/>
  <c r="S829" i="7" s="1"/>
  <c r="O829" i="7"/>
  <c r="T829" i="7" s="1"/>
  <c r="P829" i="7"/>
  <c r="U829" i="7" s="1"/>
  <c r="N830" i="7"/>
  <c r="S830" i="7" s="1"/>
  <c r="O830" i="7"/>
  <c r="T830" i="7" s="1"/>
  <c r="P830" i="7"/>
  <c r="U830" i="7" s="1"/>
  <c r="N831" i="7"/>
  <c r="S831" i="7" s="1"/>
  <c r="O831" i="7"/>
  <c r="T831" i="7" s="1"/>
  <c r="P831" i="7"/>
  <c r="U831" i="7" s="1"/>
  <c r="N832" i="7"/>
  <c r="S832" i="7" s="1"/>
  <c r="O832" i="7"/>
  <c r="T832" i="7" s="1"/>
  <c r="P832" i="7"/>
  <c r="U832" i="7" s="1"/>
  <c r="N833" i="7"/>
  <c r="S833" i="7" s="1"/>
  <c r="O833" i="7"/>
  <c r="T833" i="7" s="1"/>
  <c r="P833" i="7"/>
  <c r="U833" i="7" s="1"/>
  <c r="N834" i="7"/>
  <c r="S834" i="7" s="1"/>
  <c r="O834" i="7"/>
  <c r="T834" i="7" s="1"/>
  <c r="P834" i="7"/>
  <c r="U834" i="7" s="1"/>
  <c r="N835" i="7"/>
  <c r="S835" i="7" s="1"/>
  <c r="O835" i="7"/>
  <c r="T835" i="7" s="1"/>
  <c r="P835" i="7"/>
  <c r="U835" i="7" s="1"/>
  <c r="N836" i="7"/>
  <c r="S836" i="7" s="1"/>
  <c r="O836" i="7"/>
  <c r="T836" i="7" s="1"/>
  <c r="P836" i="7"/>
  <c r="U836" i="7" s="1"/>
  <c r="N837" i="7"/>
  <c r="S837" i="7" s="1"/>
  <c r="O837" i="7"/>
  <c r="T837" i="7" s="1"/>
  <c r="P837" i="7"/>
  <c r="U837" i="7" s="1"/>
  <c r="N838" i="7"/>
  <c r="S838" i="7" s="1"/>
  <c r="O838" i="7"/>
  <c r="T838" i="7" s="1"/>
  <c r="P838" i="7"/>
  <c r="U838" i="7" s="1"/>
  <c r="N839" i="7"/>
  <c r="S839" i="7" s="1"/>
  <c r="O839" i="7"/>
  <c r="T839" i="7" s="1"/>
  <c r="P839" i="7"/>
  <c r="U839" i="7" s="1"/>
  <c r="N840" i="7"/>
  <c r="S840" i="7" s="1"/>
  <c r="O840" i="7"/>
  <c r="T840" i="7" s="1"/>
  <c r="P840" i="7"/>
  <c r="U840" i="7" s="1"/>
  <c r="N841" i="7"/>
  <c r="S841" i="7" s="1"/>
  <c r="O841" i="7"/>
  <c r="T841" i="7" s="1"/>
  <c r="P841" i="7"/>
  <c r="U841" i="7" s="1"/>
  <c r="N842" i="7"/>
  <c r="S842" i="7" s="1"/>
  <c r="O842" i="7"/>
  <c r="T842" i="7" s="1"/>
  <c r="P842" i="7"/>
  <c r="U842" i="7" s="1"/>
  <c r="N843" i="7"/>
  <c r="S843" i="7" s="1"/>
  <c r="O843" i="7"/>
  <c r="T843" i="7" s="1"/>
  <c r="P843" i="7"/>
  <c r="U843" i="7" s="1"/>
  <c r="N844" i="7"/>
  <c r="S844" i="7" s="1"/>
  <c r="O844" i="7"/>
  <c r="T844" i="7" s="1"/>
  <c r="P844" i="7"/>
  <c r="U844" i="7" s="1"/>
  <c r="N845" i="7"/>
  <c r="S845" i="7" s="1"/>
  <c r="O845" i="7"/>
  <c r="T845" i="7" s="1"/>
  <c r="P845" i="7"/>
  <c r="U845" i="7" s="1"/>
  <c r="N846" i="7"/>
  <c r="S846" i="7" s="1"/>
  <c r="O846" i="7"/>
  <c r="T846" i="7" s="1"/>
  <c r="P846" i="7"/>
  <c r="U846" i="7" s="1"/>
  <c r="N847" i="7"/>
  <c r="S847" i="7" s="1"/>
  <c r="O847" i="7"/>
  <c r="T847" i="7" s="1"/>
  <c r="P847" i="7"/>
  <c r="U847" i="7" s="1"/>
  <c r="N848" i="7"/>
  <c r="S848" i="7" s="1"/>
  <c r="O848" i="7"/>
  <c r="T848" i="7" s="1"/>
  <c r="P848" i="7"/>
  <c r="U848" i="7" s="1"/>
  <c r="N849" i="7"/>
  <c r="S849" i="7" s="1"/>
  <c r="O849" i="7"/>
  <c r="T849" i="7" s="1"/>
  <c r="P849" i="7"/>
  <c r="U849" i="7" s="1"/>
  <c r="N850" i="7"/>
  <c r="S850" i="7" s="1"/>
  <c r="O850" i="7"/>
  <c r="T850" i="7" s="1"/>
  <c r="P850" i="7"/>
  <c r="U850" i="7" s="1"/>
  <c r="N851" i="7"/>
  <c r="S851" i="7" s="1"/>
  <c r="O851" i="7"/>
  <c r="T851" i="7" s="1"/>
  <c r="P851" i="7"/>
  <c r="U851" i="7" s="1"/>
  <c r="N852" i="7"/>
  <c r="S852" i="7" s="1"/>
  <c r="O852" i="7"/>
  <c r="T852" i="7" s="1"/>
  <c r="P852" i="7"/>
  <c r="U852" i="7" s="1"/>
  <c r="N853" i="7"/>
  <c r="S853" i="7" s="1"/>
  <c r="O853" i="7"/>
  <c r="T853" i="7" s="1"/>
  <c r="P853" i="7"/>
  <c r="U853" i="7" s="1"/>
  <c r="N854" i="7"/>
  <c r="S854" i="7" s="1"/>
  <c r="O854" i="7"/>
  <c r="T854" i="7" s="1"/>
  <c r="P854" i="7"/>
  <c r="U854" i="7" s="1"/>
  <c r="N855" i="7"/>
  <c r="S855" i="7" s="1"/>
  <c r="O855" i="7"/>
  <c r="T855" i="7" s="1"/>
  <c r="P855" i="7"/>
  <c r="U855" i="7" s="1"/>
  <c r="N856" i="7"/>
  <c r="S856" i="7" s="1"/>
  <c r="O856" i="7"/>
  <c r="T856" i="7" s="1"/>
  <c r="P856" i="7"/>
  <c r="U856" i="7" s="1"/>
  <c r="N857" i="7"/>
  <c r="S857" i="7" s="1"/>
  <c r="O857" i="7"/>
  <c r="T857" i="7" s="1"/>
  <c r="P857" i="7"/>
  <c r="U857" i="7" s="1"/>
  <c r="N858" i="7"/>
  <c r="S858" i="7" s="1"/>
  <c r="O858" i="7"/>
  <c r="T858" i="7" s="1"/>
  <c r="P858" i="7"/>
  <c r="U858" i="7" s="1"/>
  <c r="N859" i="7"/>
  <c r="S859" i="7" s="1"/>
  <c r="O859" i="7"/>
  <c r="T859" i="7" s="1"/>
  <c r="P859" i="7"/>
  <c r="U859" i="7" s="1"/>
  <c r="N860" i="7"/>
  <c r="S860" i="7" s="1"/>
  <c r="O860" i="7"/>
  <c r="T860" i="7" s="1"/>
  <c r="P860" i="7"/>
  <c r="U860" i="7" s="1"/>
  <c r="N861" i="7"/>
  <c r="S861" i="7" s="1"/>
  <c r="O861" i="7"/>
  <c r="T861" i="7" s="1"/>
  <c r="P861" i="7"/>
  <c r="U861" i="7" s="1"/>
  <c r="N862" i="7"/>
  <c r="S862" i="7" s="1"/>
  <c r="O862" i="7"/>
  <c r="T862" i="7" s="1"/>
  <c r="P862" i="7"/>
  <c r="U862" i="7" s="1"/>
  <c r="N863" i="7"/>
  <c r="S863" i="7" s="1"/>
  <c r="O863" i="7"/>
  <c r="T863" i="7" s="1"/>
  <c r="P863" i="7"/>
  <c r="U863" i="7" s="1"/>
  <c r="N864" i="7"/>
  <c r="S864" i="7" s="1"/>
  <c r="O864" i="7"/>
  <c r="T864" i="7" s="1"/>
  <c r="P864" i="7"/>
  <c r="U864" i="7" s="1"/>
  <c r="N865" i="7"/>
  <c r="S865" i="7" s="1"/>
  <c r="O865" i="7"/>
  <c r="T865" i="7" s="1"/>
  <c r="P865" i="7"/>
  <c r="U865" i="7" s="1"/>
  <c r="N866" i="7"/>
  <c r="S866" i="7" s="1"/>
  <c r="O866" i="7"/>
  <c r="T866" i="7" s="1"/>
  <c r="P866" i="7"/>
  <c r="U866" i="7" s="1"/>
  <c r="N867" i="7"/>
  <c r="S867" i="7" s="1"/>
  <c r="O867" i="7"/>
  <c r="T867" i="7" s="1"/>
  <c r="P867" i="7"/>
  <c r="U867" i="7" s="1"/>
  <c r="N868" i="7"/>
  <c r="S868" i="7" s="1"/>
  <c r="O868" i="7"/>
  <c r="T868" i="7" s="1"/>
  <c r="P868" i="7"/>
  <c r="U868" i="7" s="1"/>
  <c r="N869" i="7"/>
  <c r="S869" i="7" s="1"/>
  <c r="O869" i="7"/>
  <c r="T869" i="7" s="1"/>
  <c r="P869" i="7"/>
  <c r="U869" i="7" s="1"/>
  <c r="N870" i="7"/>
  <c r="S870" i="7" s="1"/>
  <c r="O870" i="7"/>
  <c r="T870" i="7" s="1"/>
  <c r="P870" i="7"/>
  <c r="U870" i="7" s="1"/>
  <c r="N871" i="7"/>
  <c r="S871" i="7" s="1"/>
  <c r="O871" i="7"/>
  <c r="T871" i="7" s="1"/>
  <c r="P871" i="7"/>
  <c r="U871" i="7" s="1"/>
  <c r="N872" i="7"/>
  <c r="S872" i="7" s="1"/>
  <c r="O872" i="7"/>
  <c r="T872" i="7" s="1"/>
  <c r="P872" i="7"/>
  <c r="U872" i="7" s="1"/>
  <c r="N873" i="7"/>
  <c r="S873" i="7" s="1"/>
  <c r="O873" i="7"/>
  <c r="T873" i="7" s="1"/>
  <c r="P873" i="7"/>
  <c r="U873" i="7" s="1"/>
  <c r="N874" i="7"/>
  <c r="S874" i="7" s="1"/>
  <c r="O874" i="7"/>
  <c r="T874" i="7" s="1"/>
  <c r="P874" i="7"/>
  <c r="U874" i="7" s="1"/>
  <c r="N875" i="7"/>
  <c r="S875" i="7" s="1"/>
  <c r="O875" i="7"/>
  <c r="T875" i="7" s="1"/>
  <c r="P875" i="7"/>
  <c r="U875" i="7" s="1"/>
  <c r="N876" i="7"/>
  <c r="S876" i="7" s="1"/>
  <c r="O876" i="7"/>
  <c r="T876" i="7" s="1"/>
  <c r="P876" i="7"/>
  <c r="U876" i="7" s="1"/>
  <c r="N877" i="7"/>
  <c r="S877" i="7" s="1"/>
  <c r="O877" i="7"/>
  <c r="T877" i="7" s="1"/>
  <c r="P877" i="7"/>
  <c r="U877" i="7" s="1"/>
  <c r="N878" i="7"/>
  <c r="S878" i="7" s="1"/>
  <c r="O878" i="7"/>
  <c r="T878" i="7" s="1"/>
  <c r="P878" i="7"/>
  <c r="U878" i="7" s="1"/>
  <c r="N879" i="7"/>
  <c r="S879" i="7" s="1"/>
  <c r="O879" i="7"/>
  <c r="T879" i="7" s="1"/>
  <c r="P879" i="7"/>
  <c r="U879" i="7" s="1"/>
  <c r="N880" i="7"/>
  <c r="S880" i="7" s="1"/>
  <c r="O880" i="7"/>
  <c r="T880" i="7" s="1"/>
  <c r="P880" i="7"/>
  <c r="U880" i="7" s="1"/>
  <c r="N881" i="7"/>
  <c r="S881" i="7" s="1"/>
  <c r="O881" i="7"/>
  <c r="T881" i="7" s="1"/>
  <c r="P881" i="7"/>
  <c r="U881" i="7" s="1"/>
  <c r="N882" i="7"/>
  <c r="S882" i="7" s="1"/>
  <c r="O882" i="7"/>
  <c r="T882" i="7" s="1"/>
  <c r="P882" i="7"/>
  <c r="U882" i="7" s="1"/>
  <c r="N883" i="7"/>
  <c r="S883" i="7" s="1"/>
  <c r="O883" i="7"/>
  <c r="T883" i="7" s="1"/>
  <c r="P883" i="7"/>
  <c r="U883" i="7" s="1"/>
  <c r="N884" i="7"/>
  <c r="S884" i="7" s="1"/>
  <c r="O884" i="7"/>
  <c r="T884" i="7" s="1"/>
  <c r="P884" i="7"/>
  <c r="U884" i="7" s="1"/>
  <c r="N885" i="7"/>
  <c r="S885" i="7" s="1"/>
  <c r="O885" i="7"/>
  <c r="T885" i="7" s="1"/>
  <c r="P885" i="7"/>
  <c r="U885" i="7" s="1"/>
  <c r="N886" i="7"/>
  <c r="S886" i="7" s="1"/>
  <c r="O886" i="7"/>
  <c r="T886" i="7" s="1"/>
  <c r="P886" i="7"/>
  <c r="U886" i="7" s="1"/>
  <c r="N887" i="7"/>
  <c r="S887" i="7" s="1"/>
  <c r="O887" i="7"/>
  <c r="T887" i="7" s="1"/>
  <c r="P887" i="7"/>
  <c r="U887" i="7" s="1"/>
  <c r="N888" i="7"/>
  <c r="S888" i="7" s="1"/>
  <c r="O888" i="7"/>
  <c r="T888" i="7" s="1"/>
  <c r="P888" i="7"/>
  <c r="U888" i="7" s="1"/>
  <c r="N889" i="7"/>
  <c r="S889" i="7" s="1"/>
  <c r="O889" i="7"/>
  <c r="T889" i="7" s="1"/>
  <c r="P889" i="7"/>
  <c r="U889" i="7" s="1"/>
  <c r="N890" i="7"/>
  <c r="S890" i="7" s="1"/>
  <c r="O890" i="7"/>
  <c r="T890" i="7" s="1"/>
  <c r="P890" i="7"/>
  <c r="U890" i="7" s="1"/>
  <c r="N891" i="7"/>
  <c r="S891" i="7" s="1"/>
  <c r="O891" i="7"/>
  <c r="T891" i="7" s="1"/>
  <c r="P891" i="7"/>
  <c r="U891" i="7" s="1"/>
  <c r="N892" i="7"/>
  <c r="S892" i="7" s="1"/>
  <c r="O892" i="7"/>
  <c r="T892" i="7" s="1"/>
  <c r="P892" i="7"/>
  <c r="U892" i="7" s="1"/>
  <c r="N893" i="7"/>
  <c r="S893" i="7" s="1"/>
  <c r="O893" i="7"/>
  <c r="T893" i="7" s="1"/>
  <c r="P893" i="7"/>
  <c r="U893" i="7" s="1"/>
  <c r="N894" i="7"/>
  <c r="S894" i="7" s="1"/>
  <c r="O894" i="7"/>
  <c r="T894" i="7" s="1"/>
  <c r="P894" i="7"/>
  <c r="U894" i="7" s="1"/>
  <c r="N895" i="7"/>
  <c r="S895" i="7" s="1"/>
  <c r="O895" i="7"/>
  <c r="T895" i="7" s="1"/>
  <c r="P895" i="7"/>
  <c r="U895" i="7" s="1"/>
  <c r="N896" i="7"/>
  <c r="S896" i="7" s="1"/>
  <c r="O896" i="7"/>
  <c r="T896" i="7" s="1"/>
  <c r="P896" i="7"/>
  <c r="U896" i="7" s="1"/>
  <c r="N897" i="7"/>
  <c r="S897" i="7" s="1"/>
  <c r="O897" i="7"/>
  <c r="T897" i="7" s="1"/>
  <c r="P897" i="7"/>
  <c r="U897" i="7" s="1"/>
  <c r="N898" i="7"/>
  <c r="S898" i="7" s="1"/>
  <c r="O898" i="7"/>
  <c r="T898" i="7" s="1"/>
  <c r="P898" i="7"/>
  <c r="U898" i="7" s="1"/>
  <c r="N899" i="7"/>
  <c r="S899" i="7" s="1"/>
  <c r="O899" i="7"/>
  <c r="T899" i="7" s="1"/>
  <c r="P899" i="7"/>
  <c r="U899" i="7" s="1"/>
  <c r="N900" i="7"/>
  <c r="S900" i="7" s="1"/>
  <c r="O900" i="7"/>
  <c r="T900" i="7" s="1"/>
  <c r="P900" i="7"/>
  <c r="U900" i="7" s="1"/>
  <c r="N901" i="7"/>
  <c r="S901" i="7" s="1"/>
  <c r="O901" i="7"/>
  <c r="T901" i="7" s="1"/>
  <c r="P901" i="7"/>
  <c r="U901" i="7" s="1"/>
  <c r="N902" i="7"/>
  <c r="S902" i="7" s="1"/>
  <c r="O902" i="7"/>
  <c r="T902" i="7" s="1"/>
  <c r="P902" i="7"/>
  <c r="U902" i="7" s="1"/>
  <c r="N903" i="7"/>
  <c r="S903" i="7" s="1"/>
  <c r="O903" i="7"/>
  <c r="T903" i="7" s="1"/>
  <c r="P903" i="7"/>
  <c r="U903" i="7" s="1"/>
  <c r="N904" i="7"/>
  <c r="S904" i="7" s="1"/>
  <c r="O904" i="7"/>
  <c r="T904" i="7" s="1"/>
  <c r="P904" i="7"/>
  <c r="U904" i="7" s="1"/>
  <c r="N905" i="7"/>
  <c r="S905" i="7" s="1"/>
  <c r="O905" i="7"/>
  <c r="T905" i="7" s="1"/>
  <c r="P905" i="7"/>
  <c r="U905" i="7" s="1"/>
  <c r="N906" i="7"/>
  <c r="S906" i="7" s="1"/>
  <c r="O906" i="7"/>
  <c r="T906" i="7" s="1"/>
  <c r="P906" i="7"/>
  <c r="U906" i="7" s="1"/>
  <c r="N907" i="7"/>
  <c r="S907" i="7" s="1"/>
  <c r="O907" i="7"/>
  <c r="T907" i="7" s="1"/>
  <c r="P907" i="7"/>
  <c r="U907" i="7" s="1"/>
  <c r="N908" i="7"/>
  <c r="S908" i="7" s="1"/>
  <c r="O908" i="7"/>
  <c r="T908" i="7" s="1"/>
  <c r="P908" i="7"/>
  <c r="U908" i="7" s="1"/>
  <c r="N909" i="7"/>
  <c r="S909" i="7" s="1"/>
  <c r="O909" i="7"/>
  <c r="T909" i="7" s="1"/>
  <c r="P909" i="7"/>
  <c r="U909" i="7" s="1"/>
  <c r="N910" i="7"/>
  <c r="S910" i="7" s="1"/>
  <c r="O910" i="7"/>
  <c r="T910" i="7" s="1"/>
  <c r="P910" i="7"/>
  <c r="U910" i="7" s="1"/>
  <c r="N911" i="7"/>
  <c r="S911" i="7" s="1"/>
  <c r="O911" i="7"/>
  <c r="T911" i="7" s="1"/>
  <c r="P911" i="7"/>
  <c r="U911" i="7" s="1"/>
  <c r="N912" i="7"/>
  <c r="S912" i="7" s="1"/>
  <c r="O912" i="7"/>
  <c r="T912" i="7" s="1"/>
  <c r="P912" i="7"/>
  <c r="U912" i="7" s="1"/>
  <c r="N913" i="7"/>
  <c r="S913" i="7" s="1"/>
  <c r="O913" i="7"/>
  <c r="T913" i="7" s="1"/>
  <c r="P913" i="7"/>
  <c r="U913" i="7" s="1"/>
  <c r="N914" i="7"/>
  <c r="S914" i="7" s="1"/>
  <c r="O914" i="7"/>
  <c r="T914" i="7" s="1"/>
  <c r="P914" i="7"/>
  <c r="U914" i="7" s="1"/>
  <c r="N915" i="7"/>
  <c r="S915" i="7" s="1"/>
  <c r="O915" i="7"/>
  <c r="T915" i="7" s="1"/>
  <c r="P915" i="7"/>
  <c r="U915" i="7" s="1"/>
  <c r="N916" i="7"/>
  <c r="S916" i="7" s="1"/>
  <c r="O916" i="7"/>
  <c r="T916" i="7" s="1"/>
  <c r="P916" i="7"/>
  <c r="U916" i="7" s="1"/>
  <c r="N917" i="7"/>
  <c r="S917" i="7" s="1"/>
  <c r="O917" i="7"/>
  <c r="T917" i="7" s="1"/>
  <c r="P917" i="7"/>
  <c r="U917" i="7" s="1"/>
  <c r="N918" i="7"/>
  <c r="S918" i="7" s="1"/>
  <c r="O918" i="7"/>
  <c r="T918" i="7" s="1"/>
  <c r="P918" i="7"/>
  <c r="U918" i="7" s="1"/>
  <c r="N919" i="7"/>
  <c r="S919" i="7" s="1"/>
  <c r="O919" i="7"/>
  <c r="T919" i="7" s="1"/>
  <c r="P919" i="7"/>
  <c r="U919" i="7" s="1"/>
  <c r="N920" i="7"/>
  <c r="S920" i="7" s="1"/>
  <c r="O920" i="7"/>
  <c r="T920" i="7" s="1"/>
  <c r="P920" i="7"/>
  <c r="U920" i="7" s="1"/>
  <c r="N921" i="7"/>
  <c r="S921" i="7" s="1"/>
  <c r="O921" i="7"/>
  <c r="T921" i="7" s="1"/>
  <c r="P921" i="7"/>
  <c r="U921" i="7" s="1"/>
  <c r="N922" i="7"/>
  <c r="S922" i="7" s="1"/>
  <c r="O922" i="7"/>
  <c r="T922" i="7" s="1"/>
  <c r="P922" i="7"/>
  <c r="U922" i="7" s="1"/>
  <c r="N923" i="7"/>
  <c r="S923" i="7" s="1"/>
  <c r="O923" i="7"/>
  <c r="T923" i="7" s="1"/>
  <c r="P923" i="7"/>
  <c r="U923" i="7" s="1"/>
  <c r="N924" i="7"/>
  <c r="S924" i="7" s="1"/>
  <c r="O924" i="7"/>
  <c r="T924" i="7" s="1"/>
  <c r="P924" i="7"/>
  <c r="U924" i="7" s="1"/>
  <c r="N925" i="7"/>
  <c r="S925" i="7" s="1"/>
  <c r="O925" i="7"/>
  <c r="T925" i="7" s="1"/>
  <c r="P925" i="7"/>
  <c r="U925" i="7" s="1"/>
  <c r="N926" i="7"/>
  <c r="S926" i="7" s="1"/>
  <c r="O926" i="7"/>
  <c r="T926" i="7" s="1"/>
  <c r="P926" i="7"/>
  <c r="U926" i="7" s="1"/>
  <c r="N927" i="7"/>
  <c r="S927" i="7" s="1"/>
  <c r="O927" i="7"/>
  <c r="T927" i="7" s="1"/>
  <c r="P927" i="7"/>
  <c r="U927" i="7" s="1"/>
  <c r="N928" i="7"/>
  <c r="S928" i="7" s="1"/>
  <c r="O928" i="7"/>
  <c r="T928" i="7" s="1"/>
  <c r="P928" i="7"/>
  <c r="U928" i="7" s="1"/>
  <c r="M6" i="7"/>
  <c r="M7" i="7"/>
  <c r="R7" i="7" s="1"/>
  <c r="M8" i="7"/>
  <c r="R8" i="7" s="1"/>
  <c r="M9" i="7"/>
  <c r="M10" i="7"/>
  <c r="M11" i="7"/>
  <c r="M12" i="7"/>
  <c r="M13" i="7"/>
  <c r="M14" i="7"/>
  <c r="M15" i="7"/>
  <c r="R15" i="7" s="1"/>
  <c r="M16" i="7"/>
  <c r="M17" i="7"/>
  <c r="M18" i="7"/>
  <c r="R18" i="7" s="1"/>
  <c r="M19" i="7"/>
  <c r="R19" i="7" s="1"/>
  <c r="M20" i="7"/>
  <c r="M21" i="7"/>
  <c r="M22" i="7"/>
  <c r="M23" i="7"/>
  <c r="M24" i="7"/>
  <c r="M25" i="7"/>
  <c r="M26" i="7"/>
  <c r="R26" i="7" s="1"/>
  <c r="M27" i="7"/>
  <c r="M28" i="7"/>
  <c r="R28" i="7" s="1"/>
  <c r="M29" i="7"/>
  <c r="M30" i="7"/>
  <c r="R30" i="7" s="1"/>
  <c r="M31" i="7"/>
  <c r="M32" i="7"/>
  <c r="Q32" i="7" s="1"/>
  <c r="V32" i="7" s="1"/>
  <c r="M33" i="7"/>
  <c r="M34" i="7"/>
  <c r="M35" i="7"/>
  <c r="R35" i="7" s="1"/>
  <c r="M36" i="7"/>
  <c r="R36" i="7" s="1"/>
  <c r="M37" i="7"/>
  <c r="M38" i="7"/>
  <c r="M39" i="7"/>
  <c r="R39" i="7" s="1"/>
  <c r="M40" i="7"/>
  <c r="R40" i="7" s="1"/>
  <c r="M41" i="7"/>
  <c r="M42" i="7"/>
  <c r="M43" i="7"/>
  <c r="M44" i="7"/>
  <c r="M45" i="7"/>
  <c r="M46" i="7"/>
  <c r="M47" i="7"/>
  <c r="R47" i="7" s="1"/>
  <c r="M48" i="7"/>
  <c r="M49" i="7"/>
  <c r="M50" i="7"/>
  <c r="R50" i="7" s="1"/>
  <c r="M51" i="7"/>
  <c r="R51" i="7" s="1"/>
  <c r="M52" i="7"/>
  <c r="M53" i="7"/>
  <c r="M54" i="7"/>
  <c r="M55" i="7"/>
  <c r="M56" i="7"/>
  <c r="M57" i="7"/>
  <c r="M58" i="7"/>
  <c r="R58" i="7" s="1"/>
  <c r="M59" i="7"/>
  <c r="M60" i="7"/>
  <c r="R60" i="7" s="1"/>
  <c r="M61" i="7"/>
  <c r="R61" i="7" s="1"/>
  <c r="M62" i="7"/>
  <c r="M63" i="7"/>
  <c r="M64" i="7"/>
  <c r="M65" i="7"/>
  <c r="M66" i="7"/>
  <c r="R66" i="7" s="1"/>
  <c r="M67" i="7"/>
  <c r="M68" i="7"/>
  <c r="R68" i="7" s="1"/>
  <c r="M69" i="7"/>
  <c r="R69" i="7" s="1"/>
  <c r="M70" i="7"/>
  <c r="M71" i="7"/>
  <c r="M72" i="7"/>
  <c r="M73" i="7"/>
  <c r="M74" i="7"/>
  <c r="R74" i="7" s="1"/>
  <c r="M75" i="7"/>
  <c r="R75" i="7" s="1"/>
  <c r="M76" i="7"/>
  <c r="R76" i="7" s="1"/>
  <c r="M77" i="7"/>
  <c r="R77" i="7" s="1"/>
  <c r="M78" i="7"/>
  <c r="M79" i="7"/>
  <c r="M80" i="7"/>
  <c r="M81" i="7"/>
  <c r="M82" i="7"/>
  <c r="R82" i="7" s="1"/>
  <c r="M83" i="7"/>
  <c r="M84" i="7"/>
  <c r="R84" i="7" s="1"/>
  <c r="M85" i="7"/>
  <c r="Q85" i="7" s="1"/>
  <c r="V85" i="7" s="1"/>
  <c r="M86" i="7"/>
  <c r="M87" i="7"/>
  <c r="M88" i="7"/>
  <c r="M89" i="7"/>
  <c r="M90" i="7"/>
  <c r="R90" i="7" s="1"/>
  <c r="M91" i="7"/>
  <c r="M92" i="7"/>
  <c r="R92" i="7" s="1"/>
  <c r="M93" i="7"/>
  <c r="R93" i="7" s="1"/>
  <c r="M94" i="7"/>
  <c r="M95" i="7"/>
  <c r="M96" i="7"/>
  <c r="M97" i="7"/>
  <c r="M98" i="7"/>
  <c r="R98" i="7" s="1"/>
  <c r="M99" i="7"/>
  <c r="M100" i="7"/>
  <c r="R100" i="7" s="1"/>
  <c r="M101" i="7"/>
  <c r="R101" i="7" s="1"/>
  <c r="M102" i="7"/>
  <c r="M103" i="7"/>
  <c r="M104" i="7"/>
  <c r="M105" i="7"/>
  <c r="M106" i="7"/>
  <c r="R106" i="7" s="1"/>
  <c r="M107" i="7"/>
  <c r="M108" i="7"/>
  <c r="R108" i="7" s="1"/>
  <c r="M109" i="7"/>
  <c r="R109" i="7" s="1"/>
  <c r="M110" i="7"/>
  <c r="M111" i="7"/>
  <c r="M112" i="7"/>
  <c r="M113" i="7"/>
  <c r="M114" i="7"/>
  <c r="R114" i="7" s="1"/>
  <c r="M115" i="7"/>
  <c r="M116" i="7"/>
  <c r="R116" i="7" s="1"/>
  <c r="M117" i="7"/>
  <c r="R117" i="7" s="1"/>
  <c r="M118" i="7"/>
  <c r="M119" i="7"/>
  <c r="M120" i="7"/>
  <c r="M121" i="7"/>
  <c r="M122" i="7"/>
  <c r="R122" i="7" s="1"/>
  <c r="M123" i="7"/>
  <c r="M124" i="7"/>
  <c r="R124" i="7" s="1"/>
  <c r="M125" i="7"/>
  <c r="R125" i="7" s="1"/>
  <c r="M126" i="7"/>
  <c r="M127" i="7"/>
  <c r="M128" i="7"/>
  <c r="M129" i="7"/>
  <c r="M130" i="7"/>
  <c r="R130" i="7" s="1"/>
  <c r="M131" i="7"/>
  <c r="M132" i="7"/>
  <c r="R132" i="7" s="1"/>
  <c r="M133" i="7"/>
  <c r="R133" i="7" s="1"/>
  <c r="M134" i="7"/>
  <c r="M135" i="7"/>
  <c r="M136" i="7"/>
  <c r="M137" i="7"/>
  <c r="M138" i="7"/>
  <c r="R138" i="7" s="1"/>
  <c r="M139" i="7"/>
  <c r="M140" i="7"/>
  <c r="R140" i="7" s="1"/>
  <c r="M141" i="7"/>
  <c r="R141" i="7" s="1"/>
  <c r="M142" i="7"/>
  <c r="Q142" i="7" s="1"/>
  <c r="V142" i="7" s="1"/>
  <c r="M143" i="7"/>
  <c r="R143" i="7" s="1"/>
  <c r="M144" i="7"/>
  <c r="M145" i="7"/>
  <c r="M146" i="7"/>
  <c r="R146" i="7" s="1"/>
  <c r="M147" i="7"/>
  <c r="M148" i="7"/>
  <c r="R148" i="7" s="1"/>
  <c r="M149" i="7"/>
  <c r="R149" i="7" s="1"/>
  <c r="M150" i="7"/>
  <c r="M151" i="7"/>
  <c r="M152" i="7"/>
  <c r="M153" i="7"/>
  <c r="M154" i="7"/>
  <c r="R154" i="7" s="1"/>
  <c r="M155" i="7"/>
  <c r="M156" i="7"/>
  <c r="R156" i="7" s="1"/>
  <c r="M157" i="7"/>
  <c r="R157" i="7" s="1"/>
  <c r="M158" i="7"/>
  <c r="Q158" i="7" s="1"/>
  <c r="V158" i="7" s="1"/>
  <c r="M159" i="7"/>
  <c r="M160" i="7"/>
  <c r="M161" i="7"/>
  <c r="M162" i="7"/>
  <c r="R162" i="7" s="1"/>
  <c r="M163" i="7"/>
  <c r="M164" i="7"/>
  <c r="R164" i="7" s="1"/>
  <c r="M165" i="7"/>
  <c r="R165" i="7" s="1"/>
  <c r="M166" i="7"/>
  <c r="Q166" i="7" s="1"/>
  <c r="V166" i="7" s="1"/>
  <c r="M167" i="7"/>
  <c r="M168" i="7"/>
  <c r="M169" i="7"/>
  <c r="M170" i="7"/>
  <c r="R170" i="7" s="1"/>
  <c r="M171" i="7"/>
  <c r="M172" i="7"/>
  <c r="R172" i="7" s="1"/>
  <c r="M173" i="7"/>
  <c r="R173" i="7" s="1"/>
  <c r="M174" i="7"/>
  <c r="M175" i="7"/>
  <c r="M176" i="7"/>
  <c r="M177" i="7"/>
  <c r="M178" i="7"/>
  <c r="R178" i="7" s="1"/>
  <c r="M179" i="7"/>
  <c r="M180" i="7"/>
  <c r="M181" i="7"/>
  <c r="R181" i="7" s="1"/>
  <c r="M182" i="7"/>
  <c r="M183" i="7"/>
  <c r="M184" i="7"/>
  <c r="M185" i="7"/>
  <c r="M186" i="7"/>
  <c r="R186" i="7" s="1"/>
  <c r="M187" i="7"/>
  <c r="M188" i="7"/>
  <c r="R188" i="7" s="1"/>
  <c r="M189" i="7"/>
  <c r="R189" i="7" s="1"/>
  <c r="M190" i="7"/>
  <c r="M191" i="7"/>
  <c r="M192" i="7"/>
  <c r="M193" i="7"/>
  <c r="M194" i="7"/>
  <c r="R194" i="7" s="1"/>
  <c r="M195" i="7"/>
  <c r="M196" i="7"/>
  <c r="R196" i="7" s="1"/>
  <c r="M197" i="7"/>
  <c r="R197" i="7" s="1"/>
  <c r="M198" i="7"/>
  <c r="M199" i="7"/>
  <c r="M200" i="7"/>
  <c r="M201" i="7"/>
  <c r="M202" i="7"/>
  <c r="R202" i="7" s="1"/>
  <c r="M203" i="7"/>
  <c r="M204" i="7"/>
  <c r="R204" i="7" s="1"/>
  <c r="M205" i="7"/>
  <c r="R205" i="7" s="1"/>
  <c r="M206" i="7"/>
  <c r="Q206" i="7" s="1"/>
  <c r="V206" i="7" s="1"/>
  <c r="M207" i="7"/>
  <c r="M208" i="7"/>
  <c r="M209" i="7"/>
  <c r="M210" i="7"/>
  <c r="R210" i="7" s="1"/>
  <c r="M211" i="7"/>
  <c r="M212" i="7"/>
  <c r="R212" i="7" s="1"/>
  <c r="M213" i="7"/>
  <c r="R213" i="7" s="1"/>
  <c r="M214" i="7"/>
  <c r="M215" i="7"/>
  <c r="M216" i="7"/>
  <c r="M217" i="7"/>
  <c r="M218" i="7"/>
  <c r="R218" i="7" s="1"/>
  <c r="M219" i="7"/>
  <c r="M220" i="7"/>
  <c r="R220" i="7" s="1"/>
  <c r="M221" i="7"/>
  <c r="R221" i="7" s="1"/>
  <c r="M222" i="7"/>
  <c r="Q222" i="7" s="1"/>
  <c r="V222" i="7" s="1"/>
  <c r="M223" i="7"/>
  <c r="M224" i="7"/>
  <c r="M225" i="7"/>
  <c r="M226" i="7"/>
  <c r="R226" i="7" s="1"/>
  <c r="M227" i="7"/>
  <c r="M228" i="7"/>
  <c r="R228" i="7" s="1"/>
  <c r="M229" i="7"/>
  <c r="R229" i="7" s="1"/>
  <c r="M230" i="7"/>
  <c r="Q230" i="7" s="1"/>
  <c r="V230" i="7" s="1"/>
  <c r="M231" i="7"/>
  <c r="M232" i="7"/>
  <c r="M233" i="7"/>
  <c r="M234" i="7"/>
  <c r="R234" i="7" s="1"/>
  <c r="M235" i="7"/>
  <c r="M236" i="7"/>
  <c r="R236" i="7" s="1"/>
  <c r="M237" i="7"/>
  <c r="R237" i="7" s="1"/>
  <c r="M238" i="7"/>
  <c r="M239" i="7"/>
  <c r="M240" i="7"/>
  <c r="M241" i="7"/>
  <c r="M242" i="7"/>
  <c r="R242" i="7" s="1"/>
  <c r="M243" i="7"/>
  <c r="M244" i="7"/>
  <c r="M245" i="7"/>
  <c r="R245" i="7" s="1"/>
  <c r="M246" i="7"/>
  <c r="M247" i="7"/>
  <c r="M248" i="7"/>
  <c r="M249" i="7"/>
  <c r="M250" i="7"/>
  <c r="R250" i="7" s="1"/>
  <c r="M251" i="7"/>
  <c r="M252" i="7"/>
  <c r="M253" i="7"/>
  <c r="R253" i="7" s="1"/>
  <c r="M254" i="7"/>
  <c r="M255" i="7"/>
  <c r="M256" i="7"/>
  <c r="M257" i="7"/>
  <c r="M258" i="7"/>
  <c r="R258" i="7" s="1"/>
  <c r="M259" i="7"/>
  <c r="M260" i="7"/>
  <c r="R260" i="7" s="1"/>
  <c r="M261" i="7"/>
  <c r="R261" i="7" s="1"/>
  <c r="M262" i="7"/>
  <c r="M263" i="7"/>
  <c r="R263" i="7" s="1"/>
  <c r="M264" i="7"/>
  <c r="M265" i="7"/>
  <c r="M266" i="7"/>
  <c r="R266" i="7" s="1"/>
  <c r="M267" i="7"/>
  <c r="M268" i="7"/>
  <c r="R268" i="7" s="1"/>
  <c r="M269" i="7"/>
  <c r="R269" i="7" s="1"/>
  <c r="M270" i="7"/>
  <c r="Q270" i="7" s="1"/>
  <c r="V270" i="7" s="1"/>
  <c r="M271" i="7"/>
  <c r="M272" i="7"/>
  <c r="M273" i="7"/>
  <c r="M274" i="7"/>
  <c r="R274" i="7" s="1"/>
  <c r="M275" i="7"/>
  <c r="M276" i="7"/>
  <c r="R276" i="7" s="1"/>
  <c r="M277" i="7"/>
  <c r="R277" i="7" s="1"/>
  <c r="M278" i="7"/>
  <c r="M279" i="7"/>
  <c r="M280" i="7"/>
  <c r="M281" i="7"/>
  <c r="M282" i="7"/>
  <c r="R282" i="7" s="1"/>
  <c r="M283" i="7"/>
  <c r="M284" i="7"/>
  <c r="R284" i="7" s="1"/>
  <c r="M285" i="7"/>
  <c r="R285" i="7" s="1"/>
  <c r="M286" i="7"/>
  <c r="Q286" i="7" s="1"/>
  <c r="V286" i="7" s="1"/>
  <c r="M287" i="7"/>
  <c r="M288" i="7"/>
  <c r="M289" i="7"/>
  <c r="M290" i="7"/>
  <c r="R290" i="7" s="1"/>
  <c r="M291" i="7"/>
  <c r="M292" i="7"/>
  <c r="R292" i="7" s="1"/>
  <c r="M293" i="7"/>
  <c r="R293" i="7" s="1"/>
  <c r="M294" i="7"/>
  <c r="Q294" i="7" s="1"/>
  <c r="V294" i="7" s="1"/>
  <c r="M295" i="7"/>
  <c r="M296" i="7"/>
  <c r="M297" i="7"/>
  <c r="M298" i="7"/>
  <c r="R298" i="7" s="1"/>
  <c r="M299" i="7"/>
  <c r="M300" i="7"/>
  <c r="R300" i="7" s="1"/>
  <c r="M301" i="7"/>
  <c r="R301" i="7" s="1"/>
  <c r="M302" i="7"/>
  <c r="M303" i="7"/>
  <c r="M304" i="7"/>
  <c r="M305" i="7"/>
  <c r="M306" i="7"/>
  <c r="R306" i="7" s="1"/>
  <c r="M307" i="7"/>
  <c r="M308" i="7"/>
  <c r="M309" i="7"/>
  <c r="R309" i="7" s="1"/>
  <c r="M310" i="7"/>
  <c r="M311" i="7"/>
  <c r="M312" i="7"/>
  <c r="M313" i="7"/>
  <c r="M314" i="7"/>
  <c r="R314" i="7" s="1"/>
  <c r="M315" i="7"/>
  <c r="M316" i="7"/>
  <c r="M317" i="7"/>
  <c r="R317" i="7" s="1"/>
  <c r="M318" i="7"/>
  <c r="M319" i="7"/>
  <c r="M320" i="7"/>
  <c r="M321" i="7"/>
  <c r="M322" i="7"/>
  <c r="R322" i="7" s="1"/>
  <c r="M323" i="7"/>
  <c r="M324" i="7"/>
  <c r="R324" i="7" s="1"/>
  <c r="M325" i="7"/>
  <c r="R325" i="7" s="1"/>
  <c r="M326" i="7"/>
  <c r="M327" i="7"/>
  <c r="M328" i="7"/>
  <c r="M329" i="7"/>
  <c r="M330" i="7"/>
  <c r="R330" i="7" s="1"/>
  <c r="M331" i="7"/>
  <c r="M332" i="7"/>
  <c r="R332" i="7" s="1"/>
  <c r="M333" i="7"/>
  <c r="R333" i="7" s="1"/>
  <c r="M334" i="7"/>
  <c r="Q334" i="7" s="1"/>
  <c r="V334" i="7" s="1"/>
  <c r="M335" i="7"/>
  <c r="M336" i="7"/>
  <c r="M337" i="7"/>
  <c r="M338" i="7"/>
  <c r="R338" i="7" s="1"/>
  <c r="M339" i="7"/>
  <c r="M340" i="7"/>
  <c r="R340" i="7" s="1"/>
  <c r="M341" i="7"/>
  <c r="R341" i="7" s="1"/>
  <c r="M342" i="7"/>
  <c r="M343" i="7"/>
  <c r="M344" i="7"/>
  <c r="M345" i="7"/>
  <c r="M346" i="7"/>
  <c r="R346" i="7" s="1"/>
  <c r="M347" i="7"/>
  <c r="M348" i="7"/>
  <c r="R348" i="7" s="1"/>
  <c r="M349" i="7"/>
  <c r="R349" i="7" s="1"/>
  <c r="M350" i="7"/>
  <c r="Q350" i="7" s="1"/>
  <c r="V350" i="7" s="1"/>
  <c r="M351" i="7"/>
  <c r="M352" i="7"/>
  <c r="M353" i="7"/>
  <c r="M354" i="7"/>
  <c r="R354" i="7" s="1"/>
  <c r="M355" i="7"/>
  <c r="M356" i="7"/>
  <c r="R356" i="7" s="1"/>
  <c r="M357" i="7"/>
  <c r="R357" i="7" s="1"/>
  <c r="M358" i="7"/>
  <c r="Q358" i="7" s="1"/>
  <c r="V358" i="7" s="1"/>
  <c r="M359" i="7"/>
  <c r="M360" i="7"/>
  <c r="M361" i="7"/>
  <c r="M362" i="7"/>
  <c r="R362" i="7" s="1"/>
  <c r="M363" i="7"/>
  <c r="M364" i="7"/>
  <c r="R364" i="7" s="1"/>
  <c r="M365" i="7"/>
  <c r="R365" i="7" s="1"/>
  <c r="M366" i="7"/>
  <c r="M367" i="7"/>
  <c r="M368" i="7"/>
  <c r="M369" i="7"/>
  <c r="M370" i="7"/>
  <c r="R370" i="7" s="1"/>
  <c r="M371" i="7"/>
  <c r="M372" i="7"/>
  <c r="M373" i="7"/>
  <c r="R373" i="7" s="1"/>
  <c r="M374" i="7"/>
  <c r="M375" i="7"/>
  <c r="M376" i="7"/>
  <c r="M377" i="7"/>
  <c r="M378" i="7"/>
  <c r="R378" i="7" s="1"/>
  <c r="M379" i="7"/>
  <c r="M380" i="7"/>
  <c r="R380" i="7" s="1"/>
  <c r="M381" i="7"/>
  <c r="R381" i="7" s="1"/>
  <c r="M382" i="7"/>
  <c r="M383" i="7"/>
  <c r="M384" i="7"/>
  <c r="M385" i="7"/>
  <c r="M386" i="7"/>
  <c r="R386" i="7" s="1"/>
  <c r="M387" i="7"/>
  <c r="M388" i="7"/>
  <c r="R388" i="7" s="1"/>
  <c r="M389" i="7"/>
  <c r="R389" i="7" s="1"/>
  <c r="M390" i="7"/>
  <c r="M391" i="7"/>
  <c r="M392" i="7"/>
  <c r="M393" i="7"/>
  <c r="M394" i="7"/>
  <c r="R394" i="7" s="1"/>
  <c r="M395" i="7"/>
  <c r="M396" i="7"/>
  <c r="R396" i="7" s="1"/>
  <c r="M397" i="7"/>
  <c r="R397" i="7" s="1"/>
  <c r="M398" i="7"/>
  <c r="Q398" i="7" s="1"/>
  <c r="V398" i="7" s="1"/>
  <c r="M399" i="7"/>
  <c r="M400" i="7"/>
  <c r="M401" i="7"/>
  <c r="M402" i="7"/>
  <c r="R402" i="7" s="1"/>
  <c r="M403" i="7"/>
  <c r="M404" i="7"/>
  <c r="R404" i="7" s="1"/>
  <c r="M405" i="7"/>
  <c r="R405" i="7" s="1"/>
  <c r="M406" i="7"/>
  <c r="M407" i="7"/>
  <c r="M408" i="7"/>
  <c r="M409" i="7"/>
  <c r="M410" i="7"/>
  <c r="R410" i="7" s="1"/>
  <c r="M411" i="7"/>
  <c r="M412" i="7"/>
  <c r="R412" i="7" s="1"/>
  <c r="M413" i="7"/>
  <c r="R413" i="7" s="1"/>
  <c r="M414" i="7"/>
  <c r="Q414" i="7" s="1"/>
  <c r="V414" i="7" s="1"/>
  <c r="M415" i="7"/>
  <c r="M416" i="7"/>
  <c r="M417" i="7"/>
  <c r="M418" i="7"/>
  <c r="R418" i="7" s="1"/>
  <c r="M419" i="7"/>
  <c r="M420" i="7"/>
  <c r="M421" i="7"/>
  <c r="R421" i="7" s="1"/>
  <c r="M422" i="7"/>
  <c r="Q422" i="7" s="1"/>
  <c r="V422" i="7" s="1"/>
  <c r="M423" i="7"/>
  <c r="M424" i="7"/>
  <c r="M425" i="7"/>
  <c r="M426" i="7"/>
  <c r="R426" i="7" s="1"/>
  <c r="M427" i="7"/>
  <c r="M428" i="7"/>
  <c r="R428" i="7" s="1"/>
  <c r="M429" i="7"/>
  <c r="R429" i="7" s="1"/>
  <c r="M430" i="7"/>
  <c r="M431" i="7"/>
  <c r="M432" i="7"/>
  <c r="M433" i="7"/>
  <c r="M434" i="7"/>
  <c r="R434" i="7" s="1"/>
  <c r="M435" i="7"/>
  <c r="M436" i="7"/>
  <c r="R436" i="7" s="1"/>
  <c r="M437" i="7"/>
  <c r="R437" i="7" s="1"/>
  <c r="M438" i="7"/>
  <c r="M439" i="7"/>
  <c r="R439" i="7" s="1"/>
  <c r="M440" i="7"/>
  <c r="M441" i="7"/>
  <c r="M442" i="7"/>
  <c r="R442" i="7" s="1"/>
  <c r="M443" i="7"/>
  <c r="M444" i="7"/>
  <c r="R444" i="7" s="1"/>
  <c r="M445" i="7"/>
  <c r="R445" i="7" s="1"/>
  <c r="M446" i="7"/>
  <c r="M447" i="7"/>
  <c r="M448" i="7"/>
  <c r="M449" i="7"/>
  <c r="M450" i="7"/>
  <c r="R450" i="7" s="1"/>
  <c r="M451" i="7"/>
  <c r="M452" i="7"/>
  <c r="R452" i="7" s="1"/>
  <c r="M453" i="7"/>
  <c r="R453" i="7" s="1"/>
  <c r="M454" i="7"/>
  <c r="M455" i="7"/>
  <c r="M456" i="7"/>
  <c r="M457" i="7"/>
  <c r="M458" i="7"/>
  <c r="R458" i="7" s="1"/>
  <c r="M459" i="7"/>
  <c r="M460" i="7"/>
  <c r="R460" i="7" s="1"/>
  <c r="M461" i="7"/>
  <c r="R461" i="7" s="1"/>
  <c r="M462" i="7"/>
  <c r="Q462" i="7" s="1"/>
  <c r="V462" i="7" s="1"/>
  <c r="M463" i="7"/>
  <c r="M464" i="7"/>
  <c r="M465" i="7"/>
  <c r="M466" i="7"/>
  <c r="R466" i="7" s="1"/>
  <c r="M467" i="7"/>
  <c r="M468" i="7"/>
  <c r="R468" i="7" s="1"/>
  <c r="M469" i="7"/>
  <c r="R469" i="7" s="1"/>
  <c r="M470" i="7"/>
  <c r="M471" i="7"/>
  <c r="M472" i="7"/>
  <c r="M473" i="7"/>
  <c r="M474" i="7"/>
  <c r="R474" i="7" s="1"/>
  <c r="M475" i="7"/>
  <c r="M476" i="7"/>
  <c r="R476" i="7" s="1"/>
  <c r="M477" i="7"/>
  <c r="R477" i="7" s="1"/>
  <c r="M478" i="7"/>
  <c r="Q478" i="7" s="1"/>
  <c r="V478" i="7" s="1"/>
  <c r="M479" i="7"/>
  <c r="M480" i="7"/>
  <c r="M481" i="7"/>
  <c r="M482" i="7"/>
  <c r="R482" i="7" s="1"/>
  <c r="M483" i="7"/>
  <c r="M484" i="7"/>
  <c r="M485" i="7"/>
  <c r="R485" i="7" s="1"/>
  <c r="M486" i="7"/>
  <c r="Q486" i="7" s="1"/>
  <c r="V486" i="7" s="1"/>
  <c r="M487" i="7"/>
  <c r="M488" i="7"/>
  <c r="M489" i="7"/>
  <c r="M490" i="7"/>
  <c r="R490" i="7" s="1"/>
  <c r="M491" i="7"/>
  <c r="M492" i="7"/>
  <c r="R492" i="7" s="1"/>
  <c r="M493" i="7"/>
  <c r="R493" i="7" s="1"/>
  <c r="M494" i="7"/>
  <c r="M495" i="7"/>
  <c r="M496" i="7"/>
  <c r="M497" i="7"/>
  <c r="M498" i="7"/>
  <c r="R498" i="7" s="1"/>
  <c r="M499" i="7"/>
  <c r="M500" i="7"/>
  <c r="M501" i="7"/>
  <c r="R501" i="7" s="1"/>
  <c r="M502" i="7"/>
  <c r="M503" i="7"/>
  <c r="M504" i="7"/>
  <c r="M505" i="7"/>
  <c r="M506" i="7"/>
  <c r="R506" i="7" s="1"/>
  <c r="M507" i="7"/>
  <c r="M508" i="7"/>
  <c r="R508" i="7" s="1"/>
  <c r="M509" i="7"/>
  <c r="R509" i="7" s="1"/>
  <c r="M510" i="7"/>
  <c r="M511" i="7"/>
  <c r="M512" i="7"/>
  <c r="M513" i="7"/>
  <c r="M514" i="7"/>
  <c r="R514" i="7" s="1"/>
  <c r="M515" i="7"/>
  <c r="M516" i="7"/>
  <c r="R516" i="7" s="1"/>
  <c r="M517" i="7"/>
  <c r="R517" i="7" s="1"/>
  <c r="M518" i="7"/>
  <c r="M519" i="7"/>
  <c r="M520" i="7"/>
  <c r="M521" i="7"/>
  <c r="M522" i="7"/>
  <c r="R522" i="7" s="1"/>
  <c r="M523" i="7"/>
  <c r="M524" i="7"/>
  <c r="R524" i="7" s="1"/>
  <c r="M525" i="7"/>
  <c r="R525" i="7" s="1"/>
  <c r="M526" i="7"/>
  <c r="Q526" i="7" s="1"/>
  <c r="V526" i="7" s="1"/>
  <c r="M527" i="7"/>
  <c r="M528" i="7"/>
  <c r="M529" i="7"/>
  <c r="M530" i="7"/>
  <c r="R530" i="7" s="1"/>
  <c r="M531" i="7"/>
  <c r="M532" i="7"/>
  <c r="R532" i="7" s="1"/>
  <c r="M533" i="7"/>
  <c r="R533" i="7" s="1"/>
  <c r="M534" i="7"/>
  <c r="M535" i="7"/>
  <c r="M536" i="7"/>
  <c r="M537" i="7"/>
  <c r="M538" i="7"/>
  <c r="R538" i="7" s="1"/>
  <c r="M539" i="7"/>
  <c r="M540" i="7"/>
  <c r="R540" i="7" s="1"/>
  <c r="M541" i="7"/>
  <c r="R541" i="7" s="1"/>
  <c r="M542" i="7"/>
  <c r="Q542" i="7" s="1"/>
  <c r="V542" i="7" s="1"/>
  <c r="M543" i="7"/>
  <c r="M544" i="7"/>
  <c r="M545" i="7"/>
  <c r="M546" i="7"/>
  <c r="R546" i="7" s="1"/>
  <c r="M547" i="7"/>
  <c r="R547" i="7" s="1"/>
  <c r="M548" i="7"/>
  <c r="R548" i="7" s="1"/>
  <c r="M549" i="7"/>
  <c r="R549" i="7" s="1"/>
  <c r="M550" i="7"/>
  <c r="Q550" i="7" s="1"/>
  <c r="V550" i="7" s="1"/>
  <c r="M551" i="7"/>
  <c r="M552" i="7"/>
  <c r="M553" i="7"/>
  <c r="R553" i="7" s="1"/>
  <c r="M554" i="7"/>
  <c r="R554" i="7" s="1"/>
  <c r="M555" i="7"/>
  <c r="R555" i="7" s="1"/>
  <c r="M556" i="7"/>
  <c r="R556" i="7" s="1"/>
  <c r="M557" i="7"/>
  <c r="R557" i="7" s="1"/>
  <c r="M558" i="7"/>
  <c r="M559" i="7"/>
  <c r="R559" i="7" s="1"/>
  <c r="M560" i="7"/>
  <c r="M561" i="7"/>
  <c r="R561" i="7" s="1"/>
  <c r="M562" i="7"/>
  <c r="R562" i="7" s="1"/>
  <c r="M563" i="7"/>
  <c r="R563" i="7" s="1"/>
  <c r="M564" i="7"/>
  <c r="R564" i="7" s="1"/>
  <c r="M565" i="7"/>
  <c r="R565" i="7" s="1"/>
  <c r="M566" i="7"/>
  <c r="M567" i="7"/>
  <c r="R567" i="7" s="1"/>
  <c r="M568" i="7"/>
  <c r="M569" i="7"/>
  <c r="R569" i="7" s="1"/>
  <c r="M570" i="7"/>
  <c r="R570" i="7" s="1"/>
  <c r="M571" i="7"/>
  <c r="R571" i="7" s="1"/>
  <c r="M572" i="7"/>
  <c r="R572" i="7" s="1"/>
  <c r="M573" i="7"/>
  <c r="R573" i="7" s="1"/>
  <c r="M574" i="7"/>
  <c r="M575" i="7"/>
  <c r="R575" i="7" s="1"/>
  <c r="M576" i="7"/>
  <c r="M577" i="7"/>
  <c r="R577" i="7" s="1"/>
  <c r="M578" i="7"/>
  <c r="R578" i="7" s="1"/>
  <c r="M579" i="7"/>
  <c r="R579" i="7" s="1"/>
  <c r="M580" i="7"/>
  <c r="R580" i="7" s="1"/>
  <c r="M581" i="7"/>
  <c r="R581" i="7" s="1"/>
  <c r="M582" i="7"/>
  <c r="M583" i="7"/>
  <c r="R583" i="7" s="1"/>
  <c r="M584" i="7"/>
  <c r="M585" i="7"/>
  <c r="R585" i="7" s="1"/>
  <c r="M586" i="7"/>
  <c r="R586" i="7" s="1"/>
  <c r="M587" i="7"/>
  <c r="R587" i="7" s="1"/>
  <c r="M588" i="7"/>
  <c r="R588" i="7" s="1"/>
  <c r="M589" i="7"/>
  <c r="R589" i="7" s="1"/>
  <c r="M590" i="7"/>
  <c r="Q590" i="7" s="1"/>
  <c r="V590" i="7" s="1"/>
  <c r="M591" i="7"/>
  <c r="M592" i="7"/>
  <c r="M593" i="7"/>
  <c r="R593" i="7" s="1"/>
  <c r="M594" i="7"/>
  <c r="R594" i="7" s="1"/>
  <c r="M595" i="7"/>
  <c r="R595" i="7" s="1"/>
  <c r="M596" i="7"/>
  <c r="R596" i="7" s="1"/>
  <c r="M597" i="7"/>
  <c r="R597" i="7" s="1"/>
  <c r="M598" i="7"/>
  <c r="M599" i="7"/>
  <c r="R599" i="7" s="1"/>
  <c r="M600" i="7"/>
  <c r="M601" i="7"/>
  <c r="R601" i="7" s="1"/>
  <c r="M602" i="7"/>
  <c r="R602" i="7" s="1"/>
  <c r="M603" i="7"/>
  <c r="R603" i="7" s="1"/>
  <c r="M604" i="7"/>
  <c r="R604" i="7" s="1"/>
  <c r="M605" i="7"/>
  <c r="R605" i="7" s="1"/>
  <c r="M606" i="7"/>
  <c r="Q606" i="7" s="1"/>
  <c r="V606" i="7" s="1"/>
  <c r="M607" i="7"/>
  <c r="R607" i="7" s="1"/>
  <c r="M608" i="7"/>
  <c r="M609" i="7"/>
  <c r="R609" i="7" s="1"/>
  <c r="M610" i="7"/>
  <c r="R610" i="7" s="1"/>
  <c r="M611" i="7"/>
  <c r="R611" i="7" s="1"/>
  <c r="M612" i="7"/>
  <c r="M613" i="7"/>
  <c r="R613" i="7" s="1"/>
  <c r="M614" i="7"/>
  <c r="Q614" i="7" s="1"/>
  <c r="V614" i="7" s="1"/>
  <c r="M615" i="7"/>
  <c r="R615" i="7" s="1"/>
  <c r="M616" i="7"/>
  <c r="M617" i="7"/>
  <c r="R617" i="7" s="1"/>
  <c r="M618" i="7"/>
  <c r="R618" i="7" s="1"/>
  <c r="M619" i="7"/>
  <c r="R619" i="7" s="1"/>
  <c r="M620" i="7"/>
  <c r="R620" i="7" s="1"/>
  <c r="M621" i="7"/>
  <c r="R621" i="7" s="1"/>
  <c r="M622" i="7"/>
  <c r="M623" i="7"/>
  <c r="R623" i="7" s="1"/>
  <c r="M624" i="7"/>
  <c r="M625" i="7"/>
  <c r="R625" i="7" s="1"/>
  <c r="M626" i="7"/>
  <c r="R626" i="7" s="1"/>
  <c r="M627" i="7"/>
  <c r="R627" i="7" s="1"/>
  <c r="M628" i="7"/>
  <c r="R628" i="7" s="1"/>
  <c r="M629" i="7"/>
  <c r="R629" i="7" s="1"/>
  <c r="M630" i="7"/>
  <c r="M631" i="7"/>
  <c r="M632" i="7"/>
  <c r="M633" i="7"/>
  <c r="R633" i="7" s="1"/>
  <c r="M634" i="7"/>
  <c r="R634" i="7" s="1"/>
  <c r="M635" i="7"/>
  <c r="R635" i="7" s="1"/>
  <c r="M636" i="7"/>
  <c r="R636" i="7" s="1"/>
  <c r="M637" i="7"/>
  <c r="R637" i="7" s="1"/>
  <c r="M638" i="7"/>
  <c r="M639" i="7"/>
  <c r="R639" i="7" s="1"/>
  <c r="M640" i="7"/>
  <c r="M641" i="7"/>
  <c r="R641" i="7" s="1"/>
  <c r="M642" i="7"/>
  <c r="R642" i="7" s="1"/>
  <c r="M643" i="7"/>
  <c r="R643" i="7" s="1"/>
  <c r="M644" i="7"/>
  <c r="R644" i="7" s="1"/>
  <c r="M645" i="7"/>
  <c r="R645" i="7" s="1"/>
  <c r="M646" i="7"/>
  <c r="M647" i="7"/>
  <c r="R647" i="7" s="1"/>
  <c r="M648" i="7"/>
  <c r="M649" i="7"/>
  <c r="R649" i="7" s="1"/>
  <c r="M650" i="7"/>
  <c r="R650" i="7" s="1"/>
  <c r="M651" i="7"/>
  <c r="R651" i="7" s="1"/>
  <c r="M652" i="7"/>
  <c r="R652" i="7" s="1"/>
  <c r="M653" i="7"/>
  <c r="R653" i="7" s="1"/>
  <c r="M654" i="7"/>
  <c r="Q654" i="7" s="1"/>
  <c r="V654" i="7" s="1"/>
  <c r="M655" i="7"/>
  <c r="M656" i="7"/>
  <c r="M657" i="7"/>
  <c r="R657" i="7" s="1"/>
  <c r="M658" i="7"/>
  <c r="R658" i="7" s="1"/>
  <c r="M659" i="7"/>
  <c r="R659" i="7" s="1"/>
  <c r="M660" i="7"/>
  <c r="R660" i="7" s="1"/>
  <c r="M661" i="7"/>
  <c r="R661" i="7" s="1"/>
  <c r="M662" i="7"/>
  <c r="M663" i="7"/>
  <c r="R663" i="7" s="1"/>
  <c r="M664" i="7"/>
  <c r="M665" i="7"/>
  <c r="R665" i="7" s="1"/>
  <c r="M666" i="7"/>
  <c r="R666" i="7" s="1"/>
  <c r="M667" i="7"/>
  <c r="R667" i="7" s="1"/>
  <c r="M668" i="7"/>
  <c r="R668" i="7" s="1"/>
  <c r="M669" i="7"/>
  <c r="R669" i="7" s="1"/>
  <c r="M670" i="7"/>
  <c r="Q670" i="7" s="1"/>
  <c r="V670" i="7" s="1"/>
  <c r="M671" i="7"/>
  <c r="R671" i="7" s="1"/>
  <c r="M672" i="7"/>
  <c r="M673" i="7"/>
  <c r="R673" i="7" s="1"/>
  <c r="M674" i="7"/>
  <c r="R674" i="7" s="1"/>
  <c r="M675" i="7"/>
  <c r="R675" i="7" s="1"/>
  <c r="M676" i="7"/>
  <c r="R676" i="7" s="1"/>
  <c r="M677" i="7"/>
  <c r="R677" i="7" s="1"/>
  <c r="M678" i="7"/>
  <c r="Q678" i="7" s="1"/>
  <c r="V678" i="7" s="1"/>
  <c r="M679" i="7"/>
  <c r="R679" i="7" s="1"/>
  <c r="M680" i="7"/>
  <c r="M681" i="7"/>
  <c r="R681" i="7" s="1"/>
  <c r="M682" i="7"/>
  <c r="R682" i="7" s="1"/>
  <c r="M683" i="7"/>
  <c r="R683" i="7" s="1"/>
  <c r="M684" i="7"/>
  <c r="R684" i="7" s="1"/>
  <c r="M685" i="7"/>
  <c r="R685" i="7" s="1"/>
  <c r="M686" i="7"/>
  <c r="M687" i="7"/>
  <c r="R687" i="7" s="1"/>
  <c r="M688" i="7"/>
  <c r="M689" i="7"/>
  <c r="R689" i="7" s="1"/>
  <c r="M690" i="7"/>
  <c r="R690" i="7" s="1"/>
  <c r="M691" i="7"/>
  <c r="R691" i="7" s="1"/>
  <c r="M692" i="7"/>
  <c r="R692" i="7" s="1"/>
  <c r="M693" i="7"/>
  <c r="R693" i="7" s="1"/>
  <c r="M694" i="7"/>
  <c r="M695" i="7"/>
  <c r="M696" i="7"/>
  <c r="Q696" i="7" s="1"/>
  <c r="V696" i="7" s="1"/>
  <c r="M697" i="7"/>
  <c r="R697" i="7" s="1"/>
  <c r="M698" i="7"/>
  <c r="R698" i="7" s="1"/>
  <c r="M699" i="7"/>
  <c r="R699" i="7" s="1"/>
  <c r="M700" i="7"/>
  <c r="R700" i="7" s="1"/>
  <c r="M701" i="7"/>
  <c r="R701" i="7" s="1"/>
  <c r="M702" i="7"/>
  <c r="M703" i="7"/>
  <c r="R703" i="7" s="1"/>
  <c r="M704" i="7"/>
  <c r="Q704" i="7" s="1"/>
  <c r="V704" i="7" s="1"/>
  <c r="M705" i="7"/>
  <c r="R705" i="7" s="1"/>
  <c r="M706" i="7"/>
  <c r="R706" i="7" s="1"/>
  <c r="M707" i="7"/>
  <c r="Q707" i="7" s="1"/>
  <c r="V707" i="7" s="1"/>
  <c r="M708" i="7"/>
  <c r="R708" i="7" s="1"/>
  <c r="M709" i="7"/>
  <c r="R709" i="7" s="1"/>
  <c r="M710" i="7"/>
  <c r="M711" i="7"/>
  <c r="R711" i="7" s="1"/>
  <c r="M712" i="7"/>
  <c r="M713" i="7"/>
  <c r="R713" i="7" s="1"/>
  <c r="M714" i="7"/>
  <c r="R714" i="7" s="1"/>
  <c r="M715" i="7"/>
  <c r="R715" i="7" s="1"/>
  <c r="M716" i="7"/>
  <c r="R716" i="7" s="1"/>
  <c r="M717" i="7"/>
  <c r="R717" i="7" s="1"/>
  <c r="M718" i="7"/>
  <c r="Q718" i="7" s="1"/>
  <c r="V718" i="7" s="1"/>
  <c r="M719" i="7"/>
  <c r="R719" i="7" s="1"/>
  <c r="M720" i="7"/>
  <c r="M721" i="7"/>
  <c r="R721" i="7" s="1"/>
  <c r="M722" i="7"/>
  <c r="R722" i="7" s="1"/>
  <c r="M723" i="7"/>
  <c r="R723" i="7" s="1"/>
  <c r="M724" i="7"/>
  <c r="R724" i="7" s="1"/>
  <c r="M725" i="7"/>
  <c r="R725" i="7" s="1"/>
  <c r="M726" i="7"/>
  <c r="Q726" i="7" s="1"/>
  <c r="V726" i="7" s="1"/>
  <c r="M727" i="7"/>
  <c r="R727" i="7" s="1"/>
  <c r="M728" i="7"/>
  <c r="Q728" i="7" s="1"/>
  <c r="V728" i="7" s="1"/>
  <c r="M729" i="7"/>
  <c r="R729" i="7" s="1"/>
  <c r="M730" i="7"/>
  <c r="M731" i="7"/>
  <c r="R731" i="7" s="1"/>
  <c r="M732" i="7"/>
  <c r="R732" i="7" s="1"/>
  <c r="M733" i="7"/>
  <c r="R733" i="7" s="1"/>
  <c r="M734" i="7"/>
  <c r="M735" i="7"/>
  <c r="R735" i="7" s="1"/>
  <c r="M736" i="7"/>
  <c r="Q736" i="7" s="1"/>
  <c r="V736" i="7" s="1"/>
  <c r="M737" i="7"/>
  <c r="R737" i="7" s="1"/>
  <c r="M738" i="7"/>
  <c r="R738" i="7" s="1"/>
  <c r="M739" i="7"/>
  <c r="Q739" i="7" s="1"/>
  <c r="V739" i="7" s="1"/>
  <c r="M740" i="7"/>
  <c r="R740" i="7" s="1"/>
  <c r="M741" i="7"/>
  <c r="R741" i="7" s="1"/>
  <c r="M742" i="7"/>
  <c r="M743" i="7"/>
  <c r="R743" i="7" s="1"/>
  <c r="M744" i="7"/>
  <c r="M745" i="7"/>
  <c r="R745" i="7" s="1"/>
  <c r="M746" i="7"/>
  <c r="R746" i="7" s="1"/>
  <c r="M747" i="7"/>
  <c r="Q747" i="7" s="1"/>
  <c r="V747" i="7" s="1"/>
  <c r="M748" i="7"/>
  <c r="R748" i="7" s="1"/>
  <c r="M749" i="7"/>
  <c r="R749" i="7" s="1"/>
  <c r="M750" i="7"/>
  <c r="Q750" i="7" s="1"/>
  <c r="V750" i="7" s="1"/>
  <c r="M751" i="7"/>
  <c r="R751" i="7" s="1"/>
  <c r="M752" i="7"/>
  <c r="M753" i="7"/>
  <c r="R753" i="7" s="1"/>
  <c r="M754" i="7"/>
  <c r="R754" i="7" s="1"/>
  <c r="M755" i="7"/>
  <c r="R755" i="7" s="1"/>
  <c r="M756" i="7"/>
  <c r="R756" i="7" s="1"/>
  <c r="M757" i="7"/>
  <c r="R757" i="7" s="1"/>
  <c r="M758" i="7"/>
  <c r="Q758" i="7" s="1"/>
  <c r="V758" i="7" s="1"/>
  <c r="M759" i="7"/>
  <c r="R759" i="7" s="1"/>
  <c r="M760" i="7"/>
  <c r="Q760" i="7" s="1"/>
  <c r="V760" i="7" s="1"/>
  <c r="M761" i="7"/>
  <c r="R761" i="7" s="1"/>
  <c r="M762" i="7"/>
  <c r="M763" i="7"/>
  <c r="R763" i="7" s="1"/>
  <c r="M764" i="7"/>
  <c r="R764" i="7" s="1"/>
  <c r="M765" i="7"/>
  <c r="R765" i="7" s="1"/>
  <c r="M766" i="7"/>
  <c r="M767" i="7"/>
  <c r="R767" i="7" s="1"/>
  <c r="M768" i="7"/>
  <c r="Q768" i="7" s="1"/>
  <c r="V768" i="7" s="1"/>
  <c r="M769" i="7"/>
  <c r="R769" i="7" s="1"/>
  <c r="M770" i="7"/>
  <c r="R770" i="7" s="1"/>
  <c r="M771" i="7"/>
  <c r="R771" i="7" s="1"/>
  <c r="M772" i="7"/>
  <c r="R772" i="7" s="1"/>
  <c r="M773" i="7"/>
  <c r="R773" i="7" s="1"/>
  <c r="M774" i="7"/>
  <c r="M775" i="7"/>
  <c r="R775" i="7" s="1"/>
  <c r="M776" i="7"/>
  <c r="M777" i="7"/>
  <c r="R777" i="7" s="1"/>
  <c r="M778" i="7"/>
  <c r="R778" i="7" s="1"/>
  <c r="M779" i="7"/>
  <c r="Q779" i="7" s="1"/>
  <c r="V779" i="7" s="1"/>
  <c r="M780" i="7"/>
  <c r="R780" i="7" s="1"/>
  <c r="M781" i="7"/>
  <c r="R781" i="7" s="1"/>
  <c r="M782" i="7"/>
  <c r="Q782" i="7" s="1"/>
  <c r="V782" i="7" s="1"/>
  <c r="M783" i="7"/>
  <c r="M784" i="7"/>
  <c r="M785" i="7"/>
  <c r="R785" i="7" s="1"/>
  <c r="M786" i="7"/>
  <c r="R786" i="7" s="1"/>
  <c r="M787" i="7"/>
  <c r="R787" i="7" s="1"/>
  <c r="M788" i="7"/>
  <c r="R788" i="7" s="1"/>
  <c r="M789" i="7"/>
  <c r="R789" i="7" s="1"/>
  <c r="M790" i="7"/>
  <c r="Q790" i="7" s="1"/>
  <c r="V790" i="7" s="1"/>
  <c r="M791" i="7"/>
  <c r="R791" i="7" s="1"/>
  <c r="M792" i="7"/>
  <c r="Q792" i="7" s="1"/>
  <c r="V792" i="7" s="1"/>
  <c r="M793" i="7"/>
  <c r="R793" i="7" s="1"/>
  <c r="M794" i="7"/>
  <c r="M795" i="7"/>
  <c r="R795" i="7" s="1"/>
  <c r="M796" i="7"/>
  <c r="R796" i="7" s="1"/>
  <c r="M797" i="7"/>
  <c r="R797" i="7" s="1"/>
  <c r="M798" i="7"/>
  <c r="M799" i="7"/>
  <c r="R799" i="7" s="1"/>
  <c r="M800" i="7"/>
  <c r="Q800" i="7" s="1"/>
  <c r="V800" i="7" s="1"/>
  <c r="M801" i="7"/>
  <c r="R801" i="7" s="1"/>
  <c r="M802" i="7"/>
  <c r="R802" i="7" s="1"/>
  <c r="M803" i="7"/>
  <c r="R803" i="7" s="1"/>
  <c r="M804" i="7"/>
  <c r="R804" i="7" s="1"/>
  <c r="M805" i="7"/>
  <c r="R805" i="7" s="1"/>
  <c r="M806" i="7"/>
  <c r="M807" i="7"/>
  <c r="R807" i="7" s="1"/>
  <c r="M808" i="7"/>
  <c r="M809" i="7"/>
  <c r="R809" i="7" s="1"/>
  <c r="M810" i="7"/>
  <c r="R810" i="7" s="1"/>
  <c r="M811" i="7"/>
  <c r="Q811" i="7" s="1"/>
  <c r="V811" i="7" s="1"/>
  <c r="M812" i="7"/>
  <c r="R812" i="7" s="1"/>
  <c r="M813" i="7"/>
  <c r="R813" i="7" s="1"/>
  <c r="M814" i="7"/>
  <c r="Q814" i="7" s="1"/>
  <c r="V814" i="7" s="1"/>
  <c r="M815" i="7"/>
  <c r="M816" i="7"/>
  <c r="M817" i="7"/>
  <c r="R817" i="7" s="1"/>
  <c r="M818" i="7"/>
  <c r="R818" i="7" s="1"/>
  <c r="M819" i="7"/>
  <c r="R819" i="7" s="1"/>
  <c r="M820" i="7"/>
  <c r="R820" i="7" s="1"/>
  <c r="M821" i="7"/>
  <c r="R821" i="7" s="1"/>
  <c r="M822" i="7"/>
  <c r="Q822" i="7" s="1"/>
  <c r="V822" i="7" s="1"/>
  <c r="M823" i="7"/>
  <c r="R823" i="7" s="1"/>
  <c r="M824" i="7"/>
  <c r="Q824" i="7" s="1"/>
  <c r="V824" i="7" s="1"/>
  <c r="M825" i="7"/>
  <c r="R825" i="7" s="1"/>
  <c r="M826" i="7"/>
  <c r="R826" i="7" s="1"/>
  <c r="M827" i="7"/>
  <c r="R827" i="7" s="1"/>
  <c r="M828" i="7"/>
  <c r="R828" i="7" s="1"/>
  <c r="M829" i="7"/>
  <c r="R829" i="7" s="1"/>
  <c r="M830" i="7"/>
  <c r="R830" i="7" s="1"/>
  <c r="M831" i="7"/>
  <c r="R831" i="7" s="1"/>
  <c r="M832" i="7"/>
  <c r="R832" i="7" s="1"/>
  <c r="M833" i="7"/>
  <c r="R833" i="7" s="1"/>
  <c r="M834" i="7"/>
  <c r="R834" i="7" s="1"/>
  <c r="M835" i="7"/>
  <c r="R835" i="7" s="1"/>
  <c r="M836" i="7"/>
  <c r="R836" i="7" s="1"/>
  <c r="M837" i="7"/>
  <c r="R837" i="7" s="1"/>
  <c r="M838" i="7"/>
  <c r="R838" i="7" s="1"/>
  <c r="M839" i="7"/>
  <c r="R839" i="7" s="1"/>
  <c r="M840" i="7"/>
  <c r="R840" i="7" s="1"/>
  <c r="M841" i="7"/>
  <c r="R841" i="7" s="1"/>
  <c r="M842" i="7"/>
  <c r="R842" i="7" s="1"/>
  <c r="M843" i="7"/>
  <c r="R843" i="7" s="1"/>
  <c r="M844" i="7"/>
  <c r="R844" i="7" s="1"/>
  <c r="M845" i="7"/>
  <c r="R845" i="7" s="1"/>
  <c r="M846" i="7"/>
  <c r="Q846" i="7" s="1"/>
  <c r="V846" i="7" s="1"/>
  <c r="M847" i="7"/>
  <c r="M848" i="7"/>
  <c r="R848" i="7" s="1"/>
  <c r="M849" i="7"/>
  <c r="R849" i="7" s="1"/>
  <c r="M850" i="7"/>
  <c r="R850" i="7" s="1"/>
  <c r="M851" i="7"/>
  <c r="R851" i="7" s="1"/>
  <c r="M852" i="7"/>
  <c r="R852" i="7" s="1"/>
  <c r="M853" i="7"/>
  <c r="R853" i="7" s="1"/>
  <c r="M854" i="7"/>
  <c r="R854" i="7" s="1"/>
  <c r="M855" i="7"/>
  <c r="R855" i="7" s="1"/>
  <c r="M856" i="7"/>
  <c r="R856" i="7" s="1"/>
  <c r="M857" i="7"/>
  <c r="R857" i="7" s="1"/>
  <c r="M858" i="7"/>
  <c r="R858" i="7" s="1"/>
  <c r="M859" i="7"/>
  <c r="R859" i="7" s="1"/>
  <c r="M860" i="7"/>
  <c r="R860" i="7" s="1"/>
  <c r="M861" i="7"/>
  <c r="R861" i="7" s="1"/>
  <c r="M862" i="7"/>
  <c r="R862" i="7" s="1"/>
  <c r="M863" i="7"/>
  <c r="R863" i="7" s="1"/>
  <c r="M864" i="7"/>
  <c r="Q864" i="7" s="1"/>
  <c r="V864" i="7" s="1"/>
  <c r="M865" i="7"/>
  <c r="R865" i="7" s="1"/>
  <c r="M866" i="7"/>
  <c r="R866" i="7" s="1"/>
  <c r="M867" i="7"/>
  <c r="R867" i="7" s="1"/>
  <c r="M868" i="7"/>
  <c r="R868" i="7" s="1"/>
  <c r="M869" i="7"/>
  <c r="R869" i="7" s="1"/>
  <c r="M870" i="7"/>
  <c r="R870" i="7" s="1"/>
  <c r="M871" i="7"/>
  <c r="R871" i="7" s="1"/>
  <c r="M872" i="7"/>
  <c r="R872" i="7" s="1"/>
  <c r="M873" i="7"/>
  <c r="R873" i="7" s="1"/>
  <c r="M874" i="7"/>
  <c r="R874" i="7" s="1"/>
  <c r="M875" i="7"/>
  <c r="Q875" i="7" s="1"/>
  <c r="V875" i="7" s="1"/>
  <c r="M876" i="7"/>
  <c r="R876" i="7" s="1"/>
  <c r="M877" i="7"/>
  <c r="R877" i="7" s="1"/>
  <c r="M878" i="7"/>
  <c r="Q878" i="7" s="1"/>
  <c r="V878" i="7" s="1"/>
  <c r="M879" i="7"/>
  <c r="M880" i="7"/>
  <c r="R880" i="7" s="1"/>
  <c r="M881" i="7"/>
  <c r="R881" i="7" s="1"/>
  <c r="M882" i="7"/>
  <c r="R882" i="7" s="1"/>
  <c r="M883" i="7"/>
  <c r="R883" i="7" s="1"/>
  <c r="M884" i="7"/>
  <c r="R884" i="7" s="1"/>
  <c r="M885" i="7"/>
  <c r="R885" i="7" s="1"/>
  <c r="M886" i="7"/>
  <c r="R886" i="7" s="1"/>
  <c r="M887" i="7"/>
  <c r="R887" i="7" s="1"/>
  <c r="M888" i="7"/>
  <c r="R888" i="7" s="1"/>
  <c r="M889" i="7"/>
  <c r="R889" i="7" s="1"/>
  <c r="M890" i="7"/>
  <c r="R890" i="7" s="1"/>
  <c r="M891" i="7"/>
  <c r="R891" i="7" s="1"/>
  <c r="M892" i="7"/>
  <c r="R892" i="7" s="1"/>
  <c r="M893" i="7"/>
  <c r="R893" i="7" s="1"/>
  <c r="M894" i="7"/>
  <c r="R894" i="7" s="1"/>
  <c r="M895" i="7"/>
  <c r="R895" i="7" s="1"/>
  <c r="M896" i="7"/>
  <c r="Q896" i="7" s="1"/>
  <c r="V896" i="7" s="1"/>
  <c r="M897" i="7"/>
  <c r="R897" i="7" s="1"/>
  <c r="M898" i="7"/>
  <c r="R898" i="7" s="1"/>
  <c r="M899" i="7"/>
  <c r="R899" i="7" s="1"/>
  <c r="M900" i="7"/>
  <c r="R900" i="7" s="1"/>
  <c r="M901" i="7"/>
  <c r="R901" i="7" s="1"/>
  <c r="M902" i="7"/>
  <c r="R902" i="7" s="1"/>
  <c r="M903" i="7"/>
  <c r="R903" i="7" s="1"/>
  <c r="M904" i="7"/>
  <c r="R904" i="7" s="1"/>
  <c r="M905" i="7"/>
  <c r="R905" i="7" s="1"/>
  <c r="M906" i="7"/>
  <c r="R906" i="7" s="1"/>
  <c r="M907" i="7"/>
  <c r="Q907" i="7" s="1"/>
  <c r="V907" i="7" s="1"/>
  <c r="M908" i="7"/>
  <c r="R908" i="7" s="1"/>
  <c r="M909" i="7"/>
  <c r="R909" i="7" s="1"/>
  <c r="M910" i="7"/>
  <c r="R910" i="7" s="1"/>
  <c r="M911" i="7"/>
  <c r="R911" i="7" s="1"/>
  <c r="M912" i="7"/>
  <c r="R912" i="7" s="1"/>
  <c r="M913" i="7"/>
  <c r="R913" i="7" s="1"/>
  <c r="M914" i="7"/>
  <c r="R914" i="7" s="1"/>
  <c r="M915" i="7"/>
  <c r="R915" i="7" s="1"/>
  <c r="M916" i="7"/>
  <c r="R916" i="7" s="1"/>
  <c r="M917" i="7"/>
  <c r="R917" i="7" s="1"/>
  <c r="M918" i="7"/>
  <c r="R918" i="7" s="1"/>
  <c r="M919" i="7"/>
  <c r="R919" i="7" s="1"/>
  <c r="M920" i="7"/>
  <c r="Q920" i="7" s="1"/>
  <c r="V920" i="7" s="1"/>
  <c r="M921" i="7"/>
  <c r="R921" i="7" s="1"/>
  <c r="M922" i="7"/>
  <c r="R922" i="7" s="1"/>
  <c r="M923" i="7"/>
  <c r="R923" i="7" s="1"/>
  <c r="M924" i="7"/>
  <c r="R924" i="7" s="1"/>
  <c r="M925" i="7"/>
  <c r="R925" i="7" s="1"/>
  <c r="M926" i="7"/>
  <c r="R926" i="7" s="1"/>
  <c r="M927" i="7"/>
  <c r="R927" i="7" s="1"/>
  <c r="M928" i="7"/>
  <c r="Q928" i="7" s="1"/>
  <c r="V928" i="7" s="1"/>
  <c r="R5" i="7"/>
  <c r="N7" i="4"/>
  <c r="AF6" i="7"/>
  <c r="AF7" i="7"/>
  <c r="AF8" i="7"/>
  <c r="AF9" i="7"/>
  <c r="AF10" i="7"/>
  <c r="AF11" i="7"/>
  <c r="AF14" i="7"/>
  <c r="AF15" i="7"/>
  <c r="AF16" i="7"/>
  <c r="AF17" i="7"/>
  <c r="AF18" i="7"/>
  <c r="AF19" i="7"/>
  <c r="AF22" i="7"/>
  <c r="AF23" i="7"/>
  <c r="AF24" i="7"/>
  <c r="AF25" i="7"/>
  <c r="AF26" i="7"/>
  <c r="AF27" i="7"/>
  <c r="AF31" i="7"/>
  <c r="AF32" i="7"/>
  <c r="AF30" i="7" l="1"/>
  <c r="AF5" i="7"/>
  <c r="Q794" i="7"/>
  <c r="V794" i="7" s="1"/>
  <c r="Q762" i="7"/>
  <c r="V762" i="7" s="1"/>
  <c r="Q730" i="7"/>
  <c r="V730" i="7" s="1"/>
  <c r="Q746" i="7"/>
  <c r="V746" i="7" s="1"/>
  <c r="Q660" i="7"/>
  <c r="V660" i="7" s="1"/>
  <c r="Q575" i="7"/>
  <c r="V575" i="7" s="1"/>
  <c r="Q474" i="7"/>
  <c r="V474" i="7" s="1"/>
  <c r="Q365" i="7"/>
  <c r="V365" i="7" s="1"/>
  <c r="Q260" i="7"/>
  <c r="V260" i="7" s="1"/>
  <c r="Q172" i="7"/>
  <c r="V172" i="7" s="1"/>
  <c r="Q66" i="7"/>
  <c r="V66" i="7" s="1"/>
  <c r="R794" i="7"/>
  <c r="Q735" i="7"/>
  <c r="V735" i="7" s="1"/>
  <c r="Q564" i="7"/>
  <c r="V564" i="7" s="1"/>
  <c r="Q258" i="7"/>
  <c r="V258" i="7" s="1"/>
  <c r="Q810" i="7"/>
  <c r="V810" i="7" s="1"/>
  <c r="Q724" i="7"/>
  <c r="V724" i="7" s="1"/>
  <c r="Q639" i="7"/>
  <c r="V639" i="7" s="1"/>
  <c r="Q554" i="7"/>
  <c r="V554" i="7" s="1"/>
  <c r="Q450" i="7"/>
  <c r="V450" i="7" s="1"/>
  <c r="Q346" i="7"/>
  <c r="V346" i="7" s="1"/>
  <c r="Q237" i="7"/>
  <c r="V237" i="7" s="1"/>
  <c r="Q132" i="7"/>
  <c r="V132" i="7" s="1"/>
  <c r="Q39" i="7"/>
  <c r="R762" i="7"/>
  <c r="Q820" i="7"/>
  <c r="V820" i="7" s="1"/>
  <c r="Q650" i="7"/>
  <c r="V650" i="7" s="1"/>
  <c r="Q452" i="7"/>
  <c r="V452" i="7" s="1"/>
  <c r="Q364" i="7"/>
  <c r="V364" i="7" s="1"/>
  <c r="Q154" i="7"/>
  <c r="V154" i="7" s="1"/>
  <c r="Q879" i="7"/>
  <c r="V879" i="7" s="1"/>
  <c r="Q847" i="7"/>
  <c r="V847" i="7" s="1"/>
  <c r="Q815" i="7"/>
  <c r="V815" i="7" s="1"/>
  <c r="Q783" i="7"/>
  <c r="V783" i="7" s="1"/>
  <c r="Q695" i="7"/>
  <c r="V695" i="7" s="1"/>
  <c r="Q655" i="7"/>
  <c r="V655" i="7" s="1"/>
  <c r="Q631" i="7"/>
  <c r="V631" i="7" s="1"/>
  <c r="Q591" i="7"/>
  <c r="V591" i="7" s="1"/>
  <c r="Q527" i="7"/>
  <c r="V527" i="7" s="1"/>
  <c r="Q519" i="7"/>
  <c r="V519" i="7" s="1"/>
  <c r="Q503" i="7"/>
  <c r="V503" i="7" s="1"/>
  <c r="Q463" i="7"/>
  <c r="V463" i="7" s="1"/>
  <c r="Q455" i="7"/>
  <c r="V455" i="7" s="1"/>
  <c r="Q439" i="7"/>
  <c r="V439" i="7" s="1"/>
  <c r="Q399" i="7"/>
  <c r="V399" i="7" s="1"/>
  <c r="Q391" i="7"/>
  <c r="V391" i="7" s="1"/>
  <c r="Q375" i="7"/>
  <c r="V375" i="7" s="1"/>
  <c r="Q335" i="7"/>
  <c r="V335" i="7" s="1"/>
  <c r="Q327" i="7"/>
  <c r="V327" i="7" s="1"/>
  <c r="Q311" i="7"/>
  <c r="V311" i="7" s="1"/>
  <c r="Q271" i="7"/>
  <c r="V271" i="7" s="1"/>
  <c r="Q263" i="7"/>
  <c r="V263" i="7" s="1"/>
  <c r="Q247" i="7"/>
  <c r="V247" i="7" s="1"/>
  <c r="Q207" i="7"/>
  <c r="V207" i="7" s="1"/>
  <c r="Q199" i="7"/>
  <c r="V199" i="7" s="1"/>
  <c r="Q183" i="7"/>
  <c r="V183" i="7" s="1"/>
  <c r="Q143" i="7"/>
  <c r="V143" i="7" s="1"/>
  <c r="Q135" i="7"/>
  <c r="V135" i="7" s="1"/>
  <c r="Q799" i="7"/>
  <c r="V799" i="7" s="1"/>
  <c r="Q714" i="7"/>
  <c r="V714" i="7" s="1"/>
  <c r="Q628" i="7"/>
  <c r="V628" i="7" s="1"/>
  <c r="Q538" i="7"/>
  <c r="V538" i="7" s="1"/>
  <c r="Q429" i="7"/>
  <c r="V429" i="7" s="1"/>
  <c r="Q324" i="7"/>
  <c r="V324" i="7" s="1"/>
  <c r="Q236" i="7"/>
  <c r="V236" i="7" s="1"/>
  <c r="Q130" i="7"/>
  <c r="V130" i="7" s="1"/>
  <c r="Q15" i="7"/>
  <c r="V15" i="7" s="1"/>
  <c r="R739" i="7"/>
  <c r="R85" i="7"/>
  <c r="Z26" i="7"/>
  <c r="Q788" i="7"/>
  <c r="V788" i="7" s="1"/>
  <c r="Q703" i="7"/>
  <c r="V703" i="7" s="1"/>
  <c r="Q618" i="7"/>
  <c r="V618" i="7" s="1"/>
  <c r="Q516" i="7"/>
  <c r="V516" i="7" s="1"/>
  <c r="Q428" i="7"/>
  <c r="V428" i="7" s="1"/>
  <c r="Q322" i="7"/>
  <c r="V322" i="7" s="1"/>
  <c r="Q218" i="7"/>
  <c r="V218" i="7" s="1"/>
  <c r="Q109" i="7"/>
  <c r="V109" i="7" s="1"/>
  <c r="R907" i="7"/>
  <c r="Q778" i="7"/>
  <c r="V778" i="7" s="1"/>
  <c r="Q692" i="7"/>
  <c r="V692" i="7" s="1"/>
  <c r="Q607" i="7"/>
  <c r="V607" i="7" s="1"/>
  <c r="Q514" i="7"/>
  <c r="V514" i="7" s="1"/>
  <c r="Q410" i="7"/>
  <c r="V410" i="7" s="1"/>
  <c r="Q301" i="7"/>
  <c r="V301" i="7" s="1"/>
  <c r="Q196" i="7"/>
  <c r="V196" i="7" s="1"/>
  <c r="Q108" i="7"/>
  <c r="V108" i="7" s="1"/>
  <c r="R879" i="7"/>
  <c r="R707" i="7"/>
  <c r="R375" i="7"/>
  <c r="Q708" i="7"/>
  <c r="V708" i="7" s="1"/>
  <c r="Q612" i="7"/>
  <c r="V612" i="7" s="1"/>
  <c r="Q548" i="7"/>
  <c r="V548" i="7" s="1"/>
  <c r="Q500" i="7"/>
  <c r="V500" i="7" s="1"/>
  <c r="Q484" i="7"/>
  <c r="V484" i="7" s="1"/>
  <c r="Q436" i="7"/>
  <c r="V436" i="7" s="1"/>
  <c r="Q420" i="7"/>
  <c r="V420" i="7" s="1"/>
  <c r="Q380" i="7"/>
  <c r="V380" i="7" s="1"/>
  <c r="Q372" i="7"/>
  <c r="V372" i="7" s="1"/>
  <c r="Q316" i="7"/>
  <c r="V316" i="7" s="1"/>
  <c r="Q308" i="7"/>
  <c r="V308" i="7" s="1"/>
  <c r="Q252" i="7"/>
  <c r="V252" i="7" s="1"/>
  <c r="Q244" i="7"/>
  <c r="V244" i="7" s="1"/>
  <c r="Q180" i="7"/>
  <c r="V180" i="7" s="1"/>
  <c r="Q12" i="7"/>
  <c r="V12" i="7" s="1"/>
  <c r="Q767" i="7"/>
  <c r="V767" i="7" s="1"/>
  <c r="Q682" i="7"/>
  <c r="V682" i="7" s="1"/>
  <c r="Q596" i="7"/>
  <c r="V596" i="7" s="1"/>
  <c r="Q493" i="7"/>
  <c r="V493" i="7" s="1"/>
  <c r="Q388" i="7"/>
  <c r="V388" i="7" s="1"/>
  <c r="Q300" i="7"/>
  <c r="V300" i="7" s="1"/>
  <c r="Q194" i="7"/>
  <c r="V194" i="7" s="1"/>
  <c r="Q90" i="7"/>
  <c r="V90" i="7" s="1"/>
  <c r="R847" i="7"/>
  <c r="R655" i="7"/>
  <c r="R327" i="7"/>
  <c r="Q756" i="7"/>
  <c r="V756" i="7" s="1"/>
  <c r="Q671" i="7"/>
  <c r="V671" i="7" s="1"/>
  <c r="Q586" i="7"/>
  <c r="V586" i="7" s="1"/>
  <c r="Q492" i="7"/>
  <c r="V492" i="7" s="1"/>
  <c r="Q386" i="7"/>
  <c r="V386" i="7" s="1"/>
  <c r="Q282" i="7"/>
  <c r="V282" i="7" s="1"/>
  <c r="Q173" i="7"/>
  <c r="V173" i="7" s="1"/>
  <c r="Q68" i="7"/>
  <c r="V68" i="7" s="1"/>
  <c r="R824" i="7"/>
  <c r="R612" i="7"/>
  <c r="R316" i="7"/>
  <c r="Q566" i="7"/>
  <c r="V566" i="7" s="1"/>
  <c r="R566" i="7"/>
  <c r="Q558" i="7"/>
  <c r="V558" i="7" s="1"/>
  <c r="R558" i="7"/>
  <c r="R318" i="7"/>
  <c r="Q318" i="7"/>
  <c r="V318" i="7" s="1"/>
  <c r="Q278" i="7"/>
  <c r="V278" i="7" s="1"/>
  <c r="R278" i="7"/>
  <c r="Q262" i="7"/>
  <c r="V262" i="7" s="1"/>
  <c r="R262" i="7"/>
  <c r="Q238" i="7"/>
  <c r="V238" i="7" s="1"/>
  <c r="R238" i="7"/>
  <c r="R118" i="7"/>
  <c r="Q118" i="7"/>
  <c r="V118" i="7" s="1"/>
  <c r="R102" i="7"/>
  <c r="Q102" i="7"/>
  <c r="V102" i="7" s="1"/>
  <c r="R70" i="7"/>
  <c r="Q70" i="7"/>
  <c r="V70" i="7" s="1"/>
  <c r="R54" i="7"/>
  <c r="Q54" i="7"/>
  <c r="V54" i="7" s="1"/>
  <c r="R53" i="7"/>
  <c r="Q53" i="7"/>
  <c r="V53" i="7" s="1"/>
  <c r="R21" i="7"/>
  <c r="Q21" i="7"/>
  <c r="R13" i="7"/>
  <c r="Q13" i="7"/>
  <c r="V13" i="7" s="1"/>
  <c r="Q925" i="7"/>
  <c r="V925" i="7" s="1"/>
  <c r="Q901" i="7"/>
  <c r="V901" i="7" s="1"/>
  <c r="Q877" i="7"/>
  <c r="V877" i="7" s="1"/>
  <c r="Q861" i="7"/>
  <c r="V861" i="7" s="1"/>
  <c r="Q837" i="7"/>
  <c r="V837" i="7" s="1"/>
  <c r="Q797" i="7"/>
  <c r="V797" i="7" s="1"/>
  <c r="Q765" i="7"/>
  <c r="V765" i="7" s="1"/>
  <c r="Q723" i="7"/>
  <c r="V723" i="7" s="1"/>
  <c r="Q691" i="7"/>
  <c r="V691" i="7" s="1"/>
  <c r="Q659" i="7"/>
  <c r="V659" i="7" s="1"/>
  <c r="Q637" i="7"/>
  <c r="V637" i="7" s="1"/>
  <c r="Q605" i="7"/>
  <c r="V605" i="7" s="1"/>
  <c r="Q563" i="7"/>
  <c r="V563" i="7" s="1"/>
  <c r="Q213" i="7"/>
  <c r="V213" i="7" s="1"/>
  <c r="Q8" i="7"/>
  <c r="V8" i="7" s="1"/>
  <c r="R878" i="7"/>
  <c r="Q52" i="7"/>
  <c r="V52" i="7" s="1"/>
  <c r="R52" i="7"/>
  <c r="R44" i="7"/>
  <c r="Q44" i="7"/>
  <c r="R20" i="7"/>
  <c r="Q20" i="7"/>
  <c r="Q924" i="7"/>
  <c r="V924" i="7" s="1"/>
  <c r="Q916" i="7"/>
  <c r="V916" i="7" s="1"/>
  <c r="Q908" i="7"/>
  <c r="V908" i="7" s="1"/>
  <c r="Q900" i="7"/>
  <c r="V900" i="7" s="1"/>
  <c r="Q892" i="7"/>
  <c r="V892" i="7" s="1"/>
  <c r="Q884" i="7"/>
  <c r="V884" i="7" s="1"/>
  <c r="Q876" i="7"/>
  <c r="V876" i="7" s="1"/>
  <c r="Q868" i="7"/>
  <c r="V868" i="7" s="1"/>
  <c r="Q860" i="7"/>
  <c r="V860" i="7" s="1"/>
  <c r="Q852" i="7"/>
  <c r="V852" i="7" s="1"/>
  <c r="Q844" i="7"/>
  <c r="V844" i="7" s="1"/>
  <c r="Q836" i="7"/>
  <c r="V836" i="7" s="1"/>
  <c r="Q828" i="7"/>
  <c r="V828" i="7" s="1"/>
  <c r="Q818" i="7"/>
  <c r="V818" i="7" s="1"/>
  <c r="Q807" i="7"/>
  <c r="V807" i="7" s="1"/>
  <c r="Q796" i="7"/>
  <c r="V796" i="7" s="1"/>
  <c r="Q786" i="7"/>
  <c r="V786" i="7" s="1"/>
  <c r="Q775" i="7"/>
  <c r="V775" i="7" s="1"/>
  <c r="Q764" i="7"/>
  <c r="V764" i="7" s="1"/>
  <c r="Q754" i="7"/>
  <c r="V754" i="7" s="1"/>
  <c r="Q743" i="7"/>
  <c r="V743" i="7" s="1"/>
  <c r="Q732" i="7"/>
  <c r="V732" i="7" s="1"/>
  <c r="Q722" i="7"/>
  <c r="V722" i="7" s="1"/>
  <c r="Q711" i="7"/>
  <c r="V711" i="7" s="1"/>
  <c r="Q700" i="7"/>
  <c r="V700" i="7" s="1"/>
  <c r="Q690" i="7"/>
  <c r="V690" i="7" s="1"/>
  <c r="Q679" i="7"/>
  <c r="V679" i="7" s="1"/>
  <c r="Q668" i="7"/>
  <c r="V668" i="7" s="1"/>
  <c r="Q658" i="7"/>
  <c r="V658" i="7" s="1"/>
  <c r="Q647" i="7"/>
  <c r="V647" i="7" s="1"/>
  <c r="Q636" i="7"/>
  <c r="V636" i="7" s="1"/>
  <c r="Q626" i="7"/>
  <c r="V626" i="7" s="1"/>
  <c r="Q615" i="7"/>
  <c r="V615" i="7" s="1"/>
  <c r="Q604" i="7"/>
  <c r="V604" i="7" s="1"/>
  <c r="Q594" i="7"/>
  <c r="V594" i="7" s="1"/>
  <c r="Q583" i="7"/>
  <c r="V583" i="7" s="1"/>
  <c r="Q572" i="7"/>
  <c r="V572" i="7" s="1"/>
  <c r="Q562" i="7"/>
  <c r="V562" i="7" s="1"/>
  <c r="Q549" i="7"/>
  <c r="V549" i="7" s="1"/>
  <c r="Q532" i="7"/>
  <c r="V532" i="7" s="1"/>
  <c r="Q509" i="7"/>
  <c r="V509" i="7" s="1"/>
  <c r="Q490" i="7"/>
  <c r="V490" i="7" s="1"/>
  <c r="Q468" i="7"/>
  <c r="V468" i="7" s="1"/>
  <c r="Q445" i="7"/>
  <c r="V445" i="7" s="1"/>
  <c r="Q426" i="7"/>
  <c r="V426" i="7" s="1"/>
  <c r="Q404" i="7"/>
  <c r="V404" i="7" s="1"/>
  <c r="Q381" i="7"/>
  <c r="V381" i="7" s="1"/>
  <c r="Q362" i="7"/>
  <c r="V362" i="7" s="1"/>
  <c r="Q340" i="7"/>
  <c r="V340" i="7" s="1"/>
  <c r="Q317" i="7"/>
  <c r="V317" i="7" s="1"/>
  <c r="Q298" i="7"/>
  <c r="V298" i="7" s="1"/>
  <c r="Q276" i="7"/>
  <c r="V276" i="7" s="1"/>
  <c r="Q253" i="7"/>
  <c r="V253" i="7" s="1"/>
  <c r="Q234" i="7"/>
  <c r="V234" i="7" s="1"/>
  <c r="Q212" i="7"/>
  <c r="V212" i="7" s="1"/>
  <c r="Q189" i="7"/>
  <c r="V189" i="7" s="1"/>
  <c r="Q170" i="7"/>
  <c r="V170" i="7" s="1"/>
  <c r="Q148" i="7"/>
  <c r="V148" i="7" s="1"/>
  <c r="Q125" i="7"/>
  <c r="V125" i="7" s="1"/>
  <c r="Q106" i="7"/>
  <c r="V106" i="7" s="1"/>
  <c r="Q84" i="7"/>
  <c r="V84" i="7" s="1"/>
  <c r="Q61" i="7"/>
  <c r="V61" i="7" s="1"/>
  <c r="Q36" i="7"/>
  <c r="Q7" i="7"/>
  <c r="V7" i="7" s="1"/>
  <c r="R875" i="7"/>
  <c r="R846" i="7"/>
  <c r="R815" i="7"/>
  <c r="R790" i="7"/>
  <c r="R760" i="7"/>
  <c r="R730" i="7"/>
  <c r="R704" i="7"/>
  <c r="R654" i="7"/>
  <c r="R591" i="7"/>
  <c r="R542" i="7"/>
  <c r="R484" i="7"/>
  <c r="R422" i="7"/>
  <c r="R372" i="7"/>
  <c r="R311" i="7"/>
  <c r="R252" i="7"/>
  <c r="R199" i="7"/>
  <c r="R142" i="7"/>
  <c r="R806" i="7"/>
  <c r="Q806" i="7"/>
  <c r="V806" i="7" s="1"/>
  <c r="R710" i="7"/>
  <c r="Q710" i="7"/>
  <c r="V710" i="7" s="1"/>
  <c r="Q686" i="7"/>
  <c r="V686" i="7" s="1"/>
  <c r="R686" i="7"/>
  <c r="Q366" i="7"/>
  <c r="V366" i="7" s="1"/>
  <c r="R366" i="7"/>
  <c r="Q326" i="7"/>
  <c r="V326" i="7" s="1"/>
  <c r="R326" i="7"/>
  <c r="R190" i="7"/>
  <c r="Q190" i="7"/>
  <c r="V190" i="7" s="1"/>
  <c r="Q150" i="7"/>
  <c r="V150" i="7" s="1"/>
  <c r="R150" i="7"/>
  <c r="Q134" i="7"/>
  <c r="V134" i="7" s="1"/>
  <c r="R134" i="7"/>
  <c r="R94" i="7"/>
  <c r="Q94" i="7"/>
  <c r="V94" i="7" s="1"/>
  <c r="Q910" i="7"/>
  <c r="V910" i="7" s="1"/>
  <c r="Q838" i="7"/>
  <c r="V838" i="7" s="1"/>
  <c r="R45" i="7"/>
  <c r="Q45" i="7"/>
  <c r="Q885" i="7"/>
  <c r="V885" i="7" s="1"/>
  <c r="Q853" i="7"/>
  <c r="V853" i="7" s="1"/>
  <c r="Q809" i="7"/>
  <c r="V809" i="7" s="1"/>
  <c r="Q777" i="7"/>
  <c r="V777" i="7" s="1"/>
  <c r="Q745" i="7"/>
  <c r="V745" i="7" s="1"/>
  <c r="Q713" i="7"/>
  <c r="V713" i="7" s="1"/>
  <c r="Q681" i="7"/>
  <c r="V681" i="7" s="1"/>
  <c r="Q627" i="7"/>
  <c r="V627" i="7" s="1"/>
  <c r="Q595" i="7"/>
  <c r="V595" i="7" s="1"/>
  <c r="Q573" i="7"/>
  <c r="V573" i="7" s="1"/>
  <c r="Q533" i="7"/>
  <c r="V533" i="7" s="1"/>
  <c r="Q405" i="7"/>
  <c r="V405" i="7" s="1"/>
  <c r="Q277" i="7"/>
  <c r="V277" i="7" s="1"/>
  <c r="Q149" i="7"/>
  <c r="V149" i="7" s="1"/>
  <c r="R822" i="7"/>
  <c r="R792" i="7"/>
  <c r="R736" i="7"/>
  <c r="R606" i="7"/>
  <c r="R486" i="7"/>
  <c r="R206" i="7"/>
  <c r="R539" i="7"/>
  <c r="Q539" i="7"/>
  <c r="V539" i="7" s="1"/>
  <c r="R531" i="7"/>
  <c r="Q531" i="7"/>
  <c r="V531" i="7" s="1"/>
  <c r="R523" i="7"/>
  <c r="Q523" i="7"/>
  <c r="V523" i="7" s="1"/>
  <c r="R515" i="7"/>
  <c r="Q515" i="7"/>
  <c r="V515" i="7" s="1"/>
  <c r="R507" i="7"/>
  <c r="Q507" i="7"/>
  <c r="V507" i="7" s="1"/>
  <c r="R499" i="7"/>
  <c r="Q499" i="7"/>
  <c r="V499" i="7" s="1"/>
  <c r="R491" i="7"/>
  <c r="Q491" i="7"/>
  <c r="V491" i="7" s="1"/>
  <c r="R483" i="7"/>
  <c r="Q483" i="7"/>
  <c r="V483" i="7" s="1"/>
  <c r="R475" i="7"/>
  <c r="Q475" i="7"/>
  <c r="V475" i="7" s="1"/>
  <c r="R467" i="7"/>
  <c r="Q467" i="7"/>
  <c r="V467" i="7" s="1"/>
  <c r="R459" i="7"/>
  <c r="Q459" i="7"/>
  <c r="V459" i="7" s="1"/>
  <c r="R451" i="7"/>
  <c r="Q451" i="7"/>
  <c r="V451" i="7" s="1"/>
  <c r="R443" i="7"/>
  <c r="Q443" i="7"/>
  <c r="V443" i="7" s="1"/>
  <c r="R435" i="7"/>
  <c r="Q435" i="7"/>
  <c r="V435" i="7" s="1"/>
  <c r="R427" i="7"/>
  <c r="Q427" i="7"/>
  <c r="V427" i="7" s="1"/>
  <c r="R419" i="7"/>
  <c r="Q419" i="7"/>
  <c r="V419" i="7" s="1"/>
  <c r="R411" i="7"/>
  <c r="Q411" i="7"/>
  <c r="V411" i="7" s="1"/>
  <c r="R403" i="7"/>
  <c r="Q403" i="7"/>
  <c r="V403" i="7" s="1"/>
  <c r="R395" i="7"/>
  <c r="Q395" i="7"/>
  <c r="V395" i="7" s="1"/>
  <c r="R387" i="7"/>
  <c r="Q387" i="7"/>
  <c r="V387" i="7" s="1"/>
  <c r="R379" i="7"/>
  <c r="Q379" i="7"/>
  <c r="V379" i="7" s="1"/>
  <c r="R371" i="7"/>
  <c r="Q371" i="7"/>
  <c r="V371" i="7" s="1"/>
  <c r="R363" i="7"/>
  <c r="Q363" i="7"/>
  <c r="V363" i="7" s="1"/>
  <c r="R355" i="7"/>
  <c r="Q355" i="7"/>
  <c r="V355" i="7" s="1"/>
  <c r="R347" i="7"/>
  <c r="Q347" i="7"/>
  <c r="V347" i="7" s="1"/>
  <c r="R339" i="7"/>
  <c r="Q339" i="7"/>
  <c r="V339" i="7" s="1"/>
  <c r="R331" i="7"/>
  <c r="Q331" i="7"/>
  <c r="V331" i="7" s="1"/>
  <c r="R323" i="7"/>
  <c r="Q323" i="7"/>
  <c r="V323" i="7" s="1"/>
  <c r="R315" i="7"/>
  <c r="Q315" i="7"/>
  <c r="V315" i="7" s="1"/>
  <c r="R307" i="7"/>
  <c r="Q307" i="7"/>
  <c r="V307" i="7" s="1"/>
  <c r="R299" i="7"/>
  <c r="Q299" i="7"/>
  <c r="V299" i="7" s="1"/>
  <c r="R291" i="7"/>
  <c r="Q291" i="7"/>
  <c r="V291" i="7" s="1"/>
  <c r="R283" i="7"/>
  <c r="Q283" i="7"/>
  <c r="V283" i="7" s="1"/>
  <c r="R275" i="7"/>
  <c r="Q275" i="7"/>
  <c r="V275" i="7" s="1"/>
  <c r="R267" i="7"/>
  <c r="Q267" i="7"/>
  <c r="V267" i="7" s="1"/>
  <c r="R259" i="7"/>
  <c r="Q259" i="7"/>
  <c r="V259" i="7" s="1"/>
  <c r="R251" i="7"/>
  <c r="Q251" i="7"/>
  <c r="V251" i="7" s="1"/>
  <c r="R243" i="7"/>
  <c r="Q243" i="7"/>
  <c r="V243" i="7" s="1"/>
  <c r="R235" i="7"/>
  <c r="Q235" i="7"/>
  <c r="V235" i="7" s="1"/>
  <c r="R227" i="7"/>
  <c r="Q227" i="7"/>
  <c r="V227" i="7" s="1"/>
  <c r="R219" i="7"/>
  <c r="Q219" i="7"/>
  <c r="V219" i="7" s="1"/>
  <c r="R211" i="7"/>
  <c r="Q211" i="7"/>
  <c r="V211" i="7" s="1"/>
  <c r="R203" i="7"/>
  <c r="Q203" i="7"/>
  <c r="V203" i="7" s="1"/>
  <c r="R195" i="7"/>
  <c r="Q195" i="7"/>
  <c r="V195" i="7" s="1"/>
  <c r="R187" i="7"/>
  <c r="Q187" i="7"/>
  <c r="V187" i="7" s="1"/>
  <c r="R179" i="7"/>
  <c r="Q179" i="7"/>
  <c r="V179" i="7" s="1"/>
  <c r="R171" i="7"/>
  <c r="Q171" i="7"/>
  <c r="V171" i="7" s="1"/>
  <c r="R163" i="7"/>
  <c r="Q163" i="7"/>
  <c r="V163" i="7" s="1"/>
  <c r="R155" i="7"/>
  <c r="Q155" i="7"/>
  <c r="V155" i="7" s="1"/>
  <c r="R147" i="7"/>
  <c r="Q147" i="7"/>
  <c r="V147" i="7" s="1"/>
  <c r="R139" i="7"/>
  <c r="Q139" i="7"/>
  <c r="V139" i="7" s="1"/>
  <c r="R131" i="7"/>
  <c r="Q131" i="7"/>
  <c r="V131" i="7" s="1"/>
  <c r="R123" i="7"/>
  <c r="Q123" i="7"/>
  <c r="V123" i="7" s="1"/>
  <c r="R115" i="7"/>
  <c r="Q115" i="7"/>
  <c r="V115" i="7" s="1"/>
  <c r="R107" i="7"/>
  <c r="Q107" i="7"/>
  <c r="V107" i="7" s="1"/>
  <c r="R99" i="7"/>
  <c r="Q99" i="7"/>
  <c r="V99" i="7" s="1"/>
  <c r="Q91" i="7"/>
  <c r="V91" i="7" s="1"/>
  <c r="R83" i="7"/>
  <c r="Q83" i="7"/>
  <c r="V83" i="7" s="1"/>
  <c r="Q75" i="7"/>
  <c r="V75" i="7" s="1"/>
  <c r="R67" i="7"/>
  <c r="Q67" i="7"/>
  <c r="V67" i="7" s="1"/>
  <c r="R59" i="7"/>
  <c r="Q59" i="7"/>
  <c r="V59" i="7" s="1"/>
  <c r="R43" i="7"/>
  <c r="Q43" i="7"/>
  <c r="Q35" i="7"/>
  <c r="R27" i="7"/>
  <c r="Q27" i="7"/>
  <c r="Q11" i="7"/>
  <c r="V11" i="7" s="1"/>
  <c r="R11" i="7"/>
  <c r="Q923" i="7"/>
  <c r="V923" i="7" s="1"/>
  <c r="Q915" i="7"/>
  <c r="V915" i="7" s="1"/>
  <c r="Q899" i="7"/>
  <c r="V899" i="7" s="1"/>
  <c r="Q891" i="7"/>
  <c r="V891" i="7" s="1"/>
  <c r="Q883" i="7"/>
  <c r="V883" i="7" s="1"/>
  <c r="Q867" i="7"/>
  <c r="V867" i="7" s="1"/>
  <c r="Q859" i="7"/>
  <c r="V859" i="7" s="1"/>
  <c r="Q851" i="7"/>
  <c r="V851" i="7" s="1"/>
  <c r="Q843" i="7"/>
  <c r="V843" i="7" s="1"/>
  <c r="Q835" i="7"/>
  <c r="V835" i="7" s="1"/>
  <c r="Q827" i="7"/>
  <c r="V827" i="7" s="1"/>
  <c r="Q817" i="7"/>
  <c r="V817" i="7" s="1"/>
  <c r="Q805" i="7"/>
  <c r="V805" i="7" s="1"/>
  <c r="Q795" i="7"/>
  <c r="V795" i="7" s="1"/>
  <c r="Q785" i="7"/>
  <c r="V785" i="7" s="1"/>
  <c r="Q773" i="7"/>
  <c r="V773" i="7" s="1"/>
  <c r="Q763" i="7"/>
  <c r="V763" i="7" s="1"/>
  <c r="Q753" i="7"/>
  <c r="V753" i="7" s="1"/>
  <c r="Q741" i="7"/>
  <c r="V741" i="7" s="1"/>
  <c r="Q731" i="7"/>
  <c r="V731" i="7" s="1"/>
  <c r="Q721" i="7"/>
  <c r="V721" i="7" s="1"/>
  <c r="Q709" i="7"/>
  <c r="V709" i="7" s="1"/>
  <c r="Q699" i="7"/>
  <c r="V699" i="7" s="1"/>
  <c r="Q689" i="7"/>
  <c r="V689" i="7" s="1"/>
  <c r="Q677" i="7"/>
  <c r="V677" i="7" s="1"/>
  <c r="Q667" i="7"/>
  <c r="V667" i="7" s="1"/>
  <c r="Q657" i="7"/>
  <c r="V657" i="7" s="1"/>
  <c r="Q645" i="7"/>
  <c r="V645" i="7" s="1"/>
  <c r="Q635" i="7"/>
  <c r="V635" i="7" s="1"/>
  <c r="Q625" i="7"/>
  <c r="V625" i="7" s="1"/>
  <c r="Q613" i="7"/>
  <c r="V613" i="7" s="1"/>
  <c r="Q603" i="7"/>
  <c r="V603" i="7" s="1"/>
  <c r="Q593" i="7"/>
  <c r="V593" i="7" s="1"/>
  <c r="Q581" i="7"/>
  <c r="V581" i="7" s="1"/>
  <c r="Q571" i="7"/>
  <c r="V571" i="7" s="1"/>
  <c r="Q561" i="7"/>
  <c r="V561" i="7" s="1"/>
  <c r="Q530" i="7"/>
  <c r="V530" i="7" s="1"/>
  <c r="Q508" i="7"/>
  <c r="V508" i="7" s="1"/>
  <c r="Q485" i="7"/>
  <c r="V485" i="7" s="1"/>
  <c r="Q466" i="7"/>
  <c r="V466" i="7" s="1"/>
  <c r="Q444" i="7"/>
  <c r="V444" i="7" s="1"/>
  <c r="Q421" i="7"/>
  <c r="V421" i="7" s="1"/>
  <c r="Q402" i="7"/>
  <c r="V402" i="7" s="1"/>
  <c r="Q357" i="7"/>
  <c r="V357" i="7" s="1"/>
  <c r="Q338" i="7"/>
  <c r="V338" i="7" s="1"/>
  <c r="Q293" i="7"/>
  <c r="V293" i="7" s="1"/>
  <c r="Q274" i="7"/>
  <c r="V274" i="7" s="1"/>
  <c r="Q229" i="7"/>
  <c r="V229" i="7" s="1"/>
  <c r="Q210" i="7"/>
  <c r="V210" i="7" s="1"/>
  <c r="Q188" i="7"/>
  <c r="V188" i="7" s="1"/>
  <c r="Q165" i="7"/>
  <c r="V165" i="7" s="1"/>
  <c r="Q146" i="7"/>
  <c r="V146" i="7" s="1"/>
  <c r="Q124" i="7"/>
  <c r="V124" i="7" s="1"/>
  <c r="Q101" i="7"/>
  <c r="V101" i="7" s="1"/>
  <c r="Q82" i="7"/>
  <c r="V82" i="7" s="1"/>
  <c r="AA26" i="7" s="1"/>
  <c r="Q60" i="7"/>
  <c r="V60" i="7" s="1"/>
  <c r="Q30" i="7"/>
  <c r="R928" i="7"/>
  <c r="R814" i="7"/>
  <c r="R783" i="7"/>
  <c r="R758" i="7"/>
  <c r="R728" i="7"/>
  <c r="R696" i="7"/>
  <c r="R590" i="7"/>
  <c r="R527" i="7"/>
  <c r="R478" i="7"/>
  <c r="R420" i="7"/>
  <c r="R358" i="7"/>
  <c r="R308" i="7"/>
  <c r="R247" i="7"/>
  <c r="R135" i="7"/>
  <c r="R32" i="7"/>
  <c r="Q798" i="7"/>
  <c r="V798" i="7" s="1"/>
  <c r="R798" i="7"/>
  <c r="R774" i="7"/>
  <c r="Q774" i="7"/>
  <c r="V774" i="7" s="1"/>
  <c r="R742" i="7"/>
  <c r="Q742" i="7"/>
  <c r="V742" i="7" s="1"/>
  <c r="Q702" i="7"/>
  <c r="V702" i="7" s="1"/>
  <c r="R702" i="7"/>
  <c r="Q630" i="7"/>
  <c r="V630" i="7" s="1"/>
  <c r="R630" i="7"/>
  <c r="Q582" i="7"/>
  <c r="V582" i="7" s="1"/>
  <c r="R582" i="7"/>
  <c r="Q502" i="7"/>
  <c r="V502" i="7" s="1"/>
  <c r="R502" i="7"/>
  <c r="Q470" i="7"/>
  <c r="V470" i="7" s="1"/>
  <c r="R470" i="7"/>
  <c r="Q390" i="7"/>
  <c r="V390" i="7" s="1"/>
  <c r="R390" i="7"/>
  <c r="R254" i="7"/>
  <c r="Q254" i="7"/>
  <c r="V254" i="7" s="1"/>
  <c r="Q214" i="7"/>
  <c r="V214" i="7" s="1"/>
  <c r="R214" i="7"/>
  <c r="R110" i="7"/>
  <c r="Q110" i="7"/>
  <c r="V110" i="7" s="1"/>
  <c r="R62" i="7"/>
  <c r="Q62" i="7"/>
  <c r="V62" i="7" s="1"/>
  <c r="R22" i="7"/>
  <c r="Q22" i="7"/>
  <c r="Q918" i="7"/>
  <c r="V918" i="7" s="1"/>
  <c r="Q894" i="7"/>
  <c r="V894" i="7" s="1"/>
  <c r="Q870" i="7"/>
  <c r="V870" i="7" s="1"/>
  <c r="R158" i="7"/>
  <c r="R37" i="7"/>
  <c r="Q37" i="7"/>
  <c r="Q909" i="7"/>
  <c r="V909" i="7" s="1"/>
  <c r="Q819" i="7"/>
  <c r="V819" i="7" s="1"/>
  <c r="Q553" i="7"/>
  <c r="V553" i="7" s="1"/>
  <c r="R42" i="7"/>
  <c r="Q42" i="7"/>
  <c r="R34" i="7"/>
  <c r="Q34" i="7"/>
  <c r="R10" i="7"/>
  <c r="Q10" i="7"/>
  <c r="V10" i="7" s="1"/>
  <c r="Q922" i="7"/>
  <c r="V922" i="7" s="1"/>
  <c r="Q914" i="7"/>
  <c r="V914" i="7" s="1"/>
  <c r="Q906" i="7"/>
  <c r="V906" i="7" s="1"/>
  <c r="Q898" i="7"/>
  <c r="V898" i="7" s="1"/>
  <c r="Q890" i="7"/>
  <c r="V890" i="7" s="1"/>
  <c r="Q882" i="7"/>
  <c r="V882" i="7" s="1"/>
  <c r="Q874" i="7"/>
  <c r="V874" i="7" s="1"/>
  <c r="Q866" i="7"/>
  <c r="V866" i="7" s="1"/>
  <c r="Q858" i="7"/>
  <c r="V858" i="7" s="1"/>
  <c r="Q850" i="7"/>
  <c r="V850" i="7" s="1"/>
  <c r="Q842" i="7"/>
  <c r="V842" i="7" s="1"/>
  <c r="Q834" i="7"/>
  <c r="V834" i="7" s="1"/>
  <c r="Q826" i="7"/>
  <c r="V826" i="7" s="1"/>
  <c r="Q804" i="7"/>
  <c r="V804" i="7" s="1"/>
  <c r="Q772" i="7"/>
  <c r="V772" i="7" s="1"/>
  <c r="Q751" i="7"/>
  <c r="V751" i="7" s="1"/>
  <c r="Q740" i="7"/>
  <c r="V740" i="7" s="1"/>
  <c r="Q719" i="7"/>
  <c r="V719" i="7" s="1"/>
  <c r="Q698" i="7"/>
  <c r="V698" i="7" s="1"/>
  <c r="Q687" i="7"/>
  <c r="V687" i="7" s="1"/>
  <c r="Q676" i="7"/>
  <c r="V676" i="7" s="1"/>
  <c r="Q666" i="7"/>
  <c r="V666" i="7" s="1"/>
  <c r="Q644" i="7"/>
  <c r="V644" i="7" s="1"/>
  <c r="Q634" i="7"/>
  <c r="V634" i="7" s="1"/>
  <c r="Q623" i="7"/>
  <c r="V623" i="7" s="1"/>
  <c r="Q602" i="7"/>
  <c r="V602" i="7" s="1"/>
  <c r="Q580" i="7"/>
  <c r="V580" i="7" s="1"/>
  <c r="Q570" i="7"/>
  <c r="V570" i="7" s="1"/>
  <c r="Q559" i="7"/>
  <c r="V559" i="7" s="1"/>
  <c r="Q547" i="7"/>
  <c r="V547" i="7" s="1"/>
  <c r="Q525" i="7"/>
  <c r="V525" i="7" s="1"/>
  <c r="Q506" i="7"/>
  <c r="V506" i="7" s="1"/>
  <c r="Q461" i="7"/>
  <c r="V461" i="7" s="1"/>
  <c r="Q442" i="7"/>
  <c r="V442" i="7" s="1"/>
  <c r="Q397" i="7"/>
  <c r="V397" i="7" s="1"/>
  <c r="Q378" i="7"/>
  <c r="V378" i="7" s="1"/>
  <c r="Q356" i="7"/>
  <c r="V356" i="7" s="1"/>
  <c r="Q333" i="7"/>
  <c r="V333" i="7" s="1"/>
  <c r="Q314" i="7"/>
  <c r="V314" i="7" s="1"/>
  <c r="Q292" i="7"/>
  <c r="V292" i="7" s="1"/>
  <c r="Q269" i="7"/>
  <c r="V269" i="7" s="1"/>
  <c r="Q250" i="7"/>
  <c r="V250" i="7" s="1"/>
  <c r="Q228" i="7"/>
  <c r="V228" i="7" s="1"/>
  <c r="Q205" i="7"/>
  <c r="V205" i="7" s="1"/>
  <c r="Q186" i="7"/>
  <c r="V186" i="7" s="1"/>
  <c r="Q164" i="7"/>
  <c r="V164" i="7" s="1"/>
  <c r="Q141" i="7"/>
  <c r="V141" i="7" s="1"/>
  <c r="Q122" i="7"/>
  <c r="V122" i="7" s="1"/>
  <c r="Q100" i="7"/>
  <c r="V100" i="7" s="1"/>
  <c r="Q77" i="7"/>
  <c r="V77" i="7" s="1"/>
  <c r="Q58" i="7"/>
  <c r="V58" i="7" s="1"/>
  <c r="Q28" i="7"/>
  <c r="R896" i="7"/>
  <c r="R811" i="7"/>
  <c r="R782" i="7"/>
  <c r="R726" i="7"/>
  <c r="R695" i="7"/>
  <c r="R526" i="7"/>
  <c r="R463" i="7"/>
  <c r="R414" i="7"/>
  <c r="R294" i="7"/>
  <c r="R244" i="7"/>
  <c r="R183" i="7"/>
  <c r="R12" i="7"/>
  <c r="Q734" i="7"/>
  <c r="V734" i="7" s="1"/>
  <c r="R734" i="7"/>
  <c r="Q694" i="7"/>
  <c r="V694" i="7" s="1"/>
  <c r="R694" i="7"/>
  <c r="Q662" i="7"/>
  <c r="V662" i="7" s="1"/>
  <c r="R662" i="7"/>
  <c r="Q622" i="7"/>
  <c r="V622" i="7" s="1"/>
  <c r="R622" i="7"/>
  <c r="Q598" i="7"/>
  <c r="V598" i="7" s="1"/>
  <c r="R598" i="7"/>
  <c r="Q518" i="7"/>
  <c r="V518" i="7" s="1"/>
  <c r="R518" i="7"/>
  <c r="Q494" i="7"/>
  <c r="V494" i="7" s="1"/>
  <c r="R494" i="7"/>
  <c r="Q454" i="7"/>
  <c r="V454" i="7" s="1"/>
  <c r="R454" i="7"/>
  <c r="Q438" i="7"/>
  <c r="V438" i="7" s="1"/>
  <c r="R438" i="7"/>
  <c r="Q406" i="7"/>
  <c r="V406" i="7" s="1"/>
  <c r="R406" i="7"/>
  <c r="Q374" i="7"/>
  <c r="V374" i="7" s="1"/>
  <c r="R374" i="7"/>
  <c r="Q342" i="7"/>
  <c r="V342" i="7" s="1"/>
  <c r="R342" i="7"/>
  <c r="Q198" i="7"/>
  <c r="V198" i="7" s="1"/>
  <c r="R198" i="7"/>
  <c r="R86" i="7"/>
  <c r="Q86" i="7"/>
  <c r="V86" i="7" s="1"/>
  <c r="R38" i="7"/>
  <c r="Q38" i="7"/>
  <c r="R6" i="7"/>
  <c r="Q6" i="7"/>
  <c r="V6" i="7" s="1"/>
  <c r="Q902" i="7"/>
  <c r="V902" i="7" s="1"/>
  <c r="Q854" i="7"/>
  <c r="V854" i="7" s="1"/>
  <c r="R550" i="7"/>
  <c r="R270" i="7"/>
  <c r="R29" i="7"/>
  <c r="Q29" i="7"/>
  <c r="Q917" i="7"/>
  <c r="V917" i="7" s="1"/>
  <c r="Q893" i="7"/>
  <c r="V893" i="7" s="1"/>
  <c r="Q869" i="7"/>
  <c r="V869" i="7" s="1"/>
  <c r="Q845" i="7"/>
  <c r="V845" i="7" s="1"/>
  <c r="Q829" i="7"/>
  <c r="V829" i="7" s="1"/>
  <c r="Q787" i="7"/>
  <c r="V787" i="7" s="1"/>
  <c r="Q755" i="7"/>
  <c r="V755" i="7" s="1"/>
  <c r="Q733" i="7"/>
  <c r="V733" i="7" s="1"/>
  <c r="Q701" i="7"/>
  <c r="V701" i="7" s="1"/>
  <c r="Q669" i="7"/>
  <c r="V669" i="7" s="1"/>
  <c r="Q649" i="7"/>
  <c r="V649" i="7" s="1"/>
  <c r="Q617" i="7"/>
  <c r="V617" i="7" s="1"/>
  <c r="Q585" i="7"/>
  <c r="V585" i="7" s="1"/>
  <c r="Q469" i="7"/>
  <c r="V469" i="7" s="1"/>
  <c r="Q341" i="7"/>
  <c r="V341" i="7" s="1"/>
  <c r="R545" i="7"/>
  <c r="Q545" i="7"/>
  <c r="V545" i="7" s="1"/>
  <c r="R537" i="7"/>
  <c r="Q537" i="7"/>
  <c r="V537" i="7" s="1"/>
  <c r="R529" i="7"/>
  <c r="Q529" i="7"/>
  <c r="V529" i="7" s="1"/>
  <c r="R521" i="7"/>
  <c r="Q521" i="7"/>
  <c r="V521" i="7" s="1"/>
  <c r="R513" i="7"/>
  <c r="Q513" i="7"/>
  <c r="V513" i="7" s="1"/>
  <c r="R505" i="7"/>
  <c r="Q505" i="7"/>
  <c r="V505" i="7" s="1"/>
  <c r="R497" i="7"/>
  <c r="Q497" i="7"/>
  <c r="V497" i="7" s="1"/>
  <c r="R489" i="7"/>
  <c r="Q489" i="7"/>
  <c r="V489" i="7" s="1"/>
  <c r="R481" i="7"/>
  <c r="Q481" i="7"/>
  <c r="V481" i="7" s="1"/>
  <c r="R473" i="7"/>
  <c r="Q473" i="7"/>
  <c r="V473" i="7" s="1"/>
  <c r="R465" i="7"/>
  <c r="Q465" i="7"/>
  <c r="V465" i="7" s="1"/>
  <c r="R457" i="7"/>
  <c r="Q457" i="7"/>
  <c r="V457" i="7" s="1"/>
  <c r="R449" i="7"/>
  <c r="Q449" i="7"/>
  <c r="V449" i="7" s="1"/>
  <c r="R441" i="7"/>
  <c r="Q441" i="7"/>
  <c r="V441" i="7" s="1"/>
  <c r="R433" i="7"/>
  <c r="Q433" i="7"/>
  <c r="V433" i="7" s="1"/>
  <c r="R425" i="7"/>
  <c r="Q425" i="7"/>
  <c r="V425" i="7" s="1"/>
  <c r="R417" i="7"/>
  <c r="Q417" i="7"/>
  <c r="V417" i="7" s="1"/>
  <c r="R409" i="7"/>
  <c r="Q409" i="7"/>
  <c r="V409" i="7" s="1"/>
  <c r="R401" i="7"/>
  <c r="Q401" i="7"/>
  <c r="V401" i="7" s="1"/>
  <c r="R393" i="7"/>
  <c r="Q393" i="7"/>
  <c r="V393" i="7" s="1"/>
  <c r="R385" i="7"/>
  <c r="Q385" i="7"/>
  <c r="V385" i="7" s="1"/>
  <c r="R377" i="7"/>
  <c r="Q377" i="7"/>
  <c r="V377" i="7" s="1"/>
  <c r="R369" i="7"/>
  <c r="Q369" i="7"/>
  <c r="V369" i="7" s="1"/>
  <c r="R361" i="7"/>
  <c r="Q361" i="7"/>
  <c r="V361" i="7" s="1"/>
  <c r="R353" i="7"/>
  <c r="Q353" i="7"/>
  <c r="V353" i="7" s="1"/>
  <c r="R345" i="7"/>
  <c r="Q345" i="7"/>
  <c r="V345" i="7" s="1"/>
  <c r="R337" i="7"/>
  <c r="Q337" i="7"/>
  <c r="V337" i="7" s="1"/>
  <c r="R329" i="7"/>
  <c r="Q329" i="7"/>
  <c r="V329" i="7" s="1"/>
  <c r="R321" i="7"/>
  <c r="Q321" i="7"/>
  <c r="V321" i="7" s="1"/>
  <c r="R313" i="7"/>
  <c r="Q313" i="7"/>
  <c r="V313" i="7" s="1"/>
  <c r="R305" i="7"/>
  <c r="Q305" i="7"/>
  <c r="V305" i="7" s="1"/>
  <c r="R297" i="7"/>
  <c r="Q297" i="7"/>
  <c r="V297" i="7" s="1"/>
  <c r="R289" i="7"/>
  <c r="Q289" i="7"/>
  <c r="V289" i="7" s="1"/>
  <c r="R281" i="7"/>
  <c r="Q281" i="7"/>
  <c r="V281" i="7" s="1"/>
  <c r="R273" i="7"/>
  <c r="Q273" i="7"/>
  <c r="V273" i="7" s="1"/>
  <c r="R265" i="7"/>
  <c r="Q265" i="7"/>
  <c r="V265" i="7" s="1"/>
  <c r="R257" i="7"/>
  <c r="Q257" i="7"/>
  <c r="V257" i="7" s="1"/>
  <c r="R249" i="7"/>
  <c r="Q249" i="7"/>
  <c r="V249" i="7" s="1"/>
  <c r="R241" i="7"/>
  <c r="Q241" i="7"/>
  <c r="V241" i="7" s="1"/>
  <c r="R233" i="7"/>
  <c r="Q233" i="7"/>
  <c r="V233" i="7" s="1"/>
  <c r="R225" i="7"/>
  <c r="Q225" i="7"/>
  <c r="V225" i="7" s="1"/>
  <c r="R217" i="7"/>
  <c r="Q217" i="7"/>
  <c r="V217" i="7" s="1"/>
  <c r="R209" i="7"/>
  <c r="Q209" i="7"/>
  <c r="V209" i="7" s="1"/>
  <c r="R201" i="7"/>
  <c r="Q201" i="7"/>
  <c r="V201" i="7" s="1"/>
  <c r="R193" i="7"/>
  <c r="Q193" i="7"/>
  <c r="V193" i="7" s="1"/>
  <c r="R185" i="7"/>
  <c r="Q185" i="7"/>
  <c r="V185" i="7" s="1"/>
  <c r="R177" i="7"/>
  <c r="Q177" i="7"/>
  <c r="V177" i="7" s="1"/>
  <c r="R169" i="7"/>
  <c r="Q169" i="7"/>
  <c r="V169" i="7" s="1"/>
  <c r="R161" i="7"/>
  <c r="Q161" i="7"/>
  <c r="V161" i="7" s="1"/>
  <c r="R153" i="7"/>
  <c r="Q153" i="7"/>
  <c r="V153" i="7" s="1"/>
  <c r="R145" i="7"/>
  <c r="Q145" i="7"/>
  <c r="V145" i="7" s="1"/>
  <c r="R137" i="7"/>
  <c r="Q137" i="7"/>
  <c r="V137" i="7" s="1"/>
  <c r="R129" i="7"/>
  <c r="Q129" i="7"/>
  <c r="V129" i="7" s="1"/>
  <c r="R121" i="7"/>
  <c r="Q121" i="7"/>
  <c r="V121" i="7" s="1"/>
  <c r="Q113" i="7"/>
  <c r="V113" i="7" s="1"/>
  <c r="R105" i="7"/>
  <c r="Q105" i="7"/>
  <c r="V105" i="7" s="1"/>
  <c r="R97" i="7"/>
  <c r="Q97" i="7"/>
  <c r="V97" i="7" s="1"/>
  <c r="R89" i="7"/>
  <c r="Q89" i="7"/>
  <c r="V89" i="7" s="1"/>
  <c r="R81" i="7"/>
  <c r="Q81" i="7"/>
  <c r="V81" i="7" s="1"/>
  <c r="R73" i="7"/>
  <c r="Q73" i="7"/>
  <c r="V73" i="7" s="1"/>
  <c r="R65" i="7"/>
  <c r="Q65" i="7"/>
  <c r="V65" i="7" s="1"/>
  <c r="R57" i="7"/>
  <c r="Q57" i="7"/>
  <c r="V57" i="7" s="1"/>
  <c r="R49" i="7"/>
  <c r="Q49" i="7"/>
  <c r="V49" i="7" s="1"/>
  <c r="R41" i="7"/>
  <c r="Q41" i="7"/>
  <c r="R33" i="7"/>
  <c r="Q33" i="7"/>
  <c r="R25" i="7"/>
  <c r="Q25" i="7"/>
  <c r="R17" i="7"/>
  <c r="Q17" i="7"/>
  <c r="V17" i="7" s="1"/>
  <c r="R9" i="7"/>
  <c r="Q9" i="7"/>
  <c r="V9" i="7" s="1"/>
  <c r="Q5" i="7"/>
  <c r="V5" i="7" s="1"/>
  <c r="Q921" i="7"/>
  <c r="V921" i="7" s="1"/>
  <c r="Q913" i="7"/>
  <c r="V913" i="7" s="1"/>
  <c r="Q905" i="7"/>
  <c r="V905" i="7" s="1"/>
  <c r="Q897" i="7"/>
  <c r="V897" i="7" s="1"/>
  <c r="Q889" i="7"/>
  <c r="V889" i="7" s="1"/>
  <c r="Q881" i="7"/>
  <c r="V881" i="7" s="1"/>
  <c r="Q873" i="7"/>
  <c r="V873" i="7" s="1"/>
  <c r="Q865" i="7"/>
  <c r="V865" i="7" s="1"/>
  <c r="Q857" i="7"/>
  <c r="V857" i="7" s="1"/>
  <c r="Q849" i="7"/>
  <c r="V849" i="7" s="1"/>
  <c r="Q841" i="7"/>
  <c r="V841" i="7" s="1"/>
  <c r="Q833" i="7"/>
  <c r="V833" i="7" s="1"/>
  <c r="Q825" i="7"/>
  <c r="V825" i="7" s="1"/>
  <c r="Q813" i="7"/>
  <c r="V813" i="7" s="1"/>
  <c r="Q803" i="7"/>
  <c r="V803" i="7" s="1"/>
  <c r="Q793" i="7"/>
  <c r="V793" i="7" s="1"/>
  <c r="Q781" i="7"/>
  <c r="V781" i="7" s="1"/>
  <c r="Q771" i="7"/>
  <c r="V771" i="7" s="1"/>
  <c r="Q761" i="7"/>
  <c r="V761" i="7" s="1"/>
  <c r="Q749" i="7"/>
  <c r="V749" i="7" s="1"/>
  <c r="Q729" i="7"/>
  <c r="V729" i="7" s="1"/>
  <c r="Q717" i="7"/>
  <c r="V717" i="7" s="1"/>
  <c r="Q697" i="7"/>
  <c r="V697" i="7" s="1"/>
  <c r="Q685" i="7"/>
  <c r="V685" i="7" s="1"/>
  <c r="Q675" i="7"/>
  <c r="V675" i="7" s="1"/>
  <c r="Q665" i="7"/>
  <c r="V665" i="7" s="1"/>
  <c r="Q653" i="7"/>
  <c r="V653" i="7" s="1"/>
  <c r="Q643" i="7"/>
  <c r="V643" i="7" s="1"/>
  <c r="Q633" i="7"/>
  <c r="V633" i="7" s="1"/>
  <c r="Q621" i="7"/>
  <c r="V621" i="7" s="1"/>
  <c r="Q611" i="7"/>
  <c r="V611" i="7" s="1"/>
  <c r="Q601" i="7"/>
  <c r="V601" i="7" s="1"/>
  <c r="Q589" i="7"/>
  <c r="V589" i="7" s="1"/>
  <c r="Q579" i="7"/>
  <c r="V579" i="7" s="1"/>
  <c r="Q569" i="7"/>
  <c r="V569" i="7" s="1"/>
  <c r="Q557" i="7"/>
  <c r="V557" i="7" s="1"/>
  <c r="Q546" i="7"/>
  <c r="V546" i="7" s="1"/>
  <c r="Q524" i="7"/>
  <c r="V524" i="7" s="1"/>
  <c r="Q501" i="7"/>
  <c r="V501" i="7" s="1"/>
  <c r="Q482" i="7"/>
  <c r="V482" i="7" s="1"/>
  <c r="Q460" i="7"/>
  <c r="V460" i="7" s="1"/>
  <c r="Q437" i="7"/>
  <c r="V437" i="7" s="1"/>
  <c r="Q418" i="7"/>
  <c r="V418" i="7" s="1"/>
  <c r="Q396" i="7"/>
  <c r="V396" i="7" s="1"/>
  <c r="Q373" i="7"/>
  <c r="V373" i="7" s="1"/>
  <c r="Q354" i="7"/>
  <c r="V354" i="7" s="1"/>
  <c r="Q332" i="7"/>
  <c r="V332" i="7" s="1"/>
  <c r="Q309" i="7"/>
  <c r="V309" i="7" s="1"/>
  <c r="Q290" i="7"/>
  <c r="V290" i="7" s="1"/>
  <c r="Q268" i="7"/>
  <c r="V268" i="7" s="1"/>
  <c r="Q245" i="7"/>
  <c r="V245" i="7" s="1"/>
  <c r="Q226" i="7"/>
  <c r="V226" i="7" s="1"/>
  <c r="Q204" i="7"/>
  <c r="V204" i="7" s="1"/>
  <c r="Q181" i="7"/>
  <c r="V181" i="7" s="1"/>
  <c r="Q162" i="7"/>
  <c r="V162" i="7" s="1"/>
  <c r="Q140" i="7"/>
  <c r="V140" i="7" s="1"/>
  <c r="Q117" i="7"/>
  <c r="V117" i="7" s="1"/>
  <c r="Q98" i="7"/>
  <c r="V98" i="7" s="1"/>
  <c r="Q76" i="7"/>
  <c r="V76" i="7" s="1"/>
  <c r="Q51" i="7"/>
  <c r="V51" i="7" s="1"/>
  <c r="Q26" i="7"/>
  <c r="R920" i="7"/>
  <c r="R864" i="7"/>
  <c r="R779" i="7"/>
  <c r="R750" i="7"/>
  <c r="R631" i="7"/>
  <c r="R519" i="7"/>
  <c r="R462" i="7"/>
  <c r="R399" i="7"/>
  <c r="R350" i="7"/>
  <c r="R230" i="7"/>
  <c r="R180" i="7"/>
  <c r="Q912" i="7"/>
  <c r="V912" i="7" s="1"/>
  <c r="Q904" i="7"/>
  <c r="V904" i="7" s="1"/>
  <c r="Q888" i="7"/>
  <c r="V888" i="7" s="1"/>
  <c r="Q880" i="7"/>
  <c r="V880" i="7" s="1"/>
  <c r="Q872" i="7"/>
  <c r="V872" i="7" s="1"/>
  <c r="Q856" i="7"/>
  <c r="V856" i="7" s="1"/>
  <c r="Q848" i="7"/>
  <c r="V848" i="7" s="1"/>
  <c r="Q840" i="7"/>
  <c r="V840" i="7" s="1"/>
  <c r="Q832" i="7"/>
  <c r="V832" i="7" s="1"/>
  <c r="Q823" i="7"/>
  <c r="V823" i="7" s="1"/>
  <c r="Q812" i="7"/>
  <c r="V812" i="7" s="1"/>
  <c r="Q802" i="7"/>
  <c r="V802" i="7" s="1"/>
  <c r="Q791" i="7"/>
  <c r="V791" i="7" s="1"/>
  <c r="Q780" i="7"/>
  <c r="V780" i="7" s="1"/>
  <c r="Q770" i="7"/>
  <c r="V770" i="7" s="1"/>
  <c r="Q759" i="7"/>
  <c r="V759" i="7" s="1"/>
  <c r="Q748" i="7"/>
  <c r="V748" i="7" s="1"/>
  <c r="Q738" i="7"/>
  <c r="V738" i="7" s="1"/>
  <c r="Q727" i="7"/>
  <c r="V727" i="7" s="1"/>
  <c r="Q716" i="7"/>
  <c r="V716" i="7" s="1"/>
  <c r="Q706" i="7"/>
  <c r="V706" i="7" s="1"/>
  <c r="Q684" i="7"/>
  <c r="V684" i="7" s="1"/>
  <c r="Q674" i="7"/>
  <c r="V674" i="7" s="1"/>
  <c r="Q663" i="7"/>
  <c r="V663" i="7" s="1"/>
  <c r="Q652" i="7"/>
  <c r="V652" i="7" s="1"/>
  <c r="Q642" i="7"/>
  <c r="V642" i="7" s="1"/>
  <c r="Q620" i="7"/>
  <c r="V620" i="7" s="1"/>
  <c r="Q610" i="7"/>
  <c r="V610" i="7" s="1"/>
  <c r="Q599" i="7"/>
  <c r="V599" i="7" s="1"/>
  <c r="Q588" i="7"/>
  <c r="V588" i="7" s="1"/>
  <c r="Q578" i="7"/>
  <c r="V578" i="7" s="1"/>
  <c r="Q567" i="7"/>
  <c r="V567" i="7" s="1"/>
  <c r="Q556" i="7"/>
  <c r="V556" i="7" s="1"/>
  <c r="Q541" i="7"/>
  <c r="V541" i="7" s="1"/>
  <c r="Q522" i="7"/>
  <c r="V522" i="7" s="1"/>
  <c r="Q477" i="7"/>
  <c r="V477" i="7" s="1"/>
  <c r="Q458" i="7"/>
  <c r="V458" i="7" s="1"/>
  <c r="Q413" i="7"/>
  <c r="V413" i="7" s="1"/>
  <c r="Q394" i="7"/>
  <c r="V394" i="7" s="1"/>
  <c r="Q349" i="7"/>
  <c r="V349" i="7" s="1"/>
  <c r="Q330" i="7"/>
  <c r="V330" i="7" s="1"/>
  <c r="Q285" i="7"/>
  <c r="V285" i="7" s="1"/>
  <c r="Q266" i="7"/>
  <c r="V266" i="7" s="1"/>
  <c r="Q221" i="7"/>
  <c r="V221" i="7" s="1"/>
  <c r="Q202" i="7"/>
  <c r="V202" i="7" s="1"/>
  <c r="Q157" i="7"/>
  <c r="V157" i="7" s="1"/>
  <c r="Q138" i="7"/>
  <c r="V138" i="7" s="1"/>
  <c r="Q116" i="7"/>
  <c r="V116" i="7" s="1"/>
  <c r="Q93" i="7"/>
  <c r="V93" i="7" s="1"/>
  <c r="Q74" i="7"/>
  <c r="V74" i="7" s="1"/>
  <c r="AA18" i="7" s="1"/>
  <c r="Q50" i="7"/>
  <c r="V50" i="7" s="1"/>
  <c r="Q19" i="7"/>
  <c r="R747" i="7"/>
  <c r="R718" i="7"/>
  <c r="R678" i="7"/>
  <c r="R455" i="7"/>
  <c r="R398" i="7"/>
  <c r="R335" i="7"/>
  <c r="R286" i="7"/>
  <c r="R166" i="7"/>
  <c r="R113" i="7"/>
  <c r="Q766" i="7"/>
  <c r="V766" i="7" s="1"/>
  <c r="R766" i="7"/>
  <c r="Q646" i="7"/>
  <c r="V646" i="7" s="1"/>
  <c r="R646" i="7"/>
  <c r="R638" i="7"/>
  <c r="Q638" i="7"/>
  <c r="V638" i="7" s="1"/>
  <c r="R574" i="7"/>
  <c r="Q574" i="7"/>
  <c r="V574" i="7" s="1"/>
  <c r="Q534" i="7"/>
  <c r="V534" i="7" s="1"/>
  <c r="R534" i="7"/>
  <c r="R510" i="7"/>
  <c r="Q510" i="7"/>
  <c r="V510" i="7" s="1"/>
  <c r="R446" i="7"/>
  <c r="Q446" i="7"/>
  <c r="V446" i="7" s="1"/>
  <c r="Q430" i="7"/>
  <c r="V430" i="7" s="1"/>
  <c r="R430" i="7"/>
  <c r="R382" i="7"/>
  <c r="Q382" i="7"/>
  <c r="V382" i="7" s="1"/>
  <c r="Q310" i="7"/>
  <c r="V310" i="7" s="1"/>
  <c r="R310" i="7"/>
  <c r="Q302" i="7"/>
  <c r="V302" i="7" s="1"/>
  <c r="R302" i="7"/>
  <c r="Q246" i="7"/>
  <c r="V246" i="7" s="1"/>
  <c r="R246" i="7"/>
  <c r="Q182" i="7"/>
  <c r="V182" i="7" s="1"/>
  <c r="R182" i="7"/>
  <c r="Q174" i="7"/>
  <c r="V174" i="7" s="1"/>
  <c r="R174" i="7"/>
  <c r="R126" i="7"/>
  <c r="Q126" i="7"/>
  <c r="V126" i="7" s="1"/>
  <c r="R78" i="7"/>
  <c r="Q78" i="7"/>
  <c r="V78" i="7" s="1"/>
  <c r="R46" i="7"/>
  <c r="Q46" i="7"/>
  <c r="R14" i="7"/>
  <c r="Q14" i="7"/>
  <c r="V14" i="7" s="1"/>
  <c r="Q926" i="7"/>
  <c r="V926" i="7" s="1"/>
  <c r="Q886" i="7"/>
  <c r="V886" i="7" s="1"/>
  <c r="Q862" i="7"/>
  <c r="V862" i="7" s="1"/>
  <c r="Q830" i="7"/>
  <c r="V830" i="7" s="1"/>
  <c r="R670" i="7"/>
  <c r="R816" i="7"/>
  <c r="Q816" i="7"/>
  <c r="V816" i="7" s="1"/>
  <c r="R808" i="7"/>
  <c r="Q808" i="7"/>
  <c r="V808" i="7" s="1"/>
  <c r="R784" i="7"/>
  <c r="Q784" i="7"/>
  <c r="V784" i="7" s="1"/>
  <c r="R776" i="7"/>
  <c r="Q776" i="7"/>
  <c r="V776" i="7" s="1"/>
  <c r="R752" i="7"/>
  <c r="Q752" i="7"/>
  <c r="V752" i="7" s="1"/>
  <c r="R744" i="7"/>
  <c r="Q744" i="7"/>
  <c r="V744" i="7" s="1"/>
  <c r="R720" i="7"/>
  <c r="Q720" i="7"/>
  <c r="V720" i="7" s="1"/>
  <c r="R712" i="7"/>
  <c r="Q712" i="7"/>
  <c r="V712" i="7" s="1"/>
  <c r="R688" i="7"/>
  <c r="Q688" i="7"/>
  <c r="V688" i="7" s="1"/>
  <c r="R680" i="7"/>
  <c r="Q680" i="7"/>
  <c r="V680" i="7" s="1"/>
  <c r="R672" i="7"/>
  <c r="Q672" i="7"/>
  <c r="V672" i="7" s="1"/>
  <c r="R664" i="7"/>
  <c r="Q664" i="7"/>
  <c r="V664" i="7" s="1"/>
  <c r="R656" i="7"/>
  <c r="Q656" i="7"/>
  <c r="V656" i="7" s="1"/>
  <c r="R648" i="7"/>
  <c r="Q648" i="7"/>
  <c r="V648" i="7" s="1"/>
  <c r="R640" i="7"/>
  <c r="Q640" i="7"/>
  <c r="V640" i="7" s="1"/>
  <c r="R632" i="7"/>
  <c r="Q632" i="7"/>
  <c r="V632" i="7" s="1"/>
  <c r="R624" i="7"/>
  <c r="Q624" i="7"/>
  <c r="V624" i="7" s="1"/>
  <c r="R616" i="7"/>
  <c r="Q616" i="7"/>
  <c r="V616" i="7" s="1"/>
  <c r="R608" i="7"/>
  <c r="Q608" i="7"/>
  <c r="V608" i="7" s="1"/>
  <c r="R600" i="7"/>
  <c r="Q600" i="7"/>
  <c r="V600" i="7" s="1"/>
  <c r="R592" i="7"/>
  <c r="Q592" i="7"/>
  <c r="V592" i="7" s="1"/>
  <c r="R584" i="7"/>
  <c r="Q584" i="7"/>
  <c r="V584" i="7" s="1"/>
  <c r="R576" i="7"/>
  <c r="Q576" i="7"/>
  <c r="V576" i="7" s="1"/>
  <c r="R568" i="7"/>
  <c r="Q568" i="7"/>
  <c r="V568" i="7" s="1"/>
  <c r="R560" i="7"/>
  <c r="Q560" i="7"/>
  <c r="V560" i="7" s="1"/>
  <c r="R552" i="7"/>
  <c r="Q552" i="7"/>
  <c r="V552" i="7" s="1"/>
  <c r="R544" i="7"/>
  <c r="Q544" i="7"/>
  <c r="V544" i="7" s="1"/>
  <c r="R536" i="7"/>
  <c r="Q536" i="7"/>
  <c r="V536" i="7" s="1"/>
  <c r="R528" i="7"/>
  <c r="Q528" i="7"/>
  <c r="V528" i="7" s="1"/>
  <c r="R520" i="7"/>
  <c r="Q520" i="7"/>
  <c r="V520" i="7" s="1"/>
  <c r="R512" i="7"/>
  <c r="Q512" i="7"/>
  <c r="V512" i="7" s="1"/>
  <c r="R504" i="7"/>
  <c r="Q504" i="7"/>
  <c r="V504" i="7" s="1"/>
  <c r="R496" i="7"/>
  <c r="Q496" i="7"/>
  <c r="V496" i="7" s="1"/>
  <c r="R488" i="7"/>
  <c r="Q488" i="7"/>
  <c r="V488" i="7" s="1"/>
  <c r="R480" i="7"/>
  <c r="Q480" i="7"/>
  <c r="V480" i="7" s="1"/>
  <c r="R472" i="7"/>
  <c r="Q472" i="7"/>
  <c r="V472" i="7" s="1"/>
  <c r="R464" i="7"/>
  <c r="Q464" i="7"/>
  <c r="V464" i="7" s="1"/>
  <c r="R456" i="7"/>
  <c r="Q456" i="7"/>
  <c r="V456" i="7" s="1"/>
  <c r="R448" i="7"/>
  <c r="Q448" i="7"/>
  <c r="V448" i="7" s="1"/>
  <c r="R440" i="7"/>
  <c r="Q440" i="7"/>
  <c r="V440" i="7" s="1"/>
  <c r="R432" i="7"/>
  <c r="Q432" i="7"/>
  <c r="V432" i="7" s="1"/>
  <c r="R424" i="7"/>
  <c r="Q424" i="7"/>
  <c r="V424" i="7" s="1"/>
  <c r="R416" i="7"/>
  <c r="Q416" i="7"/>
  <c r="V416" i="7" s="1"/>
  <c r="R408" i="7"/>
  <c r="Q408" i="7"/>
  <c r="V408" i="7" s="1"/>
  <c r="R400" i="7"/>
  <c r="Q400" i="7"/>
  <c r="V400" i="7" s="1"/>
  <c r="R392" i="7"/>
  <c r="Q392" i="7"/>
  <c r="V392" i="7" s="1"/>
  <c r="R384" i="7"/>
  <c r="Q384" i="7"/>
  <c r="V384" i="7" s="1"/>
  <c r="R376" i="7"/>
  <c r="Q376" i="7"/>
  <c r="V376" i="7" s="1"/>
  <c r="R368" i="7"/>
  <c r="Q368" i="7"/>
  <c r="V368" i="7" s="1"/>
  <c r="R360" i="7"/>
  <c r="Q360" i="7"/>
  <c r="V360" i="7" s="1"/>
  <c r="R352" i="7"/>
  <c r="Q352" i="7"/>
  <c r="V352" i="7" s="1"/>
  <c r="R344" i="7"/>
  <c r="Q344" i="7"/>
  <c r="V344" i="7" s="1"/>
  <c r="R336" i="7"/>
  <c r="Q336" i="7"/>
  <c r="V336" i="7" s="1"/>
  <c r="R328" i="7"/>
  <c r="Q328" i="7"/>
  <c r="V328" i="7" s="1"/>
  <c r="R320" i="7"/>
  <c r="Q320" i="7"/>
  <c r="V320" i="7" s="1"/>
  <c r="R312" i="7"/>
  <c r="Q312" i="7"/>
  <c r="V312" i="7" s="1"/>
  <c r="R304" i="7"/>
  <c r="Q304" i="7"/>
  <c r="V304" i="7" s="1"/>
  <c r="R296" i="7"/>
  <c r="Q296" i="7"/>
  <c r="V296" i="7" s="1"/>
  <c r="R288" i="7"/>
  <c r="Q288" i="7"/>
  <c r="V288" i="7" s="1"/>
  <c r="R280" i="7"/>
  <c r="Q280" i="7"/>
  <c r="V280" i="7" s="1"/>
  <c r="R272" i="7"/>
  <c r="Q272" i="7"/>
  <c r="V272" i="7" s="1"/>
  <c r="R264" i="7"/>
  <c r="Q264" i="7"/>
  <c r="V264" i="7" s="1"/>
  <c r="R256" i="7"/>
  <c r="Q256" i="7"/>
  <c r="V256" i="7" s="1"/>
  <c r="R248" i="7"/>
  <c r="Q248" i="7"/>
  <c r="V248" i="7" s="1"/>
  <c r="R240" i="7"/>
  <c r="Q240" i="7"/>
  <c r="V240" i="7" s="1"/>
  <c r="R232" i="7"/>
  <c r="Q232" i="7"/>
  <c r="V232" i="7" s="1"/>
  <c r="R224" i="7"/>
  <c r="Q224" i="7"/>
  <c r="V224" i="7" s="1"/>
  <c r="R216" i="7"/>
  <c r="Q216" i="7"/>
  <c r="V216" i="7" s="1"/>
  <c r="R208" i="7"/>
  <c r="Q208" i="7"/>
  <c r="V208" i="7" s="1"/>
  <c r="R200" i="7"/>
  <c r="Q200" i="7"/>
  <c r="V200" i="7" s="1"/>
  <c r="R192" i="7"/>
  <c r="Q192" i="7"/>
  <c r="V192" i="7" s="1"/>
  <c r="R184" i="7"/>
  <c r="Q184" i="7"/>
  <c r="V184" i="7" s="1"/>
  <c r="R176" i="7"/>
  <c r="Q176" i="7"/>
  <c r="V176" i="7" s="1"/>
  <c r="R168" i="7"/>
  <c r="Q168" i="7"/>
  <c r="V168" i="7" s="1"/>
  <c r="R160" i="7"/>
  <c r="Q160" i="7"/>
  <c r="V160" i="7" s="1"/>
  <c r="R152" i="7"/>
  <c r="Q152" i="7"/>
  <c r="V152" i="7" s="1"/>
  <c r="R144" i="7"/>
  <c r="Q144" i="7"/>
  <c r="V144" i="7" s="1"/>
  <c r="R136" i="7"/>
  <c r="Q136" i="7"/>
  <c r="V136" i="7" s="1"/>
  <c r="R128" i="7"/>
  <c r="Q128" i="7"/>
  <c r="V128" i="7" s="1"/>
  <c r="R120" i="7"/>
  <c r="Q120" i="7"/>
  <c r="V120" i="7" s="1"/>
  <c r="R112" i="7"/>
  <c r="Q112" i="7"/>
  <c r="V112" i="7" s="1"/>
  <c r="R104" i="7"/>
  <c r="Q104" i="7"/>
  <c r="V104" i="7" s="1"/>
  <c r="R96" i="7"/>
  <c r="Q96" i="7"/>
  <c r="V96" i="7" s="1"/>
  <c r="R88" i="7"/>
  <c r="Q88" i="7"/>
  <c r="V88" i="7" s="1"/>
  <c r="R80" i="7"/>
  <c r="Q80" i="7"/>
  <c r="V80" i="7" s="1"/>
  <c r="R72" i="7"/>
  <c r="Q72" i="7"/>
  <c r="V72" i="7" s="1"/>
  <c r="R64" i="7"/>
  <c r="Q64" i="7"/>
  <c r="V64" i="7" s="1"/>
  <c r="R56" i="7"/>
  <c r="Q56" i="7"/>
  <c r="V56" i="7" s="1"/>
  <c r="R48" i="7"/>
  <c r="Q48" i="7"/>
  <c r="V48" i="7" s="1"/>
  <c r="R24" i="7"/>
  <c r="Q24" i="7"/>
  <c r="R16" i="7"/>
  <c r="Q16" i="7"/>
  <c r="V16" i="7" s="1"/>
  <c r="R551" i="7"/>
  <c r="Q551" i="7"/>
  <c r="V551" i="7" s="1"/>
  <c r="Q543" i="7"/>
  <c r="V543" i="7" s="1"/>
  <c r="R543" i="7"/>
  <c r="Q535" i="7"/>
  <c r="V535" i="7" s="1"/>
  <c r="R535" i="7"/>
  <c r="R511" i="7"/>
  <c r="Q511" i="7"/>
  <c r="V511" i="7" s="1"/>
  <c r="Q495" i="7"/>
  <c r="V495" i="7" s="1"/>
  <c r="R495" i="7"/>
  <c r="R487" i="7"/>
  <c r="Q487" i="7"/>
  <c r="V487" i="7" s="1"/>
  <c r="Q479" i="7"/>
  <c r="V479" i="7" s="1"/>
  <c r="R479" i="7"/>
  <c r="Q471" i="7"/>
  <c r="V471" i="7" s="1"/>
  <c r="R471" i="7"/>
  <c r="R447" i="7"/>
  <c r="Q447" i="7"/>
  <c r="V447" i="7" s="1"/>
  <c r="Q431" i="7"/>
  <c r="V431" i="7" s="1"/>
  <c r="R431" i="7"/>
  <c r="R423" i="7"/>
  <c r="Q423" i="7"/>
  <c r="V423" i="7" s="1"/>
  <c r="Q415" i="7"/>
  <c r="V415" i="7" s="1"/>
  <c r="R415" i="7"/>
  <c r="Q407" i="7"/>
  <c r="V407" i="7" s="1"/>
  <c r="R407" i="7"/>
  <c r="R383" i="7"/>
  <c r="Q383" i="7"/>
  <c r="V383" i="7" s="1"/>
  <c r="Q367" i="7"/>
  <c r="V367" i="7" s="1"/>
  <c r="R367" i="7"/>
  <c r="R359" i="7"/>
  <c r="Q359" i="7"/>
  <c r="V359" i="7" s="1"/>
  <c r="Q351" i="7"/>
  <c r="V351" i="7" s="1"/>
  <c r="R351" i="7"/>
  <c r="Q343" i="7"/>
  <c r="V343" i="7" s="1"/>
  <c r="R343" i="7"/>
  <c r="R319" i="7"/>
  <c r="Q319" i="7"/>
  <c r="V319" i="7" s="1"/>
  <c r="Q303" i="7"/>
  <c r="V303" i="7" s="1"/>
  <c r="R303" i="7"/>
  <c r="R295" i="7"/>
  <c r="Q295" i="7"/>
  <c r="V295" i="7" s="1"/>
  <c r="Q287" i="7"/>
  <c r="V287" i="7" s="1"/>
  <c r="R287" i="7"/>
  <c r="Q279" i="7"/>
  <c r="V279" i="7" s="1"/>
  <c r="R279" i="7"/>
  <c r="R255" i="7"/>
  <c r="Q255" i="7"/>
  <c r="V255" i="7" s="1"/>
  <c r="Q239" i="7"/>
  <c r="V239" i="7" s="1"/>
  <c r="R239" i="7"/>
  <c r="R231" i="7"/>
  <c r="Q231" i="7"/>
  <c r="V231" i="7" s="1"/>
  <c r="Q223" i="7"/>
  <c r="V223" i="7" s="1"/>
  <c r="R223" i="7"/>
  <c r="Q215" i="7"/>
  <c r="V215" i="7" s="1"/>
  <c r="R215" i="7"/>
  <c r="R191" i="7"/>
  <c r="Q191" i="7"/>
  <c r="V191" i="7" s="1"/>
  <c r="Q175" i="7"/>
  <c r="V175" i="7" s="1"/>
  <c r="R175" i="7"/>
  <c r="R167" i="7"/>
  <c r="Q167" i="7"/>
  <c r="V167" i="7" s="1"/>
  <c r="Q159" i="7"/>
  <c r="V159" i="7" s="1"/>
  <c r="R159" i="7"/>
  <c r="Q151" i="7"/>
  <c r="V151" i="7" s="1"/>
  <c r="R151" i="7"/>
  <c r="R127" i="7"/>
  <c r="Q127" i="7"/>
  <c r="V127" i="7" s="1"/>
  <c r="R119" i="7"/>
  <c r="Q119" i="7"/>
  <c r="V119" i="7" s="1"/>
  <c r="R111" i="7"/>
  <c r="Q111" i="7"/>
  <c r="V111" i="7" s="1"/>
  <c r="R103" i="7"/>
  <c r="Q103" i="7"/>
  <c r="V103" i="7" s="1"/>
  <c r="R95" i="7"/>
  <c r="Q95" i="7"/>
  <c r="V95" i="7" s="1"/>
  <c r="R87" i="7"/>
  <c r="Q87" i="7"/>
  <c r="V87" i="7" s="1"/>
  <c r="R79" i="7"/>
  <c r="Q79" i="7"/>
  <c r="V79" i="7" s="1"/>
  <c r="R71" i="7"/>
  <c r="Q71" i="7"/>
  <c r="V71" i="7" s="1"/>
  <c r="R63" i="7"/>
  <c r="Q63" i="7"/>
  <c r="V63" i="7" s="1"/>
  <c r="R55" i="7"/>
  <c r="Q55" i="7"/>
  <c r="V55" i="7" s="1"/>
  <c r="R31" i="7"/>
  <c r="Q31" i="7"/>
  <c r="R23" i="7"/>
  <c r="Q23" i="7"/>
  <c r="Q927" i="7"/>
  <c r="V927" i="7" s="1"/>
  <c r="Q919" i="7"/>
  <c r="V919" i="7" s="1"/>
  <c r="Q911" i="7"/>
  <c r="V911" i="7" s="1"/>
  <c r="Q903" i="7"/>
  <c r="V903" i="7" s="1"/>
  <c r="Q895" i="7"/>
  <c r="V895" i="7" s="1"/>
  <c r="Q887" i="7"/>
  <c r="V887" i="7" s="1"/>
  <c r="Q871" i="7"/>
  <c r="V871" i="7" s="1"/>
  <c r="Q863" i="7"/>
  <c r="V863" i="7" s="1"/>
  <c r="Q855" i="7"/>
  <c r="V855" i="7" s="1"/>
  <c r="Q839" i="7"/>
  <c r="V839" i="7" s="1"/>
  <c r="Q831" i="7"/>
  <c r="V831" i="7" s="1"/>
  <c r="Q821" i="7"/>
  <c r="V821" i="7" s="1"/>
  <c r="Q801" i="7"/>
  <c r="V801" i="7" s="1"/>
  <c r="Q789" i="7"/>
  <c r="V789" i="7" s="1"/>
  <c r="Q769" i="7"/>
  <c r="V769" i="7" s="1"/>
  <c r="Q757" i="7"/>
  <c r="V757" i="7" s="1"/>
  <c r="Q737" i="7"/>
  <c r="V737" i="7" s="1"/>
  <c r="Q725" i="7"/>
  <c r="V725" i="7" s="1"/>
  <c r="Q715" i="7"/>
  <c r="V715" i="7" s="1"/>
  <c r="Q705" i="7"/>
  <c r="V705" i="7" s="1"/>
  <c r="Q693" i="7"/>
  <c r="V693" i="7" s="1"/>
  <c r="Q683" i="7"/>
  <c r="V683" i="7" s="1"/>
  <c r="Q673" i="7"/>
  <c r="V673" i="7" s="1"/>
  <c r="Q661" i="7"/>
  <c r="V661" i="7" s="1"/>
  <c r="Q651" i="7"/>
  <c r="V651" i="7" s="1"/>
  <c r="Q641" i="7"/>
  <c r="V641" i="7" s="1"/>
  <c r="Q629" i="7"/>
  <c r="V629" i="7" s="1"/>
  <c r="Q619" i="7"/>
  <c r="V619" i="7" s="1"/>
  <c r="Q609" i="7"/>
  <c r="V609" i="7" s="1"/>
  <c r="Q597" i="7"/>
  <c r="V597" i="7" s="1"/>
  <c r="Q587" i="7"/>
  <c r="V587" i="7" s="1"/>
  <c r="Q577" i="7"/>
  <c r="V577" i="7" s="1"/>
  <c r="Q565" i="7"/>
  <c r="V565" i="7" s="1"/>
  <c r="Q555" i="7"/>
  <c r="V555" i="7" s="1"/>
  <c r="Q540" i="7"/>
  <c r="V540" i="7" s="1"/>
  <c r="Q517" i="7"/>
  <c r="V517" i="7" s="1"/>
  <c r="Q498" i="7"/>
  <c r="V498" i="7" s="1"/>
  <c r="Q476" i="7"/>
  <c r="V476" i="7" s="1"/>
  <c r="Q453" i="7"/>
  <c r="V453" i="7" s="1"/>
  <c r="Q434" i="7"/>
  <c r="V434" i="7" s="1"/>
  <c r="Q412" i="7"/>
  <c r="V412" i="7" s="1"/>
  <c r="Q389" i="7"/>
  <c r="V389" i="7" s="1"/>
  <c r="Q370" i="7"/>
  <c r="V370" i="7" s="1"/>
  <c r="Q348" i="7"/>
  <c r="V348" i="7" s="1"/>
  <c r="Q325" i="7"/>
  <c r="V325" i="7" s="1"/>
  <c r="Q306" i="7"/>
  <c r="V306" i="7" s="1"/>
  <c r="Q284" i="7"/>
  <c r="V284" i="7" s="1"/>
  <c r="Q261" i="7"/>
  <c r="V261" i="7" s="1"/>
  <c r="Q242" i="7"/>
  <c r="V242" i="7" s="1"/>
  <c r="Q220" i="7"/>
  <c r="V220" i="7" s="1"/>
  <c r="Q197" i="7"/>
  <c r="V197" i="7" s="1"/>
  <c r="Q178" i="7"/>
  <c r="V178" i="7" s="1"/>
  <c r="Q156" i="7"/>
  <c r="V156" i="7" s="1"/>
  <c r="Q133" i="7"/>
  <c r="V133" i="7" s="1"/>
  <c r="Q114" i="7"/>
  <c r="V114" i="7" s="1"/>
  <c r="Q92" i="7"/>
  <c r="V92" i="7" s="1"/>
  <c r="Q69" i="7"/>
  <c r="V69" i="7" s="1"/>
  <c r="Q47" i="7"/>
  <c r="V47" i="7" s="1"/>
  <c r="Q18" i="7"/>
  <c r="V18" i="7" s="1"/>
  <c r="R800" i="7"/>
  <c r="R614" i="7"/>
  <c r="R503" i="7"/>
  <c r="R391" i="7"/>
  <c r="R334" i="7"/>
  <c r="R271" i="7"/>
  <c r="R222" i="7"/>
  <c r="R91" i="7"/>
  <c r="V19" i="7" l="1"/>
  <c r="AA5" i="7" s="1"/>
  <c r="Z5" i="7"/>
  <c r="V44" i="7"/>
  <c r="AA30" i="7" s="1"/>
  <c r="Z30" i="7"/>
  <c r="V25" i="7"/>
  <c r="AA11" i="7" s="1"/>
  <c r="Z11" i="7"/>
  <c r="V24" i="7"/>
  <c r="AA10" i="7" s="1"/>
  <c r="Z10" i="7"/>
  <c r="V37" i="7"/>
  <c r="AA23" i="7" s="1"/>
  <c r="Z23" i="7"/>
  <c r="V22" i="7"/>
  <c r="AA8" i="7" s="1"/>
  <c r="Z8" i="7"/>
  <c r="V35" i="7"/>
  <c r="AA21" i="7" s="1"/>
  <c r="Z21" i="7"/>
  <c r="V33" i="7"/>
  <c r="AA19" i="7" s="1"/>
  <c r="Z19" i="7"/>
  <c r="V29" i="7"/>
  <c r="AA15" i="7" s="1"/>
  <c r="Z15" i="7"/>
  <c r="V38" i="7"/>
  <c r="AA24" i="7" s="1"/>
  <c r="Z24" i="7"/>
  <c r="V34" i="7"/>
  <c r="AA20" i="7" s="1"/>
  <c r="Z20" i="7"/>
  <c r="V30" i="7"/>
  <c r="AA16" i="7" s="1"/>
  <c r="Z16" i="7"/>
  <c r="V43" i="7"/>
  <c r="AA29" i="7" s="1"/>
  <c r="Z29" i="7"/>
  <c r="V46" i="7"/>
  <c r="AA32" i="7" s="1"/>
  <c r="Z32" i="7"/>
  <c r="V41" i="7"/>
  <c r="AA27" i="7" s="1"/>
  <c r="Z27" i="7"/>
  <c r="V28" i="7"/>
  <c r="AA14" i="7" s="1"/>
  <c r="Z14" i="7"/>
  <c r="V42" i="7"/>
  <c r="AA28" i="7" s="1"/>
  <c r="Z28" i="7"/>
  <c r="V31" i="7"/>
  <c r="AA17" i="7" s="1"/>
  <c r="Z17" i="7"/>
  <c r="V23" i="7"/>
  <c r="AA9" i="7" s="1"/>
  <c r="Z9" i="7"/>
  <c r="V20" i="7"/>
  <c r="AA6" i="7" s="1"/>
  <c r="Z6" i="7"/>
  <c r="V21" i="7"/>
  <c r="AA7" i="7" s="1"/>
  <c r="Z7" i="7"/>
  <c r="V39" i="7"/>
  <c r="AA25" i="7" s="1"/>
  <c r="Z25" i="7"/>
  <c r="V27" i="7"/>
  <c r="AA13" i="7" s="1"/>
  <c r="Z13" i="7"/>
  <c r="V26" i="7"/>
  <c r="AA12" i="7" s="1"/>
  <c r="Z12" i="7"/>
  <c r="V45" i="7"/>
  <c r="AA31" i="7" s="1"/>
  <c r="Z31" i="7"/>
  <c r="V36" i="7"/>
  <c r="AA22" i="7" s="1"/>
  <c r="Z22" i="7"/>
  <c r="Z18" i="7"/>
  <c r="CN4" i="6" l="1"/>
  <c r="CN5" i="6"/>
  <c r="CN6" i="6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36" i="6"/>
  <c r="CN37" i="6"/>
  <c r="CN38" i="6"/>
  <c r="CN39" i="6"/>
  <c r="CN40" i="6"/>
  <c r="CN41" i="6"/>
  <c r="CN42" i="6"/>
  <c r="CN43" i="6"/>
  <c r="CR29" i="6" s="1"/>
  <c r="E38" i="2" s="1"/>
  <c r="F38" i="2" s="1"/>
  <c r="CN44" i="6"/>
  <c r="CN45" i="6"/>
  <c r="CN46" i="6"/>
  <c r="CN47" i="6"/>
  <c r="CN48" i="6"/>
  <c r="CN49" i="6"/>
  <c r="CN50" i="6"/>
  <c r="CN51" i="6"/>
  <c r="CN52" i="6"/>
  <c r="CN53" i="6"/>
  <c r="CN54" i="6"/>
  <c r="CN55" i="6"/>
  <c r="CN56" i="6"/>
  <c r="CN57" i="6"/>
  <c r="CN58" i="6"/>
  <c r="CN59" i="6"/>
  <c r="CN60" i="6"/>
  <c r="CN61" i="6"/>
  <c r="CN62" i="6"/>
  <c r="CN63" i="6"/>
  <c r="CN64" i="6"/>
  <c r="CN65" i="6"/>
  <c r="CN66" i="6"/>
  <c r="CN67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N82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N97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N112" i="6"/>
  <c r="CN113" i="6"/>
  <c r="CN114" i="6"/>
  <c r="CN115" i="6"/>
  <c r="CR17" i="6" s="1"/>
  <c r="CS17" i="6" s="1"/>
  <c r="CN116" i="6"/>
  <c r="CN117" i="6"/>
  <c r="CN118" i="6"/>
  <c r="CN119" i="6"/>
  <c r="CN120" i="6"/>
  <c r="CN121" i="6"/>
  <c r="CN122" i="6"/>
  <c r="CN123" i="6"/>
  <c r="CR25" i="6" s="1"/>
  <c r="CS25" i="6" s="1"/>
  <c r="CN124" i="6"/>
  <c r="CN125" i="6"/>
  <c r="CN126" i="6"/>
  <c r="CN127" i="6"/>
  <c r="CN128" i="6"/>
  <c r="CN129" i="6"/>
  <c r="CN130" i="6"/>
  <c r="CN131" i="6"/>
  <c r="CN132" i="6"/>
  <c r="CN133" i="6"/>
  <c r="CN134" i="6"/>
  <c r="CN135" i="6"/>
  <c r="CN136" i="6"/>
  <c r="CN137" i="6"/>
  <c r="CN138" i="6"/>
  <c r="CN139" i="6"/>
  <c r="CN140" i="6"/>
  <c r="CN141" i="6"/>
  <c r="CN142" i="6"/>
  <c r="CN143" i="6"/>
  <c r="CN144" i="6"/>
  <c r="CN145" i="6"/>
  <c r="CN146" i="6"/>
  <c r="CN147" i="6"/>
  <c r="CR7" i="6" s="1"/>
  <c r="CS7" i="6" s="1"/>
  <c r="CN148" i="6"/>
  <c r="CN149" i="6"/>
  <c r="CN150" i="6"/>
  <c r="CN151" i="6"/>
  <c r="CN152" i="6"/>
  <c r="CN153" i="6"/>
  <c r="CN154" i="6"/>
  <c r="CN155" i="6"/>
  <c r="CR15" i="6" s="1"/>
  <c r="CS15" i="6" s="1"/>
  <c r="CN156" i="6"/>
  <c r="CN157" i="6"/>
  <c r="CN158" i="6"/>
  <c r="CN159" i="6"/>
  <c r="CN160" i="6"/>
  <c r="CN161" i="6"/>
  <c r="CN162" i="6"/>
  <c r="CN163" i="6"/>
  <c r="CR23" i="6" s="1"/>
  <c r="CS23" i="6" s="1"/>
  <c r="CN164" i="6"/>
  <c r="CN165" i="6"/>
  <c r="CN166" i="6"/>
  <c r="CN167" i="6"/>
  <c r="CN168" i="6"/>
  <c r="CN169" i="6"/>
  <c r="CN170" i="6"/>
  <c r="CN171" i="6"/>
  <c r="CR31" i="6" s="1"/>
  <c r="CS31" i="6" s="1"/>
  <c r="CN172" i="6"/>
  <c r="CN173" i="6"/>
  <c r="CN174" i="6"/>
  <c r="CN175" i="6"/>
  <c r="CN176" i="6"/>
  <c r="CN177" i="6"/>
  <c r="CN178" i="6"/>
  <c r="CN179" i="6"/>
  <c r="CN180" i="6"/>
  <c r="CN181" i="6"/>
  <c r="CN182" i="6"/>
  <c r="CN183" i="6"/>
  <c r="CN184" i="6"/>
  <c r="CN185" i="6"/>
  <c r="CN186" i="6"/>
  <c r="CN187" i="6"/>
  <c r="CN188" i="6"/>
  <c r="CN189" i="6"/>
  <c r="CN190" i="6"/>
  <c r="CN191" i="6"/>
  <c r="CN192" i="6"/>
  <c r="CN193" i="6"/>
  <c r="CN194" i="6"/>
  <c r="CN195" i="6"/>
  <c r="CN196" i="6"/>
  <c r="CN197" i="6"/>
  <c r="CN198" i="6"/>
  <c r="CN199" i="6"/>
  <c r="CN200" i="6"/>
  <c r="CN201" i="6"/>
  <c r="CN202" i="6"/>
  <c r="CN203" i="6"/>
  <c r="CN204" i="6"/>
  <c r="CN205" i="6"/>
  <c r="CN206" i="6"/>
  <c r="CN207" i="6"/>
  <c r="CN208" i="6"/>
  <c r="CN209" i="6"/>
  <c r="CN210" i="6"/>
  <c r="CN211" i="6"/>
  <c r="CN212" i="6"/>
  <c r="CN213" i="6"/>
  <c r="CN214" i="6"/>
  <c r="CN215" i="6"/>
  <c r="CN216" i="6"/>
  <c r="CN217" i="6"/>
  <c r="CN218" i="6"/>
  <c r="CN219" i="6"/>
  <c r="CN220" i="6"/>
  <c r="CN221" i="6"/>
  <c r="CN222" i="6"/>
  <c r="CN223" i="6"/>
  <c r="CN224" i="6"/>
  <c r="CN225" i="6"/>
  <c r="CN226" i="6"/>
  <c r="CN227" i="6"/>
  <c r="CN228" i="6"/>
  <c r="CN229" i="6"/>
  <c r="CN230" i="6"/>
  <c r="CN231" i="6"/>
  <c r="CN232" i="6"/>
  <c r="CN233" i="6"/>
  <c r="CN234" i="6"/>
  <c r="CN235" i="6"/>
  <c r="CN236" i="6"/>
  <c r="CN237" i="6"/>
  <c r="CN238" i="6"/>
  <c r="CN239" i="6"/>
  <c r="CN240" i="6"/>
  <c r="CN241" i="6"/>
  <c r="CN242" i="6"/>
  <c r="CN243" i="6"/>
  <c r="CN244" i="6"/>
  <c r="CN245" i="6"/>
  <c r="CN246" i="6"/>
  <c r="CN247" i="6"/>
  <c r="CN248" i="6"/>
  <c r="CN249" i="6"/>
  <c r="CN250" i="6"/>
  <c r="CN251" i="6"/>
  <c r="CN252" i="6"/>
  <c r="CN253" i="6"/>
  <c r="CN254" i="6"/>
  <c r="CN255" i="6"/>
  <c r="CN256" i="6"/>
  <c r="CN257" i="6"/>
  <c r="CN258" i="6"/>
  <c r="CN259" i="6"/>
  <c r="CN260" i="6"/>
  <c r="CN261" i="6"/>
  <c r="CN262" i="6"/>
  <c r="CN263" i="6"/>
  <c r="CN264" i="6"/>
  <c r="CN265" i="6"/>
  <c r="CN266" i="6"/>
  <c r="CN267" i="6"/>
  <c r="CN268" i="6"/>
  <c r="CN269" i="6"/>
  <c r="CN270" i="6"/>
  <c r="CN271" i="6"/>
  <c r="CN272" i="6"/>
  <c r="CN273" i="6"/>
  <c r="CN274" i="6"/>
  <c r="CN275" i="6"/>
  <c r="CN276" i="6"/>
  <c r="CN277" i="6"/>
  <c r="CN278" i="6"/>
  <c r="CN279" i="6"/>
  <c r="CN280" i="6"/>
  <c r="CN281" i="6"/>
  <c r="CN282" i="6"/>
  <c r="CN283" i="6"/>
  <c r="CN284" i="6"/>
  <c r="CN285" i="6"/>
  <c r="CN286" i="6"/>
  <c r="CN287" i="6"/>
  <c r="CN288" i="6"/>
  <c r="CN289" i="6"/>
  <c r="CN290" i="6"/>
  <c r="CN291" i="6"/>
  <c r="CN292" i="6"/>
  <c r="CN293" i="6"/>
  <c r="CN294" i="6"/>
  <c r="CN295" i="6"/>
  <c r="CN296" i="6"/>
  <c r="CN297" i="6"/>
  <c r="CN298" i="6"/>
  <c r="CN299" i="6"/>
  <c r="CN300" i="6"/>
  <c r="CN301" i="6"/>
  <c r="CN302" i="6"/>
  <c r="CN303" i="6"/>
  <c r="CN304" i="6"/>
  <c r="CN305" i="6"/>
  <c r="CN306" i="6"/>
  <c r="CN307" i="6"/>
  <c r="CN308" i="6"/>
  <c r="CN309" i="6"/>
  <c r="CN310" i="6"/>
  <c r="CN311" i="6"/>
  <c r="CN312" i="6"/>
  <c r="CN313" i="6"/>
  <c r="CN314" i="6"/>
  <c r="CN315" i="6"/>
  <c r="CN316" i="6"/>
  <c r="CN317" i="6"/>
  <c r="CN318" i="6"/>
  <c r="CN319" i="6"/>
  <c r="CN320" i="6"/>
  <c r="CN321" i="6"/>
  <c r="CN322" i="6"/>
  <c r="CN323" i="6"/>
  <c r="CN324" i="6"/>
  <c r="CN325" i="6"/>
  <c r="CN326" i="6"/>
  <c r="CN327" i="6"/>
  <c r="CN328" i="6"/>
  <c r="CN329" i="6"/>
  <c r="CN330" i="6"/>
  <c r="CN331" i="6"/>
  <c r="CN332" i="6"/>
  <c r="CN333" i="6"/>
  <c r="CN334" i="6"/>
  <c r="CN335" i="6"/>
  <c r="CN336" i="6"/>
  <c r="CN337" i="6"/>
  <c r="CN338" i="6"/>
  <c r="CN339" i="6"/>
  <c r="CN340" i="6"/>
  <c r="CN341" i="6"/>
  <c r="CN342" i="6"/>
  <c r="CN343" i="6"/>
  <c r="CN344" i="6"/>
  <c r="CN345" i="6"/>
  <c r="CN346" i="6"/>
  <c r="CN347" i="6"/>
  <c r="CN348" i="6"/>
  <c r="CN349" i="6"/>
  <c r="CN350" i="6"/>
  <c r="CN351" i="6"/>
  <c r="CN352" i="6"/>
  <c r="CN353" i="6"/>
  <c r="CN354" i="6"/>
  <c r="CN355" i="6"/>
  <c r="CN356" i="6"/>
  <c r="CN357" i="6"/>
  <c r="CN358" i="6"/>
  <c r="CN359" i="6"/>
  <c r="CN360" i="6"/>
  <c r="CN361" i="6"/>
  <c r="CN362" i="6"/>
  <c r="CN363" i="6"/>
  <c r="CN364" i="6"/>
  <c r="CN365" i="6"/>
  <c r="CN366" i="6"/>
  <c r="CN367" i="6"/>
  <c r="CN368" i="6"/>
  <c r="CN369" i="6"/>
  <c r="CN370" i="6"/>
  <c r="CN371" i="6"/>
  <c r="CN372" i="6"/>
  <c r="CN373" i="6"/>
  <c r="CN374" i="6"/>
  <c r="CN375" i="6"/>
  <c r="CN376" i="6"/>
  <c r="CN377" i="6"/>
  <c r="CN378" i="6"/>
  <c r="CN379" i="6"/>
  <c r="CN380" i="6"/>
  <c r="CN381" i="6"/>
  <c r="CN382" i="6"/>
  <c r="CN383" i="6"/>
  <c r="CN384" i="6"/>
  <c r="CN385" i="6"/>
  <c r="CN386" i="6"/>
  <c r="CN387" i="6"/>
  <c r="CN388" i="6"/>
  <c r="CN389" i="6"/>
  <c r="CN390" i="6"/>
  <c r="CN391" i="6"/>
  <c r="CN392" i="6"/>
  <c r="CN393" i="6"/>
  <c r="CN394" i="6"/>
  <c r="CN395" i="6"/>
  <c r="CN396" i="6"/>
  <c r="CN397" i="6"/>
  <c r="CN398" i="6"/>
  <c r="CN399" i="6"/>
  <c r="CN400" i="6"/>
  <c r="CN401" i="6"/>
  <c r="CN402" i="6"/>
  <c r="CN403" i="6"/>
  <c r="CN404" i="6"/>
  <c r="CN405" i="6"/>
  <c r="CN406" i="6"/>
  <c r="CN407" i="6"/>
  <c r="CN408" i="6"/>
  <c r="CN409" i="6"/>
  <c r="CN410" i="6"/>
  <c r="CN411" i="6"/>
  <c r="CN412" i="6"/>
  <c r="CN413" i="6"/>
  <c r="CN414" i="6"/>
  <c r="CN415" i="6"/>
  <c r="CN416" i="6"/>
  <c r="CN417" i="6"/>
  <c r="CN418" i="6"/>
  <c r="CN419" i="6"/>
  <c r="CN420" i="6"/>
  <c r="CN421" i="6"/>
  <c r="CN422" i="6"/>
  <c r="CN423" i="6"/>
  <c r="CN424" i="6"/>
  <c r="CN425" i="6"/>
  <c r="CN426" i="6"/>
  <c r="CN427" i="6"/>
  <c r="CN428" i="6"/>
  <c r="CN429" i="6"/>
  <c r="CN430" i="6"/>
  <c r="CN431" i="6"/>
  <c r="CN432" i="6"/>
  <c r="CN433" i="6"/>
  <c r="CN434" i="6"/>
  <c r="CN435" i="6"/>
  <c r="CN436" i="6"/>
  <c r="CN437" i="6"/>
  <c r="CN438" i="6"/>
  <c r="CN439" i="6"/>
  <c r="CN440" i="6"/>
  <c r="CN441" i="6"/>
  <c r="CN442" i="6"/>
  <c r="CN443" i="6"/>
  <c r="CN444" i="6"/>
  <c r="CN445" i="6"/>
  <c r="CN446" i="6"/>
  <c r="CN447" i="6"/>
  <c r="CN448" i="6"/>
  <c r="CN449" i="6"/>
  <c r="CN450" i="6"/>
  <c r="CN451" i="6"/>
  <c r="CN452" i="6"/>
  <c r="CN453" i="6"/>
  <c r="CN454" i="6"/>
  <c r="CN455" i="6"/>
  <c r="CN456" i="6"/>
  <c r="CN457" i="6"/>
  <c r="CN458" i="6"/>
  <c r="CN459" i="6"/>
  <c r="CN460" i="6"/>
  <c r="CN461" i="6"/>
  <c r="CN462" i="6"/>
  <c r="CN463" i="6"/>
  <c r="CN464" i="6"/>
  <c r="CN465" i="6"/>
  <c r="CN466" i="6"/>
  <c r="CN467" i="6"/>
  <c r="CN468" i="6"/>
  <c r="CN469" i="6"/>
  <c r="CN470" i="6"/>
  <c r="CN471" i="6"/>
  <c r="CN472" i="6"/>
  <c r="CN473" i="6"/>
  <c r="CN474" i="6"/>
  <c r="CN475" i="6"/>
  <c r="CN476" i="6"/>
  <c r="CN477" i="6"/>
  <c r="CN478" i="6"/>
  <c r="CN479" i="6"/>
  <c r="CN480" i="6"/>
  <c r="CN481" i="6"/>
  <c r="CN482" i="6"/>
  <c r="CN483" i="6"/>
  <c r="CN484" i="6"/>
  <c r="CN485" i="6"/>
  <c r="CN486" i="6"/>
  <c r="CN487" i="6"/>
  <c r="CN488" i="6"/>
  <c r="CN489" i="6"/>
  <c r="CN490" i="6"/>
  <c r="CN491" i="6"/>
  <c r="CN492" i="6"/>
  <c r="CN493" i="6"/>
  <c r="CN494" i="6"/>
  <c r="CN495" i="6"/>
  <c r="CN496" i="6"/>
  <c r="CN497" i="6"/>
  <c r="CN498" i="6"/>
  <c r="CN499" i="6"/>
  <c r="CN500" i="6"/>
  <c r="CN501" i="6"/>
  <c r="CN502" i="6"/>
  <c r="CN503" i="6"/>
  <c r="CN504" i="6"/>
  <c r="CN505" i="6"/>
  <c r="CN506" i="6"/>
  <c r="CN507" i="6"/>
  <c r="CN508" i="6"/>
  <c r="CN509" i="6"/>
  <c r="CN510" i="6"/>
  <c r="CN511" i="6"/>
  <c r="CN512" i="6"/>
  <c r="CN513" i="6"/>
  <c r="CN514" i="6"/>
  <c r="CN515" i="6"/>
  <c r="CN516" i="6"/>
  <c r="CN517" i="6"/>
  <c r="CN518" i="6"/>
  <c r="CN519" i="6"/>
  <c r="CN520" i="6"/>
  <c r="CN521" i="6"/>
  <c r="CN522" i="6"/>
  <c r="CN523" i="6"/>
  <c r="CN524" i="6"/>
  <c r="CN525" i="6"/>
  <c r="CN526" i="6"/>
  <c r="CN527" i="6"/>
  <c r="CN528" i="6"/>
  <c r="CN529" i="6"/>
  <c r="CN530" i="6"/>
  <c r="CN531" i="6"/>
  <c r="CN532" i="6"/>
  <c r="CN533" i="6"/>
  <c r="CN534" i="6"/>
  <c r="CN535" i="6"/>
  <c r="CN536" i="6"/>
  <c r="CN537" i="6"/>
  <c r="CN538" i="6"/>
  <c r="CN539" i="6"/>
  <c r="CN540" i="6"/>
  <c r="CN541" i="6"/>
  <c r="CN542" i="6"/>
  <c r="CN543" i="6"/>
  <c r="CN544" i="6"/>
  <c r="CN545" i="6"/>
  <c r="CN546" i="6"/>
  <c r="CN547" i="6"/>
  <c r="CN548" i="6"/>
  <c r="CN549" i="6"/>
  <c r="CN550" i="6"/>
  <c r="CN551" i="6"/>
  <c r="CN552" i="6"/>
  <c r="CN553" i="6"/>
  <c r="CN554" i="6"/>
  <c r="CN555" i="6"/>
  <c r="CN556" i="6"/>
  <c r="CN557" i="6"/>
  <c r="CN558" i="6"/>
  <c r="CN559" i="6"/>
  <c r="CN560" i="6"/>
  <c r="CN561" i="6"/>
  <c r="CN562" i="6"/>
  <c r="CN563" i="6"/>
  <c r="CN564" i="6"/>
  <c r="CN565" i="6"/>
  <c r="CN566" i="6"/>
  <c r="CN567" i="6"/>
  <c r="CN568" i="6"/>
  <c r="CN569" i="6"/>
  <c r="CN570" i="6"/>
  <c r="CN571" i="6"/>
  <c r="CN572" i="6"/>
  <c r="CN573" i="6"/>
  <c r="CN574" i="6"/>
  <c r="CN575" i="6"/>
  <c r="CN576" i="6"/>
  <c r="CN577" i="6"/>
  <c r="CN578" i="6"/>
  <c r="CN579" i="6"/>
  <c r="CN580" i="6"/>
  <c r="CN581" i="6"/>
  <c r="CN582" i="6"/>
  <c r="CN583" i="6"/>
  <c r="CN584" i="6"/>
  <c r="CN585" i="6"/>
  <c r="CN586" i="6"/>
  <c r="CN587" i="6"/>
  <c r="CN588" i="6"/>
  <c r="CN589" i="6"/>
  <c r="CN590" i="6"/>
  <c r="CN591" i="6"/>
  <c r="CN592" i="6"/>
  <c r="CN593" i="6"/>
  <c r="CN594" i="6"/>
  <c r="CN595" i="6"/>
  <c r="CN596" i="6"/>
  <c r="CN597" i="6"/>
  <c r="CN598" i="6"/>
  <c r="CN599" i="6"/>
  <c r="CN600" i="6"/>
  <c r="CN601" i="6"/>
  <c r="CN602" i="6"/>
  <c r="CN603" i="6"/>
  <c r="CN604" i="6"/>
  <c r="CN605" i="6"/>
  <c r="CN606" i="6"/>
  <c r="CN607" i="6"/>
  <c r="CN608" i="6"/>
  <c r="CN609" i="6"/>
  <c r="CN610" i="6"/>
  <c r="CN611" i="6"/>
  <c r="CN612" i="6"/>
  <c r="CN613" i="6"/>
  <c r="CN614" i="6"/>
  <c r="CN615" i="6"/>
  <c r="CN616" i="6"/>
  <c r="CN617" i="6"/>
  <c r="CN618" i="6"/>
  <c r="CN619" i="6"/>
  <c r="CN620" i="6"/>
  <c r="CN621" i="6"/>
  <c r="CN622" i="6"/>
  <c r="CN623" i="6"/>
  <c r="CN624" i="6"/>
  <c r="CN625" i="6"/>
  <c r="CN626" i="6"/>
  <c r="CN627" i="6"/>
  <c r="CN628" i="6"/>
  <c r="CN629" i="6"/>
  <c r="CN630" i="6"/>
  <c r="CN631" i="6"/>
  <c r="CN632" i="6"/>
  <c r="CN633" i="6"/>
  <c r="CN634" i="6"/>
  <c r="CN635" i="6"/>
  <c r="CN636" i="6"/>
  <c r="CN637" i="6"/>
  <c r="CN638" i="6"/>
  <c r="CN639" i="6"/>
  <c r="CN640" i="6"/>
  <c r="CN641" i="6"/>
  <c r="CN642" i="6"/>
  <c r="CN643" i="6"/>
  <c r="CN644" i="6"/>
  <c r="CN645" i="6"/>
  <c r="CN646" i="6"/>
  <c r="CN647" i="6"/>
  <c r="CN648" i="6"/>
  <c r="CN649" i="6"/>
  <c r="CN650" i="6"/>
  <c r="CN651" i="6"/>
  <c r="CN652" i="6"/>
  <c r="CN653" i="6"/>
  <c r="CN654" i="6"/>
  <c r="CN655" i="6"/>
  <c r="CN656" i="6"/>
  <c r="CN657" i="6"/>
  <c r="CN658" i="6"/>
  <c r="CN659" i="6"/>
  <c r="CN660" i="6"/>
  <c r="CN661" i="6"/>
  <c r="CN662" i="6"/>
  <c r="CN663" i="6"/>
  <c r="CN664" i="6"/>
  <c r="CN665" i="6"/>
  <c r="CN666" i="6"/>
  <c r="CN667" i="6"/>
  <c r="CN668" i="6"/>
  <c r="CN669" i="6"/>
  <c r="CN670" i="6"/>
  <c r="CN671" i="6"/>
  <c r="CN672" i="6"/>
  <c r="CN673" i="6"/>
  <c r="CN674" i="6"/>
  <c r="CN675" i="6"/>
  <c r="CN676" i="6"/>
  <c r="CN677" i="6"/>
  <c r="CN678" i="6"/>
  <c r="CN679" i="6"/>
  <c r="CN680" i="6"/>
  <c r="CN681" i="6"/>
  <c r="CN682" i="6"/>
  <c r="CN683" i="6"/>
  <c r="CN684" i="6"/>
  <c r="CN685" i="6"/>
  <c r="CN686" i="6"/>
  <c r="CN687" i="6"/>
  <c r="CN688" i="6"/>
  <c r="CN689" i="6"/>
  <c r="CN690" i="6"/>
  <c r="CN691" i="6"/>
  <c r="CN692" i="6"/>
  <c r="CN693" i="6"/>
  <c r="CN694" i="6"/>
  <c r="CN695" i="6"/>
  <c r="CN696" i="6"/>
  <c r="CN697" i="6"/>
  <c r="CN698" i="6"/>
  <c r="CN699" i="6"/>
  <c r="CN700" i="6"/>
  <c r="CN701" i="6"/>
  <c r="CN702" i="6"/>
  <c r="CN703" i="6"/>
  <c r="CN704" i="6"/>
  <c r="CN705" i="6"/>
  <c r="CN706" i="6"/>
  <c r="CN707" i="6"/>
  <c r="CN708" i="6"/>
  <c r="CN709" i="6"/>
  <c r="CN710" i="6"/>
  <c r="CN711" i="6"/>
  <c r="CN712" i="6"/>
  <c r="CN713" i="6"/>
  <c r="CN714" i="6"/>
  <c r="CN715" i="6"/>
  <c r="CN716" i="6"/>
  <c r="CN717" i="6"/>
  <c r="CN718" i="6"/>
  <c r="CN719" i="6"/>
  <c r="CN720" i="6"/>
  <c r="CN721" i="6"/>
  <c r="CN722" i="6"/>
  <c r="CN723" i="6"/>
  <c r="CN724" i="6"/>
  <c r="CN725" i="6"/>
  <c r="CN726" i="6"/>
  <c r="CN727" i="6"/>
  <c r="CN728" i="6"/>
  <c r="CN729" i="6"/>
  <c r="CN730" i="6"/>
  <c r="CN731" i="6"/>
  <c r="CN732" i="6"/>
  <c r="CN733" i="6"/>
  <c r="CN734" i="6"/>
  <c r="CN735" i="6"/>
  <c r="CN736" i="6"/>
  <c r="CN737" i="6"/>
  <c r="CN738" i="6"/>
  <c r="CN739" i="6"/>
  <c r="CN740" i="6"/>
  <c r="CN741" i="6"/>
  <c r="CN742" i="6"/>
  <c r="CN743" i="6"/>
  <c r="CN744" i="6"/>
  <c r="CN745" i="6"/>
  <c r="CN746" i="6"/>
  <c r="CN747" i="6"/>
  <c r="CN748" i="6"/>
  <c r="CN749" i="6"/>
  <c r="CN750" i="6"/>
  <c r="CN751" i="6"/>
  <c r="CN752" i="6"/>
  <c r="CN753" i="6"/>
  <c r="CN754" i="6"/>
  <c r="CN755" i="6"/>
  <c r="CN756" i="6"/>
  <c r="CN757" i="6"/>
  <c r="CN758" i="6"/>
  <c r="CN759" i="6"/>
  <c r="CN760" i="6"/>
  <c r="CN761" i="6"/>
  <c r="CN762" i="6"/>
  <c r="CN763" i="6"/>
  <c r="CN764" i="6"/>
  <c r="CN765" i="6"/>
  <c r="CN766" i="6"/>
  <c r="CN767" i="6"/>
  <c r="CN768" i="6"/>
  <c r="CN769" i="6"/>
  <c r="CN770" i="6"/>
  <c r="CN771" i="6"/>
  <c r="CN772" i="6"/>
  <c r="CN773" i="6"/>
  <c r="CN774" i="6"/>
  <c r="CN775" i="6"/>
  <c r="CN776" i="6"/>
  <c r="CN777" i="6"/>
  <c r="CN778" i="6"/>
  <c r="CN779" i="6"/>
  <c r="CN780" i="6"/>
  <c r="CN781" i="6"/>
  <c r="CN782" i="6"/>
  <c r="CN783" i="6"/>
  <c r="CN784" i="6"/>
  <c r="CN785" i="6"/>
  <c r="CN786" i="6"/>
  <c r="CN787" i="6"/>
  <c r="CN788" i="6"/>
  <c r="CN789" i="6"/>
  <c r="CN790" i="6"/>
  <c r="CN791" i="6"/>
  <c r="CN792" i="6"/>
  <c r="CN793" i="6"/>
  <c r="CN794" i="6"/>
  <c r="CN795" i="6"/>
  <c r="CN796" i="6"/>
  <c r="CN797" i="6"/>
  <c r="CN798" i="6"/>
  <c r="CN799" i="6"/>
  <c r="CN800" i="6"/>
  <c r="CN801" i="6"/>
  <c r="CN802" i="6"/>
  <c r="CN803" i="6"/>
  <c r="CN804" i="6"/>
  <c r="CN805" i="6"/>
  <c r="CN806" i="6"/>
  <c r="CN807" i="6"/>
  <c r="CN808" i="6"/>
  <c r="CN809" i="6"/>
  <c r="CN810" i="6"/>
  <c r="CN811" i="6"/>
  <c r="CN812" i="6"/>
  <c r="CN813" i="6"/>
  <c r="CN814" i="6"/>
  <c r="CN815" i="6"/>
  <c r="CN816" i="6"/>
  <c r="CN817" i="6"/>
  <c r="CN818" i="6"/>
  <c r="CN819" i="6"/>
  <c r="CN820" i="6"/>
  <c r="CN821" i="6"/>
  <c r="CN822" i="6"/>
  <c r="CN823" i="6"/>
  <c r="CN824" i="6"/>
  <c r="CN825" i="6"/>
  <c r="CN826" i="6"/>
  <c r="CN827" i="6"/>
  <c r="CN828" i="6"/>
  <c r="CN829" i="6"/>
  <c r="CN830" i="6"/>
  <c r="CN831" i="6"/>
  <c r="CN832" i="6"/>
  <c r="CN833" i="6"/>
  <c r="CN834" i="6"/>
  <c r="CN835" i="6"/>
  <c r="CN836" i="6"/>
  <c r="CN837" i="6"/>
  <c r="CN838" i="6"/>
  <c r="CN839" i="6"/>
  <c r="CN840" i="6"/>
  <c r="CN841" i="6"/>
  <c r="CN842" i="6"/>
  <c r="CN843" i="6"/>
  <c r="CN844" i="6"/>
  <c r="CN845" i="6"/>
  <c r="CN846" i="6"/>
  <c r="CN847" i="6"/>
  <c r="CN848" i="6"/>
  <c r="CN849" i="6"/>
  <c r="CN850" i="6"/>
  <c r="CN851" i="6"/>
  <c r="CN852" i="6"/>
  <c r="CN853" i="6"/>
  <c r="CN854" i="6"/>
  <c r="CN855" i="6"/>
  <c r="CN856" i="6"/>
  <c r="CN857" i="6"/>
  <c r="CN858" i="6"/>
  <c r="CN859" i="6"/>
  <c r="CN860" i="6"/>
  <c r="CN861" i="6"/>
  <c r="CN862" i="6"/>
  <c r="CN863" i="6"/>
  <c r="CN864" i="6"/>
  <c r="CN865" i="6"/>
  <c r="CN866" i="6"/>
  <c r="CN867" i="6"/>
  <c r="CN868" i="6"/>
  <c r="CN869" i="6"/>
  <c r="CN870" i="6"/>
  <c r="CN871" i="6"/>
  <c r="CN872" i="6"/>
  <c r="CN873" i="6"/>
  <c r="CN874" i="6"/>
  <c r="CN875" i="6"/>
  <c r="CN876" i="6"/>
  <c r="CN877" i="6"/>
  <c r="CN878" i="6"/>
  <c r="CN879" i="6"/>
  <c r="CN880" i="6"/>
  <c r="CN881" i="6"/>
  <c r="CN882" i="6"/>
  <c r="CN883" i="6"/>
  <c r="CN884" i="6"/>
  <c r="CN885" i="6"/>
  <c r="CN886" i="6"/>
  <c r="CN887" i="6"/>
  <c r="CN888" i="6"/>
  <c r="CN889" i="6"/>
  <c r="CN890" i="6"/>
  <c r="CN891" i="6"/>
  <c r="CN892" i="6"/>
  <c r="CN893" i="6"/>
  <c r="CN894" i="6"/>
  <c r="CN895" i="6"/>
  <c r="CN896" i="6"/>
  <c r="CN897" i="6"/>
  <c r="CN898" i="6"/>
  <c r="CN899" i="6"/>
  <c r="CN900" i="6"/>
  <c r="CN901" i="6"/>
  <c r="CN902" i="6"/>
  <c r="CN903" i="6"/>
  <c r="CN904" i="6"/>
  <c r="CN905" i="6"/>
  <c r="CN906" i="6"/>
  <c r="CN907" i="6"/>
  <c r="CN908" i="6"/>
  <c r="CN909" i="6"/>
  <c r="CN910" i="6"/>
  <c r="CN911" i="6"/>
  <c r="CN912" i="6"/>
  <c r="CN913" i="6"/>
  <c r="CN914" i="6"/>
  <c r="CN915" i="6"/>
  <c r="CN916" i="6"/>
  <c r="CN917" i="6"/>
  <c r="CN918" i="6"/>
  <c r="CN919" i="6"/>
  <c r="CN920" i="6"/>
  <c r="CN921" i="6"/>
  <c r="CN922" i="6"/>
  <c r="CN923" i="6"/>
  <c r="CN924" i="6"/>
  <c r="CN925" i="6"/>
  <c r="CN926" i="6"/>
  <c r="CN927" i="6"/>
  <c r="CR4" i="6"/>
  <c r="CS4" i="6" s="1"/>
  <c r="CR6" i="6"/>
  <c r="E15" i="2" s="1"/>
  <c r="F15" i="2" s="1"/>
  <c r="CR8" i="6"/>
  <c r="CS8" i="6" s="1"/>
  <c r="CR10" i="6"/>
  <c r="CS10" i="6" s="1"/>
  <c r="CR12" i="6"/>
  <c r="E21" i="2" s="1"/>
  <c r="F21" i="2" s="1"/>
  <c r="CR14" i="6"/>
  <c r="E23" i="2" s="1"/>
  <c r="F23" i="2" s="1"/>
  <c r="CR16" i="6"/>
  <c r="CS16" i="6" s="1"/>
  <c r="CR18" i="6"/>
  <c r="CS18" i="6" s="1"/>
  <c r="CR20" i="6"/>
  <c r="E29" i="2" s="1"/>
  <c r="F29" i="2" s="1"/>
  <c r="CR22" i="6"/>
  <c r="E31" i="2" s="1"/>
  <c r="F31" i="2" s="1"/>
  <c r="CR24" i="6"/>
  <c r="CS24" i="6" s="1"/>
  <c r="CR26" i="6"/>
  <c r="CS26" i="6" s="1"/>
  <c r="CR28" i="6"/>
  <c r="E37" i="2" s="1"/>
  <c r="F37" i="2" s="1"/>
  <c r="CR30" i="6"/>
  <c r="E39" i="2" s="1"/>
  <c r="F39" i="2" s="1"/>
  <c r="CI4" i="6"/>
  <c r="E3" i="2"/>
  <c r="CR9" i="6" l="1"/>
  <c r="CS9" i="6" s="1"/>
  <c r="CR19" i="6"/>
  <c r="E28" i="2" s="1"/>
  <c r="F28" i="2" s="1"/>
  <c r="CR21" i="6"/>
  <c r="E30" i="2" s="1"/>
  <c r="F30" i="2" s="1"/>
  <c r="CR5" i="6"/>
  <c r="E14" i="2" s="1"/>
  <c r="F14" i="2" s="1"/>
  <c r="CR27" i="6"/>
  <c r="E36" i="2" s="1"/>
  <c r="F36" i="2" s="1"/>
  <c r="CR11" i="6"/>
  <c r="E20" i="2" s="1"/>
  <c r="F20" i="2" s="1"/>
  <c r="CR13" i="6"/>
  <c r="E22" i="2" s="1"/>
  <c r="F22" i="2" s="1"/>
  <c r="CS30" i="6"/>
  <c r="CS22" i="6"/>
  <c r="CS14" i="6"/>
  <c r="CS6" i="6"/>
  <c r="E35" i="2"/>
  <c r="F35" i="2" s="1"/>
  <c r="E27" i="2"/>
  <c r="F27" i="2" s="1"/>
  <c r="E19" i="2"/>
  <c r="F19" i="2" s="1"/>
  <c r="CS29" i="6"/>
  <c r="CS21" i="6"/>
  <c r="CS13" i="6"/>
  <c r="E34" i="2"/>
  <c r="F34" i="2" s="1"/>
  <c r="E26" i="2"/>
  <c r="F26" i="2" s="1"/>
  <c r="CS28" i="6"/>
  <c r="CS20" i="6"/>
  <c r="CS12" i="6"/>
  <c r="E13" i="2"/>
  <c r="F13" i="2" s="1"/>
  <c r="E33" i="2"/>
  <c r="F33" i="2" s="1"/>
  <c r="E25" i="2"/>
  <c r="F25" i="2" s="1"/>
  <c r="E17" i="2"/>
  <c r="F17" i="2" s="1"/>
  <c r="CS11" i="6"/>
  <c r="E40" i="2"/>
  <c r="F40" i="2" s="1"/>
  <c r="E32" i="2"/>
  <c r="F32" i="2" s="1"/>
  <c r="E24" i="2"/>
  <c r="F24" i="2" s="1"/>
  <c r="E16" i="2"/>
  <c r="F16" i="2" s="1"/>
  <c r="CS5" i="6" l="1"/>
  <c r="CR1" i="6" s="1"/>
  <c r="CS19" i="6"/>
  <c r="CS27" i="6"/>
  <c r="E18" i="2"/>
  <c r="F18" i="2" s="1"/>
  <c r="CG5" i="6" l="1"/>
  <c r="CG6" i="6"/>
  <c r="CG7" i="6"/>
  <c r="CG8" i="6"/>
  <c r="CG9" i="6"/>
  <c r="CG10" i="6"/>
  <c r="CG11" i="6"/>
  <c r="CG12" i="6"/>
  <c r="CG13" i="6"/>
  <c r="CG14" i="6"/>
  <c r="CG15" i="6"/>
  <c r="CG16" i="6"/>
  <c r="CG17" i="6"/>
  <c r="CG18" i="6"/>
  <c r="CG19" i="6"/>
  <c r="CG20" i="6"/>
  <c r="CG21" i="6"/>
  <c r="CG22" i="6"/>
  <c r="CG23" i="6"/>
  <c r="CG24" i="6"/>
  <c r="CG25" i="6"/>
  <c r="CG26" i="6"/>
  <c r="CG27" i="6"/>
  <c r="CG28" i="6"/>
  <c r="CG29" i="6"/>
  <c r="CG30" i="6"/>
  <c r="CG31" i="6"/>
  <c r="CG32" i="6"/>
  <c r="CG33" i="6"/>
  <c r="CG34" i="6"/>
  <c r="CG35" i="6"/>
  <c r="CG36" i="6"/>
  <c r="CG37" i="6"/>
  <c r="CG38" i="6"/>
  <c r="CG39" i="6"/>
  <c r="CG40" i="6"/>
  <c r="CG41" i="6"/>
  <c r="CG42" i="6"/>
  <c r="CG43" i="6"/>
  <c r="CG44" i="6"/>
  <c r="CG45" i="6"/>
  <c r="CG46" i="6"/>
  <c r="CG47" i="6"/>
  <c r="CG48" i="6"/>
  <c r="CG49" i="6"/>
  <c r="CG50" i="6"/>
  <c r="CG51" i="6"/>
  <c r="CG52" i="6"/>
  <c r="CG53" i="6"/>
  <c r="CG54" i="6"/>
  <c r="CG55" i="6"/>
  <c r="CG56" i="6"/>
  <c r="CG57" i="6"/>
  <c r="CG58" i="6"/>
  <c r="CG59" i="6"/>
  <c r="CG60" i="6"/>
  <c r="CG61" i="6"/>
  <c r="CG62" i="6"/>
  <c r="CG63" i="6"/>
  <c r="CG64" i="6"/>
  <c r="CG65" i="6"/>
  <c r="CG66" i="6"/>
  <c r="CG67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G82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G96" i="6"/>
  <c r="CG97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G112" i="6"/>
  <c r="CG113" i="6"/>
  <c r="CG114" i="6"/>
  <c r="CG115" i="6"/>
  <c r="CG116" i="6"/>
  <c r="CG117" i="6"/>
  <c r="CG118" i="6"/>
  <c r="CG119" i="6"/>
  <c r="CG120" i="6"/>
  <c r="CG121" i="6"/>
  <c r="CG122" i="6"/>
  <c r="CG123" i="6"/>
  <c r="CG124" i="6"/>
  <c r="CG125" i="6"/>
  <c r="CG126" i="6"/>
  <c r="CG127" i="6"/>
  <c r="CG128" i="6"/>
  <c r="CG129" i="6"/>
  <c r="CG130" i="6"/>
  <c r="CG131" i="6"/>
  <c r="CG132" i="6"/>
  <c r="CG133" i="6"/>
  <c r="CG134" i="6"/>
  <c r="CG135" i="6"/>
  <c r="CG136" i="6"/>
  <c r="CG137" i="6"/>
  <c r="CG138" i="6"/>
  <c r="CG139" i="6"/>
  <c r="CG140" i="6"/>
  <c r="CG141" i="6"/>
  <c r="CG142" i="6"/>
  <c r="CG143" i="6"/>
  <c r="CG144" i="6"/>
  <c r="CG145" i="6"/>
  <c r="CG146" i="6"/>
  <c r="CG147" i="6"/>
  <c r="CG148" i="6"/>
  <c r="CG149" i="6"/>
  <c r="CG150" i="6"/>
  <c r="CG151" i="6"/>
  <c r="CG152" i="6"/>
  <c r="CG153" i="6"/>
  <c r="CG154" i="6"/>
  <c r="CG155" i="6"/>
  <c r="CG156" i="6"/>
  <c r="CG157" i="6"/>
  <c r="CG158" i="6"/>
  <c r="CG159" i="6"/>
  <c r="CG160" i="6"/>
  <c r="CG161" i="6"/>
  <c r="CG162" i="6"/>
  <c r="CG163" i="6"/>
  <c r="CG164" i="6"/>
  <c r="CG165" i="6"/>
  <c r="CG166" i="6"/>
  <c r="CG167" i="6"/>
  <c r="CG168" i="6"/>
  <c r="CG169" i="6"/>
  <c r="CG170" i="6"/>
  <c r="CG171" i="6"/>
  <c r="CG172" i="6"/>
  <c r="CG173" i="6"/>
  <c r="CG174" i="6"/>
  <c r="CG175" i="6"/>
  <c r="CG176" i="6"/>
  <c r="CG177" i="6"/>
  <c r="CG178" i="6"/>
  <c r="CG179" i="6"/>
  <c r="CG180" i="6"/>
  <c r="CG181" i="6"/>
  <c r="CG182" i="6"/>
  <c r="CG183" i="6"/>
  <c r="CG184" i="6"/>
  <c r="CG185" i="6"/>
  <c r="CG186" i="6"/>
  <c r="CG187" i="6"/>
  <c r="CG188" i="6"/>
  <c r="CG189" i="6"/>
  <c r="CG190" i="6"/>
  <c r="CG191" i="6"/>
  <c r="CG192" i="6"/>
  <c r="CG193" i="6"/>
  <c r="CG194" i="6"/>
  <c r="CG195" i="6"/>
  <c r="CG196" i="6"/>
  <c r="CG197" i="6"/>
  <c r="CG198" i="6"/>
  <c r="CG199" i="6"/>
  <c r="CG200" i="6"/>
  <c r="CG201" i="6"/>
  <c r="CG202" i="6"/>
  <c r="CG203" i="6"/>
  <c r="CG204" i="6"/>
  <c r="CG205" i="6"/>
  <c r="CG206" i="6"/>
  <c r="CG207" i="6"/>
  <c r="CG208" i="6"/>
  <c r="CG209" i="6"/>
  <c r="CG210" i="6"/>
  <c r="CG211" i="6"/>
  <c r="CG212" i="6"/>
  <c r="CG213" i="6"/>
  <c r="CG214" i="6"/>
  <c r="CG215" i="6"/>
  <c r="CG216" i="6"/>
  <c r="CG217" i="6"/>
  <c r="CG218" i="6"/>
  <c r="CG219" i="6"/>
  <c r="CG220" i="6"/>
  <c r="CG221" i="6"/>
  <c r="CG222" i="6"/>
  <c r="CG223" i="6"/>
  <c r="CG224" i="6"/>
  <c r="CG225" i="6"/>
  <c r="CG226" i="6"/>
  <c r="CG227" i="6"/>
  <c r="CG228" i="6"/>
  <c r="CG229" i="6"/>
  <c r="CG230" i="6"/>
  <c r="CG231" i="6"/>
  <c r="CG232" i="6"/>
  <c r="CG233" i="6"/>
  <c r="CG234" i="6"/>
  <c r="CG235" i="6"/>
  <c r="CG236" i="6"/>
  <c r="CG237" i="6"/>
  <c r="CG238" i="6"/>
  <c r="CG239" i="6"/>
  <c r="CG240" i="6"/>
  <c r="CG241" i="6"/>
  <c r="CG242" i="6"/>
  <c r="CG243" i="6"/>
  <c r="CG244" i="6"/>
  <c r="CG245" i="6"/>
  <c r="CG246" i="6"/>
  <c r="CG247" i="6"/>
  <c r="CG248" i="6"/>
  <c r="CG249" i="6"/>
  <c r="CG250" i="6"/>
  <c r="CG251" i="6"/>
  <c r="CG252" i="6"/>
  <c r="CG253" i="6"/>
  <c r="CG254" i="6"/>
  <c r="CG255" i="6"/>
  <c r="CG256" i="6"/>
  <c r="CG257" i="6"/>
  <c r="CG258" i="6"/>
  <c r="CG259" i="6"/>
  <c r="CG260" i="6"/>
  <c r="CG261" i="6"/>
  <c r="CG262" i="6"/>
  <c r="CG263" i="6"/>
  <c r="CG264" i="6"/>
  <c r="CG265" i="6"/>
  <c r="CG266" i="6"/>
  <c r="CG267" i="6"/>
  <c r="CG268" i="6"/>
  <c r="CG269" i="6"/>
  <c r="CG270" i="6"/>
  <c r="CG271" i="6"/>
  <c r="CG272" i="6"/>
  <c r="CG273" i="6"/>
  <c r="CG274" i="6"/>
  <c r="CG275" i="6"/>
  <c r="CG276" i="6"/>
  <c r="CG277" i="6"/>
  <c r="CG278" i="6"/>
  <c r="CG279" i="6"/>
  <c r="CG280" i="6"/>
  <c r="CG281" i="6"/>
  <c r="CG282" i="6"/>
  <c r="CG283" i="6"/>
  <c r="CG284" i="6"/>
  <c r="CG285" i="6"/>
  <c r="CG286" i="6"/>
  <c r="CG287" i="6"/>
  <c r="CG288" i="6"/>
  <c r="CG289" i="6"/>
  <c r="CG290" i="6"/>
  <c r="CG291" i="6"/>
  <c r="CG292" i="6"/>
  <c r="CG293" i="6"/>
  <c r="CG294" i="6"/>
  <c r="CG295" i="6"/>
  <c r="CG296" i="6"/>
  <c r="CG297" i="6"/>
  <c r="CG298" i="6"/>
  <c r="CG299" i="6"/>
  <c r="CG300" i="6"/>
  <c r="CG301" i="6"/>
  <c r="CG302" i="6"/>
  <c r="CG303" i="6"/>
  <c r="CG304" i="6"/>
  <c r="CG305" i="6"/>
  <c r="CG306" i="6"/>
  <c r="CG307" i="6"/>
  <c r="CG308" i="6"/>
  <c r="CG309" i="6"/>
  <c r="CG310" i="6"/>
  <c r="CG311" i="6"/>
  <c r="CG312" i="6"/>
  <c r="CG313" i="6"/>
  <c r="CG314" i="6"/>
  <c r="CG315" i="6"/>
  <c r="CG316" i="6"/>
  <c r="CG317" i="6"/>
  <c r="CG318" i="6"/>
  <c r="CG319" i="6"/>
  <c r="CG320" i="6"/>
  <c r="CG321" i="6"/>
  <c r="CG322" i="6"/>
  <c r="CG323" i="6"/>
  <c r="CG324" i="6"/>
  <c r="CG325" i="6"/>
  <c r="CG326" i="6"/>
  <c r="CG327" i="6"/>
  <c r="CG328" i="6"/>
  <c r="CG329" i="6"/>
  <c r="CG330" i="6"/>
  <c r="CG331" i="6"/>
  <c r="CG332" i="6"/>
  <c r="CG333" i="6"/>
  <c r="CG334" i="6"/>
  <c r="CG335" i="6"/>
  <c r="CG336" i="6"/>
  <c r="CG337" i="6"/>
  <c r="CG338" i="6"/>
  <c r="CG339" i="6"/>
  <c r="CG340" i="6"/>
  <c r="CG341" i="6"/>
  <c r="CG342" i="6"/>
  <c r="CG343" i="6"/>
  <c r="CG344" i="6"/>
  <c r="CG345" i="6"/>
  <c r="CG346" i="6"/>
  <c r="CG347" i="6"/>
  <c r="CG348" i="6"/>
  <c r="CG349" i="6"/>
  <c r="CG350" i="6"/>
  <c r="CG351" i="6"/>
  <c r="CG352" i="6"/>
  <c r="CG353" i="6"/>
  <c r="CG354" i="6"/>
  <c r="CG355" i="6"/>
  <c r="CG356" i="6"/>
  <c r="CG357" i="6"/>
  <c r="CG358" i="6"/>
  <c r="CG359" i="6"/>
  <c r="CG360" i="6"/>
  <c r="CG361" i="6"/>
  <c r="CG362" i="6"/>
  <c r="CG363" i="6"/>
  <c r="CG364" i="6"/>
  <c r="CG365" i="6"/>
  <c r="CG366" i="6"/>
  <c r="CG367" i="6"/>
  <c r="CG368" i="6"/>
  <c r="CG369" i="6"/>
  <c r="CG370" i="6"/>
  <c r="CG371" i="6"/>
  <c r="CG372" i="6"/>
  <c r="CG373" i="6"/>
  <c r="CG374" i="6"/>
  <c r="CG375" i="6"/>
  <c r="CG376" i="6"/>
  <c r="CG377" i="6"/>
  <c r="CG378" i="6"/>
  <c r="CG379" i="6"/>
  <c r="CG380" i="6"/>
  <c r="CG381" i="6"/>
  <c r="CG382" i="6"/>
  <c r="CG383" i="6"/>
  <c r="CG384" i="6"/>
  <c r="CG385" i="6"/>
  <c r="CG386" i="6"/>
  <c r="CG387" i="6"/>
  <c r="CG388" i="6"/>
  <c r="CG389" i="6"/>
  <c r="CG390" i="6"/>
  <c r="CG391" i="6"/>
  <c r="CG392" i="6"/>
  <c r="CG393" i="6"/>
  <c r="CG394" i="6"/>
  <c r="CG395" i="6"/>
  <c r="CG396" i="6"/>
  <c r="CG397" i="6"/>
  <c r="CG398" i="6"/>
  <c r="CG399" i="6"/>
  <c r="CG400" i="6"/>
  <c r="CG401" i="6"/>
  <c r="CG402" i="6"/>
  <c r="CG403" i="6"/>
  <c r="CG404" i="6"/>
  <c r="CG405" i="6"/>
  <c r="CG406" i="6"/>
  <c r="CG407" i="6"/>
  <c r="CG408" i="6"/>
  <c r="CG409" i="6"/>
  <c r="CG410" i="6"/>
  <c r="CG411" i="6"/>
  <c r="CG412" i="6"/>
  <c r="CG413" i="6"/>
  <c r="CG414" i="6"/>
  <c r="CG415" i="6"/>
  <c r="CG416" i="6"/>
  <c r="CG417" i="6"/>
  <c r="CG418" i="6"/>
  <c r="CG419" i="6"/>
  <c r="CG420" i="6"/>
  <c r="CG421" i="6"/>
  <c r="CG422" i="6"/>
  <c r="CG423" i="6"/>
  <c r="CG424" i="6"/>
  <c r="CG425" i="6"/>
  <c r="CG426" i="6"/>
  <c r="CG427" i="6"/>
  <c r="CG428" i="6"/>
  <c r="CG429" i="6"/>
  <c r="CG430" i="6"/>
  <c r="CG431" i="6"/>
  <c r="CG432" i="6"/>
  <c r="CG433" i="6"/>
  <c r="CG434" i="6"/>
  <c r="CG435" i="6"/>
  <c r="CG436" i="6"/>
  <c r="CG437" i="6"/>
  <c r="CG438" i="6"/>
  <c r="CG439" i="6"/>
  <c r="CG440" i="6"/>
  <c r="CG441" i="6"/>
  <c r="CG442" i="6"/>
  <c r="CG443" i="6"/>
  <c r="CG444" i="6"/>
  <c r="CG445" i="6"/>
  <c r="CG446" i="6"/>
  <c r="CG447" i="6"/>
  <c r="CG448" i="6"/>
  <c r="CG449" i="6"/>
  <c r="CG450" i="6"/>
  <c r="CG451" i="6"/>
  <c r="CG452" i="6"/>
  <c r="CG453" i="6"/>
  <c r="CG454" i="6"/>
  <c r="CG455" i="6"/>
  <c r="CG456" i="6"/>
  <c r="CG457" i="6"/>
  <c r="CG458" i="6"/>
  <c r="CG459" i="6"/>
  <c r="CG460" i="6"/>
  <c r="CG461" i="6"/>
  <c r="CG462" i="6"/>
  <c r="CG463" i="6"/>
  <c r="CG464" i="6"/>
  <c r="CG465" i="6"/>
  <c r="CG466" i="6"/>
  <c r="CG467" i="6"/>
  <c r="CG468" i="6"/>
  <c r="CG469" i="6"/>
  <c r="CG470" i="6"/>
  <c r="CG471" i="6"/>
  <c r="CG472" i="6"/>
  <c r="CG473" i="6"/>
  <c r="CG474" i="6"/>
  <c r="CG475" i="6"/>
  <c r="CG476" i="6"/>
  <c r="CG477" i="6"/>
  <c r="CG478" i="6"/>
  <c r="CG479" i="6"/>
  <c r="CG480" i="6"/>
  <c r="CG481" i="6"/>
  <c r="CG482" i="6"/>
  <c r="CG483" i="6"/>
  <c r="CG484" i="6"/>
  <c r="CG485" i="6"/>
  <c r="CG486" i="6"/>
  <c r="CG487" i="6"/>
  <c r="CG488" i="6"/>
  <c r="CG489" i="6"/>
  <c r="CG490" i="6"/>
  <c r="CG491" i="6"/>
  <c r="CG492" i="6"/>
  <c r="CG493" i="6"/>
  <c r="CG494" i="6"/>
  <c r="CG495" i="6"/>
  <c r="CG496" i="6"/>
  <c r="CG497" i="6"/>
  <c r="CG498" i="6"/>
  <c r="CG499" i="6"/>
  <c r="CG500" i="6"/>
  <c r="CG501" i="6"/>
  <c r="CG502" i="6"/>
  <c r="CG503" i="6"/>
  <c r="CG504" i="6"/>
  <c r="CG505" i="6"/>
  <c r="CG506" i="6"/>
  <c r="CG507" i="6"/>
  <c r="CG508" i="6"/>
  <c r="CG509" i="6"/>
  <c r="CG510" i="6"/>
  <c r="CG511" i="6"/>
  <c r="CG512" i="6"/>
  <c r="CG513" i="6"/>
  <c r="CG514" i="6"/>
  <c r="CG515" i="6"/>
  <c r="CG516" i="6"/>
  <c r="CG517" i="6"/>
  <c r="CG518" i="6"/>
  <c r="CG519" i="6"/>
  <c r="CG520" i="6"/>
  <c r="CG521" i="6"/>
  <c r="CG522" i="6"/>
  <c r="CG523" i="6"/>
  <c r="CG524" i="6"/>
  <c r="CG525" i="6"/>
  <c r="CG526" i="6"/>
  <c r="CG527" i="6"/>
  <c r="CG528" i="6"/>
  <c r="CG529" i="6"/>
  <c r="CG530" i="6"/>
  <c r="CG531" i="6"/>
  <c r="CG532" i="6"/>
  <c r="CG533" i="6"/>
  <c r="CG534" i="6"/>
  <c r="CG535" i="6"/>
  <c r="CG536" i="6"/>
  <c r="CG537" i="6"/>
  <c r="CG538" i="6"/>
  <c r="CG539" i="6"/>
  <c r="CG540" i="6"/>
  <c r="CG541" i="6"/>
  <c r="CG542" i="6"/>
  <c r="CG543" i="6"/>
  <c r="CG544" i="6"/>
  <c r="CG545" i="6"/>
  <c r="CG546" i="6"/>
  <c r="CG547" i="6"/>
  <c r="CG548" i="6"/>
  <c r="CG549" i="6"/>
  <c r="CG550" i="6"/>
  <c r="CG551" i="6"/>
  <c r="CG552" i="6"/>
  <c r="CG553" i="6"/>
  <c r="CG554" i="6"/>
  <c r="CG555" i="6"/>
  <c r="CG556" i="6"/>
  <c r="CG557" i="6"/>
  <c r="CG558" i="6"/>
  <c r="CG559" i="6"/>
  <c r="CG560" i="6"/>
  <c r="CG561" i="6"/>
  <c r="CG562" i="6"/>
  <c r="CG563" i="6"/>
  <c r="CG564" i="6"/>
  <c r="CG565" i="6"/>
  <c r="CG566" i="6"/>
  <c r="CG567" i="6"/>
  <c r="CG568" i="6"/>
  <c r="CG569" i="6"/>
  <c r="CG570" i="6"/>
  <c r="CG571" i="6"/>
  <c r="CG572" i="6"/>
  <c r="CG573" i="6"/>
  <c r="CG574" i="6"/>
  <c r="CG575" i="6"/>
  <c r="CG576" i="6"/>
  <c r="CG577" i="6"/>
  <c r="CG578" i="6"/>
  <c r="CG579" i="6"/>
  <c r="CG580" i="6"/>
  <c r="CG581" i="6"/>
  <c r="CG582" i="6"/>
  <c r="CG583" i="6"/>
  <c r="CG584" i="6"/>
  <c r="CG585" i="6"/>
  <c r="CG586" i="6"/>
  <c r="CG587" i="6"/>
  <c r="CG588" i="6"/>
  <c r="CG589" i="6"/>
  <c r="CG590" i="6"/>
  <c r="CG591" i="6"/>
  <c r="CG592" i="6"/>
  <c r="CG593" i="6"/>
  <c r="CG594" i="6"/>
  <c r="CG595" i="6"/>
  <c r="CG596" i="6"/>
  <c r="CG597" i="6"/>
  <c r="CG598" i="6"/>
  <c r="CG599" i="6"/>
  <c r="CG600" i="6"/>
  <c r="CG601" i="6"/>
  <c r="CG602" i="6"/>
  <c r="CG603" i="6"/>
  <c r="CG604" i="6"/>
  <c r="CG605" i="6"/>
  <c r="CG606" i="6"/>
  <c r="CG607" i="6"/>
  <c r="CG608" i="6"/>
  <c r="CG609" i="6"/>
  <c r="CG610" i="6"/>
  <c r="CG611" i="6"/>
  <c r="CG612" i="6"/>
  <c r="CG613" i="6"/>
  <c r="CG614" i="6"/>
  <c r="CG615" i="6"/>
  <c r="CG616" i="6"/>
  <c r="CG617" i="6"/>
  <c r="CG618" i="6"/>
  <c r="CG619" i="6"/>
  <c r="CG620" i="6"/>
  <c r="CG621" i="6"/>
  <c r="CG622" i="6"/>
  <c r="CG623" i="6"/>
  <c r="CG624" i="6"/>
  <c r="CG625" i="6"/>
  <c r="CG626" i="6"/>
  <c r="CG627" i="6"/>
  <c r="CG628" i="6"/>
  <c r="CG629" i="6"/>
  <c r="CG630" i="6"/>
  <c r="CG631" i="6"/>
  <c r="CG632" i="6"/>
  <c r="CG633" i="6"/>
  <c r="CG634" i="6"/>
  <c r="CG635" i="6"/>
  <c r="CG636" i="6"/>
  <c r="CG637" i="6"/>
  <c r="CG638" i="6"/>
  <c r="CG639" i="6"/>
  <c r="CG640" i="6"/>
  <c r="CG641" i="6"/>
  <c r="CG642" i="6"/>
  <c r="CG643" i="6"/>
  <c r="CG644" i="6"/>
  <c r="CG645" i="6"/>
  <c r="CG646" i="6"/>
  <c r="CG647" i="6"/>
  <c r="CG648" i="6"/>
  <c r="CG649" i="6"/>
  <c r="CG650" i="6"/>
  <c r="CG651" i="6"/>
  <c r="CG652" i="6"/>
  <c r="CG653" i="6"/>
  <c r="CG654" i="6"/>
  <c r="CG655" i="6"/>
  <c r="CG656" i="6"/>
  <c r="CG657" i="6"/>
  <c r="CG658" i="6"/>
  <c r="CG659" i="6"/>
  <c r="CG660" i="6"/>
  <c r="CG661" i="6"/>
  <c r="CG662" i="6"/>
  <c r="CG663" i="6"/>
  <c r="CG664" i="6"/>
  <c r="CG665" i="6"/>
  <c r="CG666" i="6"/>
  <c r="CG667" i="6"/>
  <c r="CG668" i="6"/>
  <c r="CG669" i="6"/>
  <c r="CG670" i="6"/>
  <c r="CG671" i="6"/>
  <c r="CG672" i="6"/>
  <c r="CG673" i="6"/>
  <c r="CG674" i="6"/>
  <c r="CG675" i="6"/>
  <c r="CG676" i="6"/>
  <c r="CG677" i="6"/>
  <c r="CG678" i="6"/>
  <c r="CG679" i="6"/>
  <c r="CG680" i="6"/>
  <c r="CG681" i="6"/>
  <c r="CG682" i="6"/>
  <c r="CG683" i="6"/>
  <c r="CG684" i="6"/>
  <c r="CG685" i="6"/>
  <c r="CG686" i="6"/>
  <c r="CG687" i="6"/>
  <c r="CG688" i="6"/>
  <c r="CG689" i="6"/>
  <c r="CG690" i="6"/>
  <c r="CG691" i="6"/>
  <c r="CG692" i="6"/>
  <c r="CG693" i="6"/>
  <c r="CG694" i="6"/>
  <c r="CG695" i="6"/>
  <c r="CG696" i="6"/>
  <c r="CG697" i="6"/>
  <c r="CG698" i="6"/>
  <c r="CG699" i="6"/>
  <c r="CG700" i="6"/>
  <c r="CG701" i="6"/>
  <c r="CG702" i="6"/>
  <c r="CG703" i="6"/>
  <c r="CG704" i="6"/>
  <c r="CG705" i="6"/>
  <c r="CG706" i="6"/>
  <c r="CG707" i="6"/>
  <c r="CG708" i="6"/>
  <c r="CG709" i="6"/>
  <c r="CG710" i="6"/>
  <c r="CG711" i="6"/>
  <c r="CG712" i="6"/>
  <c r="CG713" i="6"/>
  <c r="CG714" i="6"/>
  <c r="CG715" i="6"/>
  <c r="CG716" i="6"/>
  <c r="CG717" i="6"/>
  <c r="CG718" i="6"/>
  <c r="CG719" i="6"/>
  <c r="CG720" i="6"/>
  <c r="CG721" i="6"/>
  <c r="CG722" i="6"/>
  <c r="CG723" i="6"/>
  <c r="CG724" i="6"/>
  <c r="CG725" i="6"/>
  <c r="CG726" i="6"/>
  <c r="CG727" i="6"/>
  <c r="CG728" i="6"/>
  <c r="CG729" i="6"/>
  <c r="CG730" i="6"/>
  <c r="CG731" i="6"/>
  <c r="CG732" i="6"/>
  <c r="CG733" i="6"/>
  <c r="CG734" i="6"/>
  <c r="CG735" i="6"/>
  <c r="CG736" i="6"/>
  <c r="CG737" i="6"/>
  <c r="CG738" i="6"/>
  <c r="CG739" i="6"/>
  <c r="CG740" i="6"/>
  <c r="CG741" i="6"/>
  <c r="CG742" i="6"/>
  <c r="CG743" i="6"/>
  <c r="CG744" i="6"/>
  <c r="CG745" i="6"/>
  <c r="CG746" i="6"/>
  <c r="CG747" i="6"/>
  <c r="CG748" i="6"/>
  <c r="CG749" i="6"/>
  <c r="CG750" i="6"/>
  <c r="CG751" i="6"/>
  <c r="CG752" i="6"/>
  <c r="CG753" i="6"/>
  <c r="CG754" i="6"/>
  <c r="CG755" i="6"/>
  <c r="CG756" i="6"/>
  <c r="CG757" i="6"/>
  <c r="CG758" i="6"/>
  <c r="CG759" i="6"/>
  <c r="CG760" i="6"/>
  <c r="CG761" i="6"/>
  <c r="CG762" i="6"/>
  <c r="CG763" i="6"/>
  <c r="CG764" i="6"/>
  <c r="CG765" i="6"/>
  <c r="CG766" i="6"/>
  <c r="CG767" i="6"/>
  <c r="CG768" i="6"/>
  <c r="CG769" i="6"/>
  <c r="CG770" i="6"/>
  <c r="CG771" i="6"/>
  <c r="CG772" i="6"/>
  <c r="CG773" i="6"/>
  <c r="CG774" i="6"/>
  <c r="CG775" i="6"/>
  <c r="CG776" i="6"/>
  <c r="CG777" i="6"/>
  <c r="CG778" i="6"/>
  <c r="CG779" i="6"/>
  <c r="CG780" i="6"/>
  <c r="CG781" i="6"/>
  <c r="CG782" i="6"/>
  <c r="CG783" i="6"/>
  <c r="CG784" i="6"/>
  <c r="CG785" i="6"/>
  <c r="CG786" i="6"/>
  <c r="CG787" i="6"/>
  <c r="CG788" i="6"/>
  <c r="CG789" i="6"/>
  <c r="CG790" i="6"/>
  <c r="CG791" i="6"/>
  <c r="CG792" i="6"/>
  <c r="CG793" i="6"/>
  <c r="CG794" i="6"/>
  <c r="CG795" i="6"/>
  <c r="CG796" i="6"/>
  <c r="CG797" i="6"/>
  <c r="CG798" i="6"/>
  <c r="CG799" i="6"/>
  <c r="CG800" i="6"/>
  <c r="CG801" i="6"/>
  <c r="CG802" i="6"/>
  <c r="CG803" i="6"/>
  <c r="CG804" i="6"/>
  <c r="CG805" i="6"/>
  <c r="CG806" i="6"/>
  <c r="CG807" i="6"/>
  <c r="CG808" i="6"/>
  <c r="CG809" i="6"/>
  <c r="CG810" i="6"/>
  <c r="CG811" i="6"/>
  <c r="CG812" i="6"/>
  <c r="CG813" i="6"/>
  <c r="CG814" i="6"/>
  <c r="CG815" i="6"/>
  <c r="CG816" i="6"/>
  <c r="CG817" i="6"/>
  <c r="CG818" i="6"/>
  <c r="CG819" i="6"/>
  <c r="CG820" i="6"/>
  <c r="CG821" i="6"/>
  <c r="CG822" i="6"/>
  <c r="CG823" i="6"/>
  <c r="CG824" i="6"/>
  <c r="CG825" i="6"/>
  <c r="CG826" i="6"/>
  <c r="CG827" i="6"/>
  <c r="CG828" i="6"/>
  <c r="CG829" i="6"/>
  <c r="CG830" i="6"/>
  <c r="CG831" i="6"/>
  <c r="CG832" i="6"/>
  <c r="CG833" i="6"/>
  <c r="CG834" i="6"/>
  <c r="CG835" i="6"/>
  <c r="CG836" i="6"/>
  <c r="CG837" i="6"/>
  <c r="CG838" i="6"/>
  <c r="CG839" i="6"/>
  <c r="CG840" i="6"/>
  <c r="CG841" i="6"/>
  <c r="CG842" i="6"/>
  <c r="CG843" i="6"/>
  <c r="CG844" i="6"/>
  <c r="CG845" i="6"/>
  <c r="CG846" i="6"/>
  <c r="CG847" i="6"/>
  <c r="CG848" i="6"/>
  <c r="CG849" i="6"/>
  <c r="CG850" i="6"/>
  <c r="CG851" i="6"/>
  <c r="CG852" i="6"/>
  <c r="CG853" i="6"/>
  <c r="CG854" i="6"/>
  <c r="CG855" i="6"/>
  <c r="CG856" i="6"/>
  <c r="CG857" i="6"/>
  <c r="CG858" i="6"/>
  <c r="CG859" i="6"/>
  <c r="CG860" i="6"/>
  <c r="CG861" i="6"/>
  <c r="CG862" i="6"/>
  <c r="CG863" i="6"/>
  <c r="CG864" i="6"/>
  <c r="CG865" i="6"/>
  <c r="CG866" i="6"/>
  <c r="CG867" i="6"/>
  <c r="CG868" i="6"/>
  <c r="CG869" i="6"/>
  <c r="CG870" i="6"/>
  <c r="CG871" i="6"/>
  <c r="CG872" i="6"/>
  <c r="CG873" i="6"/>
  <c r="CG874" i="6"/>
  <c r="CG875" i="6"/>
  <c r="CG876" i="6"/>
  <c r="CG877" i="6"/>
  <c r="CG878" i="6"/>
  <c r="CG879" i="6"/>
  <c r="CG880" i="6"/>
  <c r="CG881" i="6"/>
  <c r="CG882" i="6"/>
  <c r="CG883" i="6"/>
  <c r="CG884" i="6"/>
  <c r="CG885" i="6"/>
  <c r="CG886" i="6"/>
  <c r="CG887" i="6"/>
  <c r="CG888" i="6"/>
  <c r="CG889" i="6"/>
  <c r="CG890" i="6"/>
  <c r="CG891" i="6"/>
  <c r="CG892" i="6"/>
  <c r="CG893" i="6"/>
  <c r="CG894" i="6"/>
  <c r="CG895" i="6"/>
  <c r="CG896" i="6"/>
  <c r="CG897" i="6"/>
  <c r="CG898" i="6"/>
  <c r="CG899" i="6"/>
  <c r="CG900" i="6"/>
  <c r="CG901" i="6"/>
  <c r="CG902" i="6"/>
  <c r="CG903" i="6"/>
  <c r="CG904" i="6"/>
  <c r="CG905" i="6"/>
  <c r="CG906" i="6"/>
  <c r="CG907" i="6"/>
  <c r="CG908" i="6"/>
  <c r="CG909" i="6"/>
  <c r="CG910" i="6"/>
  <c r="CG911" i="6"/>
  <c r="CG912" i="6"/>
  <c r="CG913" i="6"/>
  <c r="CG914" i="6"/>
  <c r="CG915" i="6"/>
  <c r="CG916" i="6"/>
  <c r="CG917" i="6"/>
  <c r="CG918" i="6"/>
  <c r="CG919" i="6"/>
  <c r="CG920" i="6"/>
  <c r="CG921" i="6"/>
  <c r="CG922" i="6"/>
  <c r="CG923" i="6"/>
  <c r="CG924" i="6"/>
  <c r="CG925" i="6"/>
  <c r="CG926" i="6"/>
  <c r="CG927" i="6"/>
  <c r="CG4" i="6"/>
  <c r="CQ16" i="6" l="1"/>
  <c r="CQ25" i="6"/>
  <c r="CQ17" i="6"/>
  <c r="CQ9" i="6"/>
  <c r="CQ31" i="6"/>
  <c r="CQ23" i="6"/>
  <c r="CQ15" i="6"/>
  <c r="CQ7" i="6"/>
  <c r="CQ30" i="6"/>
  <c r="CQ22" i="6"/>
  <c r="CQ14" i="6"/>
  <c r="CQ6" i="6"/>
  <c r="CQ29" i="6"/>
  <c r="CQ21" i="6"/>
  <c r="CQ13" i="6"/>
  <c r="CQ5" i="6"/>
  <c r="CQ24" i="6"/>
  <c r="CQ4" i="6"/>
  <c r="D13" i="2" s="1"/>
  <c r="G13" i="2" s="1"/>
  <c r="CQ8" i="6"/>
  <c r="CQ27" i="6"/>
  <c r="CQ19" i="6"/>
  <c r="CQ11" i="6"/>
  <c r="CQ28" i="6"/>
  <c r="CQ20" i="6"/>
  <c r="CQ12" i="6"/>
  <c r="CQ26" i="6"/>
  <c r="CQ18" i="6"/>
  <c r="CQ10" i="6"/>
  <c r="C17" i="3"/>
  <c r="D14" i="2" l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C3" i="2"/>
  <c r="D3" i="2"/>
  <c r="G40" i="2" l="1"/>
  <c r="H40" i="2" s="1"/>
  <c r="G39" i="2"/>
  <c r="H39" i="2" s="1"/>
  <c r="G38" i="2"/>
  <c r="H38" i="2" s="1"/>
  <c r="G37" i="2"/>
  <c r="H37" i="2" s="1"/>
  <c r="G36" i="2"/>
  <c r="H36" i="2" s="1"/>
  <c r="G35" i="2"/>
  <c r="H35" i="2" s="1"/>
  <c r="G34" i="2"/>
  <c r="H34" i="2" s="1"/>
  <c r="G33" i="2"/>
  <c r="H33" i="2" s="1"/>
  <c r="G32" i="2"/>
  <c r="H32" i="2" s="1"/>
  <c r="G31" i="2"/>
  <c r="H31" i="2" s="1"/>
  <c r="G30" i="2"/>
  <c r="H30" i="2" s="1"/>
  <c r="G29" i="2"/>
  <c r="H29" i="2" s="1"/>
  <c r="G28" i="2"/>
  <c r="H28" i="2" s="1"/>
  <c r="G27" i="2"/>
  <c r="H27" i="2" s="1"/>
  <c r="G26" i="2"/>
  <c r="H26" i="2" s="1"/>
  <c r="G25" i="2"/>
  <c r="H25" i="2" s="1"/>
  <c r="G24" i="2"/>
  <c r="H24" i="2" s="1"/>
  <c r="G23" i="2"/>
  <c r="H23" i="2" s="1"/>
  <c r="G22" i="2"/>
  <c r="H22" i="2" s="1"/>
  <c r="G21" i="2"/>
  <c r="H21" i="2" s="1"/>
  <c r="G20" i="2"/>
  <c r="H20" i="2" s="1"/>
  <c r="G19" i="2"/>
  <c r="H19" i="2" s="1"/>
  <c r="G18" i="2"/>
  <c r="H18" i="2" s="1"/>
  <c r="G17" i="2"/>
  <c r="H17" i="2" s="1"/>
  <c r="G16" i="2"/>
  <c r="H16" i="2" s="1"/>
  <c r="G15" i="2"/>
  <c r="H15" i="2" s="1"/>
  <c r="G14" i="2"/>
  <c r="H13" i="2"/>
  <c r="E5" i="2" l="1"/>
  <c r="H14" i="2"/>
  <c r="D5" i="2" s="1"/>
  <c r="C5" i="2"/>
  <c r="CM927" i="6" l="1"/>
  <c r="CL927" i="6"/>
  <c r="CK927" i="6"/>
  <c r="CJ927" i="6"/>
  <c r="CI927" i="6"/>
  <c r="CH927" i="6"/>
  <c r="CM926" i="6"/>
  <c r="CL926" i="6"/>
  <c r="CK926" i="6"/>
  <c r="CJ926" i="6"/>
  <c r="CI926" i="6"/>
  <c r="CH926" i="6"/>
  <c r="CM925" i="6"/>
  <c r="CL925" i="6"/>
  <c r="CK925" i="6"/>
  <c r="CJ925" i="6"/>
  <c r="CI925" i="6"/>
  <c r="CH925" i="6"/>
  <c r="CM924" i="6"/>
  <c r="CL924" i="6"/>
  <c r="CK924" i="6"/>
  <c r="CJ924" i="6"/>
  <c r="CI924" i="6"/>
  <c r="CH924" i="6"/>
  <c r="CM923" i="6"/>
  <c r="CL923" i="6"/>
  <c r="CK923" i="6"/>
  <c r="CJ923" i="6"/>
  <c r="CI923" i="6"/>
  <c r="CH923" i="6"/>
  <c r="CM922" i="6"/>
  <c r="CL922" i="6"/>
  <c r="CK922" i="6"/>
  <c r="CJ922" i="6"/>
  <c r="CI922" i="6"/>
  <c r="CH922" i="6"/>
  <c r="CM921" i="6"/>
  <c r="CL921" i="6"/>
  <c r="CK921" i="6"/>
  <c r="CJ921" i="6"/>
  <c r="CI921" i="6"/>
  <c r="CH921" i="6"/>
  <c r="CM920" i="6"/>
  <c r="CL920" i="6"/>
  <c r="CK920" i="6"/>
  <c r="CJ920" i="6"/>
  <c r="CI920" i="6"/>
  <c r="CH920" i="6"/>
  <c r="CM919" i="6"/>
  <c r="CL919" i="6"/>
  <c r="CK919" i="6"/>
  <c r="CJ919" i="6"/>
  <c r="CI919" i="6"/>
  <c r="CH919" i="6"/>
  <c r="CM918" i="6"/>
  <c r="CL918" i="6"/>
  <c r="CK918" i="6"/>
  <c r="CJ918" i="6"/>
  <c r="CI918" i="6"/>
  <c r="CH918" i="6"/>
  <c r="CM917" i="6"/>
  <c r="CL917" i="6"/>
  <c r="CK917" i="6"/>
  <c r="CJ917" i="6"/>
  <c r="CI917" i="6"/>
  <c r="CH917" i="6"/>
  <c r="CM916" i="6"/>
  <c r="CL916" i="6"/>
  <c r="CK916" i="6"/>
  <c r="CJ916" i="6"/>
  <c r="CI916" i="6"/>
  <c r="CH916" i="6"/>
  <c r="CM915" i="6"/>
  <c r="CL915" i="6"/>
  <c r="CK915" i="6"/>
  <c r="CJ915" i="6"/>
  <c r="CI915" i="6"/>
  <c r="CH915" i="6"/>
  <c r="CM914" i="6"/>
  <c r="CL914" i="6"/>
  <c r="CK914" i="6"/>
  <c r="CJ914" i="6"/>
  <c r="CI914" i="6"/>
  <c r="CH914" i="6"/>
  <c r="CM913" i="6"/>
  <c r="CL913" i="6"/>
  <c r="CK913" i="6"/>
  <c r="CJ913" i="6"/>
  <c r="CI913" i="6"/>
  <c r="CH913" i="6"/>
  <c r="CM912" i="6"/>
  <c r="CL912" i="6"/>
  <c r="CK912" i="6"/>
  <c r="CJ912" i="6"/>
  <c r="CI912" i="6"/>
  <c r="CH912" i="6"/>
  <c r="CM911" i="6"/>
  <c r="CL911" i="6"/>
  <c r="CK911" i="6"/>
  <c r="CJ911" i="6"/>
  <c r="CI911" i="6"/>
  <c r="CH911" i="6"/>
  <c r="CM910" i="6"/>
  <c r="CL910" i="6"/>
  <c r="CK910" i="6"/>
  <c r="CJ910" i="6"/>
  <c r="CI910" i="6"/>
  <c r="CH910" i="6"/>
  <c r="CM909" i="6"/>
  <c r="CL909" i="6"/>
  <c r="CK909" i="6"/>
  <c r="CJ909" i="6"/>
  <c r="CI909" i="6"/>
  <c r="CH909" i="6"/>
  <c r="CM908" i="6"/>
  <c r="CL908" i="6"/>
  <c r="CK908" i="6"/>
  <c r="CJ908" i="6"/>
  <c r="CI908" i="6"/>
  <c r="CH908" i="6"/>
  <c r="CM907" i="6"/>
  <c r="CL907" i="6"/>
  <c r="CK907" i="6"/>
  <c r="CJ907" i="6"/>
  <c r="CI907" i="6"/>
  <c r="CH907" i="6"/>
  <c r="CM906" i="6"/>
  <c r="CL906" i="6"/>
  <c r="CK906" i="6"/>
  <c r="CJ906" i="6"/>
  <c r="CI906" i="6"/>
  <c r="CH906" i="6"/>
  <c r="CM905" i="6"/>
  <c r="CL905" i="6"/>
  <c r="CK905" i="6"/>
  <c r="CJ905" i="6"/>
  <c r="CI905" i="6"/>
  <c r="CH905" i="6"/>
  <c r="CM904" i="6"/>
  <c r="CL904" i="6"/>
  <c r="CK904" i="6"/>
  <c r="CJ904" i="6"/>
  <c r="CI904" i="6"/>
  <c r="CH904" i="6"/>
  <c r="CM903" i="6"/>
  <c r="CL903" i="6"/>
  <c r="CK903" i="6"/>
  <c r="CJ903" i="6"/>
  <c r="CI903" i="6"/>
  <c r="CH903" i="6"/>
  <c r="CM902" i="6"/>
  <c r="CL902" i="6"/>
  <c r="CK902" i="6"/>
  <c r="CJ902" i="6"/>
  <c r="CI902" i="6"/>
  <c r="CH902" i="6"/>
  <c r="CM901" i="6"/>
  <c r="CL901" i="6"/>
  <c r="CK901" i="6"/>
  <c r="CJ901" i="6"/>
  <c r="CI901" i="6"/>
  <c r="CH901" i="6"/>
  <c r="CM900" i="6"/>
  <c r="CL900" i="6"/>
  <c r="CK900" i="6"/>
  <c r="CJ900" i="6"/>
  <c r="CI900" i="6"/>
  <c r="CH900" i="6"/>
  <c r="CM899" i="6"/>
  <c r="CL899" i="6"/>
  <c r="CK899" i="6"/>
  <c r="CJ899" i="6"/>
  <c r="CI899" i="6"/>
  <c r="CH899" i="6"/>
  <c r="CM898" i="6"/>
  <c r="CL898" i="6"/>
  <c r="CK898" i="6"/>
  <c r="CJ898" i="6"/>
  <c r="CI898" i="6"/>
  <c r="CH898" i="6"/>
  <c r="CM897" i="6"/>
  <c r="CL897" i="6"/>
  <c r="CK897" i="6"/>
  <c r="CJ897" i="6"/>
  <c r="CI897" i="6"/>
  <c r="CH897" i="6"/>
  <c r="CM896" i="6"/>
  <c r="CL896" i="6"/>
  <c r="CK896" i="6"/>
  <c r="CJ896" i="6"/>
  <c r="CI896" i="6"/>
  <c r="CH896" i="6"/>
  <c r="CM895" i="6"/>
  <c r="CL895" i="6"/>
  <c r="CK895" i="6"/>
  <c r="CJ895" i="6"/>
  <c r="CI895" i="6"/>
  <c r="CH895" i="6"/>
  <c r="CM894" i="6"/>
  <c r="CL894" i="6"/>
  <c r="CK894" i="6"/>
  <c r="CJ894" i="6"/>
  <c r="CI894" i="6"/>
  <c r="CH894" i="6"/>
  <c r="CM893" i="6"/>
  <c r="CL893" i="6"/>
  <c r="CK893" i="6"/>
  <c r="CJ893" i="6"/>
  <c r="CI893" i="6"/>
  <c r="CH893" i="6"/>
  <c r="CM892" i="6"/>
  <c r="CL892" i="6"/>
  <c r="CK892" i="6"/>
  <c r="CJ892" i="6"/>
  <c r="CI892" i="6"/>
  <c r="CH892" i="6"/>
  <c r="CM891" i="6"/>
  <c r="CL891" i="6"/>
  <c r="CK891" i="6"/>
  <c r="CJ891" i="6"/>
  <c r="CI891" i="6"/>
  <c r="CH891" i="6"/>
  <c r="CM890" i="6"/>
  <c r="CL890" i="6"/>
  <c r="CK890" i="6"/>
  <c r="CJ890" i="6"/>
  <c r="CI890" i="6"/>
  <c r="CH890" i="6"/>
  <c r="CM889" i="6"/>
  <c r="CL889" i="6"/>
  <c r="CK889" i="6"/>
  <c r="CJ889" i="6"/>
  <c r="CI889" i="6"/>
  <c r="CH889" i="6"/>
  <c r="CM888" i="6"/>
  <c r="CL888" i="6"/>
  <c r="CK888" i="6"/>
  <c r="CJ888" i="6"/>
  <c r="CI888" i="6"/>
  <c r="CH888" i="6"/>
  <c r="CM887" i="6"/>
  <c r="CL887" i="6"/>
  <c r="CK887" i="6"/>
  <c r="CJ887" i="6"/>
  <c r="CI887" i="6"/>
  <c r="CH887" i="6"/>
  <c r="CM886" i="6"/>
  <c r="CL886" i="6"/>
  <c r="CK886" i="6"/>
  <c r="CJ886" i="6"/>
  <c r="CI886" i="6"/>
  <c r="CH886" i="6"/>
  <c r="CM885" i="6"/>
  <c r="CL885" i="6"/>
  <c r="CK885" i="6"/>
  <c r="CJ885" i="6"/>
  <c r="CI885" i="6"/>
  <c r="CH885" i="6"/>
  <c r="CM884" i="6"/>
  <c r="CL884" i="6"/>
  <c r="CK884" i="6"/>
  <c r="CJ884" i="6"/>
  <c r="CI884" i="6"/>
  <c r="CH884" i="6"/>
  <c r="CM883" i="6"/>
  <c r="CL883" i="6"/>
  <c r="CK883" i="6"/>
  <c r="CJ883" i="6"/>
  <c r="CI883" i="6"/>
  <c r="CH883" i="6"/>
  <c r="CM882" i="6"/>
  <c r="CL882" i="6"/>
  <c r="CK882" i="6"/>
  <c r="CJ882" i="6"/>
  <c r="CI882" i="6"/>
  <c r="CH882" i="6"/>
  <c r="CM881" i="6"/>
  <c r="CL881" i="6"/>
  <c r="CK881" i="6"/>
  <c r="CJ881" i="6"/>
  <c r="CI881" i="6"/>
  <c r="CH881" i="6"/>
  <c r="CM880" i="6"/>
  <c r="CL880" i="6"/>
  <c r="CK880" i="6"/>
  <c r="CJ880" i="6"/>
  <c r="CI880" i="6"/>
  <c r="CH880" i="6"/>
  <c r="CM879" i="6"/>
  <c r="CL879" i="6"/>
  <c r="CK879" i="6"/>
  <c r="CJ879" i="6"/>
  <c r="CI879" i="6"/>
  <c r="CH879" i="6"/>
  <c r="CM878" i="6"/>
  <c r="CL878" i="6"/>
  <c r="CK878" i="6"/>
  <c r="CJ878" i="6"/>
  <c r="CI878" i="6"/>
  <c r="CH878" i="6"/>
  <c r="CM877" i="6"/>
  <c r="CL877" i="6"/>
  <c r="CK877" i="6"/>
  <c r="CJ877" i="6"/>
  <c r="CI877" i="6"/>
  <c r="CH877" i="6"/>
  <c r="CM876" i="6"/>
  <c r="CL876" i="6"/>
  <c r="CK876" i="6"/>
  <c r="CJ876" i="6"/>
  <c r="CI876" i="6"/>
  <c r="CH876" i="6"/>
  <c r="CM875" i="6"/>
  <c r="CL875" i="6"/>
  <c r="CK875" i="6"/>
  <c r="CJ875" i="6"/>
  <c r="CI875" i="6"/>
  <c r="CH875" i="6"/>
  <c r="CM874" i="6"/>
  <c r="CL874" i="6"/>
  <c r="CK874" i="6"/>
  <c r="CJ874" i="6"/>
  <c r="CI874" i="6"/>
  <c r="CH874" i="6"/>
  <c r="CM873" i="6"/>
  <c r="CL873" i="6"/>
  <c r="CK873" i="6"/>
  <c r="CJ873" i="6"/>
  <c r="CI873" i="6"/>
  <c r="CH873" i="6"/>
  <c r="CM872" i="6"/>
  <c r="CL872" i="6"/>
  <c r="CK872" i="6"/>
  <c r="CJ872" i="6"/>
  <c r="CI872" i="6"/>
  <c r="CH872" i="6"/>
  <c r="CM871" i="6"/>
  <c r="CL871" i="6"/>
  <c r="CK871" i="6"/>
  <c r="CJ871" i="6"/>
  <c r="CI871" i="6"/>
  <c r="CH871" i="6"/>
  <c r="CM870" i="6"/>
  <c r="CL870" i="6"/>
  <c r="CK870" i="6"/>
  <c r="CJ870" i="6"/>
  <c r="CI870" i="6"/>
  <c r="CH870" i="6"/>
  <c r="CM869" i="6"/>
  <c r="CL869" i="6"/>
  <c r="CK869" i="6"/>
  <c r="CJ869" i="6"/>
  <c r="CI869" i="6"/>
  <c r="CH869" i="6"/>
  <c r="CM868" i="6"/>
  <c r="CL868" i="6"/>
  <c r="CK868" i="6"/>
  <c r="CJ868" i="6"/>
  <c r="CI868" i="6"/>
  <c r="CH868" i="6"/>
  <c r="CM867" i="6"/>
  <c r="CL867" i="6"/>
  <c r="CK867" i="6"/>
  <c r="CJ867" i="6"/>
  <c r="CI867" i="6"/>
  <c r="CH867" i="6"/>
  <c r="CM866" i="6"/>
  <c r="CL866" i="6"/>
  <c r="CK866" i="6"/>
  <c r="CJ866" i="6"/>
  <c r="CI866" i="6"/>
  <c r="CH866" i="6"/>
  <c r="CM865" i="6"/>
  <c r="CL865" i="6"/>
  <c r="CK865" i="6"/>
  <c r="CJ865" i="6"/>
  <c r="CI865" i="6"/>
  <c r="CH865" i="6"/>
  <c r="CM864" i="6"/>
  <c r="CL864" i="6"/>
  <c r="CK864" i="6"/>
  <c r="CJ864" i="6"/>
  <c r="CI864" i="6"/>
  <c r="CH864" i="6"/>
  <c r="CM863" i="6"/>
  <c r="CL863" i="6"/>
  <c r="CK863" i="6"/>
  <c r="CJ863" i="6"/>
  <c r="CI863" i="6"/>
  <c r="CH863" i="6"/>
  <c r="CM862" i="6"/>
  <c r="CL862" i="6"/>
  <c r="CK862" i="6"/>
  <c r="CJ862" i="6"/>
  <c r="CI862" i="6"/>
  <c r="CH862" i="6"/>
  <c r="CM861" i="6"/>
  <c r="CL861" i="6"/>
  <c r="CK861" i="6"/>
  <c r="CJ861" i="6"/>
  <c r="CI861" i="6"/>
  <c r="CH861" i="6"/>
  <c r="CM860" i="6"/>
  <c r="CL860" i="6"/>
  <c r="CK860" i="6"/>
  <c r="CJ860" i="6"/>
  <c r="CI860" i="6"/>
  <c r="CH860" i="6"/>
  <c r="CM859" i="6"/>
  <c r="CL859" i="6"/>
  <c r="CK859" i="6"/>
  <c r="CJ859" i="6"/>
  <c r="CI859" i="6"/>
  <c r="CH859" i="6"/>
  <c r="CM858" i="6"/>
  <c r="CL858" i="6"/>
  <c r="CK858" i="6"/>
  <c r="CJ858" i="6"/>
  <c r="CI858" i="6"/>
  <c r="CH858" i="6"/>
  <c r="CM857" i="6"/>
  <c r="CL857" i="6"/>
  <c r="CK857" i="6"/>
  <c r="CJ857" i="6"/>
  <c r="CI857" i="6"/>
  <c r="CH857" i="6"/>
  <c r="CM856" i="6"/>
  <c r="CL856" i="6"/>
  <c r="CK856" i="6"/>
  <c r="CJ856" i="6"/>
  <c r="CI856" i="6"/>
  <c r="CH856" i="6"/>
  <c r="CM855" i="6"/>
  <c r="CL855" i="6"/>
  <c r="CK855" i="6"/>
  <c r="CJ855" i="6"/>
  <c r="CI855" i="6"/>
  <c r="CH855" i="6"/>
  <c r="CM854" i="6"/>
  <c r="CL854" i="6"/>
  <c r="CK854" i="6"/>
  <c r="CJ854" i="6"/>
  <c r="CI854" i="6"/>
  <c r="CH854" i="6"/>
  <c r="CM853" i="6"/>
  <c r="CL853" i="6"/>
  <c r="CK853" i="6"/>
  <c r="CJ853" i="6"/>
  <c r="CI853" i="6"/>
  <c r="CH853" i="6"/>
  <c r="CM852" i="6"/>
  <c r="CL852" i="6"/>
  <c r="CK852" i="6"/>
  <c r="CJ852" i="6"/>
  <c r="CI852" i="6"/>
  <c r="CH852" i="6"/>
  <c r="CM851" i="6"/>
  <c r="CL851" i="6"/>
  <c r="CK851" i="6"/>
  <c r="CJ851" i="6"/>
  <c r="CI851" i="6"/>
  <c r="CH851" i="6"/>
  <c r="CM850" i="6"/>
  <c r="CL850" i="6"/>
  <c r="CK850" i="6"/>
  <c r="CJ850" i="6"/>
  <c r="CI850" i="6"/>
  <c r="CH850" i="6"/>
  <c r="CM849" i="6"/>
  <c r="CL849" i="6"/>
  <c r="CK849" i="6"/>
  <c r="CJ849" i="6"/>
  <c r="CI849" i="6"/>
  <c r="CH849" i="6"/>
  <c r="CM848" i="6"/>
  <c r="CL848" i="6"/>
  <c r="CK848" i="6"/>
  <c r="CJ848" i="6"/>
  <c r="CI848" i="6"/>
  <c r="CH848" i="6"/>
  <c r="CM847" i="6"/>
  <c r="CL847" i="6"/>
  <c r="CK847" i="6"/>
  <c r="CJ847" i="6"/>
  <c r="CI847" i="6"/>
  <c r="CH847" i="6"/>
  <c r="CM846" i="6"/>
  <c r="CL846" i="6"/>
  <c r="CK846" i="6"/>
  <c r="CJ846" i="6"/>
  <c r="CI846" i="6"/>
  <c r="CH846" i="6"/>
  <c r="CM845" i="6"/>
  <c r="CL845" i="6"/>
  <c r="CK845" i="6"/>
  <c r="CJ845" i="6"/>
  <c r="CI845" i="6"/>
  <c r="CH845" i="6"/>
  <c r="CM844" i="6"/>
  <c r="CL844" i="6"/>
  <c r="CK844" i="6"/>
  <c r="CJ844" i="6"/>
  <c r="CI844" i="6"/>
  <c r="CH844" i="6"/>
  <c r="CM843" i="6"/>
  <c r="CL843" i="6"/>
  <c r="CK843" i="6"/>
  <c r="CJ843" i="6"/>
  <c r="CI843" i="6"/>
  <c r="CH843" i="6"/>
  <c r="CM842" i="6"/>
  <c r="CL842" i="6"/>
  <c r="CK842" i="6"/>
  <c r="CJ842" i="6"/>
  <c r="CI842" i="6"/>
  <c r="CH842" i="6"/>
  <c r="CM841" i="6"/>
  <c r="CL841" i="6"/>
  <c r="CK841" i="6"/>
  <c r="CJ841" i="6"/>
  <c r="CI841" i="6"/>
  <c r="CH841" i="6"/>
  <c r="CM840" i="6"/>
  <c r="CL840" i="6"/>
  <c r="CK840" i="6"/>
  <c r="CJ840" i="6"/>
  <c r="CI840" i="6"/>
  <c r="CH840" i="6"/>
  <c r="CM839" i="6"/>
  <c r="CL839" i="6"/>
  <c r="CK839" i="6"/>
  <c r="CJ839" i="6"/>
  <c r="CI839" i="6"/>
  <c r="CH839" i="6"/>
  <c r="CM838" i="6"/>
  <c r="CL838" i="6"/>
  <c r="CK838" i="6"/>
  <c r="CJ838" i="6"/>
  <c r="CI838" i="6"/>
  <c r="CH838" i="6"/>
  <c r="CM837" i="6"/>
  <c r="CL837" i="6"/>
  <c r="CK837" i="6"/>
  <c r="CJ837" i="6"/>
  <c r="CI837" i="6"/>
  <c r="CH837" i="6"/>
  <c r="CM836" i="6"/>
  <c r="CL836" i="6"/>
  <c r="CK836" i="6"/>
  <c r="CJ836" i="6"/>
  <c r="CI836" i="6"/>
  <c r="CH836" i="6"/>
  <c r="CM835" i="6"/>
  <c r="CL835" i="6"/>
  <c r="CK835" i="6"/>
  <c r="CJ835" i="6"/>
  <c r="CI835" i="6"/>
  <c r="CH835" i="6"/>
  <c r="CM834" i="6"/>
  <c r="CL834" i="6"/>
  <c r="CK834" i="6"/>
  <c r="CJ834" i="6"/>
  <c r="CI834" i="6"/>
  <c r="CH834" i="6"/>
  <c r="CM833" i="6"/>
  <c r="CL833" i="6"/>
  <c r="CK833" i="6"/>
  <c r="CJ833" i="6"/>
  <c r="CI833" i="6"/>
  <c r="CH833" i="6"/>
  <c r="CM832" i="6"/>
  <c r="CL832" i="6"/>
  <c r="CK832" i="6"/>
  <c r="CJ832" i="6"/>
  <c r="CI832" i="6"/>
  <c r="CH832" i="6"/>
  <c r="CM831" i="6"/>
  <c r="CL831" i="6"/>
  <c r="CK831" i="6"/>
  <c r="CJ831" i="6"/>
  <c r="CI831" i="6"/>
  <c r="CH831" i="6"/>
  <c r="CM830" i="6"/>
  <c r="CL830" i="6"/>
  <c r="CK830" i="6"/>
  <c r="CJ830" i="6"/>
  <c r="CI830" i="6"/>
  <c r="CH830" i="6"/>
  <c r="CM829" i="6"/>
  <c r="CL829" i="6"/>
  <c r="CK829" i="6"/>
  <c r="CJ829" i="6"/>
  <c r="CI829" i="6"/>
  <c r="CH829" i="6"/>
  <c r="CM828" i="6"/>
  <c r="CL828" i="6"/>
  <c r="CK828" i="6"/>
  <c r="CJ828" i="6"/>
  <c r="CI828" i="6"/>
  <c r="CH828" i="6"/>
  <c r="CM827" i="6"/>
  <c r="CL827" i="6"/>
  <c r="CK827" i="6"/>
  <c r="CJ827" i="6"/>
  <c r="CI827" i="6"/>
  <c r="CH827" i="6"/>
  <c r="CM826" i="6"/>
  <c r="CL826" i="6"/>
  <c r="CK826" i="6"/>
  <c r="CJ826" i="6"/>
  <c r="CI826" i="6"/>
  <c r="CH826" i="6"/>
  <c r="CM825" i="6"/>
  <c r="CL825" i="6"/>
  <c r="CK825" i="6"/>
  <c r="CJ825" i="6"/>
  <c r="CI825" i="6"/>
  <c r="CH825" i="6"/>
  <c r="CM824" i="6"/>
  <c r="CL824" i="6"/>
  <c r="CK824" i="6"/>
  <c r="CJ824" i="6"/>
  <c r="CI824" i="6"/>
  <c r="CH824" i="6"/>
  <c r="CM823" i="6"/>
  <c r="CL823" i="6"/>
  <c r="CK823" i="6"/>
  <c r="CJ823" i="6"/>
  <c r="CI823" i="6"/>
  <c r="CH823" i="6"/>
  <c r="CM822" i="6"/>
  <c r="CL822" i="6"/>
  <c r="CK822" i="6"/>
  <c r="CJ822" i="6"/>
  <c r="CI822" i="6"/>
  <c r="CH822" i="6"/>
  <c r="CM821" i="6"/>
  <c r="CL821" i="6"/>
  <c r="CK821" i="6"/>
  <c r="CJ821" i="6"/>
  <c r="CI821" i="6"/>
  <c r="CH821" i="6"/>
  <c r="CM820" i="6"/>
  <c r="CL820" i="6"/>
  <c r="CK820" i="6"/>
  <c r="CJ820" i="6"/>
  <c r="CI820" i="6"/>
  <c r="CH820" i="6"/>
  <c r="CM819" i="6"/>
  <c r="CL819" i="6"/>
  <c r="CK819" i="6"/>
  <c r="CJ819" i="6"/>
  <c r="CI819" i="6"/>
  <c r="CH819" i="6"/>
  <c r="CM818" i="6"/>
  <c r="CL818" i="6"/>
  <c r="CK818" i="6"/>
  <c r="CJ818" i="6"/>
  <c r="CI818" i="6"/>
  <c r="CH818" i="6"/>
  <c r="CM817" i="6"/>
  <c r="CL817" i="6"/>
  <c r="CK817" i="6"/>
  <c r="CJ817" i="6"/>
  <c r="CI817" i="6"/>
  <c r="CH817" i="6"/>
  <c r="CM816" i="6"/>
  <c r="CL816" i="6"/>
  <c r="CK816" i="6"/>
  <c r="CJ816" i="6"/>
  <c r="CI816" i="6"/>
  <c r="CH816" i="6"/>
  <c r="CM815" i="6"/>
  <c r="CL815" i="6"/>
  <c r="CK815" i="6"/>
  <c r="CJ815" i="6"/>
  <c r="CI815" i="6"/>
  <c r="CH815" i="6"/>
  <c r="CM814" i="6"/>
  <c r="CL814" i="6"/>
  <c r="CK814" i="6"/>
  <c r="CJ814" i="6"/>
  <c r="CI814" i="6"/>
  <c r="CH814" i="6"/>
  <c r="CM813" i="6"/>
  <c r="CL813" i="6"/>
  <c r="CK813" i="6"/>
  <c r="CJ813" i="6"/>
  <c r="CI813" i="6"/>
  <c r="CH813" i="6"/>
  <c r="CM812" i="6"/>
  <c r="CL812" i="6"/>
  <c r="CK812" i="6"/>
  <c r="CJ812" i="6"/>
  <c r="CI812" i="6"/>
  <c r="CH812" i="6"/>
  <c r="CM811" i="6"/>
  <c r="CL811" i="6"/>
  <c r="CK811" i="6"/>
  <c r="CJ811" i="6"/>
  <c r="CI811" i="6"/>
  <c r="CH811" i="6"/>
  <c r="CM810" i="6"/>
  <c r="CL810" i="6"/>
  <c r="CK810" i="6"/>
  <c r="CJ810" i="6"/>
  <c r="CI810" i="6"/>
  <c r="CH810" i="6"/>
  <c r="CM809" i="6"/>
  <c r="CL809" i="6"/>
  <c r="CK809" i="6"/>
  <c r="CJ809" i="6"/>
  <c r="CI809" i="6"/>
  <c r="CH809" i="6"/>
  <c r="CM808" i="6"/>
  <c r="CL808" i="6"/>
  <c r="CK808" i="6"/>
  <c r="CJ808" i="6"/>
  <c r="CI808" i="6"/>
  <c r="CH808" i="6"/>
  <c r="CM807" i="6"/>
  <c r="CL807" i="6"/>
  <c r="CK807" i="6"/>
  <c r="CJ807" i="6"/>
  <c r="CI807" i="6"/>
  <c r="CH807" i="6"/>
  <c r="CM806" i="6"/>
  <c r="CL806" i="6"/>
  <c r="CK806" i="6"/>
  <c r="CJ806" i="6"/>
  <c r="CI806" i="6"/>
  <c r="CH806" i="6"/>
  <c r="CM805" i="6"/>
  <c r="CL805" i="6"/>
  <c r="CK805" i="6"/>
  <c r="CJ805" i="6"/>
  <c r="CI805" i="6"/>
  <c r="CH805" i="6"/>
  <c r="CM804" i="6"/>
  <c r="CL804" i="6"/>
  <c r="CK804" i="6"/>
  <c r="CJ804" i="6"/>
  <c r="CI804" i="6"/>
  <c r="CH804" i="6"/>
  <c r="CM803" i="6"/>
  <c r="CL803" i="6"/>
  <c r="CK803" i="6"/>
  <c r="CJ803" i="6"/>
  <c r="CI803" i="6"/>
  <c r="CH803" i="6"/>
  <c r="CM802" i="6"/>
  <c r="CL802" i="6"/>
  <c r="CK802" i="6"/>
  <c r="CJ802" i="6"/>
  <c r="CI802" i="6"/>
  <c r="CH802" i="6"/>
  <c r="CM801" i="6"/>
  <c r="CL801" i="6"/>
  <c r="CK801" i="6"/>
  <c r="CJ801" i="6"/>
  <c r="CI801" i="6"/>
  <c r="CH801" i="6"/>
  <c r="CM800" i="6"/>
  <c r="CL800" i="6"/>
  <c r="CK800" i="6"/>
  <c r="CJ800" i="6"/>
  <c r="CI800" i="6"/>
  <c r="CH800" i="6"/>
  <c r="CM799" i="6"/>
  <c r="CL799" i="6"/>
  <c r="CK799" i="6"/>
  <c r="CJ799" i="6"/>
  <c r="CI799" i="6"/>
  <c r="CH799" i="6"/>
  <c r="CM798" i="6"/>
  <c r="CL798" i="6"/>
  <c r="CK798" i="6"/>
  <c r="CJ798" i="6"/>
  <c r="CI798" i="6"/>
  <c r="CH798" i="6"/>
  <c r="CM797" i="6"/>
  <c r="CL797" i="6"/>
  <c r="CK797" i="6"/>
  <c r="CJ797" i="6"/>
  <c r="CI797" i="6"/>
  <c r="CH797" i="6"/>
  <c r="CM796" i="6"/>
  <c r="CL796" i="6"/>
  <c r="CK796" i="6"/>
  <c r="CJ796" i="6"/>
  <c r="CI796" i="6"/>
  <c r="CH796" i="6"/>
  <c r="CM795" i="6"/>
  <c r="CL795" i="6"/>
  <c r="CK795" i="6"/>
  <c r="CJ795" i="6"/>
  <c r="CI795" i="6"/>
  <c r="CH795" i="6"/>
  <c r="CM794" i="6"/>
  <c r="CL794" i="6"/>
  <c r="CK794" i="6"/>
  <c r="CJ794" i="6"/>
  <c r="CI794" i="6"/>
  <c r="CH794" i="6"/>
  <c r="CM793" i="6"/>
  <c r="CL793" i="6"/>
  <c r="CK793" i="6"/>
  <c r="CJ793" i="6"/>
  <c r="CI793" i="6"/>
  <c r="CH793" i="6"/>
  <c r="CM792" i="6"/>
  <c r="CL792" i="6"/>
  <c r="CK792" i="6"/>
  <c r="CJ792" i="6"/>
  <c r="CI792" i="6"/>
  <c r="CH792" i="6"/>
  <c r="CM791" i="6"/>
  <c r="CL791" i="6"/>
  <c r="CK791" i="6"/>
  <c r="CJ791" i="6"/>
  <c r="CI791" i="6"/>
  <c r="CH791" i="6"/>
  <c r="CM790" i="6"/>
  <c r="CL790" i="6"/>
  <c r="CK790" i="6"/>
  <c r="CJ790" i="6"/>
  <c r="CI790" i="6"/>
  <c r="CH790" i="6"/>
  <c r="CM789" i="6"/>
  <c r="CL789" i="6"/>
  <c r="CK789" i="6"/>
  <c r="CJ789" i="6"/>
  <c r="CI789" i="6"/>
  <c r="CH789" i="6"/>
  <c r="CM788" i="6"/>
  <c r="CL788" i="6"/>
  <c r="CK788" i="6"/>
  <c r="CJ788" i="6"/>
  <c r="CI788" i="6"/>
  <c r="CH788" i="6"/>
  <c r="CM787" i="6"/>
  <c r="CL787" i="6"/>
  <c r="CK787" i="6"/>
  <c r="CJ787" i="6"/>
  <c r="CI787" i="6"/>
  <c r="CH787" i="6"/>
  <c r="CM786" i="6"/>
  <c r="CL786" i="6"/>
  <c r="CK786" i="6"/>
  <c r="CJ786" i="6"/>
  <c r="CI786" i="6"/>
  <c r="CH786" i="6"/>
  <c r="CM785" i="6"/>
  <c r="CL785" i="6"/>
  <c r="CK785" i="6"/>
  <c r="CJ785" i="6"/>
  <c r="CI785" i="6"/>
  <c r="CH785" i="6"/>
  <c r="CM784" i="6"/>
  <c r="CL784" i="6"/>
  <c r="CK784" i="6"/>
  <c r="CJ784" i="6"/>
  <c r="CI784" i="6"/>
  <c r="CH784" i="6"/>
  <c r="CM783" i="6"/>
  <c r="CL783" i="6"/>
  <c r="CK783" i="6"/>
  <c r="CJ783" i="6"/>
  <c r="CI783" i="6"/>
  <c r="CH783" i="6"/>
  <c r="CM782" i="6"/>
  <c r="CL782" i="6"/>
  <c r="CK782" i="6"/>
  <c r="CJ782" i="6"/>
  <c r="CI782" i="6"/>
  <c r="CH782" i="6"/>
  <c r="CM781" i="6"/>
  <c r="CL781" i="6"/>
  <c r="CK781" i="6"/>
  <c r="CJ781" i="6"/>
  <c r="CI781" i="6"/>
  <c r="CH781" i="6"/>
  <c r="CM780" i="6"/>
  <c r="CL780" i="6"/>
  <c r="CK780" i="6"/>
  <c r="CJ780" i="6"/>
  <c r="CI780" i="6"/>
  <c r="CH780" i="6"/>
  <c r="CM779" i="6"/>
  <c r="CL779" i="6"/>
  <c r="CK779" i="6"/>
  <c r="CJ779" i="6"/>
  <c r="CI779" i="6"/>
  <c r="CH779" i="6"/>
  <c r="CM778" i="6"/>
  <c r="CL778" i="6"/>
  <c r="CK778" i="6"/>
  <c r="CJ778" i="6"/>
  <c r="CI778" i="6"/>
  <c r="CH778" i="6"/>
  <c r="CM777" i="6"/>
  <c r="CL777" i="6"/>
  <c r="CK777" i="6"/>
  <c r="CJ777" i="6"/>
  <c r="CI777" i="6"/>
  <c r="CH777" i="6"/>
  <c r="CM776" i="6"/>
  <c r="CL776" i="6"/>
  <c r="CK776" i="6"/>
  <c r="CJ776" i="6"/>
  <c r="CI776" i="6"/>
  <c r="CH776" i="6"/>
  <c r="CM775" i="6"/>
  <c r="CL775" i="6"/>
  <c r="CK775" i="6"/>
  <c r="CJ775" i="6"/>
  <c r="CI775" i="6"/>
  <c r="CH775" i="6"/>
  <c r="CM774" i="6"/>
  <c r="CL774" i="6"/>
  <c r="CK774" i="6"/>
  <c r="CJ774" i="6"/>
  <c r="CI774" i="6"/>
  <c r="CH774" i="6"/>
  <c r="CM773" i="6"/>
  <c r="CL773" i="6"/>
  <c r="CK773" i="6"/>
  <c r="CJ773" i="6"/>
  <c r="CI773" i="6"/>
  <c r="CH773" i="6"/>
  <c r="CM772" i="6"/>
  <c r="CL772" i="6"/>
  <c r="CK772" i="6"/>
  <c r="CJ772" i="6"/>
  <c r="CI772" i="6"/>
  <c r="CH772" i="6"/>
  <c r="CM771" i="6"/>
  <c r="CL771" i="6"/>
  <c r="CK771" i="6"/>
  <c r="CJ771" i="6"/>
  <c r="CI771" i="6"/>
  <c r="CH771" i="6"/>
  <c r="CM770" i="6"/>
  <c r="CL770" i="6"/>
  <c r="CK770" i="6"/>
  <c r="CJ770" i="6"/>
  <c r="CI770" i="6"/>
  <c r="CH770" i="6"/>
  <c r="CM769" i="6"/>
  <c r="CL769" i="6"/>
  <c r="CK769" i="6"/>
  <c r="CJ769" i="6"/>
  <c r="CI769" i="6"/>
  <c r="CH769" i="6"/>
  <c r="CM768" i="6"/>
  <c r="CL768" i="6"/>
  <c r="CK768" i="6"/>
  <c r="CJ768" i="6"/>
  <c r="CI768" i="6"/>
  <c r="CH768" i="6"/>
  <c r="CM767" i="6"/>
  <c r="CL767" i="6"/>
  <c r="CK767" i="6"/>
  <c r="CJ767" i="6"/>
  <c r="CI767" i="6"/>
  <c r="CH767" i="6"/>
  <c r="CM766" i="6"/>
  <c r="CL766" i="6"/>
  <c r="CK766" i="6"/>
  <c r="CJ766" i="6"/>
  <c r="CI766" i="6"/>
  <c r="CH766" i="6"/>
  <c r="CM765" i="6"/>
  <c r="CL765" i="6"/>
  <c r="CK765" i="6"/>
  <c r="CJ765" i="6"/>
  <c r="CI765" i="6"/>
  <c r="CH765" i="6"/>
  <c r="CM764" i="6"/>
  <c r="CL764" i="6"/>
  <c r="CK764" i="6"/>
  <c r="CJ764" i="6"/>
  <c r="CI764" i="6"/>
  <c r="CH764" i="6"/>
  <c r="CM763" i="6"/>
  <c r="CL763" i="6"/>
  <c r="CK763" i="6"/>
  <c r="CJ763" i="6"/>
  <c r="CI763" i="6"/>
  <c r="CH763" i="6"/>
  <c r="CM762" i="6"/>
  <c r="CL762" i="6"/>
  <c r="CK762" i="6"/>
  <c r="CJ762" i="6"/>
  <c r="CI762" i="6"/>
  <c r="CH762" i="6"/>
  <c r="CM761" i="6"/>
  <c r="CL761" i="6"/>
  <c r="CK761" i="6"/>
  <c r="CJ761" i="6"/>
  <c r="CI761" i="6"/>
  <c r="CH761" i="6"/>
  <c r="CM760" i="6"/>
  <c r="CL760" i="6"/>
  <c r="CK760" i="6"/>
  <c r="CJ760" i="6"/>
  <c r="CI760" i="6"/>
  <c r="CH760" i="6"/>
  <c r="CM759" i="6"/>
  <c r="CL759" i="6"/>
  <c r="CK759" i="6"/>
  <c r="CJ759" i="6"/>
  <c r="CI759" i="6"/>
  <c r="CH759" i="6"/>
  <c r="CM758" i="6"/>
  <c r="CL758" i="6"/>
  <c r="CK758" i="6"/>
  <c r="CJ758" i="6"/>
  <c r="CI758" i="6"/>
  <c r="CH758" i="6"/>
  <c r="CM757" i="6"/>
  <c r="CL757" i="6"/>
  <c r="CK757" i="6"/>
  <c r="CJ757" i="6"/>
  <c r="CI757" i="6"/>
  <c r="CH757" i="6"/>
  <c r="CM756" i="6"/>
  <c r="CL756" i="6"/>
  <c r="CK756" i="6"/>
  <c r="CJ756" i="6"/>
  <c r="CI756" i="6"/>
  <c r="CH756" i="6"/>
  <c r="CM755" i="6"/>
  <c r="CL755" i="6"/>
  <c r="CK755" i="6"/>
  <c r="CJ755" i="6"/>
  <c r="CI755" i="6"/>
  <c r="CH755" i="6"/>
  <c r="CM754" i="6"/>
  <c r="CL754" i="6"/>
  <c r="CK754" i="6"/>
  <c r="CJ754" i="6"/>
  <c r="CI754" i="6"/>
  <c r="CH754" i="6"/>
  <c r="CM753" i="6"/>
  <c r="CL753" i="6"/>
  <c r="CK753" i="6"/>
  <c r="CJ753" i="6"/>
  <c r="CI753" i="6"/>
  <c r="CH753" i="6"/>
  <c r="CM752" i="6"/>
  <c r="CL752" i="6"/>
  <c r="CK752" i="6"/>
  <c r="CJ752" i="6"/>
  <c r="CI752" i="6"/>
  <c r="CH752" i="6"/>
  <c r="CM751" i="6"/>
  <c r="CL751" i="6"/>
  <c r="CK751" i="6"/>
  <c r="CJ751" i="6"/>
  <c r="CI751" i="6"/>
  <c r="CH751" i="6"/>
  <c r="CM750" i="6"/>
  <c r="CL750" i="6"/>
  <c r="CK750" i="6"/>
  <c r="CJ750" i="6"/>
  <c r="CI750" i="6"/>
  <c r="CH750" i="6"/>
  <c r="CM749" i="6"/>
  <c r="CL749" i="6"/>
  <c r="CK749" i="6"/>
  <c r="CJ749" i="6"/>
  <c r="CI749" i="6"/>
  <c r="CH749" i="6"/>
  <c r="CM748" i="6"/>
  <c r="CL748" i="6"/>
  <c r="CK748" i="6"/>
  <c r="CJ748" i="6"/>
  <c r="CI748" i="6"/>
  <c r="CH748" i="6"/>
  <c r="CM747" i="6"/>
  <c r="CL747" i="6"/>
  <c r="CK747" i="6"/>
  <c r="CJ747" i="6"/>
  <c r="CI747" i="6"/>
  <c r="CH747" i="6"/>
  <c r="CM746" i="6"/>
  <c r="CL746" i="6"/>
  <c r="CK746" i="6"/>
  <c r="CJ746" i="6"/>
  <c r="CI746" i="6"/>
  <c r="CH746" i="6"/>
  <c r="CM745" i="6"/>
  <c r="CL745" i="6"/>
  <c r="CK745" i="6"/>
  <c r="CJ745" i="6"/>
  <c r="CI745" i="6"/>
  <c r="CH745" i="6"/>
  <c r="CM744" i="6"/>
  <c r="CL744" i="6"/>
  <c r="CK744" i="6"/>
  <c r="CJ744" i="6"/>
  <c r="CI744" i="6"/>
  <c r="CH744" i="6"/>
  <c r="CM743" i="6"/>
  <c r="CL743" i="6"/>
  <c r="CK743" i="6"/>
  <c r="CJ743" i="6"/>
  <c r="CI743" i="6"/>
  <c r="CH743" i="6"/>
  <c r="CM742" i="6"/>
  <c r="CL742" i="6"/>
  <c r="CK742" i="6"/>
  <c r="CJ742" i="6"/>
  <c r="CI742" i="6"/>
  <c r="CH742" i="6"/>
  <c r="CM741" i="6"/>
  <c r="CL741" i="6"/>
  <c r="CK741" i="6"/>
  <c r="CJ741" i="6"/>
  <c r="CI741" i="6"/>
  <c r="CH741" i="6"/>
  <c r="CM740" i="6"/>
  <c r="CL740" i="6"/>
  <c r="CK740" i="6"/>
  <c r="CJ740" i="6"/>
  <c r="CI740" i="6"/>
  <c r="CH740" i="6"/>
  <c r="CM739" i="6"/>
  <c r="CL739" i="6"/>
  <c r="CK739" i="6"/>
  <c r="CJ739" i="6"/>
  <c r="CI739" i="6"/>
  <c r="CH739" i="6"/>
  <c r="CM738" i="6"/>
  <c r="CL738" i="6"/>
  <c r="CK738" i="6"/>
  <c r="CJ738" i="6"/>
  <c r="CI738" i="6"/>
  <c r="CH738" i="6"/>
  <c r="CM737" i="6"/>
  <c r="CL737" i="6"/>
  <c r="CK737" i="6"/>
  <c r="CJ737" i="6"/>
  <c r="CI737" i="6"/>
  <c r="CH737" i="6"/>
  <c r="CM736" i="6"/>
  <c r="CL736" i="6"/>
  <c r="CK736" i="6"/>
  <c r="CJ736" i="6"/>
  <c r="CI736" i="6"/>
  <c r="CH736" i="6"/>
  <c r="CM735" i="6"/>
  <c r="CL735" i="6"/>
  <c r="CK735" i="6"/>
  <c r="CJ735" i="6"/>
  <c r="CI735" i="6"/>
  <c r="CH735" i="6"/>
  <c r="CM734" i="6"/>
  <c r="CL734" i="6"/>
  <c r="CK734" i="6"/>
  <c r="CJ734" i="6"/>
  <c r="CI734" i="6"/>
  <c r="CH734" i="6"/>
  <c r="CM733" i="6"/>
  <c r="CL733" i="6"/>
  <c r="CK733" i="6"/>
  <c r="CJ733" i="6"/>
  <c r="CI733" i="6"/>
  <c r="CH733" i="6"/>
  <c r="CM732" i="6"/>
  <c r="CL732" i="6"/>
  <c r="CK732" i="6"/>
  <c r="CJ732" i="6"/>
  <c r="CI732" i="6"/>
  <c r="CH732" i="6"/>
  <c r="CM731" i="6"/>
  <c r="CL731" i="6"/>
  <c r="CK731" i="6"/>
  <c r="CJ731" i="6"/>
  <c r="CI731" i="6"/>
  <c r="CH731" i="6"/>
  <c r="CM730" i="6"/>
  <c r="CL730" i="6"/>
  <c r="CK730" i="6"/>
  <c r="CJ730" i="6"/>
  <c r="CI730" i="6"/>
  <c r="CH730" i="6"/>
  <c r="CM729" i="6"/>
  <c r="CL729" i="6"/>
  <c r="CK729" i="6"/>
  <c r="CJ729" i="6"/>
  <c r="CI729" i="6"/>
  <c r="CH729" i="6"/>
  <c r="CM728" i="6"/>
  <c r="CL728" i="6"/>
  <c r="CK728" i="6"/>
  <c r="CJ728" i="6"/>
  <c r="CI728" i="6"/>
  <c r="CH728" i="6"/>
  <c r="CM727" i="6"/>
  <c r="CL727" i="6"/>
  <c r="CK727" i="6"/>
  <c r="CJ727" i="6"/>
  <c r="CI727" i="6"/>
  <c r="CH727" i="6"/>
  <c r="CM726" i="6"/>
  <c r="CL726" i="6"/>
  <c r="CK726" i="6"/>
  <c r="CJ726" i="6"/>
  <c r="CI726" i="6"/>
  <c r="CH726" i="6"/>
  <c r="CM725" i="6"/>
  <c r="CL725" i="6"/>
  <c r="CK725" i="6"/>
  <c r="CJ725" i="6"/>
  <c r="CI725" i="6"/>
  <c r="CH725" i="6"/>
  <c r="CM724" i="6"/>
  <c r="CL724" i="6"/>
  <c r="CK724" i="6"/>
  <c r="CJ724" i="6"/>
  <c r="CI724" i="6"/>
  <c r="CH724" i="6"/>
  <c r="CM723" i="6"/>
  <c r="CL723" i="6"/>
  <c r="CK723" i="6"/>
  <c r="CJ723" i="6"/>
  <c r="CI723" i="6"/>
  <c r="CH723" i="6"/>
  <c r="CM722" i="6"/>
  <c r="CL722" i="6"/>
  <c r="CK722" i="6"/>
  <c r="CJ722" i="6"/>
  <c r="CI722" i="6"/>
  <c r="CH722" i="6"/>
  <c r="CM721" i="6"/>
  <c r="CL721" i="6"/>
  <c r="CK721" i="6"/>
  <c r="CJ721" i="6"/>
  <c r="CI721" i="6"/>
  <c r="CH721" i="6"/>
  <c r="CM720" i="6"/>
  <c r="CL720" i="6"/>
  <c r="CK720" i="6"/>
  <c r="CJ720" i="6"/>
  <c r="CI720" i="6"/>
  <c r="CH720" i="6"/>
  <c r="CM719" i="6"/>
  <c r="CL719" i="6"/>
  <c r="CK719" i="6"/>
  <c r="CJ719" i="6"/>
  <c r="CI719" i="6"/>
  <c r="CH719" i="6"/>
  <c r="CM718" i="6"/>
  <c r="CL718" i="6"/>
  <c r="CK718" i="6"/>
  <c r="CJ718" i="6"/>
  <c r="CI718" i="6"/>
  <c r="CH718" i="6"/>
  <c r="CM717" i="6"/>
  <c r="CL717" i="6"/>
  <c r="CK717" i="6"/>
  <c r="CJ717" i="6"/>
  <c r="CI717" i="6"/>
  <c r="CH717" i="6"/>
  <c r="CM716" i="6"/>
  <c r="CL716" i="6"/>
  <c r="CK716" i="6"/>
  <c r="CJ716" i="6"/>
  <c r="CI716" i="6"/>
  <c r="CH716" i="6"/>
  <c r="CM715" i="6"/>
  <c r="CL715" i="6"/>
  <c r="CK715" i="6"/>
  <c r="CJ715" i="6"/>
  <c r="CI715" i="6"/>
  <c r="CH715" i="6"/>
  <c r="CM714" i="6"/>
  <c r="CL714" i="6"/>
  <c r="CK714" i="6"/>
  <c r="CJ714" i="6"/>
  <c r="CI714" i="6"/>
  <c r="CH714" i="6"/>
  <c r="CM713" i="6"/>
  <c r="CL713" i="6"/>
  <c r="CK713" i="6"/>
  <c r="CJ713" i="6"/>
  <c r="CI713" i="6"/>
  <c r="CH713" i="6"/>
  <c r="CM712" i="6"/>
  <c r="CL712" i="6"/>
  <c r="CK712" i="6"/>
  <c r="CJ712" i="6"/>
  <c r="CI712" i="6"/>
  <c r="CH712" i="6"/>
  <c r="CM711" i="6"/>
  <c r="CL711" i="6"/>
  <c r="CK711" i="6"/>
  <c r="CJ711" i="6"/>
  <c r="CI711" i="6"/>
  <c r="CH711" i="6"/>
  <c r="CM710" i="6"/>
  <c r="CL710" i="6"/>
  <c r="CK710" i="6"/>
  <c r="CJ710" i="6"/>
  <c r="CI710" i="6"/>
  <c r="CH710" i="6"/>
  <c r="CM709" i="6"/>
  <c r="CL709" i="6"/>
  <c r="CK709" i="6"/>
  <c r="CJ709" i="6"/>
  <c r="CI709" i="6"/>
  <c r="CH709" i="6"/>
  <c r="CM708" i="6"/>
  <c r="CL708" i="6"/>
  <c r="CK708" i="6"/>
  <c r="CJ708" i="6"/>
  <c r="CI708" i="6"/>
  <c r="CH708" i="6"/>
  <c r="CM707" i="6"/>
  <c r="CL707" i="6"/>
  <c r="CK707" i="6"/>
  <c r="CJ707" i="6"/>
  <c r="CI707" i="6"/>
  <c r="CH707" i="6"/>
  <c r="CM706" i="6"/>
  <c r="CL706" i="6"/>
  <c r="CK706" i="6"/>
  <c r="CJ706" i="6"/>
  <c r="CI706" i="6"/>
  <c r="CH706" i="6"/>
  <c r="CM705" i="6"/>
  <c r="CL705" i="6"/>
  <c r="CK705" i="6"/>
  <c r="CJ705" i="6"/>
  <c r="CI705" i="6"/>
  <c r="CH705" i="6"/>
  <c r="CM704" i="6"/>
  <c r="CL704" i="6"/>
  <c r="CK704" i="6"/>
  <c r="CJ704" i="6"/>
  <c r="CI704" i="6"/>
  <c r="CH704" i="6"/>
  <c r="CM703" i="6"/>
  <c r="CL703" i="6"/>
  <c r="CK703" i="6"/>
  <c r="CJ703" i="6"/>
  <c r="CI703" i="6"/>
  <c r="CH703" i="6"/>
  <c r="CM702" i="6"/>
  <c r="CL702" i="6"/>
  <c r="CK702" i="6"/>
  <c r="CJ702" i="6"/>
  <c r="CI702" i="6"/>
  <c r="CH702" i="6"/>
  <c r="CM701" i="6"/>
  <c r="CL701" i="6"/>
  <c r="CK701" i="6"/>
  <c r="CJ701" i="6"/>
  <c r="CI701" i="6"/>
  <c r="CH701" i="6"/>
  <c r="CM700" i="6"/>
  <c r="CL700" i="6"/>
  <c r="CK700" i="6"/>
  <c r="CJ700" i="6"/>
  <c r="CI700" i="6"/>
  <c r="CH700" i="6"/>
  <c r="CM699" i="6"/>
  <c r="CL699" i="6"/>
  <c r="CK699" i="6"/>
  <c r="CJ699" i="6"/>
  <c r="CI699" i="6"/>
  <c r="CH699" i="6"/>
  <c r="CM698" i="6"/>
  <c r="CL698" i="6"/>
  <c r="CK698" i="6"/>
  <c r="CJ698" i="6"/>
  <c r="CI698" i="6"/>
  <c r="CH698" i="6"/>
  <c r="CM697" i="6"/>
  <c r="CL697" i="6"/>
  <c r="CK697" i="6"/>
  <c r="CJ697" i="6"/>
  <c r="CI697" i="6"/>
  <c r="CH697" i="6"/>
  <c r="CM696" i="6"/>
  <c r="CL696" i="6"/>
  <c r="CK696" i="6"/>
  <c r="CJ696" i="6"/>
  <c r="CI696" i="6"/>
  <c r="CH696" i="6"/>
  <c r="CM695" i="6"/>
  <c r="CL695" i="6"/>
  <c r="CK695" i="6"/>
  <c r="CJ695" i="6"/>
  <c r="CI695" i="6"/>
  <c r="CH695" i="6"/>
  <c r="CM694" i="6"/>
  <c r="CL694" i="6"/>
  <c r="CK694" i="6"/>
  <c r="CJ694" i="6"/>
  <c r="CI694" i="6"/>
  <c r="CH694" i="6"/>
  <c r="CM693" i="6"/>
  <c r="CL693" i="6"/>
  <c r="CK693" i="6"/>
  <c r="CJ693" i="6"/>
  <c r="CI693" i="6"/>
  <c r="CH693" i="6"/>
  <c r="CM692" i="6"/>
  <c r="CL692" i="6"/>
  <c r="CK692" i="6"/>
  <c r="CJ692" i="6"/>
  <c r="CI692" i="6"/>
  <c r="CH692" i="6"/>
  <c r="CM691" i="6"/>
  <c r="CL691" i="6"/>
  <c r="CK691" i="6"/>
  <c r="CJ691" i="6"/>
  <c r="CI691" i="6"/>
  <c r="CH691" i="6"/>
  <c r="CM690" i="6"/>
  <c r="CL690" i="6"/>
  <c r="CK690" i="6"/>
  <c r="CJ690" i="6"/>
  <c r="CI690" i="6"/>
  <c r="CH690" i="6"/>
  <c r="CM689" i="6"/>
  <c r="CL689" i="6"/>
  <c r="CK689" i="6"/>
  <c r="CJ689" i="6"/>
  <c r="CI689" i="6"/>
  <c r="CH689" i="6"/>
  <c r="CM688" i="6"/>
  <c r="CL688" i="6"/>
  <c r="CK688" i="6"/>
  <c r="CJ688" i="6"/>
  <c r="CI688" i="6"/>
  <c r="CH688" i="6"/>
  <c r="CM687" i="6"/>
  <c r="CL687" i="6"/>
  <c r="CK687" i="6"/>
  <c r="CJ687" i="6"/>
  <c r="CI687" i="6"/>
  <c r="CH687" i="6"/>
  <c r="CM686" i="6"/>
  <c r="CL686" i="6"/>
  <c r="CK686" i="6"/>
  <c r="CJ686" i="6"/>
  <c r="CI686" i="6"/>
  <c r="CH686" i="6"/>
  <c r="CM685" i="6"/>
  <c r="CL685" i="6"/>
  <c r="CK685" i="6"/>
  <c r="CJ685" i="6"/>
  <c r="CI685" i="6"/>
  <c r="CH685" i="6"/>
  <c r="CM684" i="6"/>
  <c r="CL684" i="6"/>
  <c r="CK684" i="6"/>
  <c r="CJ684" i="6"/>
  <c r="CI684" i="6"/>
  <c r="CH684" i="6"/>
  <c r="CM683" i="6"/>
  <c r="CL683" i="6"/>
  <c r="CK683" i="6"/>
  <c r="CJ683" i="6"/>
  <c r="CI683" i="6"/>
  <c r="CH683" i="6"/>
  <c r="CM682" i="6"/>
  <c r="CL682" i="6"/>
  <c r="CK682" i="6"/>
  <c r="CJ682" i="6"/>
  <c r="CI682" i="6"/>
  <c r="CH682" i="6"/>
  <c r="CM681" i="6"/>
  <c r="CL681" i="6"/>
  <c r="CK681" i="6"/>
  <c r="CJ681" i="6"/>
  <c r="CI681" i="6"/>
  <c r="CH681" i="6"/>
  <c r="CM680" i="6"/>
  <c r="CL680" i="6"/>
  <c r="CK680" i="6"/>
  <c r="CJ680" i="6"/>
  <c r="CI680" i="6"/>
  <c r="CH680" i="6"/>
  <c r="CM679" i="6"/>
  <c r="CL679" i="6"/>
  <c r="CK679" i="6"/>
  <c r="CJ679" i="6"/>
  <c r="CI679" i="6"/>
  <c r="CH679" i="6"/>
  <c r="CM678" i="6"/>
  <c r="CL678" i="6"/>
  <c r="CK678" i="6"/>
  <c r="CJ678" i="6"/>
  <c r="CI678" i="6"/>
  <c r="CH678" i="6"/>
  <c r="CM677" i="6"/>
  <c r="CL677" i="6"/>
  <c r="CK677" i="6"/>
  <c r="CJ677" i="6"/>
  <c r="CI677" i="6"/>
  <c r="CH677" i="6"/>
  <c r="CM676" i="6"/>
  <c r="CL676" i="6"/>
  <c r="CK676" i="6"/>
  <c r="CJ676" i="6"/>
  <c r="CI676" i="6"/>
  <c r="CH676" i="6"/>
  <c r="CM675" i="6"/>
  <c r="CL675" i="6"/>
  <c r="CK675" i="6"/>
  <c r="CJ675" i="6"/>
  <c r="CI675" i="6"/>
  <c r="CH675" i="6"/>
  <c r="CM674" i="6"/>
  <c r="CL674" i="6"/>
  <c r="CK674" i="6"/>
  <c r="CJ674" i="6"/>
  <c r="CI674" i="6"/>
  <c r="CH674" i="6"/>
  <c r="CM673" i="6"/>
  <c r="CL673" i="6"/>
  <c r="CK673" i="6"/>
  <c r="CJ673" i="6"/>
  <c r="CI673" i="6"/>
  <c r="CH673" i="6"/>
  <c r="CM672" i="6"/>
  <c r="CL672" i="6"/>
  <c r="CK672" i="6"/>
  <c r="CJ672" i="6"/>
  <c r="CI672" i="6"/>
  <c r="CH672" i="6"/>
  <c r="CM671" i="6"/>
  <c r="CL671" i="6"/>
  <c r="CK671" i="6"/>
  <c r="CJ671" i="6"/>
  <c r="CI671" i="6"/>
  <c r="CH671" i="6"/>
  <c r="CM670" i="6"/>
  <c r="CL670" i="6"/>
  <c r="CK670" i="6"/>
  <c r="CJ670" i="6"/>
  <c r="CI670" i="6"/>
  <c r="CH670" i="6"/>
  <c r="CM669" i="6"/>
  <c r="CL669" i="6"/>
  <c r="CK669" i="6"/>
  <c r="CJ669" i="6"/>
  <c r="CI669" i="6"/>
  <c r="CH669" i="6"/>
  <c r="CM668" i="6"/>
  <c r="CL668" i="6"/>
  <c r="CK668" i="6"/>
  <c r="CJ668" i="6"/>
  <c r="CI668" i="6"/>
  <c r="CH668" i="6"/>
  <c r="CM667" i="6"/>
  <c r="CL667" i="6"/>
  <c r="CK667" i="6"/>
  <c r="CJ667" i="6"/>
  <c r="CI667" i="6"/>
  <c r="CH667" i="6"/>
  <c r="CM666" i="6"/>
  <c r="CL666" i="6"/>
  <c r="CK666" i="6"/>
  <c r="CJ666" i="6"/>
  <c r="CI666" i="6"/>
  <c r="CH666" i="6"/>
  <c r="CM665" i="6"/>
  <c r="CL665" i="6"/>
  <c r="CK665" i="6"/>
  <c r="CJ665" i="6"/>
  <c r="CI665" i="6"/>
  <c r="CH665" i="6"/>
  <c r="CM664" i="6"/>
  <c r="CL664" i="6"/>
  <c r="CK664" i="6"/>
  <c r="CJ664" i="6"/>
  <c r="CI664" i="6"/>
  <c r="CH664" i="6"/>
  <c r="CM663" i="6"/>
  <c r="CL663" i="6"/>
  <c r="CK663" i="6"/>
  <c r="CJ663" i="6"/>
  <c r="CI663" i="6"/>
  <c r="CH663" i="6"/>
  <c r="CM662" i="6"/>
  <c r="CL662" i="6"/>
  <c r="CK662" i="6"/>
  <c r="CJ662" i="6"/>
  <c r="CI662" i="6"/>
  <c r="CH662" i="6"/>
  <c r="CM661" i="6"/>
  <c r="CL661" i="6"/>
  <c r="CK661" i="6"/>
  <c r="CJ661" i="6"/>
  <c r="CI661" i="6"/>
  <c r="CH661" i="6"/>
  <c r="CM660" i="6"/>
  <c r="CL660" i="6"/>
  <c r="CK660" i="6"/>
  <c r="CJ660" i="6"/>
  <c r="CI660" i="6"/>
  <c r="CH660" i="6"/>
  <c r="CM659" i="6"/>
  <c r="CL659" i="6"/>
  <c r="CK659" i="6"/>
  <c r="CJ659" i="6"/>
  <c r="CI659" i="6"/>
  <c r="CH659" i="6"/>
  <c r="CM658" i="6"/>
  <c r="CL658" i="6"/>
  <c r="CK658" i="6"/>
  <c r="CJ658" i="6"/>
  <c r="CI658" i="6"/>
  <c r="CH658" i="6"/>
  <c r="CM657" i="6"/>
  <c r="CL657" i="6"/>
  <c r="CK657" i="6"/>
  <c r="CJ657" i="6"/>
  <c r="CI657" i="6"/>
  <c r="CH657" i="6"/>
  <c r="CM656" i="6"/>
  <c r="CL656" i="6"/>
  <c r="CK656" i="6"/>
  <c r="CJ656" i="6"/>
  <c r="CI656" i="6"/>
  <c r="CH656" i="6"/>
  <c r="CM655" i="6"/>
  <c r="CL655" i="6"/>
  <c r="CK655" i="6"/>
  <c r="CJ655" i="6"/>
  <c r="CI655" i="6"/>
  <c r="CH655" i="6"/>
  <c r="CM654" i="6"/>
  <c r="CL654" i="6"/>
  <c r="CK654" i="6"/>
  <c r="CJ654" i="6"/>
  <c r="CI654" i="6"/>
  <c r="CH654" i="6"/>
  <c r="CM653" i="6"/>
  <c r="CL653" i="6"/>
  <c r="CK653" i="6"/>
  <c r="CJ653" i="6"/>
  <c r="CI653" i="6"/>
  <c r="CH653" i="6"/>
  <c r="CM652" i="6"/>
  <c r="CL652" i="6"/>
  <c r="CK652" i="6"/>
  <c r="CJ652" i="6"/>
  <c r="CI652" i="6"/>
  <c r="CH652" i="6"/>
  <c r="CM651" i="6"/>
  <c r="CL651" i="6"/>
  <c r="CK651" i="6"/>
  <c r="CJ651" i="6"/>
  <c r="CI651" i="6"/>
  <c r="CH651" i="6"/>
  <c r="CM650" i="6"/>
  <c r="CL650" i="6"/>
  <c r="CK650" i="6"/>
  <c r="CJ650" i="6"/>
  <c r="CI650" i="6"/>
  <c r="CH650" i="6"/>
  <c r="CM649" i="6"/>
  <c r="CL649" i="6"/>
  <c r="CK649" i="6"/>
  <c r="CJ649" i="6"/>
  <c r="CI649" i="6"/>
  <c r="CH649" i="6"/>
  <c r="CM648" i="6"/>
  <c r="CL648" i="6"/>
  <c r="CK648" i="6"/>
  <c r="CJ648" i="6"/>
  <c r="CI648" i="6"/>
  <c r="CH648" i="6"/>
  <c r="CM647" i="6"/>
  <c r="CL647" i="6"/>
  <c r="CK647" i="6"/>
  <c r="CJ647" i="6"/>
  <c r="CI647" i="6"/>
  <c r="CH647" i="6"/>
  <c r="CM646" i="6"/>
  <c r="CL646" i="6"/>
  <c r="CK646" i="6"/>
  <c r="CJ646" i="6"/>
  <c r="CI646" i="6"/>
  <c r="CH646" i="6"/>
  <c r="CM645" i="6"/>
  <c r="CL645" i="6"/>
  <c r="CK645" i="6"/>
  <c r="CJ645" i="6"/>
  <c r="CI645" i="6"/>
  <c r="CH645" i="6"/>
  <c r="CM644" i="6"/>
  <c r="CL644" i="6"/>
  <c r="CK644" i="6"/>
  <c r="CJ644" i="6"/>
  <c r="CI644" i="6"/>
  <c r="CH644" i="6"/>
  <c r="CM643" i="6"/>
  <c r="CL643" i="6"/>
  <c r="CK643" i="6"/>
  <c r="CJ643" i="6"/>
  <c r="CI643" i="6"/>
  <c r="CH643" i="6"/>
  <c r="CM642" i="6"/>
  <c r="CL642" i="6"/>
  <c r="CK642" i="6"/>
  <c r="CJ642" i="6"/>
  <c r="CI642" i="6"/>
  <c r="CH642" i="6"/>
  <c r="CM641" i="6"/>
  <c r="CL641" i="6"/>
  <c r="CK641" i="6"/>
  <c r="CJ641" i="6"/>
  <c r="CI641" i="6"/>
  <c r="CH641" i="6"/>
  <c r="CM640" i="6"/>
  <c r="CL640" i="6"/>
  <c r="CK640" i="6"/>
  <c r="CJ640" i="6"/>
  <c r="CI640" i="6"/>
  <c r="CH640" i="6"/>
  <c r="CM639" i="6"/>
  <c r="CL639" i="6"/>
  <c r="CK639" i="6"/>
  <c r="CJ639" i="6"/>
  <c r="CI639" i="6"/>
  <c r="CH639" i="6"/>
  <c r="CM638" i="6"/>
  <c r="CL638" i="6"/>
  <c r="CK638" i="6"/>
  <c r="CJ638" i="6"/>
  <c r="CI638" i="6"/>
  <c r="CH638" i="6"/>
  <c r="CM637" i="6"/>
  <c r="CL637" i="6"/>
  <c r="CK637" i="6"/>
  <c r="CJ637" i="6"/>
  <c r="CI637" i="6"/>
  <c r="CH637" i="6"/>
  <c r="CM636" i="6"/>
  <c r="CL636" i="6"/>
  <c r="CK636" i="6"/>
  <c r="CJ636" i="6"/>
  <c r="CI636" i="6"/>
  <c r="CH636" i="6"/>
  <c r="CM635" i="6"/>
  <c r="CL635" i="6"/>
  <c r="CK635" i="6"/>
  <c r="CJ635" i="6"/>
  <c r="CI635" i="6"/>
  <c r="CH635" i="6"/>
  <c r="CM634" i="6"/>
  <c r="CL634" i="6"/>
  <c r="CK634" i="6"/>
  <c r="CJ634" i="6"/>
  <c r="CI634" i="6"/>
  <c r="CH634" i="6"/>
  <c r="CM633" i="6"/>
  <c r="CL633" i="6"/>
  <c r="CK633" i="6"/>
  <c r="CJ633" i="6"/>
  <c r="CI633" i="6"/>
  <c r="CH633" i="6"/>
  <c r="CM632" i="6"/>
  <c r="CL632" i="6"/>
  <c r="CK632" i="6"/>
  <c r="CJ632" i="6"/>
  <c r="CI632" i="6"/>
  <c r="CH632" i="6"/>
  <c r="CM631" i="6"/>
  <c r="CL631" i="6"/>
  <c r="CK631" i="6"/>
  <c r="CJ631" i="6"/>
  <c r="CI631" i="6"/>
  <c r="CH631" i="6"/>
  <c r="CM630" i="6"/>
  <c r="CL630" i="6"/>
  <c r="CK630" i="6"/>
  <c r="CJ630" i="6"/>
  <c r="CI630" i="6"/>
  <c r="CH630" i="6"/>
  <c r="CM629" i="6"/>
  <c r="CL629" i="6"/>
  <c r="CK629" i="6"/>
  <c r="CJ629" i="6"/>
  <c r="CI629" i="6"/>
  <c r="CH629" i="6"/>
  <c r="CM628" i="6"/>
  <c r="CL628" i="6"/>
  <c r="CK628" i="6"/>
  <c r="CJ628" i="6"/>
  <c r="CI628" i="6"/>
  <c r="CH628" i="6"/>
  <c r="CM627" i="6"/>
  <c r="CL627" i="6"/>
  <c r="CK627" i="6"/>
  <c r="CJ627" i="6"/>
  <c r="CI627" i="6"/>
  <c r="CH627" i="6"/>
  <c r="CM626" i="6"/>
  <c r="CL626" i="6"/>
  <c r="CK626" i="6"/>
  <c r="CJ626" i="6"/>
  <c r="CI626" i="6"/>
  <c r="CH626" i="6"/>
  <c r="CM625" i="6"/>
  <c r="CL625" i="6"/>
  <c r="CK625" i="6"/>
  <c r="CJ625" i="6"/>
  <c r="CI625" i="6"/>
  <c r="CH625" i="6"/>
  <c r="CM624" i="6"/>
  <c r="CL624" i="6"/>
  <c r="CK624" i="6"/>
  <c r="CJ624" i="6"/>
  <c r="CI624" i="6"/>
  <c r="CH624" i="6"/>
  <c r="CM623" i="6"/>
  <c r="CL623" i="6"/>
  <c r="CK623" i="6"/>
  <c r="CJ623" i="6"/>
  <c r="CI623" i="6"/>
  <c r="CH623" i="6"/>
  <c r="CM622" i="6"/>
  <c r="CL622" i="6"/>
  <c r="CK622" i="6"/>
  <c r="CJ622" i="6"/>
  <c r="CI622" i="6"/>
  <c r="CH622" i="6"/>
  <c r="CM621" i="6"/>
  <c r="CL621" i="6"/>
  <c r="CK621" i="6"/>
  <c r="CJ621" i="6"/>
  <c r="CI621" i="6"/>
  <c r="CH621" i="6"/>
  <c r="CM620" i="6"/>
  <c r="CL620" i="6"/>
  <c r="CK620" i="6"/>
  <c r="CJ620" i="6"/>
  <c r="CI620" i="6"/>
  <c r="CH620" i="6"/>
  <c r="CM619" i="6"/>
  <c r="CL619" i="6"/>
  <c r="CK619" i="6"/>
  <c r="CJ619" i="6"/>
  <c r="CI619" i="6"/>
  <c r="CH619" i="6"/>
  <c r="CM618" i="6"/>
  <c r="CL618" i="6"/>
  <c r="CK618" i="6"/>
  <c r="CJ618" i="6"/>
  <c r="CI618" i="6"/>
  <c r="CH618" i="6"/>
  <c r="CM617" i="6"/>
  <c r="CL617" i="6"/>
  <c r="CK617" i="6"/>
  <c r="CJ617" i="6"/>
  <c r="CI617" i="6"/>
  <c r="CH617" i="6"/>
  <c r="CM616" i="6"/>
  <c r="CL616" i="6"/>
  <c r="CK616" i="6"/>
  <c r="CJ616" i="6"/>
  <c r="CI616" i="6"/>
  <c r="CH616" i="6"/>
  <c r="CM615" i="6"/>
  <c r="CL615" i="6"/>
  <c r="CK615" i="6"/>
  <c r="CJ615" i="6"/>
  <c r="CI615" i="6"/>
  <c r="CH615" i="6"/>
  <c r="CM614" i="6"/>
  <c r="CL614" i="6"/>
  <c r="CK614" i="6"/>
  <c r="CJ614" i="6"/>
  <c r="CI614" i="6"/>
  <c r="CH614" i="6"/>
  <c r="CM613" i="6"/>
  <c r="CL613" i="6"/>
  <c r="CK613" i="6"/>
  <c r="CJ613" i="6"/>
  <c r="CI613" i="6"/>
  <c r="CH613" i="6"/>
  <c r="CM612" i="6"/>
  <c r="CL612" i="6"/>
  <c r="CK612" i="6"/>
  <c r="CJ612" i="6"/>
  <c r="CI612" i="6"/>
  <c r="CH612" i="6"/>
  <c r="CM611" i="6"/>
  <c r="CL611" i="6"/>
  <c r="CK611" i="6"/>
  <c r="CJ611" i="6"/>
  <c r="CI611" i="6"/>
  <c r="CH611" i="6"/>
  <c r="CM610" i="6"/>
  <c r="CL610" i="6"/>
  <c r="CK610" i="6"/>
  <c r="CJ610" i="6"/>
  <c r="CI610" i="6"/>
  <c r="CH610" i="6"/>
  <c r="CM609" i="6"/>
  <c r="CL609" i="6"/>
  <c r="CK609" i="6"/>
  <c r="CJ609" i="6"/>
  <c r="CI609" i="6"/>
  <c r="CH609" i="6"/>
  <c r="CM608" i="6"/>
  <c r="CL608" i="6"/>
  <c r="CK608" i="6"/>
  <c r="CJ608" i="6"/>
  <c r="CI608" i="6"/>
  <c r="CH608" i="6"/>
  <c r="CM607" i="6"/>
  <c r="CL607" i="6"/>
  <c r="CK607" i="6"/>
  <c r="CJ607" i="6"/>
  <c r="CI607" i="6"/>
  <c r="CH607" i="6"/>
  <c r="CM606" i="6"/>
  <c r="CL606" i="6"/>
  <c r="CK606" i="6"/>
  <c r="CJ606" i="6"/>
  <c r="CI606" i="6"/>
  <c r="CH606" i="6"/>
  <c r="CM605" i="6"/>
  <c r="CL605" i="6"/>
  <c r="CK605" i="6"/>
  <c r="CJ605" i="6"/>
  <c r="CI605" i="6"/>
  <c r="CH605" i="6"/>
  <c r="CM604" i="6"/>
  <c r="CL604" i="6"/>
  <c r="CK604" i="6"/>
  <c r="CJ604" i="6"/>
  <c r="CI604" i="6"/>
  <c r="CH604" i="6"/>
  <c r="CM603" i="6"/>
  <c r="CL603" i="6"/>
  <c r="CK603" i="6"/>
  <c r="CJ603" i="6"/>
  <c r="CI603" i="6"/>
  <c r="CH603" i="6"/>
  <c r="CM602" i="6"/>
  <c r="CL602" i="6"/>
  <c r="CK602" i="6"/>
  <c r="CJ602" i="6"/>
  <c r="CI602" i="6"/>
  <c r="CH602" i="6"/>
  <c r="CM601" i="6"/>
  <c r="CL601" i="6"/>
  <c r="CK601" i="6"/>
  <c r="CJ601" i="6"/>
  <c r="CI601" i="6"/>
  <c r="CH601" i="6"/>
  <c r="CM600" i="6"/>
  <c r="CL600" i="6"/>
  <c r="CK600" i="6"/>
  <c r="CJ600" i="6"/>
  <c r="CI600" i="6"/>
  <c r="CH600" i="6"/>
  <c r="CM599" i="6"/>
  <c r="CL599" i="6"/>
  <c r="CK599" i="6"/>
  <c r="CJ599" i="6"/>
  <c r="CI599" i="6"/>
  <c r="CH599" i="6"/>
  <c r="CM598" i="6"/>
  <c r="CL598" i="6"/>
  <c r="CK598" i="6"/>
  <c r="CJ598" i="6"/>
  <c r="CI598" i="6"/>
  <c r="CH598" i="6"/>
  <c r="CM597" i="6"/>
  <c r="CL597" i="6"/>
  <c r="CK597" i="6"/>
  <c r="CJ597" i="6"/>
  <c r="CI597" i="6"/>
  <c r="CH597" i="6"/>
  <c r="CM596" i="6"/>
  <c r="CL596" i="6"/>
  <c r="CK596" i="6"/>
  <c r="CJ596" i="6"/>
  <c r="CI596" i="6"/>
  <c r="CH596" i="6"/>
  <c r="CM595" i="6"/>
  <c r="CL595" i="6"/>
  <c r="CK595" i="6"/>
  <c r="CJ595" i="6"/>
  <c r="CI595" i="6"/>
  <c r="CH595" i="6"/>
  <c r="CM594" i="6"/>
  <c r="CL594" i="6"/>
  <c r="CK594" i="6"/>
  <c r="CJ594" i="6"/>
  <c r="CI594" i="6"/>
  <c r="CH594" i="6"/>
  <c r="CM593" i="6"/>
  <c r="CL593" i="6"/>
  <c r="CK593" i="6"/>
  <c r="CJ593" i="6"/>
  <c r="CI593" i="6"/>
  <c r="CH593" i="6"/>
  <c r="CM592" i="6"/>
  <c r="CL592" i="6"/>
  <c r="CK592" i="6"/>
  <c r="CJ592" i="6"/>
  <c r="CI592" i="6"/>
  <c r="CH592" i="6"/>
  <c r="CM591" i="6"/>
  <c r="CL591" i="6"/>
  <c r="CK591" i="6"/>
  <c r="CJ591" i="6"/>
  <c r="CI591" i="6"/>
  <c r="CH591" i="6"/>
  <c r="CM590" i="6"/>
  <c r="CL590" i="6"/>
  <c r="CK590" i="6"/>
  <c r="CJ590" i="6"/>
  <c r="CI590" i="6"/>
  <c r="CH590" i="6"/>
  <c r="CM589" i="6"/>
  <c r="CL589" i="6"/>
  <c r="CK589" i="6"/>
  <c r="CJ589" i="6"/>
  <c r="CI589" i="6"/>
  <c r="CH589" i="6"/>
  <c r="CM588" i="6"/>
  <c r="CL588" i="6"/>
  <c r="CK588" i="6"/>
  <c r="CJ588" i="6"/>
  <c r="CI588" i="6"/>
  <c r="CH588" i="6"/>
  <c r="CM587" i="6"/>
  <c r="CL587" i="6"/>
  <c r="CK587" i="6"/>
  <c r="CJ587" i="6"/>
  <c r="CI587" i="6"/>
  <c r="CH587" i="6"/>
  <c r="CM586" i="6"/>
  <c r="CL586" i="6"/>
  <c r="CK586" i="6"/>
  <c r="CJ586" i="6"/>
  <c r="CI586" i="6"/>
  <c r="CH586" i="6"/>
  <c r="CM585" i="6"/>
  <c r="CL585" i="6"/>
  <c r="CK585" i="6"/>
  <c r="CJ585" i="6"/>
  <c r="CI585" i="6"/>
  <c r="CH585" i="6"/>
  <c r="CM584" i="6"/>
  <c r="CL584" i="6"/>
  <c r="CK584" i="6"/>
  <c r="CJ584" i="6"/>
  <c r="CI584" i="6"/>
  <c r="CH584" i="6"/>
  <c r="CM583" i="6"/>
  <c r="CL583" i="6"/>
  <c r="CK583" i="6"/>
  <c r="CJ583" i="6"/>
  <c r="CI583" i="6"/>
  <c r="CH583" i="6"/>
  <c r="CM582" i="6"/>
  <c r="CL582" i="6"/>
  <c r="CK582" i="6"/>
  <c r="CJ582" i="6"/>
  <c r="CI582" i="6"/>
  <c r="CH582" i="6"/>
  <c r="CM581" i="6"/>
  <c r="CL581" i="6"/>
  <c r="CK581" i="6"/>
  <c r="CJ581" i="6"/>
  <c r="CI581" i="6"/>
  <c r="CH581" i="6"/>
  <c r="CM580" i="6"/>
  <c r="CL580" i="6"/>
  <c r="CK580" i="6"/>
  <c r="CJ580" i="6"/>
  <c r="CI580" i="6"/>
  <c r="CH580" i="6"/>
  <c r="CM579" i="6"/>
  <c r="CL579" i="6"/>
  <c r="CK579" i="6"/>
  <c r="CJ579" i="6"/>
  <c r="CI579" i="6"/>
  <c r="CH579" i="6"/>
  <c r="CM578" i="6"/>
  <c r="CL578" i="6"/>
  <c r="CK578" i="6"/>
  <c r="CJ578" i="6"/>
  <c r="CI578" i="6"/>
  <c r="CH578" i="6"/>
  <c r="CM577" i="6"/>
  <c r="CL577" i="6"/>
  <c r="CK577" i="6"/>
  <c r="CJ577" i="6"/>
  <c r="CI577" i="6"/>
  <c r="CH577" i="6"/>
  <c r="CM576" i="6"/>
  <c r="CL576" i="6"/>
  <c r="CK576" i="6"/>
  <c r="CJ576" i="6"/>
  <c r="CI576" i="6"/>
  <c r="CH576" i="6"/>
  <c r="CM575" i="6"/>
  <c r="CL575" i="6"/>
  <c r="CK575" i="6"/>
  <c r="CJ575" i="6"/>
  <c r="CI575" i="6"/>
  <c r="CH575" i="6"/>
  <c r="CM574" i="6"/>
  <c r="CL574" i="6"/>
  <c r="CK574" i="6"/>
  <c r="CJ574" i="6"/>
  <c r="CI574" i="6"/>
  <c r="CH574" i="6"/>
  <c r="CM573" i="6"/>
  <c r="CL573" i="6"/>
  <c r="CK573" i="6"/>
  <c r="CJ573" i="6"/>
  <c r="CI573" i="6"/>
  <c r="CH573" i="6"/>
  <c r="CM572" i="6"/>
  <c r="CL572" i="6"/>
  <c r="CK572" i="6"/>
  <c r="CJ572" i="6"/>
  <c r="CI572" i="6"/>
  <c r="CH572" i="6"/>
  <c r="CM571" i="6"/>
  <c r="CL571" i="6"/>
  <c r="CK571" i="6"/>
  <c r="CJ571" i="6"/>
  <c r="CI571" i="6"/>
  <c r="CH571" i="6"/>
  <c r="CM570" i="6"/>
  <c r="CL570" i="6"/>
  <c r="CK570" i="6"/>
  <c r="CJ570" i="6"/>
  <c r="CI570" i="6"/>
  <c r="CH570" i="6"/>
  <c r="CM569" i="6"/>
  <c r="CL569" i="6"/>
  <c r="CK569" i="6"/>
  <c r="CJ569" i="6"/>
  <c r="CI569" i="6"/>
  <c r="CH569" i="6"/>
  <c r="CM568" i="6"/>
  <c r="CL568" i="6"/>
  <c r="CK568" i="6"/>
  <c r="CJ568" i="6"/>
  <c r="CI568" i="6"/>
  <c r="CH568" i="6"/>
  <c r="CM567" i="6"/>
  <c r="CL567" i="6"/>
  <c r="CK567" i="6"/>
  <c r="CJ567" i="6"/>
  <c r="CI567" i="6"/>
  <c r="CH567" i="6"/>
  <c r="CM566" i="6"/>
  <c r="CL566" i="6"/>
  <c r="CK566" i="6"/>
  <c r="CJ566" i="6"/>
  <c r="CI566" i="6"/>
  <c r="CH566" i="6"/>
  <c r="CM565" i="6"/>
  <c r="CL565" i="6"/>
  <c r="CK565" i="6"/>
  <c r="CJ565" i="6"/>
  <c r="CI565" i="6"/>
  <c r="CH565" i="6"/>
  <c r="CM564" i="6"/>
  <c r="CL564" i="6"/>
  <c r="CK564" i="6"/>
  <c r="CJ564" i="6"/>
  <c r="CI564" i="6"/>
  <c r="CH564" i="6"/>
  <c r="CM563" i="6"/>
  <c r="CL563" i="6"/>
  <c r="CK563" i="6"/>
  <c r="CJ563" i="6"/>
  <c r="CI563" i="6"/>
  <c r="CH563" i="6"/>
  <c r="CM562" i="6"/>
  <c r="CL562" i="6"/>
  <c r="CK562" i="6"/>
  <c r="CJ562" i="6"/>
  <c r="CI562" i="6"/>
  <c r="CH562" i="6"/>
  <c r="CM561" i="6"/>
  <c r="CL561" i="6"/>
  <c r="CK561" i="6"/>
  <c r="CJ561" i="6"/>
  <c r="CI561" i="6"/>
  <c r="CH561" i="6"/>
  <c r="CM560" i="6"/>
  <c r="CL560" i="6"/>
  <c r="CK560" i="6"/>
  <c r="CJ560" i="6"/>
  <c r="CI560" i="6"/>
  <c r="CH560" i="6"/>
  <c r="CM559" i="6"/>
  <c r="CL559" i="6"/>
  <c r="CK559" i="6"/>
  <c r="CJ559" i="6"/>
  <c r="CI559" i="6"/>
  <c r="CH559" i="6"/>
  <c r="CM558" i="6"/>
  <c r="CL558" i="6"/>
  <c r="CK558" i="6"/>
  <c r="CJ558" i="6"/>
  <c r="CI558" i="6"/>
  <c r="CH558" i="6"/>
  <c r="CM557" i="6"/>
  <c r="CL557" i="6"/>
  <c r="CK557" i="6"/>
  <c r="CJ557" i="6"/>
  <c r="CI557" i="6"/>
  <c r="CH557" i="6"/>
  <c r="CM556" i="6"/>
  <c r="CL556" i="6"/>
  <c r="CK556" i="6"/>
  <c r="CJ556" i="6"/>
  <c r="CI556" i="6"/>
  <c r="CH556" i="6"/>
  <c r="CM555" i="6"/>
  <c r="CL555" i="6"/>
  <c r="CK555" i="6"/>
  <c r="CJ555" i="6"/>
  <c r="CI555" i="6"/>
  <c r="CH555" i="6"/>
  <c r="CM554" i="6"/>
  <c r="CL554" i="6"/>
  <c r="CK554" i="6"/>
  <c r="CJ554" i="6"/>
  <c r="CI554" i="6"/>
  <c r="CH554" i="6"/>
  <c r="CM553" i="6"/>
  <c r="CL553" i="6"/>
  <c r="CK553" i="6"/>
  <c r="CJ553" i="6"/>
  <c r="CI553" i="6"/>
  <c r="CH553" i="6"/>
  <c r="CM552" i="6"/>
  <c r="CL552" i="6"/>
  <c r="CK552" i="6"/>
  <c r="CJ552" i="6"/>
  <c r="CI552" i="6"/>
  <c r="CH552" i="6"/>
  <c r="CM551" i="6"/>
  <c r="CL551" i="6"/>
  <c r="CK551" i="6"/>
  <c r="CJ551" i="6"/>
  <c r="CI551" i="6"/>
  <c r="CH551" i="6"/>
  <c r="CM550" i="6"/>
  <c r="CL550" i="6"/>
  <c r="CK550" i="6"/>
  <c r="CJ550" i="6"/>
  <c r="CI550" i="6"/>
  <c r="CH550" i="6"/>
  <c r="CM549" i="6"/>
  <c r="CL549" i="6"/>
  <c r="CK549" i="6"/>
  <c r="CJ549" i="6"/>
  <c r="CI549" i="6"/>
  <c r="CH549" i="6"/>
  <c r="CM548" i="6"/>
  <c r="CL548" i="6"/>
  <c r="CK548" i="6"/>
  <c r="CJ548" i="6"/>
  <c r="CI548" i="6"/>
  <c r="CH548" i="6"/>
  <c r="CM547" i="6"/>
  <c r="CL547" i="6"/>
  <c r="CK547" i="6"/>
  <c r="CJ547" i="6"/>
  <c r="CI547" i="6"/>
  <c r="CH547" i="6"/>
  <c r="CM546" i="6"/>
  <c r="CL546" i="6"/>
  <c r="CK546" i="6"/>
  <c r="CJ546" i="6"/>
  <c r="CI546" i="6"/>
  <c r="CH546" i="6"/>
  <c r="CM545" i="6"/>
  <c r="CL545" i="6"/>
  <c r="CK545" i="6"/>
  <c r="CJ545" i="6"/>
  <c r="CI545" i="6"/>
  <c r="CH545" i="6"/>
  <c r="CM544" i="6"/>
  <c r="CL544" i="6"/>
  <c r="CK544" i="6"/>
  <c r="CJ544" i="6"/>
  <c r="CI544" i="6"/>
  <c r="CH544" i="6"/>
  <c r="CM543" i="6"/>
  <c r="CL543" i="6"/>
  <c r="CK543" i="6"/>
  <c r="CJ543" i="6"/>
  <c r="CI543" i="6"/>
  <c r="CH543" i="6"/>
  <c r="CM542" i="6"/>
  <c r="CL542" i="6"/>
  <c r="CK542" i="6"/>
  <c r="CJ542" i="6"/>
  <c r="CI542" i="6"/>
  <c r="CH542" i="6"/>
  <c r="CM541" i="6"/>
  <c r="CL541" i="6"/>
  <c r="CK541" i="6"/>
  <c r="CJ541" i="6"/>
  <c r="CI541" i="6"/>
  <c r="CH541" i="6"/>
  <c r="CM540" i="6"/>
  <c r="CL540" i="6"/>
  <c r="CK540" i="6"/>
  <c r="CJ540" i="6"/>
  <c r="CI540" i="6"/>
  <c r="CH540" i="6"/>
  <c r="CM539" i="6"/>
  <c r="CL539" i="6"/>
  <c r="CK539" i="6"/>
  <c r="CJ539" i="6"/>
  <c r="CI539" i="6"/>
  <c r="CH539" i="6"/>
  <c r="CM538" i="6"/>
  <c r="CL538" i="6"/>
  <c r="CK538" i="6"/>
  <c r="CJ538" i="6"/>
  <c r="CI538" i="6"/>
  <c r="CH538" i="6"/>
  <c r="CM537" i="6"/>
  <c r="CL537" i="6"/>
  <c r="CK537" i="6"/>
  <c r="CJ537" i="6"/>
  <c r="CI537" i="6"/>
  <c r="CH537" i="6"/>
  <c r="CM536" i="6"/>
  <c r="CL536" i="6"/>
  <c r="CK536" i="6"/>
  <c r="CJ536" i="6"/>
  <c r="CI536" i="6"/>
  <c r="CH536" i="6"/>
  <c r="CM535" i="6"/>
  <c r="CL535" i="6"/>
  <c r="CK535" i="6"/>
  <c r="CJ535" i="6"/>
  <c r="CI535" i="6"/>
  <c r="CH535" i="6"/>
  <c r="CM534" i="6"/>
  <c r="CL534" i="6"/>
  <c r="CK534" i="6"/>
  <c r="CJ534" i="6"/>
  <c r="CI534" i="6"/>
  <c r="CH534" i="6"/>
  <c r="CM533" i="6"/>
  <c r="CL533" i="6"/>
  <c r="CK533" i="6"/>
  <c r="CJ533" i="6"/>
  <c r="CI533" i="6"/>
  <c r="CH533" i="6"/>
  <c r="CM532" i="6"/>
  <c r="CL532" i="6"/>
  <c r="CK532" i="6"/>
  <c r="CJ532" i="6"/>
  <c r="CI532" i="6"/>
  <c r="CH532" i="6"/>
  <c r="CM531" i="6"/>
  <c r="CL531" i="6"/>
  <c r="CK531" i="6"/>
  <c r="CJ531" i="6"/>
  <c r="CI531" i="6"/>
  <c r="CH531" i="6"/>
  <c r="CM530" i="6"/>
  <c r="CL530" i="6"/>
  <c r="CK530" i="6"/>
  <c r="CJ530" i="6"/>
  <c r="CI530" i="6"/>
  <c r="CH530" i="6"/>
  <c r="CM529" i="6"/>
  <c r="CL529" i="6"/>
  <c r="CK529" i="6"/>
  <c r="CJ529" i="6"/>
  <c r="CI529" i="6"/>
  <c r="CH529" i="6"/>
  <c r="CM528" i="6"/>
  <c r="CL528" i="6"/>
  <c r="CK528" i="6"/>
  <c r="CJ528" i="6"/>
  <c r="CI528" i="6"/>
  <c r="CH528" i="6"/>
  <c r="CM527" i="6"/>
  <c r="CL527" i="6"/>
  <c r="CK527" i="6"/>
  <c r="CJ527" i="6"/>
  <c r="CI527" i="6"/>
  <c r="CH527" i="6"/>
  <c r="CM526" i="6"/>
  <c r="CL526" i="6"/>
  <c r="CK526" i="6"/>
  <c r="CJ526" i="6"/>
  <c r="CI526" i="6"/>
  <c r="CH526" i="6"/>
  <c r="CM525" i="6"/>
  <c r="CL525" i="6"/>
  <c r="CK525" i="6"/>
  <c r="CJ525" i="6"/>
  <c r="CI525" i="6"/>
  <c r="CH525" i="6"/>
  <c r="CM524" i="6"/>
  <c r="CL524" i="6"/>
  <c r="CK524" i="6"/>
  <c r="CJ524" i="6"/>
  <c r="CI524" i="6"/>
  <c r="CH524" i="6"/>
  <c r="CM523" i="6"/>
  <c r="CL523" i="6"/>
  <c r="CK523" i="6"/>
  <c r="CJ523" i="6"/>
  <c r="CI523" i="6"/>
  <c r="CH523" i="6"/>
  <c r="CM522" i="6"/>
  <c r="CL522" i="6"/>
  <c r="CK522" i="6"/>
  <c r="CJ522" i="6"/>
  <c r="CI522" i="6"/>
  <c r="CH522" i="6"/>
  <c r="CM521" i="6"/>
  <c r="CL521" i="6"/>
  <c r="CK521" i="6"/>
  <c r="CJ521" i="6"/>
  <c r="CI521" i="6"/>
  <c r="CH521" i="6"/>
  <c r="CM520" i="6"/>
  <c r="CL520" i="6"/>
  <c r="CK520" i="6"/>
  <c r="CJ520" i="6"/>
  <c r="CI520" i="6"/>
  <c r="CH520" i="6"/>
  <c r="CM519" i="6"/>
  <c r="CL519" i="6"/>
  <c r="CK519" i="6"/>
  <c r="CJ519" i="6"/>
  <c r="CI519" i="6"/>
  <c r="CH519" i="6"/>
  <c r="CM518" i="6"/>
  <c r="CL518" i="6"/>
  <c r="CK518" i="6"/>
  <c r="CJ518" i="6"/>
  <c r="CI518" i="6"/>
  <c r="CH518" i="6"/>
  <c r="CM517" i="6"/>
  <c r="CL517" i="6"/>
  <c r="CK517" i="6"/>
  <c r="CJ517" i="6"/>
  <c r="CI517" i="6"/>
  <c r="CH517" i="6"/>
  <c r="CM516" i="6"/>
  <c r="CL516" i="6"/>
  <c r="CK516" i="6"/>
  <c r="CJ516" i="6"/>
  <c r="CI516" i="6"/>
  <c r="CH516" i="6"/>
  <c r="CM515" i="6"/>
  <c r="CL515" i="6"/>
  <c r="CK515" i="6"/>
  <c r="CJ515" i="6"/>
  <c r="CI515" i="6"/>
  <c r="CH515" i="6"/>
  <c r="CM514" i="6"/>
  <c r="CL514" i="6"/>
  <c r="CK514" i="6"/>
  <c r="CJ514" i="6"/>
  <c r="CI514" i="6"/>
  <c r="CH514" i="6"/>
  <c r="CM513" i="6"/>
  <c r="CL513" i="6"/>
  <c r="CK513" i="6"/>
  <c r="CJ513" i="6"/>
  <c r="CI513" i="6"/>
  <c r="CH513" i="6"/>
  <c r="CM512" i="6"/>
  <c r="CL512" i="6"/>
  <c r="CK512" i="6"/>
  <c r="CJ512" i="6"/>
  <c r="CI512" i="6"/>
  <c r="CH512" i="6"/>
  <c r="CM511" i="6"/>
  <c r="CL511" i="6"/>
  <c r="CK511" i="6"/>
  <c r="CJ511" i="6"/>
  <c r="CI511" i="6"/>
  <c r="CH511" i="6"/>
  <c r="CM510" i="6"/>
  <c r="CL510" i="6"/>
  <c r="CK510" i="6"/>
  <c r="CJ510" i="6"/>
  <c r="CI510" i="6"/>
  <c r="CH510" i="6"/>
  <c r="CM509" i="6"/>
  <c r="CL509" i="6"/>
  <c r="CK509" i="6"/>
  <c r="CJ509" i="6"/>
  <c r="CI509" i="6"/>
  <c r="CH509" i="6"/>
  <c r="CM508" i="6"/>
  <c r="CL508" i="6"/>
  <c r="CK508" i="6"/>
  <c r="CJ508" i="6"/>
  <c r="CI508" i="6"/>
  <c r="CH508" i="6"/>
  <c r="CM507" i="6"/>
  <c r="CL507" i="6"/>
  <c r="CK507" i="6"/>
  <c r="CJ507" i="6"/>
  <c r="CI507" i="6"/>
  <c r="CH507" i="6"/>
  <c r="CM506" i="6"/>
  <c r="CL506" i="6"/>
  <c r="CK506" i="6"/>
  <c r="CJ506" i="6"/>
  <c r="CI506" i="6"/>
  <c r="CH506" i="6"/>
  <c r="CM505" i="6"/>
  <c r="CL505" i="6"/>
  <c r="CK505" i="6"/>
  <c r="CJ505" i="6"/>
  <c r="CI505" i="6"/>
  <c r="CH505" i="6"/>
  <c r="CM504" i="6"/>
  <c r="CL504" i="6"/>
  <c r="CK504" i="6"/>
  <c r="CJ504" i="6"/>
  <c r="CI504" i="6"/>
  <c r="CH504" i="6"/>
  <c r="CM503" i="6"/>
  <c r="CL503" i="6"/>
  <c r="CK503" i="6"/>
  <c r="CJ503" i="6"/>
  <c r="CI503" i="6"/>
  <c r="CH503" i="6"/>
  <c r="CM502" i="6"/>
  <c r="CL502" i="6"/>
  <c r="CK502" i="6"/>
  <c r="CJ502" i="6"/>
  <c r="CI502" i="6"/>
  <c r="CH502" i="6"/>
  <c r="CM501" i="6"/>
  <c r="CL501" i="6"/>
  <c r="CK501" i="6"/>
  <c r="CJ501" i="6"/>
  <c r="CI501" i="6"/>
  <c r="CH501" i="6"/>
  <c r="CM500" i="6"/>
  <c r="CL500" i="6"/>
  <c r="CK500" i="6"/>
  <c r="CJ500" i="6"/>
  <c r="CI500" i="6"/>
  <c r="CH500" i="6"/>
  <c r="CM499" i="6"/>
  <c r="CL499" i="6"/>
  <c r="CK499" i="6"/>
  <c r="CJ499" i="6"/>
  <c r="CI499" i="6"/>
  <c r="CH499" i="6"/>
  <c r="CM498" i="6"/>
  <c r="CL498" i="6"/>
  <c r="CK498" i="6"/>
  <c r="CJ498" i="6"/>
  <c r="CI498" i="6"/>
  <c r="CH498" i="6"/>
  <c r="CM497" i="6"/>
  <c r="CL497" i="6"/>
  <c r="CK497" i="6"/>
  <c r="CJ497" i="6"/>
  <c r="CI497" i="6"/>
  <c r="CH497" i="6"/>
  <c r="CM496" i="6"/>
  <c r="CL496" i="6"/>
  <c r="CK496" i="6"/>
  <c r="CJ496" i="6"/>
  <c r="CI496" i="6"/>
  <c r="CH496" i="6"/>
  <c r="CM495" i="6"/>
  <c r="CL495" i="6"/>
  <c r="CK495" i="6"/>
  <c r="CJ495" i="6"/>
  <c r="CI495" i="6"/>
  <c r="CH495" i="6"/>
  <c r="CM494" i="6"/>
  <c r="CL494" i="6"/>
  <c r="CK494" i="6"/>
  <c r="CJ494" i="6"/>
  <c r="CI494" i="6"/>
  <c r="CH494" i="6"/>
  <c r="CM493" i="6"/>
  <c r="CL493" i="6"/>
  <c r="CK493" i="6"/>
  <c r="CJ493" i="6"/>
  <c r="CI493" i="6"/>
  <c r="CH493" i="6"/>
  <c r="CM492" i="6"/>
  <c r="CL492" i="6"/>
  <c r="CK492" i="6"/>
  <c r="CJ492" i="6"/>
  <c r="CI492" i="6"/>
  <c r="CH492" i="6"/>
  <c r="CM491" i="6"/>
  <c r="CL491" i="6"/>
  <c r="CK491" i="6"/>
  <c r="CJ491" i="6"/>
  <c r="CI491" i="6"/>
  <c r="CH491" i="6"/>
  <c r="CM490" i="6"/>
  <c r="CL490" i="6"/>
  <c r="CK490" i="6"/>
  <c r="CJ490" i="6"/>
  <c r="CI490" i="6"/>
  <c r="CH490" i="6"/>
  <c r="CM489" i="6"/>
  <c r="CL489" i="6"/>
  <c r="CK489" i="6"/>
  <c r="CJ489" i="6"/>
  <c r="CI489" i="6"/>
  <c r="CH489" i="6"/>
  <c r="CM488" i="6"/>
  <c r="CL488" i="6"/>
  <c r="CK488" i="6"/>
  <c r="CJ488" i="6"/>
  <c r="CI488" i="6"/>
  <c r="CH488" i="6"/>
  <c r="CM487" i="6"/>
  <c r="CL487" i="6"/>
  <c r="CK487" i="6"/>
  <c r="CJ487" i="6"/>
  <c r="CI487" i="6"/>
  <c r="CH487" i="6"/>
  <c r="CM486" i="6"/>
  <c r="CL486" i="6"/>
  <c r="CK486" i="6"/>
  <c r="CJ486" i="6"/>
  <c r="CI486" i="6"/>
  <c r="CH486" i="6"/>
  <c r="CM485" i="6"/>
  <c r="CL485" i="6"/>
  <c r="CK485" i="6"/>
  <c r="CJ485" i="6"/>
  <c r="CI485" i="6"/>
  <c r="CH485" i="6"/>
  <c r="CM484" i="6"/>
  <c r="CL484" i="6"/>
  <c r="CK484" i="6"/>
  <c r="CJ484" i="6"/>
  <c r="CI484" i="6"/>
  <c r="CH484" i="6"/>
  <c r="CM483" i="6"/>
  <c r="CL483" i="6"/>
  <c r="CK483" i="6"/>
  <c r="CJ483" i="6"/>
  <c r="CI483" i="6"/>
  <c r="CH483" i="6"/>
  <c r="CM482" i="6"/>
  <c r="CL482" i="6"/>
  <c r="CK482" i="6"/>
  <c r="CJ482" i="6"/>
  <c r="CI482" i="6"/>
  <c r="CH482" i="6"/>
  <c r="CM481" i="6"/>
  <c r="CL481" i="6"/>
  <c r="CK481" i="6"/>
  <c r="CJ481" i="6"/>
  <c r="CI481" i="6"/>
  <c r="CH481" i="6"/>
  <c r="CM480" i="6"/>
  <c r="CL480" i="6"/>
  <c r="CK480" i="6"/>
  <c r="CJ480" i="6"/>
  <c r="CI480" i="6"/>
  <c r="CH480" i="6"/>
  <c r="CM479" i="6"/>
  <c r="CL479" i="6"/>
  <c r="CK479" i="6"/>
  <c r="CJ479" i="6"/>
  <c r="CI479" i="6"/>
  <c r="CH479" i="6"/>
  <c r="CM478" i="6"/>
  <c r="CL478" i="6"/>
  <c r="CK478" i="6"/>
  <c r="CJ478" i="6"/>
  <c r="CI478" i="6"/>
  <c r="CH478" i="6"/>
  <c r="CM477" i="6"/>
  <c r="CL477" i="6"/>
  <c r="CK477" i="6"/>
  <c r="CJ477" i="6"/>
  <c r="CI477" i="6"/>
  <c r="CH477" i="6"/>
  <c r="CM476" i="6"/>
  <c r="CL476" i="6"/>
  <c r="CK476" i="6"/>
  <c r="CJ476" i="6"/>
  <c r="CI476" i="6"/>
  <c r="CH476" i="6"/>
  <c r="CM475" i="6"/>
  <c r="CL475" i="6"/>
  <c r="CK475" i="6"/>
  <c r="CJ475" i="6"/>
  <c r="CI475" i="6"/>
  <c r="CH475" i="6"/>
  <c r="CM474" i="6"/>
  <c r="CL474" i="6"/>
  <c r="CK474" i="6"/>
  <c r="CJ474" i="6"/>
  <c r="CI474" i="6"/>
  <c r="CH474" i="6"/>
  <c r="CM473" i="6"/>
  <c r="CL473" i="6"/>
  <c r="CK473" i="6"/>
  <c r="CJ473" i="6"/>
  <c r="CI473" i="6"/>
  <c r="CH473" i="6"/>
  <c r="CM472" i="6"/>
  <c r="CL472" i="6"/>
  <c r="CK472" i="6"/>
  <c r="CJ472" i="6"/>
  <c r="CI472" i="6"/>
  <c r="CH472" i="6"/>
  <c r="CM471" i="6"/>
  <c r="CL471" i="6"/>
  <c r="CK471" i="6"/>
  <c r="CJ471" i="6"/>
  <c r="CI471" i="6"/>
  <c r="CH471" i="6"/>
  <c r="CM470" i="6"/>
  <c r="CL470" i="6"/>
  <c r="CK470" i="6"/>
  <c r="CJ470" i="6"/>
  <c r="CI470" i="6"/>
  <c r="CH470" i="6"/>
  <c r="CM469" i="6"/>
  <c r="CL469" i="6"/>
  <c r="CK469" i="6"/>
  <c r="CJ469" i="6"/>
  <c r="CI469" i="6"/>
  <c r="CH469" i="6"/>
  <c r="CM468" i="6"/>
  <c r="CL468" i="6"/>
  <c r="CK468" i="6"/>
  <c r="CJ468" i="6"/>
  <c r="CI468" i="6"/>
  <c r="CH468" i="6"/>
  <c r="CM467" i="6"/>
  <c r="CL467" i="6"/>
  <c r="CK467" i="6"/>
  <c r="CJ467" i="6"/>
  <c r="CI467" i="6"/>
  <c r="CH467" i="6"/>
  <c r="CM466" i="6"/>
  <c r="CL466" i="6"/>
  <c r="CK466" i="6"/>
  <c r="CJ466" i="6"/>
  <c r="CI466" i="6"/>
  <c r="CH466" i="6"/>
  <c r="CM465" i="6"/>
  <c r="CL465" i="6"/>
  <c r="CK465" i="6"/>
  <c r="CJ465" i="6"/>
  <c r="CI465" i="6"/>
  <c r="CH465" i="6"/>
  <c r="CM464" i="6"/>
  <c r="CL464" i="6"/>
  <c r="CK464" i="6"/>
  <c r="CJ464" i="6"/>
  <c r="CI464" i="6"/>
  <c r="CH464" i="6"/>
  <c r="CM463" i="6"/>
  <c r="CL463" i="6"/>
  <c r="CK463" i="6"/>
  <c r="CJ463" i="6"/>
  <c r="CI463" i="6"/>
  <c r="CH463" i="6"/>
  <c r="CM462" i="6"/>
  <c r="CL462" i="6"/>
  <c r="CK462" i="6"/>
  <c r="CJ462" i="6"/>
  <c r="CI462" i="6"/>
  <c r="CH462" i="6"/>
  <c r="CM461" i="6"/>
  <c r="CL461" i="6"/>
  <c r="CK461" i="6"/>
  <c r="CJ461" i="6"/>
  <c r="CI461" i="6"/>
  <c r="CH461" i="6"/>
  <c r="CM460" i="6"/>
  <c r="CL460" i="6"/>
  <c r="CK460" i="6"/>
  <c r="CJ460" i="6"/>
  <c r="CI460" i="6"/>
  <c r="CH460" i="6"/>
  <c r="CM459" i="6"/>
  <c r="CL459" i="6"/>
  <c r="CK459" i="6"/>
  <c r="CJ459" i="6"/>
  <c r="CI459" i="6"/>
  <c r="CH459" i="6"/>
  <c r="CM458" i="6"/>
  <c r="CL458" i="6"/>
  <c r="CK458" i="6"/>
  <c r="CJ458" i="6"/>
  <c r="CI458" i="6"/>
  <c r="CH458" i="6"/>
  <c r="CM457" i="6"/>
  <c r="CL457" i="6"/>
  <c r="CK457" i="6"/>
  <c r="CJ457" i="6"/>
  <c r="CI457" i="6"/>
  <c r="CH457" i="6"/>
  <c r="CM456" i="6"/>
  <c r="CL456" i="6"/>
  <c r="CK456" i="6"/>
  <c r="CJ456" i="6"/>
  <c r="CI456" i="6"/>
  <c r="CH456" i="6"/>
  <c r="CM455" i="6"/>
  <c r="CL455" i="6"/>
  <c r="CK455" i="6"/>
  <c r="CJ455" i="6"/>
  <c r="CI455" i="6"/>
  <c r="CH455" i="6"/>
  <c r="CM454" i="6"/>
  <c r="CL454" i="6"/>
  <c r="CK454" i="6"/>
  <c r="CJ454" i="6"/>
  <c r="CI454" i="6"/>
  <c r="CH454" i="6"/>
  <c r="CM453" i="6"/>
  <c r="CL453" i="6"/>
  <c r="CK453" i="6"/>
  <c r="CJ453" i="6"/>
  <c r="CI453" i="6"/>
  <c r="CH453" i="6"/>
  <c r="CM452" i="6"/>
  <c r="CL452" i="6"/>
  <c r="CK452" i="6"/>
  <c r="CJ452" i="6"/>
  <c r="CI452" i="6"/>
  <c r="CH452" i="6"/>
  <c r="CM451" i="6"/>
  <c r="CL451" i="6"/>
  <c r="CK451" i="6"/>
  <c r="CJ451" i="6"/>
  <c r="CI451" i="6"/>
  <c r="CH451" i="6"/>
  <c r="CM450" i="6"/>
  <c r="CL450" i="6"/>
  <c r="CK450" i="6"/>
  <c r="CJ450" i="6"/>
  <c r="CI450" i="6"/>
  <c r="CH450" i="6"/>
  <c r="CM449" i="6"/>
  <c r="CL449" i="6"/>
  <c r="CK449" i="6"/>
  <c r="CJ449" i="6"/>
  <c r="CI449" i="6"/>
  <c r="CH449" i="6"/>
  <c r="CM448" i="6"/>
  <c r="CL448" i="6"/>
  <c r="CK448" i="6"/>
  <c r="CJ448" i="6"/>
  <c r="CI448" i="6"/>
  <c r="CH448" i="6"/>
  <c r="CM447" i="6"/>
  <c r="CL447" i="6"/>
  <c r="CK447" i="6"/>
  <c r="CJ447" i="6"/>
  <c r="CI447" i="6"/>
  <c r="CH447" i="6"/>
  <c r="CM446" i="6"/>
  <c r="CL446" i="6"/>
  <c r="CK446" i="6"/>
  <c r="CJ446" i="6"/>
  <c r="CI446" i="6"/>
  <c r="CH446" i="6"/>
  <c r="CM445" i="6"/>
  <c r="CL445" i="6"/>
  <c r="CK445" i="6"/>
  <c r="CJ445" i="6"/>
  <c r="CI445" i="6"/>
  <c r="CH445" i="6"/>
  <c r="CM444" i="6"/>
  <c r="CL444" i="6"/>
  <c r="CK444" i="6"/>
  <c r="CJ444" i="6"/>
  <c r="CI444" i="6"/>
  <c r="CH444" i="6"/>
  <c r="CM443" i="6"/>
  <c r="CL443" i="6"/>
  <c r="CK443" i="6"/>
  <c r="CJ443" i="6"/>
  <c r="CI443" i="6"/>
  <c r="CH443" i="6"/>
  <c r="CM442" i="6"/>
  <c r="CL442" i="6"/>
  <c r="CK442" i="6"/>
  <c r="CJ442" i="6"/>
  <c r="CI442" i="6"/>
  <c r="CH442" i="6"/>
  <c r="CM441" i="6"/>
  <c r="CL441" i="6"/>
  <c r="CK441" i="6"/>
  <c r="CJ441" i="6"/>
  <c r="CI441" i="6"/>
  <c r="CH441" i="6"/>
  <c r="CM440" i="6"/>
  <c r="CL440" i="6"/>
  <c r="CK440" i="6"/>
  <c r="CJ440" i="6"/>
  <c r="CI440" i="6"/>
  <c r="CH440" i="6"/>
  <c r="CM439" i="6"/>
  <c r="CL439" i="6"/>
  <c r="CK439" i="6"/>
  <c r="CJ439" i="6"/>
  <c r="CI439" i="6"/>
  <c r="CH439" i="6"/>
  <c r="CM438" i="6"/>
  <c r="CL438" i="6"/>
  <c r="CK438" i="6"/>
  <c r="CJ438" i="6"/>
  <c r="CI438" i="6"/>
  <c r="CH438" i="6"/>
  <c r="CM437" i="6"/>
  <c r="CL437" i="6"/>
  <c r="CK437" i="6"/>
  <c r="CJ437" i="6"/>
  <c r="CI437" i="6"/>
  <c r="CH437" i="6"/>
  <c r="CM436" i="6"/>
  <c r="CL436" i="6"/>
  <c r="CK436" i="6"/>
  <c r="CJ436" i="6"/>
  <c r="CI436" i="6"/>
  <c r="CH436" i="6"/>
  <c r="CM435" i="6"/>
  <c r="CL435" i="6"/>
  <c r="CK435" i="6"/>
  <c r="CJ435" i="6"/>
  <c r="CI435" i="6"/>
  <c r="CH435" i="6"/>
  <c r="CM434" i="6"/>
  <c r="CL434" i="6"/>
  <c r="CK434" i="6"/>
  <c r="CJ434" i="6"/>
  <c r="CI434" i="6"/>
  <c r="CH434" i="6"/>
  <c r="CM433" i="6"/>
  <c r="CL433" i="6"/>
  <c r="CK433" i="6"/>
  <c r="CJ433" i="6"/>
  <c r="CI433" i="6"/>
  <c r="CH433" i="6"/>
  <c r="CM432" i="6"/>
  <c r="CL432" i="6"/>
  <c r="CK432" i="6"/>
  <c r="CJ432" i="6"/>
  <c r="CI432" i="6"/>
  <c r="CH432" i="6"/>
  <c r="CM431" i="6"/>
  <c r="CL431" i="6"/>
  <c r="CK431" i="6"/>
  <c r="CJ431" i="6"/>
  <c r="CI431" i="6"/>
  <c r="CH431" i="6"/>
  <c r="CM430" i="6"/>
  <c r="CL430" i="6"/>
  <c r="CK430" i="6"/>
  <c r="CJ430" i="6"/>
  <c r="CI430" i="6"/>
  <c r="CH430" i="6"/>
  <c r="CM429" i="6"/>
  <c r="CL429" i="6"/>
  <c r="CK429" i="6"/>
  <c r="CJ429" i="6"/>
  <c r="CI429" i="6"/>
  <c r="CH429" i="6"/>
  <c r="CM428" i="6"/>
  <c r="CL428" i="6"/>
  <c r="CK428" i="6"/>
  <c r="CJ428" i="6"/>
  <c r="CI428" i="6"/>
  <c r="CH428" i="6"/>
  <c r="CM427" i="6"/>
  <c r="CL427" i="6"/>
  <c r="CK427" i="6"/>
  <c r="CJ427" i="6"/>
  <c r="CI427" i="6"/>
  <c r="CH427" i="6"/>
  <c r="CM426" i="6"/>
  <c r="CL426" i="6"/>
  <c r="CK426" i="6"/>
  <c r="CJ426" i="6"/>
  <c r="CI426" i="6"/>
  <c r="CH426" i="6"/>
  <c r="CM425" i="6"/>
  <c r="CL425" i="6"/>
  <c r="CK425" i="6"/>
  <c r="CJ425" i="6"/>
  <c r="CI425" i="6"/>
  <c r="CH425" i="6"/>
  <c r="CM424" i="6"/>
  <c r="CL424" i="6"/>
  <c r="CK424" i="6"/>
  <c r="CJ424" i="6"/>
  <c r="CI424" i="6"/>
  <c r="CH424" i="6"/>
  <c r="CM423" i="6"/>
  <c r="CL423" i="6"/>
  <c r="CK423" i="6"/>
  <c r="CJ423" i="6"/>
  <c r="CI423" i="6"/>
  <c r="CH423" i="6"/>
  <c r="CM422" i="6"/>
  <c r="CL422" i="6"/>
  <c r="CK422" i="6"/>
  <c r="CJ422" i="6"/>
  <c r="CI422" i="6"/>
  <c r="CH422" i="6"/>
  <c r="CM421" i="6"/>
  <c r="CL421" i="6"/>
  <c r="CK421" i="6"/>
  <c r="CJ421" i="6"/>
  <c r="CI421" i="6"/>
  <c r="CH421" i="6"/>
  <c r="CM420" i="6"/>
  <c r="CL420" i="6"/>
  <c r="CK420" i="6"/>
  <c r="CJ420" i="6"/>
  <c r="CI420" i="6"/>
  <c r="CH420" i="6"/>
  <c r="CM419" i="6"/>
  <c r="CL419" i="6"/>
  <c r="CK419" i="6"/>
  <c r="CJ419" i="6"/>
  <c r="CI419" i="6"/>
  <c r="CH419" i="6"/>
  <c r="CM418" i="6"/>
  <c r="CL418" i="6"/>
  <c r="CK418" i="6"/>
  <c r="CJ418" i="6"/>
  <c r="CI418" i="6"/>
  <c r="CH418" i="6"/>
  <c r="CM417" i="6"/>
  <c r="CL417" i="6"/>
  <c r="CK417" i="6"/>
  <c r="CJ417" i="6"/>
  <c r="CI417" i="6"/>
  <c r="CH417" i="6"/>
  <c r="CM416" i="6"/>
  <c r="CL416" i="6"/>
  <c r="CK416" i="6"/>
  <c r="CJ416" i="6"/>
  <c r="CI416" i="6"/>
  <c r="CH416" i="6"/>
  <c r="CM415" i="6"/>
  <c r="CL415" i="6"/>
  <c r="CK415" i="6"/>
  <c r="CJ415" i="6"/>
  <c r="CI415" i="6"/>
  <c r="CH415" i="6"/>
  <c r="CM414" i="6"/>
  <c r="CL414" i="6"/>
  <c r="CK414" i="6"/>
  <c r="CJ414" i="6"/>
  <c r="CI414" i="6"/>
  <c r="CH414" i="6"/>
  <c r="CM413" i="6"/>
  <c r="CL413" i="6"/>
  <c r="CK413" i="6"/>
  <c r="CJ413" i="6"/>
  <c r="CI413" i="6"/>
  <c r="CH413" i="6"/>
  <c r="CM412" i="6"/>
  <c r="CL412" i="6"/>
  <c r="CK412" i="6"/>
  <c r="CJ412" i="6"/>
  <c r="CI412" i="6"/>
  <c r="CH412" i="6"/>
  <c r="CM411" i="6"/>
  <c r="CL411" i="6"/>
  <c r="CK411" i="6"/>
  <c r="CJ411" i="6"/>
  <c r="CI411" i="6"/>
  <c r="CH411" i="6"/>
  <c r="CM410" i="6"/>
  <c r="CL410" i="6"/>
  <c r="CK410" i="6"/>
  <c r="CJ410" i="6"/>
  <c r="CI410" i="6"/>
  <c r="CH410" i="6"/>
  <c r="CM409" i="6"/>
  <c r="CL409" i="6"/>
  <c r="CK409" i="6"/>
  <c r="CJ409" i="6"/>
  <c r="CI409" i="6"/>
  <c r="CH409" i="6"/>
  <c r="CM408" i="6"/>
  <c r="CL408" i="6"/>
  <c r="CK408" i="6"/>
  <c r="CJ408" i="6"/>
  <c r="CI408" i="6"/>
  <c r="CH408" i="6"/>
  <c r="CM407" i="6"/>
  <c r="CL407" i="6"/>
  <c r="CK407" i="6"/>
  <c r="CJ407" i="6"/>
  <c r="CI407" i="6"/>
  <c r="CH407" i="6"/>
  <c r="CM406" i="6"/>
  <c r="CL406" i="6"/>
  <c r="CK406" i="6"/>
  <c r="CJ406" i="6"/>
  <c r="CI406" i="6"/>
  <c r="CH406" i="6"/>
  <c r="CM405" i="6"/>
  <c r="CL405" i="6"/>
  <c r="CK405" i="6"/>
  <c r="CJ405" i="6"/>
  <c r="CI405" i="6"/>
  <c r="CH405" i="6"/>
  <c r="CM404" i="6"/>
  <c r="CL404" i="6"/>
  <c r="CK404" i="6"/>
  <c r="CJ404" i="6"/>
  <c r="CI404" i="6"/>
  <c r="CH404" i="6"/>
  <c r="CM403" i="6"/>
  <c r="CL403" i="6"/>
  <c r="CK403" i="6"/>
  <c r="CJ403" i="6"/>
  <c r="CI403" i="6"/>
  <c r="CH403" i="6"/>
  <c r="CM402" i="6"/>
  <c r="CL402" i="6"/>
  <c r="CK402" i="6"/>
  <c r="CJ402" i="6"/>
  <c r="CI402" i="6"/>
  <c r="CH402" i="6"/>
  <c r="CM401" i="6"/>
  <c r="CL401" i="6"/>
  <c r="CK401" i="6"/>
  <c r="CJ401" i="6"/>
  <c r="CI401" i="6"/>
  <c r="CH401" i="6"/>
  <c r="CM400" i="6"/>
  <c r="CL400" i="6"/>
  <c r="CK400" i="6"/>
  <c r="CJ400" i="6"/>
  <c r="CI400" i="6"/>
  <c r="CH400" i="6"/>
  <c r="CM399" i="6"/>
  <c r="CL399" i="6"/>
  <c r="CK399" i="6"/>
  <c r="CJ399" i="6"/>
  <c r="CI399" i="6"/>
  <c r="CH399" i="6"/>
  <c r="CM398" i="6"/>
  <c r="CL398" i="6"/>
  <c r="CK398" i="6"/>
  <c r="CJ398" i="6"/>
  <c r="CI398" i="6"/>
  <c r="CH398" i="6"/>
  <c r="CM397" i="6"/>
  <c r="CL397" i="6"/>
  <c r="CK397" i="6"/>
  <c r="CJ397" i="6"/>
  <c r="CI397" i="6"/>
  <c r="CH397" i="6"/>
  <c r="CM396" i="6"/>
  <c r="CL396" i="6"/>
  <c r="CK396" i="6"/>
  <c r="CJ396" i="6"/>
  <c r="CI396" i="6"/>
  <c r="CH396" i="6"/>
  <c r="CM395" i="6"/>
  <c r="CL395" i="6"/>
  <c r="CK395" i="6"/>
  <c r="CJ395" i="6"/>
  <c r="CI395" i="6"/>
  <c r="CH395" i="6"/>
  <c r="CM394" i="6"/>
  <c r="CL394" i="6"/>
  <c r="CK394" i="6"/>
  <c r="CJ394" i="6"/>
  <c r="CI394" i="6"/>
  <c r="CH394" i="6"/>
  <c r="CM393" i="6"/>
  <c r="CL393" i="6"/>
  <c r="CK393" i="6"/>
  <c r="CJ393" i="6"/>
  <c r="CI393" i="6"/>
  <c r="CH393" i="6"/>
  <c r="CM392" i="6"/>
  <c r="CL392" i="6"/>
  <c r="CK392" i="6"/>
  <c r="CJ392" i="6"/>
  <c r="CI392" i="6"/>
  <c r="CH392" i="6"/>
  <c r="CM391" i="6"/>
  <c r="CL391" i="6"/>
  <c r="CK391" i="6"/>
  <c r="CJ391" i="6"/>
  <c r="CI391" i="6"/>
  <c r="CH391" i="6"/>
  <c r="CM390" i="6"/>
  <c r="CL390" i="6"/>
  <c r="CK390" i="6"/>
  <c r="CJ390" i="6"/>
  <c r="CI390" i="6"/>
  <c r="CH390" i="6"/>
  <c r="CM389" i="6"/>
  <c r="CL389" i="6"/>
  <c r="CK389" i="6"/>
  <c r="CJ389" i="6"/>
  <c r="CI389" i="6"/>
  <c r="CH389" i="6"/>
  <c r="CM388" i="6"/>
  <c r="CL388" i="6"/>
  <c r="CK388" i="6"/>
  <c r="CJ388" i="6"/>
  <c r="CI388" i="6"/>
  <c r="CH388" i="6"/>
  <c r="CM387" i="6"/>
  <c r="CL387" i="6"/>
  <c r="CK387" i="6"/>
  <c r="CJ387" i="6"/>
  <c r="CI387" i="6"/>
  <c r="CH387" i="6"/>
  <c r="CM386" i="6"/>
  <c r="CL386" i="6"/>
  <c r="CK386" i="6"/>
  <c r="CJ386" i="6"/>
  <c r="CI386" i="6"/>
  <c r="CH386" i="6"/>
  <c r="CM385" i="6"/>
  <c r="CL385" i="6"/>
  <c r="CK385" i="6"/>
  <c r="CJ385" i="6"/>
  <c r="CI385" i="6"/>
  <c r="CH385" i="6"/>
  <c r="CM384" i="6"/>
  <c r="CL384" i="6"/>
  <c r="CK384" i="6"/>
  <c r="CJ384" i="6"/>
  <c r="CI384" i="6"/>
  <c r="CH384" i="6"/>
  <c r="CM383" i="6"/>
  <c r="CL383" i="6"/>
  <c r="CK383" i="6"/>
  <c r="CJ383" i="6"/>
  <c r="CI383" i="6"/>
  <c r="CH383" i="6"/>
  <c r="CM382" i="6"/>
  <c r="CL382" i="6"/>
  <c r="CK382" i="6"/>
  <c r="CJ382" i="6"/>
  <c r="CI382" i="6"/>
  <c r="CH382" i="6"/>
  <c r="CM381" i="6"/>
  <c r="CL381" i="6"/>
  <c r="CK381" i="6"/>
  <c r="CJ381" i="6"/>
  <c r="CI381" i="6"/>
  <c r="CH381" i="6"/>
  <c r="CM380" i="6"/>
  <c r="CL380" i="6"/>
  <c r="CK380" i="6"/>
  <c r="CJ380" i="6"/>
  <c r="CI380" i="6"/>
  <c r="CH380" i="6"/>
  <c r="CM379" i="6"/>
  <c r="CL379" i="6"/>
  <c r="CK379" i="6"/>
  <c r="CJ379" i="6"/>
  <c r="CI379" i="6"/>
  <c r="CH379" i="6"/>
  <c r="CM378" i="6"/>
  <c r="CL378" i="6"/>
  <c r="CK378" i="6"/>
  <c r="CJ378" i="6"/>
  <c r="CI378" i="6"/>
  <c r="CH378" i="6"/>
  <c r="CM377" i="6"/>
  <c r="CL377" i="6"/>
  <c r="CK377" i="6"/>
  <c r="CJ377" i="6"/>
  <c r="CI377" i="6"/>
  <c r="CH377" i="6"/>
  <c r="CM376" i="6"/>
  <c r="CL376" i="6"/>
  <c r="CK376" i="6"/>
  <c r="CJ376" i="6"/>
  <c r="CI376" i="6"/>
  <c r="CH376" i="6"/>
  <c r="CM375" i="6"/>
  <c r="CL375" i="6"/>
  <c r="CK375" i="6"/>
  <c r="CJ375" i="6"/>
  <c r="CI375" i="6"/>
  <c r="CH375" i="6"/>
  <c r="CM374" i="6"/>
  <c r="CL374" i="6"/>
  <c r="CK374" i="6"/>
  <c r="CJ374" i="6"/>
  <c r="CI374" i="6"/>
  <c r="CH374" i="6"/>
  <c r="CM373" i="6"/>
  <c r="CL373" i="6"/>
  <c r="CK373" i="6"/>
  <c r="CJ373" i="6"/>
  <c r="CI373" i="6"/>
  <c r="CH373" i="6"/>
  <c r="CM372" i="6"/>
  <c r="CL372" i="6"/>
  <c r="CK372" i="6"/>
  <c r="CJ372" i="6"/>
  <c r="CI372" i="6"/>
  <c r="CH372" i="6"/>
  <c r="CM371" i="6"/>
  <c r="CL371" i="6"/>
  <c r="CK371" i="6"/>
  <c r="CJ371" i="6"/>
  <c r="CI371" i="6"/>
  <c r="CH371" i="6"/>
  <c r="CM370" i="6"/>
  <c r="CL370" i="6"/>
  <c r="CK370" i="6"/>
  <c r="CJ370" i="6"/>
  <c r="CI370" i="6"/>
  <c r="CH370" i="6"/>
  <c r="CM369" i="6"/>
  <c r="CL369" i="6"/>
  <c r="CK369" i="6"/>
  <c r="CJ369" i="6"/>
  <c r="CI369" i="6"/>
  <c r="CH369" i="6"/>
  <c r="CM368" i="6"/>
  <c r="CL368" i="6"/>
  <c r="CK368" i="6"/>
  <c r="CJ368" i="6"/>
  <c r="CI368" i="6"/>
  <c r="CH368" i="6"/>
  <c r="CM367" i="6"/>
  <c r="CL367" i="6"/>
  <c r="CK367" i="6"/>
  <c r="CJ367" i="6"/>
  <c r="CI367" i="6"/>
  <c r="CH367" i="6"/>
  <c r="CM366" i="6"/>
  <c r="CL366" i="6"/>
  <c r="CK366" i="6"/>
  <c r="CJ366" i="6"/>
  <c r="CI366" i="6"/>
  <c r="CH366" i="6"/>
  <c r="CM365" i="6"/>
  <c r="CL365" i="6"/>
  <c r="CK365" i="6"/>
  <c r="CJ365" i="6"/>
  <c r="CI365" i="6"/>
  <c r="CH365" i="6"/>
  <c r="CM364" i="6"/>
  <c r="CL364" i="6"/>
  <c r="CK364" i="6"/>
  <c r="CJ364" i="6"/>
  <c r="CI364" i="6"/>
  <c r="CH364" i="6"/>
  <c r="CM363" i="6"/>
  <c r="CL363" i="6"/>
  <c r="CK363" i="6"/>
  <c r="CJ363" i="6"/>
  <c r="CI363" i="6"/>
  <c r="CH363" i="6"/>
  <c r="CM362" i="6"/>
  <c r="CL362" i="6"/>
  <c r="CK362" i="6"/>
  <c r="CJ362" i="6"/>
  <c r="CI362" i="6"/>
  <c r="CH362" i="6"/>
  <c r="CM361" i="6"/>
  <c r="CL361" i="6"/>
  <c r="CK361" i="6"/>
  <c r="CJ361" i="6"/>
  <c r="CI361" i="6"/>
  <c r="CH361" i="6"/>
  <c r="CM360" i="6"/>
  <c r="CL360" i="6"/>
  <c r="CK360" i="6"/>
  <c r="CJ360" i="6"/>
  <c r="CI360" i="6"/>
  <c r="CH360" i="6"/>
  <c r="CM359" i="6"/>
  <c r="CL359" i="6"/>
  <c r="CK359" i="6"/>
  <c r="CJ359" i="6"/>
  <c r="CI359" i="6"/>
  <c r="CH359" i="6"/>
  <c r="CM358" i="6"/>
  <c r="CL358" i="6"/>
  <c r="CK358" i="6"/>
  <c r="CJ358" i="6"/>
  <c r="CI358" i="6"/>
  <c r="CH358" i="6"/>
  <c r="CM357" i="6"/>
  <c r="CL357" i="6"/>
  <c r="CK357" i="6"/>
  <c r="CJ357" i="6"/>
  <c r="CI357" i="6"/>
  <c r="CH357" i="6"/>
  <c r="CM356" i="6"/>
  <c r="CL356" i="6"/>
  <c r="CK356" i="6"/>
  <c r="CJ356" i="6"/>
  <c r="CI356" i="6"/>
  <c r="CH356" i="6"/>
  <c r="CM355" i="6"/>
  <c r="CL355" i="6"/>
  <c r="CK355" i="6"/>
  <c r="CJ355" i="6"/>
  <c r="CI355" i="6"/>
  <c r="CH355" i="6"/>
  <c r="CM354" i="6"/>
  <c r="CL354" i="6"/>
  <c r="CK354" i="6"/>
  <c r="CJ354" i="6"/>
  <c r="CI354" i="6"/>
  <c r="CH354" i="6"/>
  <c r="CM353" i="6"/>
  <c r="CL353" i="6"/>
  <c r="CK353" i="6"/>
  <c r="CJ353" i="6"/>
  <c r="CI353" i="6"/>
  <c r="CH353" i="6"/>
  <c r="CM352" i="6"/>
  <c r="CL352" i="6"/>
  <c r="CK352" i="6"/>
  <c r="CJ352" i="6"/>
  <c r="CI352" i="6"/>
  <c r="CH352" i="6"/>
  <c r="CM351" i="6"/>
  <c r="CL351" i="6"/>
  <c r="CK351" i="6"/>
  <c r="CJ351" i="6"/>
  <c r="CI351" i="6"/>
  <c r="CH351" i="6"/>
  <c r="CM350" i="6"/>
  <c r="CL350" i="6"/>
  <c r="CK350" i="6"/>
  <c r="CJ350" i="6"/>
  <c r="CI350" i="6"/>
  <c r="CH350" i="6"/>
  <c r="CM349" i="6"/>
  <c r="CL349" i="6"/>
  <c r="CK349" i="6"/>
  <c r="CJ349" i="6"/>
  <c r="CI349" i="6"/>
  <c r="CH349" i="6"/>
  <c r="CM348" i="6"/>
  <c r="CL348" i="6"/>
  <c r="CK348" i="6"/>
  <c r="CJ348" i="6"/>
  <c r="CI348" i="6"/>
  <c r="CH348" i="6"/>
  <c r="CM347" i="6"/>
  <c r="CL347" i="6"/>
  <c r="CK347" i="6"/>
  <c r="CJ347" i="6"/>
  <c r="CI347" i="6"/>
  <c r="CH347" i="6"/>
  <c r="CM346" i="6"/>
  <c r="CL346" i="6"/>
  <c r="CK346" i="6"/>
  <c r="CJ346" i="6"/>
  <c r="CI346" i="6"/>
  <c r="CH346" i="6"/>
  <c r="CM345" i="6"/>
  <c r="CL345" i="6"/>
  <c r="CK345" i="6"/>
  <c r="CJ345" i="6"/>
  <c r="CI345" i="6"/>
  <c r="CH345" i="6"/>
  <c r="CM344" i="6"/>
  <c r="CL344" i="6"/>
  <c r="CK344" i="6"/>
  <c r="CJ344" i="6"/>
  <c r="CI344" i="6"/>
  <c r="CH344" i="6"/>
  <c r="CM343" i="6"/>
  <c r="CL343" i="6"/>
  <c r="CK343" i="6"/>
  <c r="CJ343" i="6"/>
  <c r="CI343" i="6"/>
  <c r="CH343" i="6"/>
  <c r="CM342" i="6"/>
  <c r="CL342" i="6"/>
  <c r="CK342" i="6"/>
  <c r="CJ342" i="6"/>
  <c r="CI342" i="6"/>
  <c r="CH342" i="6"/>
  <c r="CM341" i="6"/>
  <c r="CL341" i="6"/>
  <c r="CK341" i="6"/>
  <c r="CJ341" i="6"/>
  <c r="CI341" i="6"/>
  <c r="CH341" i="6"/>
  <c r="CM340" i="6"/>
  <c r="CL340" i="6"/>
  <c r="CK340" i="6"/>
  <c r="CJ340" i="6"/>
  <c r="CI340" i="6"/>
  <c r="CH340" i="6"/>
  <c r="CM339" i="6"/>
  <c r="CL339" i="6"/>
  <c r="CK339" i="6"/>
  <c r="CJ339" i="6"/>
  <c r="CI339" i="6"/>
  <c r="CH339" i="6"/>
  <c r="CM338" i="6"/>
  <c r="CL338" i="6"/>
  <c r="CK338" i="6"/>
  <c r="CJ338" i="6"/>
  <c r="CI338" i="6"/>
  <c r="CH338" i="6"/>
  <c r="CM337" i="6"/>
  <c r="CL337" i="6"/>
  <c r="CK337" i="6"/>
  <c r="CJ337" i="6"/>
  <c r="CI337" i="6"/>
  <c r="CH337" i="6"/>
  <c r="CM336" i="6"/>
  <c r="CL336" i="6"/>
  <c r="CK336" i="6"/>
  <c r="CJ336" i="6"/>
  <c r="CI336" i="6"/>
  <c r="CH336" i="6"/>
  <c r="CM335" i="6"/>
  <c r="CL335" i="6"/>
  <c r="CK335" i="6"/>
  <c r="CJ335" i="6"/>
  <c r="CI335" i="6"/>
  <c r="CH335" i="6"/>
  <c r="CM334" i="6"/>
  <c r="CL334" i="6"/>
  <c r="CK334" i="6"/>
  <c r="CJ334" i="6"/>
  <c r="CI334" i="6"/>
  <c r="CH334" i="6"/>
  <c r="CM333" i="6"/>
  <c r="CL333" i="6"/>
  <c r="CK333" i="6"/>
  <c r="CJ333" i="6"/>
  <c r="CI333" i="6"/>
  <c r="CH333" i="6"/>
  <c r="CM332" i="6"/>
  <c r="CL332" i="6"/>
  <c r="CK332" i="6"/>
  <c r="CJ332" i="6"/>
  <c r="CI332" i="6"/>
  <c r="CH332" i="6"/>
  <c r="CM331" i="6"/>
  <c r="CL331" i="6"/>
  <c r="CK331" i="6"/>
  <c r="CJ331" i="6"/>
  <c r="CI331" i="6"/>
  <c r="CH331" i="6"/>
  <c r="CM330" i="6"/>
  <c r="CL330" i="6"/>
  <c r="CK330" i="6"/>
  <c r="CJ330" i="6"/>
  <c r="CI330" i="6"/>
  <c r="CH330" i="6"/>
  <c r="CM329" i="6"/>
  <c r="CL329" i="6"/>
  <c r="CK329" i="6"/>
  <c r="CJ329" i="6"/>
  <c r="CI329" i="6"/>
  <c r="CH329" i="6"/>
  <c r="CM328" i="6"/>
  <c r="CL328" i="6"/>
  <c r="CK328" i="6"/>
  <c r="CJ328" i="6"/>
  <c r="CI328" i="6"/>
  <c r="CH328" i="6"/>
  <c r="CM327" i="6"/>
  <c r="CL327" i="6"/>
  <c r="CK327" i="6"/>
  <c r="CJ327" i="6"/>
  <c r="CI327" i="6"/>
  <c r="CH327" i="6"/>
  <c r="CM326" i="6"/>
  <c r="CL326" i="6"/>
  <c r="CK326" i="6"/>
  <c r="CJ326" i="6"/>
  <c r="CI326" i="6"/>
  <c r="CH326" i="6"/>
  <c r="CM325" i="6"/>
  <c r="CL325" i="6"/>
  <c r="CK325" i="6"/>
  <c r="CJ325" i="6"/>
  <c r="CI325" i="6"/>
  <c r="CH325" i="6"/>
  <c r="CM324" i="6"/>
  <c r="CL324" i="6"/>
  <c r="CK324" i="6"/>
  <c r="CJ324" i="6"/>
  <c r="CI324" i="6"/>
  <c r="CH324" i="6"/>
  <c r="CM323" i="6"/>
  <c r="CL323" i="6"/>
  <c r="CK323" i="6"/>
  <c r="CJ323" i="6"/>
  <c r="CI323" i="6"/>
  <c r="CH323" i="6"/>
  <c r="CM322" i="6"/>
  <c r="CL322" i="6"/>
  <c r="CK322" i="6"/>
  <c r="CJ322" i="6"/>
  <c r="CI322" i="6"/>
  <c r="CH322" i="6"/>
  <c r="CM321" i="6"/>
  <c r="CL321" i="6"/>
  <c r="CK321" i="6"/>
  <c r="CJ321" i="6"/>
  <c r="CI321" i="6"/>
  <c r="CH321" i="6"/>
  <c r="CM320" i="6"/>
  <c r="CL320" i="6"/>
  <c r="CK320" i="6"/>
  <c r="CJ320" i="6"/>
  <c r="CI320" i="6"/>
  <c r="CH320" i="6"/>
  <c r="CM319" i="6"/>
  <c r="CL319" i="6"/>
  <c r="CK319" i="6"/>
  <c r="CJ319" i="6"/>
  <c r="CI319" i="6"/>
  <c r="CH319" i="6"/>
  <c r="CM318" i="6"/>
  <c r="CL318" i="6"/>
  <c r="CK318" i="6"/>
  <c r="CJ318" i="6"/>
  <c r="CI318" i="6"/>
  <c r="CH318" i="6"/>
  <c r="CM317" i="6"/>
  <c r="CL317" i="6"/>
  <c r="CK317" i="6"/>
  <c r="CJ317" i="6"/>
  <c r="CI317" i="6"/>
  <c r="CH317" i="6"/>
  <c r="CM316" i="6"/>
  <c r="CL316" i="6"/>
  <c r="CK316" i="6"/>
  <c r="CJ316" i="6"/>
  <c r="CI316" i="6"/>
  <c r="CH316" i="6"/>
  <c r="CM315" i="6"/>
  <c r="CL315" i="6"/>
  <c r="CK315" i="6"/>
  <c r="CJ315" i="6"/>
  <c r="CI315" i="6"/>
  <c r="CH315" i="6"/>
  <c r="CM314" i="6"/>
  <c r="CL314" i="6"/>
  <c r="CK314" i="6"/>
  <c r="CJ314" i="6"/>
  <c r="CI314" i="6"/>
  <c r="CH314" i="6"/>
  <c r="CM313" i="6"/>
  <c r="CL313" i="6"/>
  <c r="CK313" i="6"/>
  <c r="CJ313" i="6"/>
  <c r="CI313" i="6"/>
  <c r="CH313" i="6"/>
  <c r="CM312" i="6"/>
  <c r="CL312" i="6"/>
  <c r="CK312" i="6"/>
  <c r="CJ312" i="6"/>
  <c r="CI312" i="6"/>
  <c r="CH312" i="6"/>
  <c r="CM311" i="6"/>
  <c r="CL311" i="6"/>
  <c r="CK311" i="6"/>
  <c r="CJ311" i="6"/>
  <c r="CI311" i="6"/>
  <c r="CH311" i="6"/>
  <c r="CM310" i="6"/>
  <c r="CL310" i="6"/>
  <c r="CK310" i="6"/>
  <c r="CJ310" i="6"/>
  <c r="CI310" i="6"/>
  <c r="CH310" i="6"/>
  <c r="CM309" i="6"/>
  <c r="CL309" i="6"/>
  <c r="CK309" i="6"/>
  <c r="CJ309" i="6"/>
  <c r="CI309" i="6"/>
  <c r="CH309" i="6"/>
  <c r="CM308" i="6"/>
  <c r="CL308" i="6"/>
  <c r="CK308" i="6"/>
  <c r="CJ308" i="6"/>
  <c r="CI308" i="6"/>
  <c r="CH308" i="6"/>
  <c r="CM307" i="6"/>
  <c r="CL307" i="6"/>
  <c r="CK307" i="6"/>
  <c r="CJ307" i="6"/>
  <c r="CI307" i="6"/>
  <c r="CH307" i="6"/>
  <c r="CM306" i="6"/>
  <c r="CL306" i="6"/>
  <c r="CK306" i="6"/>
  <c r="CJ306" i="6"/>
  <c r="CI306" i="6"/>
  <c r="CH306" i="6"/>
  <c r="CM305" i="6"/>
  <c r="CL305" i="6"/>
  <c r="CK305" i="6"/>
  <c r="CJ305" i="6"/>
  <c r="CI305" i="6"/>
  <c r="CH305" i="6"/>
  <c r="CM304" i="6"/>
  <c r="CL304" i="6"/>
  <c r="CK304" i="6"/>
  <c r="CJ304" i="6"/>
  <c r="CI304" i="6"/>
  <c r="CH304" i="6"/>
  <c r="CM303" i="6"/>
  <c r="CL303" i="6"/>
  <c r="CK303" i="6"/>
  <c r="CJ303" i="6"/>
  <c r="CI303" i="6"/>
  <c r="CH303" i="6"/>
  <c r="CM302" i="6"/>
  <c r="CL302" i="6"/>
  <c r="CK302" i="6"/>
  <c r="CJ302" i="6"/>
  <c r="CI302" i="6"/>
  <c r="CH302" i="6"/>
  <c r="CM301" i="6"/>
  <c r="CL301" i="6"/>
  <c r="CK301" i="6"/>
  <c r="CJ301" i="6"/>
  <c r="CI301" i="6"/>
  <c r="CH301" i="6"/>
  <c r="CM300" i="6"/>
  <c r="CL300" i="6"/>
  <c r="CK300" i="6"/>
  <c r="CJ300" i="6"/>
  <c r="CI300" i="6"/>
  <c r="CH300" i="6"/>
  <c r="CM299" i="6"/>
  <c r="CL299" i="6"/>
  <c r="CK299" i="6"/>
  <c r="CJ299" i="6"/>
  <c r="CI299" i="6"/>
  <c r="CH299" i="6"/>
  <c r="CM298" i="6"/>
  <c r="CL298" i="6"/>
  <c r="CK298" i="6"/>
  <c r="CJ298" i="6"/>
  <c r="CI298" i="6"/>
  <c r="CH298" i="6"/>
  <c r="CM297" i="6"/>
  <c r="CL297" i="6"/>
  <c r="CK297" i="6"/>
  <c r="CJ297" i="6"/>
  <c r="CI297" i="6"/>
  <c r="CH297" i="6"/>
  <c r="CM296" i="6"/>
  <c r="CL296" i="6"/>
  <c r="CK296" i="6"/>
  <c r="CJ296" i="6"/>
  <c r="CI296" i="6"/>
  <c r="CH296" i="6"/>
  <c r="CM295" i="6"/>
  <c r="CL295" i="6"/>
  <c r="CK295" i="6"/>
  <c r="CJ295" i="6"/>
  <c r="CI295" i="6"/>
  <c r="CH295" i="6"/>
  <c r="CM294" i="6"/>
  <c r="CL294" i="6"/>
  <c r="CK294" i="6"/>
  <c r="CJ294" i="6"/>
  <c r="CI294" i="6"/>
  <c r="CH294" i="6"/>
  <c r="CM293" i="6"/>
  <c r="CL293" i="6"/>
  <c r="CK293" i="6"/>
  <c r="CJ293" i="6"/>
  <c r="CI293" i="6"/>
  <c r="CH293" i="6"/>
  <c r="CM292" i="6"/>
  <c r="CL292" i="6"/>
  <c r="CK292" i="6"/>
  <c r="CJ292" i="6"/>
  <c r="CI292" i="6"/>
  <c r="CH292" i="6"/>
  <c r="CM291" i="6"/>
  <c r="CL291" i="6"/>
  <c r="CK291" i="6"/>
  <c r="CJ291" i="6"/>
  <c r="CI291" i="6"/>
  <c r="CH291" i="6"/>
  <c r="CM290" i="6"/>
  <c r="CL290" i="6"/>
  <c r="CK290" i="6"/>
  <c r="CJ290" i="6"/>
  <c r="CI290" i="6"/>
  <c r="CH290" i="6"/>
  <c r="CM289" i="6"/>
  <c r="CL289" i="6"/>
  <c r="CK289" i="6"/>
  <c r="CJ289" i="6"/>
  <c r="CI289" i="6"/>
  <c r="CH289" i="6"/>
  <c r="CM288" i="6"/>
  <c r="CL288" i="6"/>
  <c r="CK288" i="6"/>
  <c r="CJ288" i="6"/>
  <c r="CI288" i="6"/>
  <c r="CH288" i="6"/>
  <c r="CM287" i="6"/>
  <c r="CL287" i="6"/>
  <c r="CK287" i="6"/>
  <c r="CJ287" i="6"/>
  <c r="CI287" i="6"/>
  <c r="CH287" i="6"/>
  <c r="CM286" i="6"/>
  <c r="CL286" i="6"/>
  <c r="CK286" i="6"/>
  <c r="CJ286" i="6"/>
  <c r="CI286" i="6"/>
  <c r="CH286" i="6"/>
  <c r="CM285" i="6"/>
  <c r="CL285" i="6"/>
  <c r="CK285" i="6"/>
  <c r="CJ285" i="6"/>
  <c r="CI285" i="6"/>
  <c r="CH285" i="6"/>
  <c r="CM284" i="6"/>
  <c r="CL284" i="6"/>
  <c r="CK284" i="6"/>
  <c r="CJ284" i="6"/>
  <c r="CI284" i="6"/>
  <c r="CH284" i="6"/>
  <c r="CM283" i="6"/>
  <c r="CL283" i="6"/>
  <c r="CK283" i="6"/>
  <c r="CJ283" i="6"/>
  <c r="CI283" i="6"/>
  <c r="CH283" i="6"/>
  <c r="CM282" i="6"/>
  <c r="CL282" i="6"/>
  <c r="CK282" i="6"/>
  <c r="CJ282" i="6"/>
  <c r="CI282" i="6"/>
  <c r="CH282" i="6"/>
  <c r="CM281" i="6"/>
  <c r="CL281" i="6"/>
  <c r="CK281" i="6"/>
  <c r="CJ281" i="6"/>
  <c r="CI281" i="6"/>
  <c r="CH281" i="6"/>
  <c r="CM280" i="6"/>
  <c r="CL280" i="6"/>
  <c r="CK280" i="6"/>
  <c r="CJ280" i="6"/>
  <c r="CI280" i="6"/>
  <c r="CH280" i="6"/>
  <c r="CM279" i="6"/>
  <c r="CL279" i="6"/>
  <c r="CK279" i="6"/>
  <c r="CJ279" i="6"/>
  <c r="CI279" i="6"/>
  <c r="CH279" i="6"/>
  <c r="CM278" i="6"/>
  <c r="CL278" i="6"/>
  <c r="CK278" i="6"/>
  <c r="CJ278" i="6"/>
  <c r="CI278" i="6"/>
  <c r="CH278" i="6"/>
  <c r="CM277" i="6"/>
  <c r="CL277" i="6"/>
  <c r="CK277" i="6"/>
  <c r="CJ277" i="6"/>
  <c r="CI277" i="6"/>
  <c r="CH277" i="6"/>
  <c r="CM276" i="6"/>
  <c r="CL276" i="6"/>
  <c r="CK276" i="6"/>
  <c r="CJ276" i="6"/>
  <c r="CI276" i="6"/>
  <c r="CH276" i="6"/>
  <c r="CM275" i="6"/>
  <c r="CL275" i="6"/>
  <c r="CK275" i="6"/>
  <c r="CJ275" i="6"/>
  <c r="CI275" i="6"/>
  <c r="CH275" i="6"/>
  <c r="CM274" i="6"/>
  <c r="CL274" i="6"/>
  <c r="CK274" i="6"/>
  <c r="CJ274" i="6"/>
  <c r="CI274" i="6"/>
  <c r="CH274" i="6"/>
  <c r="CM273" i="6"/>
  <c r="CL273" i="6"/>
  <c r="CK273" i="6"/>
  <c r="CJ273" i="6"/>
  <c r="CI273" i="6"/>
  <c r="CH273" i="6"/>
  <c r="CM272" i="6"/>
  <c r="CL272" i="6"/>
  <c r="CK272" i="6"/>
  <c r="CJ272" i="6"/>
  <c r="CI272" i="6"/>
  <c r="CH272" i="6"/>
  <c r="CM271" i="6"/>
  <c r="CL271" i="6"/>
  <c r="CK271" i="6"/>
  <c r="CJ271" i="6"/>
  <c r="CI271" i="6"/>
  <c r="CH271" i="6"/>
  <c r="CM270" i="6"/>
  <c r="CL270" i="6"/>
  <c r="CK270" i="6"/>
  <c r="CJ270" i="6"/>
  <c r="CI270" i="6"/>
  <c r="CH270" i="6"/>
  <c r="CM269" i="6"/>
  <c r="CL269" i="6"/>
  <c r="CK269" i="6"/>
  <c r="CJ269" i="6"/>
  <c r="CI269" i="6"/>
  <c r="CH269" i="6"/>
  <c r="CM268" i="6"/>
  <c r="CL268" i="6"/>
  <c r="CK268" i="6"/>
  <c r="CJ268" i="6"/>
  <c r="CI268" i="6"/>
  <c r="CH268" i="6"/>
  <c r="CM267" i="6"/>
  <c r="CL267" i="6"/>
  <c r="CK267" i="6"/>
  <c r="CJ267" i="6"/>
  <c r="CI267" i="6"/>
  <c r="CH267" i="6"/>
  <c r="CM266" i="6"/>
  <c r="CL266" i="6"/>
  <c r="CK266" i="6"/>
  <c r="CJ266" i="6"/>
  <c r="CI266" i="6"/>
  <c r="CH266" i="6"/>
  <c r="CM265" i="6"/>
  <c r="CL265" i="6"/>
  <c r="CK265" i="6"/>
  <c r="CJ265" i="6"/>
  <c r="CI265" i="6"/>
  <c r="CH265" i="6"/>
  <c r="CM264" i="6"/>
  <c r="CL264" i="6"/>
  <c r="CK264" i="6"/>
  <c r="CJ264" i="6"/>
  <c r="CI264" i="6"/>
  <c r="CH264" i="6"/>
  <c r="CM263" i="6"/>
  <c r="CL263" i="6"/>
  <c r="CK263" i="6"/>
  <c r="CJ263" i="6"/>
  <c r="CI263" i="6"/>
  <c r="CH263" i="6"/>
  <c r="CM262" i="6"/>
  <c r="CL262" i="6"/>
  <c r="CK262" i="6"/>
  <c r="CJ262" i="6"/>
  <c r="CI262" i="6"/>
  <c r="CH262" i="6"/>
  <c r="CM261" i="6"/>
  <c r="CL261" i="6"/>
  <c r="CK261" i="6"/>
  <c r="CJ261" i="6"/>
  <c r="CI261" i="6"/>
  <c r="CH261" i="6"/>
  <c r="CM260" i="6"/>
  <c r="CL260" i="6"/>
  <c r="CK260" i="6"/>
  <c r="CJ260" i="6"/>
  <c r="CI260" i="6"/>
  <c r="CH260" i="6"/>
  <c r="CM259" i="6"/>
  <c r="CL259" i="6"/>
  <c r="CK259" i="6"/>
  <c r="CJ259" i="6"/>
  <c r="CI259" i="6"/>
  <c r="CH259" i="6"/>
  <c r="CM258" i="6"/>
  <c r="CL258" i="6"/>
  <c r="CK258" i="6"/>
  <c r="CJ258" i="6"/>
  <c r="CI258" i="6"/>
  <c r="CH258" i="6"/>
  <c r="CM257" i="6"/>
  <c r="CL257" i="6"/>
  <c r="CK257" i="6"/>
  <c r="CJ257" i="6"/>
  <c r="CI257" i="6"/>
  <c r="CH257" i="6"/>
  <c r="CM256" i="6"/>
  <c r="CL256" i="6"/>
  <c r="CK256" i="6"/>
  <c r="CJ256" i="6"/>
  <c r="CI256" i="6"/>
  <c r="CH256" i="6"/>
  <c r="CM255" i="6"/>
  <c r="CL255" i="6"/>
  <c r="CK255" i="6"/>
  <c r="CJ255" i="6"/>
  <c r="CI255" i="6"/>
  <c r="CH255" i="6"/>
  <c r="CM254" i="6"/>
  <c r="CL254" i="6"/>
  <c r="CK254" i="6"/>
  <c r="CJ254" i="6"/>
  <c r="CI254" i="6"/>
  <c r="CH254" i="6"/>
  <c r="CM253" i="6"/>
  <c r="CL253" i="6"/>
  <c r="CK253" i="6"/>
  <c r="CJ253" i="6"/>
  <c r="CI253" i="6"/>
  <c r="CH253" i="6"/>
  <c r="CM252" i="6"/>
  <c r="CL252" i="6"/>
  <c r="CK252" i="6"/>
  <c r="CJ252" i="6"/>
  <c r="CI252" i="6"/>
  <c r="CH252" i="6"/>
  <c r="CM251" i="6"/>
  <c r="CL251" i="6"/>
  <c r="CK251" i="6"/>
  <c r="CJ251" i="6"/>
  <c r="CI251" i="6"/>
  <c r="CH251" i="6"/>
  <c r="CM250" i="6"/>
  <c r="CL250" i="6"/>
  <c r="CK250" i="6"/>
  <c r="CJ250" i="6"/>
  <c r="CI250" i="6"/>
  <c r="CH250" i="6"/>
  <c r="CM249" i="6"/>
  <c r="CL249" i="6"/>
  <c r="CK249" i="6"/>
  <c r="CJ249" i="6"/>
  <c r="CI249" i="6"/>
  <c r="CH249" i="6"/>
  <c r="CM248" i="6"/>
  <c r="CL248" i="6"/>
  <c r="CK248" i="6"/>
  <c r="CJ248" i="6"/>
  <c r="CI248" i="6"/>
  <c r="CH248" i="6"/>
  <c r="CM247" i="6"/>
  <c r="CL247" i="6"/>
  <c r="CK247" i="6"/>
  <c r="CJ247" i="6"/>
  <c r="CI247" i="6"/>
  <c r="CH247" i="6"/>
  <c r="CM246" i="6"/>
  <c r="CL246" i="6"/>
  <c r="CK246" i="6"/>
  <c r="CJ246" i="6"/>
  <c r="CI246" i="6"/>
  <c r="CH246" i="6"/>
  <c r="CM245" i="6"/>
  <c r="CL245" i="6"/>
  <c r="CK245" i="6"/>
  <c r="CJ245" i="6"/>
  <c r="CI245" i="6"/>
  <c r="CH245" i="6"/>
  <c r="CM244" i="6"/>
  <c r="CL244" i="6"/>
  <c r="CK244" i="6"/>
  <c r="CJ244" i="6"/>
  <c r="CI244" i="6"/>
  <c r="CH244" i="6"/>
  <c r="CM243" i="6"/>
  <c r="CL243" i="6"/>
  <c r="CK243" i="6"/>
  <c r="CJ243" i="6"/>
  <c r="CI243" i="6"/>
  <c r="CH243" i="6"/>
  <c r="CM242" i="6"/>
  <c r="CL242" i="6"/>
  <c r="CK242" i="6"/>
  <c r="CJ242" i="6"/>
  <c r="CI242" i="6"/>
  <c r="CH242" i="6"/>
  <c r="CM241" i="6"/>
  <c r="CL241" i="6"/>
  <c r="CK241" i="6"/>
  <c r="CJ241" i="6"/>
  <c r="CI241" i="6"/>
  <c r="CH241" i="6"/>
  <c r="CM240" i="6"/>
  <c r="CL240" i="6"/>
  <c r="CK240" i="6"/>
  <c r="CJ240" i="6"/>
  <c r="CI240" i="6"/>
  <c r="CH240" i="6"/>
  <c r="CM239" i="6"/>
  <c r="CL239" i="6"/>
  <c r="CK239" i="6"/>
  <c r="CJ239" i="6"/>
  <c r="CI239" i="6"/>
  <c r="CH239" i="6"/>
  <c r="CM238" i="6"/>
  <c r="CL238" i="6"/>
  <c r="CK238" i="6"/>
  <c r="CJ238" i="6"/>
  <c r="CI238" i="6"/>
  <c r="CH238" i="6"/>
  <c r="CM237" i="6"/>
  <c r="CL237" i="6"/>
  <c r="CK237" i="6"/>
  <c r="CJ237" i="6"/>
  <c r="CI237" i="6"/>
  <c r="CH237" i="6"/>
  <c r="CM236" i="6"/>
  <c r="CL236" i="6"/>
  <c r="CK236" i="6"/>
  <c r="CJ236" i="6"/>
  <c r="CI236" i="6"/>
  <c r="CH236" i="6"/>
  <c r="CM235" i="6"/>
  <c r="CL235" i="6"/>
  <c r="CK235" i="6"/>
  <c r="CJ235" i="6"/>
  <c r="CI235" i="6"/>
  <c r="CH235" i="6"/>
  <c r="CM234" i="6"/>
  <c r="CL234" i="6"/>
  <c r="CK234" i="6"/>
  <c r="CJ234" i="6"/>
  <c r="CI234" i="6"/>
  <c r="CH234" i="6"/>
  <c r="CM233" i="6"/>
  <c r="CL233" i="6"/>
  <c r="CK233" i="6"/>
  <c r="CJ233" i="6"/>
  <c r="CI233" i="6"/>
  <c r="CH233" i="6"/>
  <c r="CM232" i="6"/>
  <c r="CL232" i="6"/>
  <c r="CK232" i="6"/>
  <c r="CJ232" i="6"/>
  <c r="CI232" i="6"/>
  <c r="CH232" i="6"/>
  <c r="CM231" i="6"/>
  <c r="CL231" i="6"/>
  <c r="CK231" i="6"/>
  <c r="CJ231" i="6"/>
  <c r="CI231" i="6"/>
  <c r="CH231" i="6"/>
  <c r="CM230" i="6"/>
  <c r="CL230" i="6"/>
  <c r="CK230" i="6"/>
  <c r="CJ230" i="6"/>
  <c r="CI230" i="6"/>
  <c r="CH230" i="6"/>
  <c r="CM229" i="6"/>
  <c r="CL229" i="6"/>
  <c r="CK229" i="6"/>
  <c r="CJ229" i="6"/>
  <c r="CI229" i="6"/>
  <c r="CH229" i="6"/>
  <c r="CM228" i="6"/>
  <c r="CL228" i="6"/>
  <c r="CK228" i="6"/>
  <c r="CJ228" i="6"/>
  <c r="CI228" i="6"/>
  <c r="CH228" i="6"/>
  <c r="CM227" i="6"/>
  <c r="CL227" i="6"/>
  <c r="CK227" i="6"/>
  <c r="CJ227" i="6"/>
  <c r="CI227" i="6"/>
  <c r="CH227" i="6"/>
  <c r="CM226" i="6"/>
  <c r="CL226" i="6"/>
  <c r="CK226" i="6"/>
  <c r="CJ226" i="6"/>
  <c r="CI226" i="6"/>
  <c r="CH226" i="6"/>
  <c r="CM225" i="6"/>
  <c r="CL225" i="6"/>
  <c r="CK225" i="6"/>
  <c r="CJ225" i="6"/>
  <c r="CI225" i="6"/>
  <c r="CH225" i="6"/>
  <c r="CM224" i="6"/>
  <c r="CL224" i="6"/>
  <c r="CK224" i="6"/>
  <c r="CJ224" i="6"/>
  <c r="CI224" i="6"/>
  <c r="CH224" i="6"/>
  <c r="CM223" i="6"/>
  <c r="CL223" i="6"/>
  <c r="CK223" i="6"/>
  <c r="CJ223" i="6"/>
  <c r="CI223" i="6"/>
  <c r="CH223" i="6"/>
  <c r="CM222" i="6"/>
  <c r="CL222" i="6"/>
  <c r="CK222" i="6"/>
  <c r="CJ222" i="6"/>
  <c r="CI222" i="6"/>
  <c r="CH222" i="6"/>
  <c r="CM221" i="6"/>
  <c r="CL221" i="6"/>
  <c r="CK221" i="6"/>
  <c r="CJ221" i="6"/>
  <c r="CI221" i="6"/>
  <c r="CH221" i="6"/>
  <c r="CM220" i="6"/>
  <c r="CL220" i="6"/>
  <c r="CK220" i="6"/>
  <c r="CJ220" i="6"/>
  <c r="CI220" i="6"/>
  <c r="CH220" i="6"/>
  <c r="CM219" i="6"/>
  <c r="CL219" i="6"/>
  <c r="CK219" i="6"/>
  <c r="CJ219" i="6"/>
  <c r="CI219" i="6"/>
  <c r="CH219" i="6"/>
  <c r="CM218" i="6"/>
  <c r="CL218" i="6"/>
  <c r="CK218" i="6"/>
  <c r="CJ218" i="6"/>
  <c r="CI218" i="6"/>
  <c r="CH218" i="6"/>
  <c r="CM217" i="6"/>
  <c r="CL217" i="6"/>
  <c r="CK217" i="6"/>
  <c r="CJ217" i="6"/>
  <c r="CI217" i="6"/>
  <c r="CH217" i="6"/>
  <c r="CM216" i="6"/>
  <c r="CL216" i="6"/>
  <c r="CK216" i="6"/>
  <c r="CJ216" i="6"/>
  <c r="CI216" i="6"/>
  <c r="CH216" i="6"/>
  <c r="CM215" i="6"/>
  <c r="CL215" i="6"/>
  <c r="CK215" i="6"/>
  <c r="CJ215" i="6"/>
  <c r="CI215" i="6"/>
  <c r="CH215" i="6"/>
  <c r="CM214" i="6"/>
  <c r="CL214" i="6"/>
  <c r="CK214" i="6"/>
  <c r="CJ214" i="6"/>
  <c r="CI214" i="6"/>
  <c r="CH214" i="6"/>
  <c r="CM213" i="6"/>
  <c r="CL213" i="6"/>
  <c r="CK213" i="6"/>
  <c r="CJ213" i="6"/>
  <c r="CI213" i="6"/>
  <c r="CH213" i="6"/>
  <c r="CM212" i="6"/>
  <c r="CL212" i="6"/>
  <c r="CK212" i="6"/>
  <c r="CJ212" i="6"/>
  <c r="CI212" i="6"/>
  <c r="CH212" i="6"/>
  <c r="CM211" i="6"/>
  <c r="CL211" i="6"/>
  <c r="CK211" i="6"/>
  <c r="CJ211" i="6"/>
  <c r="CI211" i="6"/>
  <c r="CH211" i="6"/>
  <c r="CM210" i="6"/>
  <c r="CL210" i="6"/>
  <c r="CK210" i="6"/>
  <c r="CJ210" i="6"/>
  <c r="CI210" i="6"/>
  <c r="CH210" i="6"/>
  <c r="CM209" i="6"/>
  <c r="CL209" i="6"/>
  <c r="CK209" i="6"/>
  <c r="CJ209" i="6"/>
  <c r="CI209" i="6"/>
  <c r="CH209" i="6"/>
  <c r="CM208" i="6"/>
  <c r="CL208" i="6"/>
  <c r="CK208" i="6"/>
  <c r="CJ208" i="6"/>
  <c r="CI208" i="6"/>
  <c r="CH208" i="6"/>
  <c r="CM207" i="6"/>
  <c r="CL207" i="6"/>
  <c r="CK207" i="6"/>
  <c r="CJ207" i="6"/>
  <c r="CI207" i="6"/>
  <c r="CH207" i="6"/>
  <c r="CM206" i="6"/>
  <c r="CL206" i="6"/>
  <c r="CK206" i="6"/>
  <c r="CJ206" i="6"/>
  <c r="CI206" i="6"/>
  <c r="CH206" i="6"/>
  <c r="CM205" i="6"/>
  <c r="CL205" i="6"/>
  <c r="CK205" i="6"/>
  <c r="CJ205" i="6"/>
  <c r="CI205" i="6"/>
  <c r="CH205" i="6"/>
  <c r="CM204" i="6"/>
  <c r="CL204" i="6"/>
  <c r="CK204" i="6"/>
  <c r="CJ204" i="6"/>
  <c r="CI204" i="6"/>
  <c r="CH204" i="6"/>
  <c r="CM203" i="6"/>
  <c r="CL203" i="6"/>
  <c r="CK203" i="6"/>
  <c r="CJ203" i="6"/>
  <c r="CI203" i="6"/>
  <c r="CH203" i="6"/>
  <c r="CM202" i="6"/>
  <c r="CL202" i="6"/>
  <c r="CK202" i="6"/>
  <c r="CJ202" i="6"/>
  <c r="CI202" i="6"/>
  <c r="CH202" i="6"/>
  <c r="CM201" i="6"/>
  <c r="CL201" i="6"/>
  <c r="CK201" i="6"/>
  <c r="CJ201" i="6"/>
  <c r="CI201" i="6"/>
  <c r="CH201" i="6"/>
  <c r="CM200" i="6"/>
  <c r="CL200" i="6"/>
  <c r="CK200" i="6"/>
  <c r="CJ200" i="6"/>
  <c r="CI200" i="6"/>
  <c r="CH200" i="6"/>
  <c r="CM199" i="6"/>
  <c r="CL199" i="6"/>
  <c r="CK199" i="6"/>
  <c r="CJ199" i="6"/>
  <c r="CI199" i="6"/>
  <c r="CH199" i="6"/>
  <c r="CM198" i="6"/>
  <c r="CL198" i="6"/>
  <c r="CK198" i="6"/>
  <c r="CJ198" i="6"/>
  <c r="CI198" i="6"/>
  <c r="CH198" i="6"/>
  <c r="CM197" i="6"/>
  <c r="CL197" i="6"/>
  <c r="CK197" i="6"/>
  <c r="CJ197" i="6"/>
  <c r="CI197" i="6"/>
  <c r="CH197" i="6"/>
  <c r="CM196" i="6"/>
  <c r="CL196" i="6"/>
  <c r="CK196" i="6"/>
  <c r="CJ196" i="6"/>
  <c r="CI196" i="6"/>
  <c r="CH196" i="6"/>
  <c r="CM195" i="6"/>
  <c r="CL195" i="6"/>
  <c r="CK195" i="6"/>
  <c r="CJ195" i="6"/>
  <c r="CI195" i="6"/>
  <c r="CH195" i="6"/>
  <c r="CM194" i="6"/>
  <c r="CL194" i="6"/>
  <c r="CK194" i="6"/>
  <c r="CJ194" i="6"/>
  <c r="CI194" i="6"/>
  <c r="CH194" i="6"/>
  <c r="CM193" i="6"/>
  <c r="CL193" i="6"/>
  <c r="CK193" i="6"/>
  <c r="CJ193" i="6"/>
  <c r="CI193" i="6"/>
  <c r="CH193" i="6"/>
  <c r="CM192" i="6"/>
  <c r="CL192" i="6"/>
  <c r="CK192" i="6"/>
  <c r="CJ192" i="6"/>
  <c r="CI192" i="6"/>
  <c r="CH192" i="6"/>
  <c r="CM191" i="6"/>
  <c r="CL191" i="6"/>
  <c r="CK191" i="6"/>
  <c r="CJ191" i="6"/>
  <c r="CI191" i="6"/>
  <c r="CH191" i="6"/>
  <c r="CM190" i="6"/>
  <c r="CL190" i="6"/>
  <c r="CK190" i="6"/>
  <c r="CJ190" i="6"/>
  <c r="CI190" i="6"/>
  <c r="CH190" i="6"/>
  <c r="CM189" i="6"/>
  <c r="CL189" i="6"/>
  <c r="CK189" i="6"/>
  <c r="CJ189" i="6"/>
  <c r="CI189" i="6"/>
  <c r="CH189" i="6"/>
  <c r="CM188" i="6"/>
  <c r="CL188" i="6"/>
  <c r="CK188" i="6"/>
  <c r="CJ188" i="6"/>
  <c r="CI188" i="6"/>
  <c r="CH188" i="6"/>
  <c r="CM187" i="6"/>
  <c r="CL187" i="6"/>
  <c r="CK187" i="6"/>
  <c r="CJ187" i="6"/>
  <c r="CI187" i="6"/>
  <c r="CH187" i="6"/>
  <c r="CM186" i="6"/>
  <c r="CL186" i="6"/>
  <c r="CK186" i="6"/>
  <c r="CJ186" i="6"/>
  <c r="CI186" i="6"/>
  <c r="CH186" i="6"/>
  <c r="CM185" i="6"/>
  <c r="CL185" i="6"/>
  <c r="CK185" i="6"/>
  <c r="CJ185" i="6"/>
  <c r="CI185" i="6"/>
  <c r="CH185" i="6"/>
  <c r="CM184" i="6"/>
  <c r="CL184" i="6"/>
  <c r="CK184" i="6"/>
  <c r="CJ184" i="6"/>
  <c r="CI184" i="6"/>
  <c r="CH184" i="6"/>
  <c r="CM183" i="6"/>
  <c r="CL183" i="6"/>
  <c r="CK183" i="6"/>
  <c r="CJ183" i="6"/>
  <c r="CI183" i="6"/>
  <c r="CH183" i="6"/>
  <c r="CM182" i="6"/>
  <c r="CL182" i="6"/>
  <c r="CK182" i="6"/>
  <c r="CJ182" i="6"/>
  <c r="CI182" i="6"/>
  <c r="CH182" i="6"/>
  <c r="CM181" i="6"/>
  <c r="CL181" i="6"/>
  <c r="CK181" i="6"/>
  <c r="CJ181" i="6"/>
  <c r="CI181" i="6"/>
  <c r="CH181" i="6"/>
  <c r="CM180" i="6"/>
  <c r="CL180" i="6"/>
  <c r="CK180" i="6"/>
  <c r="CJ180" i="6"/>
  <c r="CI180" i="6"/>
  <c r="CH180" i="6"/>
  <c r="CM179" i="6"/>
  <c r="CL179" i="6"/>
  <c r="CK179" i="6"/>
  <c r="CJ179" i="6"/>
  <c r="CI179" i="6"/>
  <c r="CH179" i="6"/>
  <c r="CM178" i="6"/>
  <c r="CL178" i="6"/>
  <c r="CK178" i="6"/>
  <c r="CJ178" i="6"/>
  <c r="CI178" i="6"/>
  <c r="CH178" i="6"/>
  <c r="CM177" i="6"/>
  <c r="CL177" i="6"/>
  <c r="CK177" i="6"/>
  <c r="CJ177" i="6"/>
  <c r="CI177" i="6"/>
  <c r="CH177" i="6"/>
  <c r="CM176" i="6"/>
  <c r="CL176" i="6"/>
  <c r="CK176" i="6"/>
  <c r="CJ176" i="6"/>
  <c r="CI176" i="6"/>
  <c r="CH176" i="6"/>
  <c r="CM175" i="6"/>
  <c r="CL175" i="6"/>
  <c r="CK175" i="6"/>
  <c r="CJ175" i="6"/>
  <c r="CI175" i="6"/>
  <c r="CH175" i="6"/>
  <c r="CM174" i="6"/>
  <c r="CL174" i="6"/>
  <c r="CK174" i="6"/>
  <c r="CJ174" i="6"/>
  <c r="CI174" i="6"/>
  <c r="CH174" i="6"/>
  <c r="CM173" i="6"/>
  <c r="CL173" i="6"/>
  <c r="CK173" i="6"/>
  <c r="CJ173" i="6"/>
  <c r="CI173" i="6"/>
  <c r="CH173" i="6"/>
  <c r="CM172" i="6"/>
  <c r="CL172" i="6"/>
  <c r="CK172" i="6"/>
  <c r="CJ172" i="6"/>
  <c r="CI172" i="6"/>
  <c r="CH172" i="6"/>
  <c r="CM171" i="6"/>
  <c r="CL171" i="6"/>
  <c r="CK171" i="6"/>
  <c r="CJ171" i="6"/>
  <c r="CI171" i="6"/>
  <c r="CH171" i="6"/>
  <c r="CM170" i="6"/>
  <c r="CL170" i="6"/>
  <c r="CK170" i="6"/>
  <c r="CJ170" i="6"/>
  <c r="CI170" i="6"/>
  <c r="CH170" i="6"/>
  <c r="CM169" i="6"/>
  <c r="CL169" i="6"/>
  <c r="CK169" i="6"/>
  <c r="CJ169" i="6"/>
  <c r="CI169" i="6"/>
  <c r="CH169" i="6"/>
  <c r="CM168" i="6"/>
  <c r="CL168" i="6"/>
  <c r="CK168" i="6"/>
  <c r="CJ168" i="6"/>
  <c r="CI168" i="6"/>
  <c r="CH168" i="6"/>
  <c r="CM167" i="6"/>
  <c r="CL167" i="6"/>
  <c r="CK167" i="6"/>
  <c r="CJ167" i="6"/>
  <c r="CI167" i="6"/>
  <c r="CH167" i="6"/>
  <c r="CM166" i="6"/>
  <c r="CL166" i="6"/>
  <c r="CK166" i="6"/>
  <c r="CJ166" i="6"/>
  <c r="CI166" i="6"/>
  <c r="CH166" i="6"/>
  <c r="CM165" i="6"/>
  <c r="CL165" i="6"/>
  <c r="CK165" i="6"/>
  <c r="CJ165" i="6"/>
  <c r="CI165" i="6"/>
  <c r="CH165" i="6"/>
  <c r="CM164" i="6"/>
  <c r="CL164" i="6"/>
  <c r="CK164" i="6"/>
  <c r="CJ164" i="6"/>
  <c r="CI164" i="6"/>
  <c r="CH164" i="6"/>
  <c r="CM163" i="6"/>
  <c r="CL163" i="6"/>
  <c r="CK163" i="6"/>
  <c r="CJ163" i="6"/>
  <c r="CI163" i="6"/>
  <c r="CH163" i="6"/>
  <c r="CM162" i="6"/>
  <c r="CL162" i="6"/>
  <c r="CK162" i="6"/>
  <c r="CJ162" i="6"/>
  <c r="CI162" i="6"/>
  <c r="CH162" i="6"/>
  <c r="CM161" i="6"/>
  <c r="CL161" i="6"/>
  <c r="CK161" i="6"/>
  <c r="CJ161" i="6"/>
  <c r="CI161" i="6"/>
  <c r="CH161" i="6"/>
  <c r="CM160" i="6"/>
  <c r="CL160" i="6"/>
  <c r="CK160" i="6"/>
  <c r="CJ160" i="6"/>
  <c r="CI160" i="6"/>
  <c r="CH160" i="6"/>
  <c r="CM159" i="6"/>
  <c r="CL159" i="6"/>
  <c r="CK159" i="6"/>
  <c r="CJ159" i="6"/>
  <c r="CI159" i="6"/>
  <c r="CH159" i="6"/>
  <c r="CM158" i="6"/>
  <c r="CL158" i="6"/>
  <c r="CK158" i="6"/>
  <c r="CJ158" i="6"/>
  <c r="CI158" i="6"/>
  <c r="CH158" i="6"/>
  <c r="CM157" i="6"/>
  <c r="CL157" i="6"/>
  <c r="CK157" i="6"/>
  <c r="CJ157" i="6"/>
  <c r="CI157" i="6"/>
  <c r="CH157" i="6"/>
  <c r="CM156" i="6"/>
  <c r="CL156" i="6"/>
  <c r="CK156" i="6"/>
  <c r="CJ156" i="6"/>
  <c r="CI156" i="6"/>
  <c r="CH156" i="6"/>
  <c r="CM155" i="6"/>
  <c r="CL155" i="6"/>
  <c r="CK155" i="6"/>
  <c r="CJ155" i="6"/>
  <c r="CI155" i="6"/>
  <c r="CH155" i="6"/>
  <c r="CM154" i="6"/>
  <c r="CL154" i="6"/>
  <c r="CK154" i="6"/>
  <c r="CJ154" i="6"/>
  <c r="CI154" i="6"/>
  <c r="CH154" i="6"/>
  <c r="CM153" i="6"/>
  <c r="CL153" i="6"/>
  <c r="CK153" i="6"/>
  <c r="CJ153" i="6"/>
  <c r="CI153" i="6"/>
  <c r="CH153" i="6"/>
  <c r="CM152" i="6"/>
  <c r="CL152" i="6"/>
  <c r="CK152" i="6"/>
  <c r="CJ152" i="6"/>
  <c r="CI152" i="6"/>
  <c r="CH152" i="6"/>
  <c r="CM151" i="6"/>
  <c r="CL151" i="6"/>
  <c r="CK151" i="6"/>
  <c r="CJ151" i="6"/>
  <c r="CI151" i="6"/>
  <c r="CH151" i="6"/>
  <c r="CM150" i="6"/>
  <c r="CL150" i="6"/>
  <c r="CK150" i="6"/>
  <c r="CJ150" i="6"/>
  <c r="CI150" i="6"/>
  <c r="CH150" i="6"/>
  <c r="CM149" i="6"/>
  <c r="CL149" i="6"/>
  <c r="CK149" i="6"/>
  <c r="CJ149" i="6"/>
  <c r="CI149" i="6"/>
  <c r="CH149" i="6"/>
  <c r="CM148" i="6"/>
  <c r="CL148" i="6"/>
  <c r="CK148" i="6"/>
  <c r="CJ148" i="6"/>
  <c r="CI148" i="6"/>
  <c r="CH148" i="6"/>
  <c r="CM147" i="6"/>
  <c r="CL147" i="6"/>
  <c r="CK147" i="6"/>
  <c r="CJ147" i="6"/>
  <c r="CI147" i="6"/>
  <c r="CH147" i="6"/>
  <c r="CM146" i="6"/>
  <c r="CL146" i="6"/>
  <c r="CK146" i="6"/>
  <c r="CJ146" i="6"/>
  <c r="CI146" i="6"/>
  <c r="CH146" i="6"/>
  <c r="CM145" i="6"/>
  <c r="CL145" i="6"/>
  <c r="CK145" i="6"/>
  <c r="CJ145" i="6"/>
  <c r="CI145" i="6"/>
  <c r="CH145" i="6"/>
  <c r="CM144" i="6"/>
  <c r="CL144" i="6"/>
  <c r="CK144" i="6"/>
  <c r="CJ144" i="6"/>
  <c r="CI144" i="6"/>
  <c r="CH144" i="6"/>
  <c r="CM143" i="6"/>
  <c r="CL143" i="6"/>
  <c r="CK143" i="6"/>
  <c r="CJ143" i="6"/>
  <c r="CI143" i="6"/>
  <c r="CH143" i="6"/>
  <c r="CM142" i="6"/>
  <c r="CL142" i="6"/>
  <c r="CK142" i="6"/>
  <c r="CJ142" i="6"/>
  <c r="CI142" i="6"/>
  <c r="CH142" i="6"/>
  <c r="CM141" i="6"/>
  <c r="CL141" i="6"/>
  <c r="CK141" i="6"/>
  <c r="CJ141" i="6"/>
  <c r="CI141" i="6"/>
  <c r="CH141" i="6"/>
  <c r="CM140" i="6"/>
  <c r="CL140" i="6"/>
  <c r="CK140" i="6"/>
  <c r="CJ140" i="6"/>
  <c r="CI140" i="6"/>
  <c r="CH140" i="6"/>
  <c r="CM139" i="6"/>
  <c r="CL139" i="6"/>
  <c r="CK139" i="6"/>
  <c r="CJ139" i="6"/>
  <c r="CI139" i="6"/>
  <c r="CH139" i="6"/>
  <c r="CM138" i="6"/>
  <c r="CL138" i="6"/>
  <c r="CK138" i="6"/>
  <c r="CJ138" i="6"/>
  <c r="CI138" i="6"/>
  <c r="CH138" i="6"/>
  <c r="CM137" i="6"/>
  <c r="CL137" i="6"/>
  <c r="CK137" i="6"/>
  <c r="CJ137" i="6"/>
  <c r="CI137" i="6"/>
  <c r="CH137" i="6"/>
  <c r="CM136" i="6"/>
  <c r="CL136" i="6"/>
  <c r="CK136" i="6"/>
  <c r="CJ136" i="6"/>
  <c r="CI136" i="6"/>
  <c r="CH136" i="6"/>
  <c r="CM135" i="6"/>
  <c r="CL135" i="6"/>
  <c r="CK135" i="6"/>
  <c r="CJ135" i="6"/>
  <c r="CI135" i="6"/>
  <c r="CH135" i="6"/>
  <c r="CM134" i="6"/>
  <c r="CL134" i="6"/>
  <c r="CK134" i="6"/>
  <c r="CJ134" i="6"/>
  <c r="CI134" i="6"/>
  <c r="CH134" i="6"/>
  <c r="CM133" i="6"/>
  <c r="CL133" i="6"/>
  <c r="CK133" i="6"/>
  <c r="CJ133" i="6"/>
  <c r="CI133" i="6"/>
  <c r="CH133" i="6"/>
  <c r="CM132" i="6"/>
  <c r="CL132" i="6"/>
  <c r="CK132" i="6"/>
  <c r="CJ132" i="6"/>
  <c r="CI132" i="6"/>
  <c r="CH132" i="6"/>
  <c r="CM131" i="6"/>
  <c r="CL131" i="6"/>
  <c r="CK131" i="6"/>
  <c r="CJ131" i="6"/>
  <c r="CI131" i="6"/>
  <c r="CH131" i="6"/>
  <c r="CM130" i="6"/>
  <c r="CL130" i="6"/>
  <c r="CK130" i="6"/>
  <c r="CJ130" i="6"/>
  <c r="CI130" i="6"/>
  <c r="CH130" i="6"/>
  <c r="CM129" i="6"/>
  <c r="CL129" i="6"/>
  <c r="CK129" i="6"/>
  <c r="CJ129" i="6"/>
  <c r="CI129" i="6"/>
  <c r="CH129" i="6"/>
  <c r="CM128" i="6"/>
  <c r="CL128" i="6"/>
  <c r="CK128" i="6"/>
  <c r="CJ128" i="6"/>
  <c r="CI128" i="6"/>
  <c r="CH128" i="6"/>
  <c r="CM127" i="6"/>
  <c r="CL127" i="6"/>
  <c r="CK127" i="6"/>
  <c r="CJ127" i="6"/>
  <c r="CI127" i="6"/>
  <c r="CH127" i="6"/>
  <c r="CM126" i="6"/>
  <c r="CL126" i="6"/>
  <c r="CK126" i="6"/>
  <c r="CJ126" i="6"/>
  <c r="CI126" i="6"/>
  <c r="CH126" i="6"/>
  <c r="CM125" i="6"/>
  <c r="CL125" i="6"/>
  <c r="CK125" i="6"/>
  <c r="CJ125" i="6"/>
  <c r="CI125" i="6"/>
  <c r="CH125" i="6"/>
  <c r="CM124" i="6"/>
  <c r="CL124" i="6"/>
  <c r="CK124" i="6"/>
  <c r="CJ124" i="6"/>
  <c r="CI124" i="6"/>
  <c r="CH124" i="6"/>
  <c r="CM123" i="6"/>
  <c r="CL123" i="6"/>
  <c r="CK123" i="6"/>
  <c r="CJ123" i="6"/>
  <c r="CI123" i="6"/>
  <c r="CH123" i="6"/>
  <c r="CM122" i="6"/>
  <c r="CL122" i="6"/>
  <c r="CK122" i="6"/>
  <c r="CJ122" i="6"/>
  <c r="CI122" i="6"/>
  <c r="CH122" i="6"/>
  <c r="CM121" i="6"/>
  <c r="CL121" i="6"/>
  <c r="CK121" i="6"/>
  <c r="CJ121" i="6"/>
  <c r="CI121" i="6"/>
  <c r="CH121" i="6"/>
  <c r="CM120" i="6"/>
  <c r="CL120" i="6"/>
  <c r="CK120" i="6"/>
  <c r="CJ120" i="6"/>
  <c r="CI120" i="6"/>
  <c r="CH120" i="6"/>
  <c r="CM119" i="6"/>
  <c r="CL119" i="6"/>
  <c r="CK119" i="6"/>
  <c r="CJ119" i="6"/>
  <c r="CI119" i="6"/>
  <c r="CH119" i="6"/>
  <c r="CM118" i="6"/>
  <c r="CL118" i="6"/>
  <c r="CK118" i="6"/>
  <c r="CJ118" i="6"/>
  <c r="CI118" i="6"/>
  <c r="CH118" i="6"/>
  <c r="CM117" i="6"/>
  <c r="CL117" i="6"/>
  <c r="CK117" i="6"/>
  <c r="CJ117" i="6"/>
  <c r="CI117" i="6"/>
  <c r="CH117" i="6"/>
  <c r="CM116" i="6"/>
  <c r="CL116" i="6"/>
  <c r="CK116" i="6"/>
  <c r="CJ116" i="6"/>
  <c r="CI116" i="6"/>
  <c r="CH116" i="6"/>
  <c r="CM115" i="6"/>
  <c r="CL115" i="6"/>
  <c r="CK115" i="6"/>
  <c r="CJ115" i="6"/>
  <c r="CI115" i="6"/>
  <c r="CH115" i="6"/>
  <c r="CM114" i="6"/>
  <c r="CL114" i="6"/>
  <c r="CK114" i="6"/>
  <c r="CJ114" i="6"/>
  <c r="CI114" i="6"/>
  <c r="CH114" i="6"/>
  <c r="CM113" i="6"/>
  <c r="CL113" i="6"/>
  <c r="CK113" i="6"/>
  <c r="CJ113" i="6"/>
  <c r="CI113" i="6"/>
  <c r="CH113" i="6"/>
  <c r="CM112" i="6"/>
  <c r="CL112" i="6"/>
  <c r="CK112" i="6"/>
  <c r="CJ112" i="6"/>
  <c r="CI112" i="6"/>
  <c r="CH112" i="6"/>
  <c r="CM111" i="6"/>
  <c r="CL111" i="6"/>
  <c r="CK111" i="6"/>
  <c r="CJ111" i="6"/>
  <c r="CI111" i="6"/>
  <c r="CH111" i="6"/>
  <c r="CM110" i="6"/>
  <c r="CL110" i="6"/>
  <c r="CK110" i="6"/>
  <c r="CJ110" i="6"/>
  <c r="CI110" i="6"/>
  <c r="CH110" i="6"/>
  <c r="CM109" i="6"/>
  <c r="CL109" i="6"/>
  <c r="CK109" i="6"/>
  <c r="CJ109" i="6"/>
  <c r="CI109" i="6"/>
  <c r="CH109" i="6"/>
  <c r="CM108" i="6"/>
  <c r="CL108" i="6"/>
  <c r="CK108" i="6"/>
  <c r="CJ108" i="6"/>
  <c r="CI108" i="6"/>
  <c r="CH108" i="6"/>
  <c r="CM107" i="6"/>
  <c r="CL107" i="6"/>
  <c r="CK107" i="6"/>
  <c r="CJ107" i="6"/>
  <c r="CI107" i="6"/>
  <c r="CH107" i="6"/>
  <c r="CM106" i="6"/>
  <c r="CL106" i="6"/>
  <c r="CK106" i="6"/>
  <c r="CJ106" i="6"/>
  <c r="CI106" i="6"/>
  <c r="CH106" i="6"/>
  <c r="CM105" i="6"/>
  <c r="CL105" i="6"/>
  <c r="CK105" i="6"/>
  <c r="CJ105" i="6"/>
  <c r="CI105" i="6"/>
  <c r="CH105" i="6"/>
  <c r="CM104" i="6"/>
  <c r="CL104" i="6"/>
  <c r="CK104" i="6"/>
  <c r="CJ104" i="6"/>
  <c r="CI104" i="6"/>
  <c r="CH104" i="6"/>
  <c r="CM103" i="6"/>
  <c r="CL103" i="6"/>
  <c r="CK103" i="6"/>
  <c r="CJ103" i="6"/>
  <c r="CI103" i="6"/>
  <c r="CH103" i="6"/>
  <c r="CM102" i="6"/>
  <c r="CL102" i="6"/>
  <c r="CK102" i="6"/>
  <c r="CJ102" i="6"/>
  <c r="CI102" i="6"/>
  <c r="CH102" i="6"/>
  <c r="CM101" i="6"/>
  <c r="CL101" i="6"/>
  <c r="CK101" i="6"/>
  <c r="CJ101" i="6"/>
  <c r="CI101" i="6"/>
  <c r="CH101" i="6"/>
  <c r="CM100" i="6"/>
  <c r="CL100" i="6"/>
  <c r="CK100" i="6"/>
  <c r="CJ100" i="6"/>
  <c r="CI100" i="6"/>
  <c r="CH100" i="6"/>
  <c r="CM99" i="6"/>
  <c r="CL99" i="6"/>
  <c r="CK99" i="6"/>
  <c r="CJ99" i="6"/>
  <c r="CI99" i="6"/>
  <c r="CH99" i="6"/>
  <c r="CM98" i="6"/>
  <c r="CL98" i="6"/>
  <c r="CK98" i="6"/>
  <c r="CJ98" i="6"/>
  <c r="CI98" i="6"/>
  <c r="CH98" i="6"/>
  <c r="CM97" i="6"/>
  <c r="CL97" i="6"/>
  <c r="CK97" i="6"/>
  <c r="CJ97" i="6"/>
  <c r="CI97" i="6"/>
  <c r="CH97" i="6"/>
  <c r="CM96" i="6"/>
  <c r="CL96" i="6"/>
  <c r="CK96" i="6"/>
  <c r="CJ96" i="6"/>
  <c r="CI96" i="6"/>
  <c r="CH96" i="6"/>
  <c r="CM95" i="6"/>
  <c r="CL95" i="6"/>
  <c r="CK95" i="6"/>
  <c r="CJ95" i="6"/>
  <c r="CI95" i="6"/>
  <c r="CH95" i="6"/>
  <c r="CM94" i="6"/>
  <c r="CL94" i="6"/>
  <c r="CK94" i="6"/>
  <c r="CJ94" i="6"/>
  <c r="CI94" i="6"/>
  <c r="CH94" i="6"/>
  <c r="CM93" i="6"/>
  <c r="CL93" i="6"/>
  <c r="CK93" i="6"/>
  <c r="CJ93" i="6"/>
  <c r="CI93" i="6"/>
  <c r="CH93" i="6"/>
  <c r="CM92" i="6"/>
  <c r="CL92" i="6"/>
  <c r="CK92" i="6"/>
  <c r="CJ92" i="6"/>
  <c r="CI92" i="6"/>
  <c r="CH92" i="6"/>
  <c r="CM91" i="6"/>
  <c r="CL91" i="6"/>
  <c r="CK91" i="6"/>
  <c r="CJ91" i="6"/>
  <c r="CI91" i="6"/>
  <c r="CH91" i="6"/>
  <c r="CM90" i="6"/>
  <c r="CL90" i="6"/>
  <c r="CK90" i="6"/>
  <c r="CJ90" i="6"/>
  <c r="CI90" i="6"/>
  <c r="CH90" i="6"/>
  <c r="CM89" i="6"/>
  <c r="CL89" i="6"/>
  <c r="CK89" i="6"/>
  <c r="CJ89" i="6"/>
  <c r="CI89" i="6"/>
  <c r="CH89" i="6"/>
  <c r="CM88" i="6"/>
  <c r="CL88" i="6"/>
  <c r="CK88" i="6"/>
  <c r="CJ88" i="6"/>
  <c r="CI88" i="6"/>
  <c r="CH88" i="6"/>
  <c r="CM87" i="6"/>
  <c r="CL87" i="6"/>
  <c r="CK87" i="6"/>
  <c r="CJ87" i="6"/>
  <c r="CI87" i="6"/>
  <c r="CH87" i="6"/>
  <c r="CM86" i="6"/>
  <c r="M33" i="4" s="1"/>
  <c r="CL86" i="6"/>
  <c r="L33" i="4" s="1"/>
  <c r="CK86" i="6"/>
  <c r="CJ86" i="6"/>
  <c r="CI86" i="6"/>
  <c r="CH86" i="6"/>
  <c r="CM85" i="6"/>
  <c r="CL85" i="6"/>
  <c r="CK85" i="6"/>
  <c r="K32" i="4" s="1"/>
  <c r="CJ85" i="6"/>
  <c r="J32" i="4" s="1"/>
  <c r="CI85" i="6"/>
  <c r="CH85" i="6"/>
  <c r="CM84" i="6"/>
  <c r="CL84" i="6"/>
  <c r="CK84" i="6"/>
  <c r="CJ84" i="6"/>
  <c r="CI84" i="6"/>
  <c r="C31" i="4" s="1"/>
  <c r="E31" i="4" s="1"/>
  <c r="CH84" i="6"/>
  <c r="CM83" i="6"/>
  <c r="CL83" i="6"/>
  <c r="CK83" i="6"/>
  <c r="CJ83" i="6"/>
  <c r="CI83" i="6"/>
  <c r="CH83" i="6"/>
  <c r="CM82" i="6"/>
  <c r="M29" i="4" s="1"/>
  <c r="CL82" i="6"/>
  <c r="L29" i="4" s="1"/>
  <c r="CK82" i="6"/>
  <c r="CJ82" i="6"/>
  <c r="CI82" i="6"/>
  <c r="CH82" i="6"/>
  <c r="CM81" i="6"/>
  <c r="CL81" i="6"/>
  <c r="CK81" i="6"/>
  <c r="K28" i="4" s="1"/>
  <c r="CJ81" i="6"/>
  <c r="J28" i="4" s="1"/>
  <c r="CI81" i="6"/>
  <c r="CH81" i="6"/>
  <c r="CM80" i="6"/>
  <c r="CL80" i="6"/>
  <c r="CK80" i="6"/>
  <c r="CJ80" i="6"/>
  <c r="CI80" i="6"/>
  <c r="C27" i="4" s="1"/>
  <c r="E27" i="4" s="1"/>
  <c r="CH80" i="6"/>
  <c r="CM79" i="6"/>
  <c r="CL79" i="6"/>
  <c r="CK79" i="6"/>
  <c r="CJ79" i="6"/>
  <c r="CI79" i="6"/>
  <c r="CH79" i="6"/>
  <c r="CM78" i="6"/>
  <c r="M25" i="4" s="1"/>
  <c r="CL78" i="6"/>
  <c r="L25" i="4" s="1"/>
  <c r="CK78" i="6"/>
  <c r="CJ78" i="6"/>
  <c r="CI78" i="6"/>
  <c r="CH78" i="6"/>
  <c r="CM77" i="6"/>
  <c r="CL77" i="6"/>
  <c r="CK77" i="6"/>
  <c r="K24" i="4" s="1"/>
  <c r="CJ77" i="6"/>
  <c r="CI77" i="6"/>
  <c r="CH77" i="6"/>
  <c r="CM76" i="6"/>
  <c r="CL76" i="6"/>
  <c r="CK76" i="6"/>
  <c r="CJ76" i="6"/>
  <c r="CI76" i="6"/>
  <c r="CH76" i="6"/>
  <c r="CM75" i="6"/>
  <c r="CL75" i="6"/>
  <c r="CK75" i="6"/>
  <c r="CJ75" i="6"/>
  <c r="CI75" i="6"/>
  <c r="CH75" i="6"/>
  <c r="B22" i="4" s="1"/>
  <c r="CM74" i="6"/>
  <c r="M21" i="4" s="1"/>
  <c r="CL74" i="6"/>
  <c r="L21" i="4" s="1"/>
  <c r="CK74" i="6"/>
  <c r="CJ74" i="6"/>
  <c r="CI74" i="6"/>
  <c r="CH74" i="6"/>
  <c r="CM73" i="6"/>
  <c r="CL73" i="6"/>
  <c r="L20" i="4" s="1"/>
  <c r="CK73" i="6"/>
  <c r="K20" i="4" s="1"/>
  <c r="CJ73" i="6"/>
  <c r="J20" i="4" s="1"/>
  <c r="CI73" i="6"/>
  <c r="CH73" i="6"/>
  <c r="CM72" i="6"/>
  <c r="CL72" i="6"/>
  <c r="CK72" i="6"/>
  <c r="CJ72" i="6"/>
  <c r="J19" i="4" s="1"/>
  <c r="CI72" i="6"/>
  <c r="C19" i="4" s="1"/>
  <c r="E19" i="4" s="1"/>
  <c r="CH72" i="6"/>
  <c r="CM71" i="6"/>
  <c r="CL71" i="6"/>
  <c r="CK71" i="6"/>
  <c r="CJ71" i="6"/>
  <c r="CI71" i="6"/>
  <c r="CH71" i="6"/>
  <c r="B18" i="4" s="1"/>
  <c r="CM70" i="6"/>
  <c r="M17" i="4" s="1"/>
  <c r="CL70" i="6"/>
  <c r="L17" i="4" s="1"/>
  <c r="CK70" i="6"/>
  <c r="CJ70" i="6"/>
  <c r="CI70" i="6"/>
  <c r="CH70" i="6"/>
  <c r="CM69" i="6"/>
  <c r="CL69" i="6"/>
  <c r="L16" i="4" s="1"/>
  <c r="CK69" i="6"/>
  <c r="K16" i="4" s="1"/>
  <c r="CJ69" i="6"/>
  <c r="J16" i="4" s="1"/>
  <c r="CI69" i="6"/>
  <c r="CH69" i="6"/>
  <c r="CM68" i="6"/>
  <c r="CL68" i="6"/>
  <c r="CK68" i="6"/>
  <c r="CJ68" i="6"/>
  <c r="J15" i="4" s="1"/>
  <c r="CI68" i="6"/>
  <c r="C15" i="4" s="1"/>
  <c r="E15" i="4" s="1"/>
  <c r="CH68" i="6"/>
  <c r="CM67" i="6"/>
  <c r="CL67" i="6"/>
  <c r="CK67" i="6"/>
  <c r="CJ67" i="6"/>
  <c r="CI67" i="6"/>
  <c r="CH67" i="6"/>
  <c r="B14" i="4" s="1"/>
  <c r="CM66" i="6"/>
  <c r="M13" i="4" s="1"/>
  <c r="CL66" i="6"/>
  <c r="L13" i="4" s="1"/>
  <c r="CK66" i="6"/>
  <c r="CJ66" i="6"/>
  <c r="CI66" i="6"/>
  <c r="CH66" i="6"/>
  <c r="CM65" i="6"/>
  <c r="CL65" i="6"/>
  <c r="L12" i="4" s="1"/>
  <c r="CK65" i="6"/>
  <c r="K12" i="4" s="1"/>
  <c r="CJ65" i="6"/>
  <c r="J12" i="4" s="1"/>
  <c r="CI65" i="6"/>
  <c r="CH65" i="6"/>
  <c r="CM64" i="6"/>
  <c r="CL64" i="6"/>
  <c r="CK64" i="6"/>
  <c r="CJ64" i="6"/>
  <c r="J11" i="4" s="1"/>
  <c r="CI64" i="6"/>
  <c r="C11" i="4" s="1"/>
  <c r="E11" i="4" s="1"/>
  <c r="CH64" i="6"/>
  <c r="CM63" i="6"/>
  <c r="CL63" i="6"/>
  <c r="CK63" i="6"/>
  <c r="CJ63" i="6"/>
  <c r="CI63" i="6"/>
  <c r="CH63" i="6"/>
  <c r="B10" i="4" s="1"/>
  <c r="CM62" i="6"/>
  <c r="M9" i="4" s="1"/>
  <c r="CL62" i="6"/>
  <c r="L9" i="4" s="1"/>
  <c r="CK62" i="6"/>
  <c r="CJ62" i="6"/>
  <c r="CI62" i="6"/>
  <c r="CH62" i="6"/>
  <c r="CM61" i="6"/>
  <c r="CL61" i="6"/>
  <c r="L8" i="4" s="1"/>
  <c r="CK61" i="6"/>
  <c r="K8" i="4" s="1"/>
  <c r="CJ61" i="6"/>
  <c r="J8" i="4" s="1"/>
  <c r="CI61" i="6"/>
  <c r="CH61" i="6"/>
  <c r="CM60" i="6"/>
  <c r="CL60" i="6"/>
  <c r="CK60" i="6"/>
  <c r="CJ60" i="6"/>
  <c r="J7" i="4" s="1"/>
  <c r="CI60" i="6"/>
  <c r="C7" i="4" s="1"/>
  <c r="E7" i="4" s="1"/>
  <c r="CH60" i="6"/>
  <c r="CM59" i="6"/>
  <c r="CL59" i="6"/>
  <c r="CK59" i="6"/>
  <c r="CJ59" i="6"/>
  <c r="CI59" i="6"/>
  <c r="CH59" i="6"/>
  <c r="CM58" i="6"/>
  <c r="CL58" i="6"/>
  <c r="CK58" i="6"/>
  <c r="CJ58" i="6"/>
  <c r="CI58" i="6"/>
  <c r="CH58" i="6"/>
  <c r="CM57" i="6"/>
  <c r="CL57" i="6"/>
  <c r="CK57" i="6"/>
  <c r="CJ57" i="6"/>
  <c r="CI57" i="6"/>
  <c r="CH57" i="6"/>
  <c r="CM56" i="6"/>
  <c r="CL56" i="6"/>
  <c r="CK56" i="6"/>
  <c r="CJ56" i="6"/>
  <c r="CI56" i="6"/>
  <c r="CH56" i="6"/>
  <c r="CM55" i="6"/>
  <c r="CL55" i="6"/>
  <c r="CK55" i="6"/>
  <c r="CJ55" i="6"/>
  <c r="CI55" i="6"/>
  <c r="CH55" i="6"/>
  <c r="CM54" i="6"/>
  <c r="CL54" i="6"/>
  <c r="CK54" i="6"/>
  <c r="CJ54" i="6"/>
  <c r="CI54" i="6"/>
  <c r="CH54" i="6"/>
  <c r="CM53" i="6"/>
  <c r="CL53" i="6"/>
  <c r="CK53" i="6"/>
  <c r="CJ53" i="6"/>
  <c r="CI53" i="6"/>
  <c r="CH53" i="6"/>
  <c r="CM52" i="6"/>
  <c r="CL52" i="6"/>
  <c r="CK52" i="6"/>
  <c r="CJ52" i="6"/>
  <c r="CI52" i="6"/>
  <c r="CH52" i="6"/>
  <c r="CM51" i="6"/>
  <c r="CL51" i="6"/>
  <c r="CK51" i="6"/>
  <c r="CJ51" i="6"/>
  <c r="CI51" i="6"/>
  <c r="CH51" i="6"/>
  <c r="CM50" i="6"/>
  <c r="CL50" i="6"/>
  <c r="CK50" i="6"/>
  <c r="CJ50" i="6"/>
  <c r="CI50" i="6"/>
  <c r="CH50" i="6"/>
  <c r="CM49" i="6"/>
  <c r="CL49" i="6"/>
  <c r="CK49" i="6"/>
  <c r="CJ49" i="6"/>
  <c r="CI49" i="6"/>
  <c r="CH49" i="6"/>
  <c r="CM48" i="6"/>
  <c r="CL48" i="6"/>
  <c r="CK48" i="6"/>
  <c r="CJ48" i="6"/>
  <c r="CI48" i="6"/>
  <c r="CH48" i="6"/>
  <c r="CM47" i="6"/>
  <c r="CL47" i="6"/>
  <c r="CK47" i="6"/>
  <c r="CJ47" i="6"/>
  <c r="CI47" i="6"/>
  <c r="CH47" i="6"/>
  <c r="CM46" i="6"/>
  <c r="CL46" i="6"/>
  <c r="CK46" i="6"/>
  <c r="CJ46" i="6"/>
  <c r="CI46" i="6"/>
  <c r="CH46" i="6"/>
  <c r="CM45" i="6"/>
  <c r="M34" i="4" s="1"/>
  <c r="CL45" i="6"/>
  <c r="L34" i="4" s="1"/>
  <c r="CK45" i="6"/>
  <c r="K34" i="4" s="1"/>
  <c r="CJ45" i="6"/>
  <c r="J34" i="4" s="1"/>
  <c r="CI45" i="6"/>
  <c r="CH45" i="6"/>
  <c r="CM44" i="6"/>
  <c r="CL44" i="6"/>
  <c r="CK44" i="6"/>
  <c r="K33" i="4" s="1"/>
  <c r="CJ44" i="6"/>
  <c r="J33" i="4" s="1"/>
  <c r="CI44" i="6"/>
  <c r="C33" i="4" s="1"/>
  <c r="E33" i="4" s="1"/>
  <c r="CH44" i="6"/>
  <c r="B33" i="4" s="1"/>
  <c r="CM43" i="6"/>
  <c r="M32" i="4" s="1"/>
  <c r="CL43" i="6"/>
  <c r="CK43" i="6"/>
  <c r="CJ43" i="6"/>
  <c r="CI43" i="6"/>
  <c r="C32" i="4" s="1"/>
  <c r="E32" i="4" s="1"/>
  <c r="CH43" i="6"/>
  <c r="B32" i="4" s="1"/>
  <c r="CM42" i="6"/>
  <c r="M31" i="4" s="1"/>
  <c r="CL42" i="6"/>
  <c r="L31" i="4" s="1"/>
  <c r="CK42" i="6"/>
  <c r="K31" i="4" s="1"/>
  <c r="CJ42" i="6"/>
  <c r="J31" i="4" s="1"/>
  <c r="CI42" i="6"/>
  <c r="CH42" i="6"/>
  <c r="CM41" i="6"/>
  <c r="M30" i="4" s="1"/>
  <c r="CL41" i="6"/>
  <c r="L30" i="4" s="1"/>
  <c r="CK41" i="6"/>
  <c r="K30" i="4" s="1"/>
  <c r="CJ41" i="6"/>
  <c r="J30" i="4" s="1"/>
  <c r="CI41" i="6"/>
  <c r="CH41" i="6"/>
  <c r="CM40" i="6"/>
  <c r="CL40" i="6"/>
  <c r="CK40" i="6"/>
  <c r="K29" i="4" s="1"/>
  <c r="CJ40" i="6"/>
  <c r="J29" i="4" s="1"/>
  <c r="CI40" i="6"/>
  <c r="C29" i="4" s="1"/>
  <c r="E29" i="4" s="1"/>
  <c r="CH40" i="6"/>
  <c r="B29" i="4" s="1"/>
  <c r="CM39" i="6"/>
  <c r="CL39" i="6"/>
  <c r="CK39" i="6"/>
  <c r="CJ39" i="6"/>
  <c r="CI39" i="6"/>
  <c r="C28" i="4" s="1"/>
  <c r="E28" i="4" s="1"/>
  <c r="CH39" i="6"/>
  <c r="B28" i="4" s="1"/>
  <c r="CM38" i="6"/>
  <c r="M27" i="4" s="1"/>
  <c r="CL38" i="6"/>
  <c r="L27" i="4" s="1"/>
  <c r="CK38" i="6"/>
  <c r="CJ38" i="6"/>
  <c r="CI38" i="6"/>
  <c r="CH38" i="6"/>
  <c r="CM37" i="6"/>
  <c r="M26" i="4" s="1"/>
  <c r="CL37" i="6"/>
  <c r="L26" i="4" s="1"/>
  <c r="CK37" i="6"/>
  <c r="K26" i="4" s="1"/>
  <c r="CJ37" i="6"/>
  <c r="J26" i="4" s="1"/>
  <c r="CI37" i="6"/>
  <c r="CH37" i="6"/>
  <c r="CM36" i="6"/>
  <c r="CL36" i="6"/>
  <c r="CK36" i="6"/>
  <c r="K25" i="4" s="1"/>
  <c r="CJ36" i="6"/>
  <c r="J25" i="4" s="1"/>
  <c r="CI36" i="6"/>
  <c r="C25" i="4" s="1"/>
  <c r="E25" i="4" s="1"/>
  <c r="CH36" i="6"/>
  <c r="B25" i="4" s="1"/>
  <c r="CM35" i="6"/>
  <c r="CL35" i="6"/>
  <c r="CK35" i="6"/>
  <c r="CJ35" i="6"/>
  <c r="CI35" i="6"/>
  <c r="C24" i="4" s="1"/>
  <c r="E24" i="4" s="1"/>
  <c r="CH35" i="6"/>
  <c r="B24" i="4" s="1"/>
  <c r="CM34" i="6"/>
  <c r="M23" i="4" s="1"/>
  <c r="CL34" i="6"/>
  <c r="L23" i="4" s="1"/>
  <c r="CK34" i="6"/>
  <c r="CJ34" i="6"/>
  <c r="CI34" i="6"/>
  <c r="CH34" i="6"/>
  <c r="CM33" i="6"/>
  <c r="M22" i="4" s="1"/>
  <c r="CL33" i="6"/>
  <c r="L22" i="4" s="1"/>
  <c r="CK33" i="6"/>
  <c r="K22" i="4" s="1"/>
  <c r="CJ33" i="6"/>
  <c r="J22" i="4" s="1"/>
  <c r="CI33" i="6"/>
  <c r="CH33" i="6"/>
  <c r="CM32" i="6"/>
  <c r="CL32" i="6"/>
  <c r="CK32" i="6"/>
  <c r="K21" i="4" s="1"/>
  <c r="CJ32" i="6"/>
  <c r="J21" i="4" s="1"/>
  <c r="CI32" i="6"/>
  <c r="C21" i="4" s="1"/>
  <c r="CH32" i="6"/>
  <c r="B21" i="4" s="1"/>
  <c r="CM31" i="6"/>
  <c r="CL31" i="6"/>
  <c r="CK31" i="6"/>
  <c r="CJ31" i="6"/>
  <c r="CI31" i="6"/>
  <c r="C20" i="4" s="1"/>
  <c r="E20" i="4" s="1"/>
  <c r="CH31" i="6"/>
  <c r="B20" i="4" s="1"/>
  <c r="CM30" i="6"/>
  <c r="M19" i="4" s="1"/>
  <c r="CL30" i="6"/>
  <c r="L19" i="4" s="1"/>
  <c r="CK30" i="6"/>
  <c r="CJ30" i="6"/>
  <c r="CI30" i="6"/>
  <c r="CH30" i="6"/>
  <c r="CM29" i="6"/>
  <c r="M18" i="4" s="1"/>
  <c r="CL29" i="6"/>
  <c r="L18" i="4" s="1"/>
  <c r="CK29" i="6"/>
  <c r="K18" i="4" s="1"/>
  <c r="CJ29" i="6"/>
  <c r="J18" i="4" s="1"/>
  <c r="CI29" i="6"/>
  <c r="CH29" i="6"/>
  <c r="CM28" i="6"/>
  <c r="CL28" i="6"/>
  <c r="CK28" i="6"/>
  <c r="K17" i="4" s="1"/>
  <c r="CJ28" i="6"/>
  <c r="J17" i="4" s="1"/>
  <c r="CI28" i="6"/>
  <c r="C17" i="4" s="1"/>
  <c r="E17" i="4" s="1"/>
  <c r="CH28" i="6"/>
  <c r="B17" i="4" s="1"/>
  <c r="CM27" i="6"/>
  <c r="CL27" i="6"/>
  <c r="CK27" i="6"/>
  <c r="CJ27" i="6"/>
  <c r="CI27" i="6"/>
  <c r="C16" i="4" s="1"/>
  <c r="E16" i="4" s="1"/>
  <c r="CH27" i="6"/>
  <c r="B16" i="4" s="1"/>
  <c r="CM26" i="6"/>
  <c r="M15" i="4" s="1"/>
  <c r="CL26" i="6"/>
  <c r="L15" i="4" s="1"/>
  <c r="CK26" i="6"/>
  <c r="CJ26" i="6"/>
  <c r="CI26" i="6"/>
  <c r="CH26" i="6"/>
  <c r="CM25" i="6"/>
  <c r="M14" i="4" s="1"/>
  <c r="CL25" i="6"/>
  <c r="L14" i="4" s="1"/>
  <c r="CK25" i="6"/>
  <c r="K14" i="4" s="1"/>
  <c r="CJ25" i="6"/>
  <c r="J14" i="4" s="1"/>
  <c r="CI25" i="6"/>
  <c r="CH25" i="6"/>
  <c r="CM24" i="6"/>
  <c r="CL24" i="6"/>
  <c r="CK24" i="6"/>
  <c r="K13" i="4" s="1"/>
  <c r="CJ24" i="6"/>
  <c r="J13" i="4" s="1"/>
  <c r="CI24" i="6"/>
  <c r="C13" i="4" s="1"/>
  <c r="E13" i="4" s="1"/>
  <c r="CH24" i="6"/>
  <c r="B13" i="4" s="1"/>
  <c r="CM23" i="6"/>
  <c r="M12" i="4" s="1"/>
  <c r="CL23" i="6"/>
  <c r="CK23" i="6"/>
  <c r="CJ23" i="6"/>
  <c r="CI23" i="6"/>
  <c r="C12" i="4" s="1"/>
  <c r="E12" i="4" s="1"/>
  <c r="CH23" i="6"/>
  <c r="B12" i="4" s="1"/>
  <c r="CM22" i="6"/>
  <c r="M11" i="4" s="1"/>
  <c r="CL22" i="6"/>
  <c r="L11" i="4" s="1"/>
  <c r="CK22" i="6"/>
  <c r="CJ22" i="6"/>
  <c r="CI22" i="6"/>
  <c r="CH22" i="6"/>
  <c r="CM21" i="6"/>
  <c r="M10" i="4" s="1"/>
  <c r="CL21" i="6"/>
  <c r="L10" i="4" s="1"/>
  <c r="CK21" i="6"/>
  <c r="K10" i="4" s="1"/>
  <c r="CJ21" i="6"/>
  <c r="J10" i="4" s="1"/>
  <c r="CI21" i="6"/>
  <c r="CH21" i="6"/>
  <c r="CM20" i="6"/>
  <c r="CL20" i="6"/>
  <c r="CK20" i="6"/>
  <c r="K9" i="4" s="1"/>
  <c r="CJ20" i="6"/>
  <c r="J9" i="4" s="1"/>
  <c r="CI20" i="6"/>
  <c r="C9" i="4" s="1"/>
  <c r="E9" i="4" s="1"/>
  <c r="CH20" i="6"/>
  <c r="B9" i="4" s="1"/>
  <c r="CM19" i="6"/>
  <c r="CL19" i="6"/>
  <c r="CK19" i="6"/>
  <c r="CJ19" i="6"/>
  <c r="CI19" i="6"/>
  <c r="C8" i="4" s="1"/>
  <c r="E8" i="4" s="1"/>
  <c r="CH19" i="6"/>
  <c r="B8" i="4" s="1"/>
  <c r="CM18" i="6"/>
  <c r="M7" i="4" s="1"/>
  <c r="CL18" i="6"/>
  <c r="L7" i="4" s="1"/>
  <c r="CK18" i="6"/>
  <c r="CJ18" i="6"/>
  <c r="CI18" i="6"/>
  <c r="CH18" i="6"/>
  <c r="CM17" i="6"/>
  <c r="CL17" i="6"/>
  <c r="CK17" i="6"/>
  <c r="CJ17" i="6"/>
  <c r="CI17" i="6"/>
  <c r="CH17" i="6"/>
  <c r="CM16" i="6"/>
  <c r="CL16" i="6"/>
  <c r="CK16" i="6"/>
  <c r="CJ16" i="6"/>
  <c r="CI16" i="6"/>
  <c r="CH16" i="6"/>
  <c r="CM15" i="6"/>
  <c r="CL15" i="6"/>
  <c r="CK15" i="6"/>
  <c r="CJ15" i="6"/>
  <c r="CI15" i="6"/>
  <c r="CH15" i="6"/>
  <c r="CM14" i="6"/>
  <c r="CL14" i="6"/>
  <c r="CK14" i="6"/>
  <c r="CJ14" i="6"/>
  <c r="CI14" i="6"/>
  <c r="CH14" i="6"/>
  <c r="CM13" i="6"/>
  <c r="CL13" i="6"/>
  <c r="CK13" i="6"/>
  <c r="CJ13" i="6"/>
  <c r="CI13" i="6"/>
  <c r="CH13" i="6"/>
  <c r="CM12" i="6"/>
  <c r="CL12" i="6"/>
  <c r="CK12" i="6"/>
  <c r="CJ12" i="6"/>
  <c r="CI12" i="6"/>
  <c r="CH12" i="6"/>
  <c r="CM11" i="6"/>
  <c r="CL11" i="6"/>
  <c r="CK11" i="6"/>
  <c r="CJ11" i="6"/>
  <c r="CI11" i="6"/>
  <c r="CH11" i="6"/>
  <c r="CM10" i="6"/>
  <c r="CL10" i="6"/>
  <c r="CK10" i="6"/>
  <c r="CJ10" i="6"/>
  <c r="CI10" i="6"/>
  <c r="CH10" i="6"/>
  <c r="CM9" i="6"/>
  <c r="CL9" i="6"/>
  <c r="CK9" i="6"/>
  <c r="CJ9" i="6"/>
  <c r="CI9" i="6"/>
  <c r="CH9" i="6"/>
  <c r="CM8" i="6"/>
  <c r="CL8" i="6"/>
  <c r="CK8" i="6"/>
  <c r="CJ8" i="6"/>
  <c r="CI8" i="6"/>
  <c r="CH8" i="6"/>
  <c r="CM7" i="6"/>
  <c r="CL7" i="6"/>
  <c r="CK7" i="6"/>
  <c r="CJ7" i="6"/>
  <c r="CI7" i="6"/>
  <c r="CH7" i="6"/>
  <c r="CM6" i="6"/>
  <c r="CL6" i="6"/>
  <c r="CK6" i="6"/>
  <c r="CJ6" i="6"/>
  <c r="CI6" i="6"/>
  <c r="CH6" i="6"/>
  <c r="CM5" i="6"/>
  <c r="CL5" i="6"/>
  <c r="CK5" i="6"/>
  <c r="CJ5" i="6"/>
  <c r="CI5" i="6"/>
  <c r="CH5" i="6"/>
  <c r="CM4" i="6"/>
  <c r="CL4" i="6"/>
  <c r="CK4" i="6"/>
  <c r="CJ4" i="6"/>
  <c r="CH4" i="6"/>
  <c r="C34" i="4"/>
  <c r="E34" i="4" s="1"/>
  <c r="B34" i="4"/>
  <c r="L32" i="4"/>
  <c r="C30" i="4"/>
  <c r="E30" i="4" s="1"/>
  <c r="B30" i="4"/>
  <c r="M28" i="4"/>
  <c r="L28" i="4"/>
  <c r="M24" i="4"/>
  <c r="J23" i="4" l="1"/>
  <c r="L24" i="4"/>
  <c r="M8" i="4"/>
  <c r="K11" i="4"/>
  <c r="K15" i="4"/>
  <c r="C18" i="4"/>
  <c r="E18" i="4" s="1"/>
  <c r="M20" i="4"/>
  <c r="K23" i="4"/>
  <c r="K7" i="4"/>
  <c r="C10" i="4"/>
  <c r="E10" i="4" s="1"/>
  <c r="C14" i="4"/>
  <c r="E14" i="4" s="1"/>
  <c r="M16" i="4"/>
  <c r="K19" i="4"/>
  <c r="C22" i="4"/>
  <c r="E22" i="4" s="1"/>
  <c r="D29" i="4"/>
  <c r="C26" i="4"/>
  <c r="E26" i="4" s="1"/>
  <c r="D8" i="4"/>
  <c r="D24" i="4"/>
  <c r="D28" i="4"/>
  <c r="D32" i="4"/>
  <c r="D13" i="4"/>
  <c r="D34" i="4"/>
  <c r="B26" i="4"/>
  <c r="J24" i="4"/>
  <c r="J27" i="4"/>
  <c r="C23" i="4"/>
  <c r="E23" i="4" s="1"/>
  <c r="K27" i="4"/>
  <c r="F34" i="4"/>
  <c r="F18" i="4"/>
  <c r="N18" i="4" s="1"/>
  <c r="O18" i="4" s="1"/>
  <c r="D16" i="4"/>
  <c r="D30" i="4"/>
  <c r="F10" i="4"/>
  <c r="D12" i="4"/>
  <c r="F12" i="4"/>
  <c r="D20" i="4"/>
  <c r="F20" i="4"/>
  <c r="E21" i="4"/>
  <c r="F21" i="4" s="1"/>
  <c r="D21" i="4"/>
  <c r="B7" i="4"/>
  <c r="F7" i="4" s="1"/>
  <c r="B11" i="4"/>
  <c r="F11" i="4" s="1"/>
  <c r="B15" i="4"/>
  <c r="D15" i="4" s="1"/>
  <c r="B19" i="4"/>
  <c r="D19" i="4" s="1"/>
  <c r="B23" i="4"/>
  <c r="B27" i="4"/>
  <c r="D27" i="4" s="1"/>
  <c r="B31" i="4"/>
  <c r="D31" i="4" s="1"/>
  <c r="D18" i="4"/>
  <c r="F28" i="4"/>
  <c r="G28" i="4" s="1"/>
  <c r="N10" i="4"/>
  <c r="O10" i="4" s="1"/>
  <c r="F9" i="4"/>
  <c r="F13" i="4"/>
  <c r="F17" i="4"/>
  <c r="F25" i="4"/>
  <c r="F29" i="4"/>
  <c r="F33" i="4"/>
  <c r="G20" i="4"/>
  <c r="F8" i="4"/>
  <c r="D9" i="4"/>
  <c r="N12" i="4"/>
  <c r="O12" i="4" s="1"/>
  <c r="F16" i="4"/>
  <c r="D17" i="4"/>
  <c r="F24" i="4"/>
  <c r="D25" i="4"/>
  <c r="F32" i="4"/>
  <c r="D33" i="4"/>
  <c r="F14" i="4"/>
  <c r="F22" i="4"/>
  <c r="F30" i="4"/>
  <c r="H20" i="4" l="1"/>
  <c r="I20" i="4" s="1"/>
  <c r="D14" i="4"/>
  <c r="H14" i="4" s="1"/>
  <c r="I14" i="4" s="1"/>
  <c r="G12" i="4"/>
  <c r="D22" i="4"/>
  <c r="D10" i="4"/>
  <c r="H10" i="4" s="1"/>
  <c r="I10" i="4" s="1"/>
  <c r="F26" i="4"/>
  <c r="N26" i="4" s="1"/>
  <c r="O26" i="4" s="1"/>
  <c r="H12" i="4"/>
  <c r="I12" i="4" s="1"/>
  <c r="H34" i="4"/>
  <c r="I34" i="4" s="1"/>
  <c r="H18" i="4"/>
  <c r="I18" i="4" s="1"/>
  <c r="G18" i="4"/>
  <c r="N20" i="4"/>
  <c r="O20" i="4" s="1"/>
  <c r="N34" i="4"/>
  <c r="O34" i="4" s="1"/>
  <c r="D26" i="4"/>
  <c r="H26" i="4" s="1"/>
  <c r="I26" i="4" s="1"/>
  <c r="G34" i="4"/>
  <c r="D23" i="4"/>
  <c r="N28" i="4"/>
  <c r="O28" i="4" s="1"/>
  <c r="H28" i="4"/>
  <c r="I28" i="4" s="1"/>
  <c r="F19" i="4"/>
  <c r="N19" i="4" s="1"/>
  <c r="O19" i="4" s="1"/>
  <c r="F15" i="4"/>
  <c r="N15" i="4" s="1"/>
  <c r="O15" i="4" s="1"/>
  <c r="D7" i="4"/>
  <c r="H7" i="4" s="1"/>
  <c r="I7" i="4" s="1"/>
  <c r="D11" i="4"/>
  <c r="G11" i="4" s="1"/>
  <c r="F31" i="4"/>
  <c r="N31" i="4" s="1"/>
  <c r="O31" i="4" s="1"/>
  <c r="F23" i="4"/>
  <c r="N23" i="4" s="1"/>
  <c r="O23" i="4" s="1"/>
  <c r="F27" i="4"/>
  <c r="H27" i="4" s="1"/>
  <c r="I27" i="4" s="1"/>
  <c r="H30" i="4"/>
  <c r="I30" i="4" s="1"/>
  <c r="G30" i="4"/>
  <c r="N30" i="4"/>
  <c r="O30" i="4" s="1"/>
  <c r="N21" i="4"/>
  <c r="O21" i="4" s="1"/>
  <c r="H21" i="4"/>
  <c r="I21" i="4" s="1"/>
  <c r="G21" i="4"/>
  <c r="H22" i="4"/>
  <c r="I22" i="4" s="1"/>
  <c r="G22" i="4"/>
  <c r="N22" i="4"/>
  <c r="O22" i="4" s="1"/>
  <c r="H16" i="4"/>
  <c r="I16" i="4" s="1"/>
  <c r="G16" i="4"/>
  <c r="N16" i="4"/>
  <c r="O16" i="4" s="1"/>
  <c r="N11" i="4"/>
  <c r="O11" i="4" s="1"/>
  <c r="H32" i="4"/>
  <c r="I32" i="4" s="1"/>
  <c r="G32" i="4"/>
  <c r="N32" i="4"/>
  <c r="O32" i="4" s="1"/>
  <c r="G15" i="4"/>
  <c r="H8" i="4"/>
  <c r="I8" i="4" s="1"/>
  <c r="G8" i="4"/>
  <c r="N8" i="4"/>
  <c r="O8" i="4" s="1"/>
  <c r="N29" i="4"/>
  <c r="O29" i="4" s="1"/>
  <c r="H29" i="4"/>
  <c r="I29" i="4" s="1"/>
  <c r="G29" i="4"/>
  <c r="N13" i="4"/>
  <c r="O13" i="4" s="1"/>
  <c r="H13" i="4"/>
  <c r="I13" i="4" s="1"/>
  <c r="G13" i="4"/>
  <c r="N14" i="4"/>
  <c r="O14" i="4" s="1"/>
  <c r="H24" i="4"/>
  <c r="I24" i="4" s="1"/>
  <c r="G24" i="4"/>
  <c r="N24" i="4"/>
  <c r="O24" i="4" s="1"/>
  <c r="N33" i="4"/>
  <c r="O33" i="4" s="1"/>
  <c r="G33" i="4"/>
  <c r="H33" i="4"/>
  <c r="I33" i="4" s="1"/>
  <c r="N25" i="4"/>
  <c r="O25" i="4" s="1"/>
  <c r="G25" i="4"/>
  <c r="H25" i="4"/>
  <c r="I25" i="4" s="1"/>
  <c r="N17" i="4"/>
  <c r="O17" i="4" s="1"/>
  <c r="G17" i="4"/>
  <c r="H17" i="4"/>
  <c r="I17" i="4" s="1"/>
  <c r="N9" i="4"/>
  <c r="O9" i="4" s="1"/>
  <c r="G9" i="4"/>
  <c r="H9" i="4"/>
  <c r="I9" i="4" s="1"/>
  <c r="G14" i="4" l="1"/>
  <c r="G10" i="4"/>
  <c r="H15" i="4"/>
  <c r="I15" i="4" s="1"/>
  <c r="N27" i="4"/>
  <c r="O27" i="4" s="1"/>
  <c r="H19" i="4"/>
  <c r="I19" i="4" s="1"/>
  <c r="G26" i="4"/>
  <c r="G7" i="4"/>
  <c r="G19" i="4"/>
  <c r="H23" i="4"/>
  <c r="I23" i="4" s="1"/>
  <c r="G31" i="4"/>
  <c r="G23" i="4"/>
  <c r="H31" i="4"/>
  <c r="I31" i="4" s="1"/>
  <c r="G27" i="4"/>
  <c r="H11" i="4"/>
  <c r="I11" i="4" s="1"/>
  <c r="O7" i="4"/>
  <c r="N2" i="4" l="1"/>
  <c r="C4" i="2" s="1"/>
  <c r="O2" i="4"/>
  <c r="D4" i="2" s="1"/>
  <c r="Q2" i="4"/>
  <c r="E4" i="2"/>
  <c r="D22" i="3"/>
  <c r="C18" i="3"/>
  <c r="D50" i="3" s="1"/>
  <c r="C12" i="3"/>
  <c r="K50" i="3" l="1"/>
  <c r="J50" i="3"/>
  <c r="G50" i="3"/>
  <c r="F50" i="3"/>
  <c r="C50" i="3"/>
  <c r="I50" i="3"/>
  <c r="E50" i="3"/>
  <c r="L50" i="3"/>
  <c r="H50" i="3"/>
  <c r="C14" i="3"/>
  <c r="C15" i="3" s="1"/>
  <c r="C16" i="3" s="1"/>
  <c r="C51" i="3"/>
  <c r="E22" i="3"/>
  <c r="C52" i="3" l="1"/>
  <c r="F51" i="3"/>
  <c r="F52" i="3" s="1"/>
  <c r="J51" i="3"/>
  <c r="J52" i="3" s="1"/>
  <c r="G51" i="3"/>
  <c r="G52" i="3" s="1"/>
  <c r="K51" i="3"/>
  <c r="K52" i="3" s="1"/>
  <c r="D51" i="3"/>
  <c r="D52" i="3" s="1"/>
  <c r="H51" i="3"/>
  <c r="H52" i="3" s="1"/>
  <c r="L51" i="3"/>
  <c r="L52" i="3" s="1"/>
  <c r="E51" i="3"/>
  <c r="E52" i="3" s="1"/>
  <c r="I51" i="3"/>
  <c r="I52" i="3" s="1"/>
  <c r="C24" i="3"/>
  <c r="C25" i="3" s="1"/>
  <c r="C35" i="3" s="1"/>
  <c r="D47" i="3"/>
  <c r="H47" i="3"/>
  <c r="L47" i="3"/>
  <c r="F46" i="3"/>
  <c r="F48" i="3" s="1"/>
  <c r="J46" i="3"/>
  <c r="J48" i="3" s="1"/>
  <c r="G47" i="3"/>
  <c r="C46" i="3"/>
  <c r="C48" i="3" s="1"/>
  <c r="E47" i="3"/>
  <c r="I47" i="3"/>
  <c r="C47" i="3"/>
  <c r="G46" i="3"/>
  <c r="G48" i="3" s="1"/>
  <c r="K46" i="3"/>
  <c r="K48" i="3" s="1"/>
  <c r="K47" i="3"/>
  <c r="E46" i="3"/>
  <c r="E48" i="3" s="1"/>
  <c r="I46" i="3"/>
  <c r="I48" i="3" s="1"/>
  <c r="F47" i="3"/>
  <c r="J47" i="3"/>
  <c r="D46" i="3"/>
  <c r="D48" i="3" s="1"/>
  <c r="H46" i="3"/>
  <c r="H48" i="3" s="1"/>
  <c r="L46" i="3"/>
  <c r="L48" i="3" s="1"/>
  <c r="D24" i="3"/>
  <c r="D25" i="3" s="1"/>
  <c r="D35" i="3" s="1"/>
  <c r="L36" i="3"/>
  <c r="L37" i="3" s="1"/>
  <c r="D36" i="3"/>
  <c r="D37" i="3" s="1"/>
  <c r="E36" i="3"/>
  <c r="E37" i="3" s="1"/>
  <c r="C36" i="3"/>
  <c r="F22" i="3"/>
  <c r="F36" i="3" s="1"/>
  <c r="F37" i="3" s="1"/>
  <c r="E24" i="3"/>
  <c r="E25" i="3" s="1"/>
  <c r="E35" i="3" s="1"/>
  <c r="C49" i="3" l="1"/>
  <c r="C53" i="3" s="1"/>
  <c r="J49" i="3"/>
  <c r="F49" i="3"/>
  <c r="F53" i="3" s="1"/>
  <c r="D26" i="3"/>
  <c r="D27" i="3" s="1"/>
  <c r="D28" i="3" s="1"/>
  <c r="J53" i="3"/>
  <c r="C37" i="3"/>
  <c r="C38" i="3" s="1"/>
  <c r="C26" i="3"/>
  <c r="C27" i="3" s="1"/>
  <c r="C28" i="3" s="1"/>
  <c r="C29" i="3" s="1"/>
  <c r="C30" i="3" s="1"/>
  <c r="C31" i="3" s="1"/>
  <c r="E38" i="3"/>
  <c r="L49" i="3"/>
  <c r="L53" i="3" s="1"/>
  <c r="G49" i="3"/>
  <c r="G53" i="3" s="1"/>
  <c r="H49" i="3"/>
  <c r="H53" i="3" s="1"/>
  <c r="K49" i="3"/>
  <c r="K53" i="3" s="1"/>
  <c r="I49" i="3"/>
  <c r="I53" i="3" s="1"/>
  <c r="D49" i="3"/>
  <c r="D53" i="3" s="1"/>
  <c r="E49" i="3"/>
  <c r="E53" i="3" s="1"/>
  <c r="D38" i="3"/>
  <c r="E26" i="3"/>
  <c r="F38" i="3"/>
  <c r="F24" i="3"/>
  <c r="F25" i="3" s="1"/>
  <c r="F35" i="3" s="1"/>
  <c r="G22" i="3"/>
  <c r="G36" i="3" s="1"/>
  <c r="G37" i="3" s="1"/>
  <c r="D39" i="3" l="1"/>
  <c r="C39" i="3"/>
  <c r="E39" i="3"/>
  <c r="F39" i="3"/>
  <c r="C32" i="3"/>
  <c r="C33" i="3" s="1"/>
  <c r="C34" i="3" s="1"/>
  <c r="D29" i="3"/>
  <c r="D30" i="3" s="1"/>
  <c r="H22" i="3"/>
  <c r="H36" i="3" s="1"/>
  <c r="H37" i="3" s="1"/>
  <c r="G24" i="3"/>
  <c r="G25" i="3" s="1"/>
  <c r="G35" i="3" s="1"/>
  <c r="G38" i="3"/>
  <c r="F26" i="3"/>
  <c r="F27" i="3" s="1"/>
  <c r="F28" i="3" s="1"/>
  <c r="E27" i="3"/>
  <c r="E28" i="3" s="1"/>
  <c r="C40" i="3" l="1"/>
  <c r="C41" i="3"/>
  <c r="G39" i="3"/>
  <c r="D31" i="3"/>
  <c r="E29" i="3"/>
  <c r="E30" i="3" s="1"/>
  <c r="F29" i="3"/>
  <c r="F30" i="3" s="1"/>
  <c r="F31" i="3" s="1"/>
  <c r="G26" i="3"/>
  <c r="G27" i="3" s="1"/>
  <c r="G28" i="3" s="1"/>
  <c r="I22" i="3"/>
  <c r="I36" i="3" s="1"/>
  <c r="I37" i="3" s="1"/>
  <c r="H38" i="3"/>
  <c r="H24" i="3"/>
  <c r="H25" i="3" s="1"/>
  <c r="H39" i="3" l="1"/>
  <c r="H26" i="3"/>
  <c r="H27" i="3" s="1"/>
  <c r="H28" i="3" s="1"/>
  <c r="H35" i="3"/>
  <c r="E31" i="3"/>
  <c r="D32" i="3"/>
  <c r="D33" i="3" s="1"/>
  <c r="D41" i="3" s="1"/>
  <c r="G29" i="3"/>
  <c r="G30" i="3" s="1"/>
  <c r="F32" i="3"/>
  <c r="F33" i="3" s="1"/>
  <c r="F41" i="3" s="1"/>
  <c r="J22" i="3"/>
  <c r="J36" i="3" s="1"/>
  <c r="J37" i="3" s="1"/>
  <c r="I24" i="3"/>
  <c r="I25" i="3" s="1"/>
  <c r="I38" i="3"/>
  <c r="D34" i="3" l="1"/>
  <c r="D40" i="3" s="1"/>
  <c r="F34" i="3"/>
  <c r="F40" i="3" s="1"/>
  <c r="I39" i="3"/>
  <c r="I26" i="3"/>
  <c r="I27" i="3" s="1"/>
  <c r="I28" i="3" s="1"/>
  <c r="I35" i="3"/>
  <c r="G31" i="3"/>
  <c r="E32" i="3"/>
  <c r="E33" i="3" s="1"/>
  <c r="E41" i="3" s="1"/>
  <c r="H29" i="3"/>
  <c r="H30" i="3" s="1"/>
  <c r="J24" i="3"/>
  <c r="J25" i="3" s="1"/>
  <c r="J35" i="3" s="1"/>
  <c r="K22" i="3"/>
  <c r="K36" i="3" s="1"/>
  <c r="K37" i="3" s="1"/>
  <c r="J38" i="3"/>
  <c r="J39" i="3" l="1"/>
  <c r="E34" i="3"/>
  <c r="E40" i="3" s="1"/>
  <c r="I29" i="3"/>
  <c r="I30" i="3" s="1"/>
  <c r="I31" i="3" s="1"/>
  <c r="H31" i="3"/>
  <c r="G32" i="3"/>
  <c r="G33" i="3" s="1"/>
  <c r="G41" i="3" s="1"/>
  <c r="L38" i="3"/>
  <c r="L24" i="3"/>
  <c r="L25" i="3" s="1"/>
  <c r="L35" i="3" s="1"/>
  <c r="K24" i="3"/>
  <c r="K25" i="3" s="1"/>
  <c r="K35" i="3" s="1"/>
  <c r="K38" i="3"/>
  <c r="J26" i="3"/>
  <c r="L39" i="3" l="1"/>
  <c r="K39" i="3"/>
  <c r="G34" i="3"/>
  <c r="G40" i="3" s="1"/>
  <c r="I32" i="3"/>
  <c r="I33" i="3" s="1"/>
  <c r="I41" i="3" s="1"/>
  <c r="H32" i="3"/>
  <c r="H33" i="3" s="1"/>
  <c r="H41" i="3" s="1"/>
  <c r="L26" i="3"/>
  <c r="J27" i="3"/>
  <c r="J28" i="3" s="1"/>
  <c r="K26" i="3"/>
  <c r="K27" i="3" s="1"/>
  <c r="K28" i="3" s="1"/>
  <c r="H34" i="3" l="1"/>
  <c r="H40" i="3" s="1"/>
  <c r="I34" i="3"/>
  <c r="I40" i="3" s="1"/>
  <c r="K30" i="3"/>
  <c r="K31" i="3" s="1"/>
  <c r="K32" i="3" s="1"/>
  <c r="K29" i="3"/>
  <c r="J29" i="3"/>
  <c r="L27" i="3"/>
  <c r="L28" i="3" s="1"/>
  <c r="J30" i="3" l="1"/>
  <c r="J31" i="3" s="1"/>
  <c r="J32" i="3" s="1"/>
  <c r="J33" i="3" s="1"/>
  <c r="J41" i="3" s="1"/>
  <c r="K33" i="3"/>
  <c r="K41" i="3" s="1"/>
  <c r="L29" i="3"/>
  <c r="L30" i="3"/>
  <c r="L31" i="3" s="1"/>
  <c r="P4" i="3" l="1"/>
  <c r="K34" i="3"/>
  <c r="K40" i="3" s="1"/>
  <c r="J34" i="3"/>
  <c r="J40" i="3" s="1"/>
  <c r="L32" i="3"/>
  <c r="L33" i="3" s="1"/>
  <c r="C4" i="3" l="1"/>
  <c r="L34" i="3"/>
  <c r="L40" i="3" s="1"/>
  <c r="L41" i="3"/>
  <c r="P12" i="3"/>
  <c r="P16" i="3"/>
  <c r="P20" i="3"/>
  <c r="P24" i="3"/>
  <c r="P28" i="3"/>
  <c r="P32" i="3"/>
  <c r="P8" i="3"/>
  <c r="P9" i="3"/>
  <c r="P13" i="3"/>
  <c r="P17" i="3"/>
  <c r="P21" i="3"/>
  <c r="P25" i="3"/>
  <c r="P29" i="3"/>
  <c r="P33" i="3"/>
  <c r="P10" i="3"/>
  <c r="P14" i="3"/>
  <c r="P18" i="3"/>
  <c r="P22" i="3"/>
  <c r="P26" i="3"/>
  <c r="P30" i="3"/>
  <c r="P34" i="3"/>
  <c r="P11" i="3"/>
  <c r="P15" i="3"/>
  <c r="P19" i="3"/>
  <c r="P23" i="3"/>
  <c r="P27" i="3"/>
  <c r="P31" i="3"/>
  <c r="P35" i="3"/>
  <c r="C3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Stephenson</author>
  </authors>
  <commentList>
    <comment ref="D12" authorId="0" shapeId="0" xr:uid="{89301BE5-9A29-46DA-80B7-35B8540CE01D}">
      <text>
        <r>
          <rPr>
            <b/>
            <sz val="9"/>
            <color indexed="81"/>
            <rFont val="Tahoma"/>
            <family val="2"/>
          </rPr>
          <t>John Stephenson:</t>
        </r>
        <r>
          <rPr>
            <sz val="9"/>
            <color indexed="81"/>
            <rFont val="Tahoma"/>
            <family val="2"/>
          </rPr>
          <t xml:space="preserve">
Assume no change in LCE seeing as the grid-use model does not account for LCE reductions in response to transmission investment.</t>
        </r>
      </text>
    </comment>
    <comment ref="D13" authorId="0" shapeId="0" xr:uid="{2E3B6036-2C7F-4043-B14B-73499A096E4D}">
      <text>
        <r>
          <rPr>
            <b/>
            <sz val="9"/>
            <color indexed="81"/>
            <rFont val="Tahoma"/>
            <family val="2"/>
          </rPr>
          <t>John Stephenson:</t>
        </r>
        <r>
          <rPr>
            <sz val="9"/>
            <color indexed="81"/>
            <rFont val="Tahoma"/>
            <family val="2"/>
          </rPr>
          <t xml:space="preserve">
Model-based estimate. By comparison average LCE between 2005 and 2017 averaged $95,000,000 per year (real $2018)
</t>
        </r>
      </text>
    </comment>
  </commentList>
</comments>
</file>

<file path=xl/sharedStrings.xml><?xml version="1.0" encoding="utf-8"?>
<sst xmlns="http://schemas.openxmlformats.org/spreadsheetml/2006/main" count="2075" uniqueCount="212">
  <si>
    <t>1 MW</t>
  </si>
  <si>
    <t>Consumer gains</t>
  </si>
  <si>
    <t>Revenue</t>
  </si>
  <si>
    <t>2022-2049</t>
  </si>
  <si>
    <t>PV</t>
  </si>
  <si>
    <t>Annual</t>
  </si>
  <si>
    <t>Year</t>
  </si>
  <si>
    <t>PV_CV</t>
  </si>
  <si>
    <t>Cost</t>
  </si>
  <si>
    <t>External</t>
  </si>
  <si>
    <t>Connection cost per MW</t>
  </si>
  <si>
    <t>Benefits of an additional MW</t>
  </si>
  <si>
    <t>Gain with certain contract</t>
  </si>
  <si>
    <t>Required discount for indifference</t>
  </si>
  <si>
    <t>Private discount rate</t>
  </si>
  <si>
    <t>Social discount rate</t>
  </si>
  <si>
    <t>Assumptions</t>
  </si>
  <si>
    <t>Energy cost per MWh</t>
  </si>
  <si>
    <t>Scenarios</t>
  </si>
  <si>
    <t>Interconnection cost $/MWh</t>
  </si>
  <si>
    <t>Average revenue per MW</t>
  </si>
  <si>
    <t>Quantity of demand at risk (MW)</t>
  </si>
  <si>
    <t>Social gain from cost sharing</t>
  </si>
  <si>
    <t>Social cost of increased demand</t>
  </si>
  <si>
    <t>Discount required</t>
  </si>
  <si>
    <t>Full cost of connection/demand</t>
  </si>
  <si>
    <t>Connection cost per MWh</t>
  </si>
  <si>
    <t>Discounted interconnection cost</t>
  </si>
  <si>
    <t>Point of indifference</t>
  </si>
  <si>
    <t>Expected price with time limit</t>
  </si>
  <si>
    <t>Required discount with time limit %</t>
  </si>
  <si>
    <t>Social cost</t>
  </si>
  <si>
    <t>Social benefit</t>
  </si>
  <si>
    <t>PV net benefit</t>
  </si>
  <si>
    <t>Assessment horizon (years)</t>
  </si>
  <si>
    <t>Cost with certain contract</t>
  </si>
  <si>
    <t>Net gain with certain contract</t>
  </si>
  <si>
    <t>Present value gain with certain contract</t>
  </si>
  <si>
    <t>Price with required discount given time limit</t>
  </si>
  <si>
    <t>Net benefit of discount</t>
  </si>
  <si>
    <t>Customer consumer surplus with time limit</t>
  </si>
  <si>
    <t>Consumer surplus with certainty</t>
  </si>
  <si>
    <t>Cost to consumers = Transfer</t>
  </si>
  <si>
    <t>True discount required</t>
  </si>
  <si>
    <t>Assessed discount required</t>
  </si>
  <si>
    <t>Price paid</t>
  </si>
  <si>
    <t>Consumer surplus</t>
  </si>
  <si>
    <t>Net benefit</t>
  </si>
  <si>
    <t>Total including consumer surplus</t>
  </si>
  <si>
    <t>Total</t>
  </si>
  <si>
    <t>Total revenue</t>
  </si>
  <si>
    <t>Total demand</t>
  </si>
  <si>
    <t>Revenue per  MWh</t>
  </si>
  <si>
    <t>Change in demand given 1MW</t>
  </si>
  <si>
    <t>Revenue per MWh</t>
  </si>
  <si>
    <t>% change in revenue</t>
  </si>
  <si>
    <t>change in charge</t>
  </si>
  <si>
    <t>$/kW</t>
  </si>
  <si>
    <t>Peak MW</t>
  </si>
  <si>
    <t>DG MW</t>
  </si>
  <si>
    <t>Shoulder MW</t>
  </si>
  <si>
    <t>Off-peak MW</t>
  </si>
  <si>
    <t>Revenue associated with 1 MW</t>
  </si>
  <si>
    <t>PV revenue</t>
  </si>
  <si>
    <t>bb</t>
  </si>
  <si>
    <t>type</t>
  </si>
  <si>
    <t>p_yr</t>
  </si>
  <si>
    <t>m_yr</t>
  </si>
  <si>
    <t>pk_s</t>
  </si>
  <si>
    <t>dg_s</t>
  </si>
  <si>
    <t>sh_s</t>
  </si>
  <si>
    <t>off_s</t>
  </si>
  <si>
    <t>pk_p</t>
  </si>
  <si>
    <t>dg_p</t>
  </si>
  <si>
    <t>sh_p</t>
  </si>
  <si>
    <t>off_p</t>
  </si>
  <si>
    <t>pk_q</t>
  </si>
  <si>
    <t>dg_q</t>
  </si>
  <si>
    <t>sh_q</t>
  </si>
  <si>
    <t>off_q</t>
  </si>
  <si>
    <t>exp_per_icp</t>
  </si>
  <si>
    <t>exp_all</t>
  </si>
  <si>
    <t>icp</t>
  </si>
  <si>
    <t>dg_max</t>
  </si>
  <si>
    <t>earn_icp</t>
  </si>
  <si>
    <t>dg_icp</t>
  </si>
  <si>
    <t>pk_pt</t>
  </si>
  <si>
    <t>dg_pt</t>
  </si>
  <si>
    <t>sh_pt</t>
  </si>
  <si>
    <t>off_pt</t>
  </si>
  <si>
    <t>pk_i</t>
  </si>
  <si>
    <t>dg_i</t>
  </si>
  <si>
    <t>sh_i</t>
  </si>
  <si>
    <t>off_i</t>
  </si>
  <si>
    <t>pk_ic</t>
  </si>
  <si>
    <t>dg_ic</t>
  </si>
  <si>
    <t>sh_ic</t>
  </si>
  <si>
    <t>off_ic</t>
  </si>
  <si>
    <t>pk_pg</t>
  </si>
  <si>
    <t>dg_pg</t>
  </si>
  <si>
    <t>sh_pg</t>
  </si>
  <si>
    <t>off_pg</t>
  </si>
  <si>
    <t>pk_px</t>
  </si>
  <si>
    <t>dg_px</t>
  </si>
  <si>
    <t>sh_px</t>
  </si>
  <si>
    <t>off_px</t>
  </si>
  <si>
    <t>pk_e</t>
  </si>
  <si>
    <t>dg_e</t>
  </si>
  <si>
    <t>sh_e</t>
  </si>
  <si>
    <t>off_e</t>
  </si>
  <si>
    <t>pk_pt_mu</t>
  </si>
  <si>
    <t>dg_pt_mu</t>
  </si>
  <si>
    <t>sh_pt_mu</t>
  </si>
  <si>
    <t>off_pt_mu</t>
  </si>
  <si>
    <t>pk_s_pt_mu</t>
  </si>
  <si>
    <t>dg_s_pt_mu</t>
  </si>
  <si>
    <t>sh_s_pt_mu</t>
  </si>
  <si>
    <t>off_s_pt_mu</t>
  </si>
  <si>
    <t>pk_ns_pt_mu</t>
  </si>
  <si>
    <t>dg_ns_pt_mu</t>
  </si>
  <si>
    <t>sh_ns_pt_mu</t>
  </si>
  <si>
    <t>off_ns_pt_mu</t>
  </si>
  <si>
    <t>pk_pt_sd</t>
  </si>
  <si>
    <t>dg_pt_sd</t>
  </si>
  <si>
    <t>sh_pt_sd</t>
  </si>
  <si>
    <t>off_pt_sd</t>
  </si>
  <si>
    <t>pk_s_pt_sd</t>
  </si>
  <si>
    <t>dg_s_pt_sd</t>
  </si>
  <si>
    <t>sh_s_pt_sd</t>
  </si>
  <si>
    <t>off_s_pt_sd</t>
  </si>
  <si>
    <t>pk_ns_pt_sd</t>
  </si>
  <si>
    <t>dg_ns_pt_sd</t>
  </si>
  <si>
    <t>sh_ns_pt_sd</t>
  </si>
  <si>
    <t>off_ns_pt_sd</t>
  </si>
  <si>
    <t>pk_theta</t>
  </si>
  <si>
    <t>dg_theta</t>
  </si>
  <si>
    <t>sh_theta</t>
  </si>
  <si>
    <t>off_theta</t>
  </si>
  <si>
    <t>pk_pr</t>
  </si>
  <si>
    <t>dg_pr</t>
  </si>
  <si>
    <t>sh_pr</t>
  </si>
  <si>
    <t>off_pr</t>
  </si>
  <si>
    <t>pk_rev</t>
  </si>
  <si>
    <t>dg_rev</t>
  </si>
  <si>
    <t>sh_rev</t>
  </si>
  <si>
    <t>off_rev</t>
  </si>
  <si>
    <t>BEN</t>
  </si>
  <si>
    <t>BPE</t>
  </si>
  <si>
    <t>HAY</t>
  </si>
  <si>
    <t>HLY</t>
  </si>
  <si>
    <t>ISL</t>
  </si>
  <si>
    <t>KIK</t>
  </si>
  <si>
    <t>MDN</t>
  </si>
  <si>
    <t>OTA</t>
  </si>
  <si>
    <t>RDF</t>
  </si>
  <si>
    <t>ROX</t>
  </si>
  <si>
    <t>SFD</t>
  </si>
  <si>
    <t>TRK</t>
  </si>
  <si>
    <t>TWI</t>
  </si>
  <si>
    <t>WKM</t>
  </si>
  <si>
    <t>revenue</t>
  </si>
  <si>
    <t>quantity</t>
  </si>
  <si>
    <t>pkMW</t>
  </si>
  <si>
    <t>DGMW</t>
  </si>
  <si>
    <t>ShMW</t>
  </si>
  <si>
    <t>offMW</t>
  </si>
  <si>
    <t>Sensitivity to benefit timing</t>
  </si>
  <si>
    <t>Undiscounted benefit</t>
  </si>
  <si>
    <t>Net benefit of policy, PV</t>
  </si>
  <si>
    <t>Discount required:</t>
  </si>
  <si>
    <t>Average undiscounted benefit, 1 year</t>
  </si>
  <si>
    <t>Year of agreement</t>
  </si>
  <si>
    <t>PV benefit</t>
  </si>
  <si>
    <t>Benefit based on equal likelihood of occurrence, 2022-2049</t>
  </si>
  <si>
    <t>Description/purpose</t>
  </si>
  <si>
    <t>Marginal benefits and costs</t>
  </si>
  <si>
    <t>Welfare change 1 MW</t>
  </si>
  <si>
    <t xml:space="preserve">Modelled consumer welfare effect of an additional MW of demand that attracts transmission charges, reducing charges to all other consumer. </t>
  </si>
  <si>
    <t>Reallocation</t>
  </si>
  <si>
    <t>Coeff: dLCE/dMW</t>
  </si>
  <si>
    <t>Costs of additional MW</t>
  </si>
  <si>
    <t>LCE ($2018)</t>
  </si>
  <si>
    <t>Demand (MWh)</t>
  </si>
  <si>
    <t>Change in demand</t>
  </si>
  <si>
    <t>Marginal cost</t>
  </si>
  <si>
    <t>PV marginal cost</t>
  </si>
  <si>
    <t>Calculating marginal impacts on consumers in terms of reduced charges and increased costs from increased congestion (approximate, average for national rather than location specific, flat load profile)</t>
  </si>
  <si>
    <t>Impact of time limits</t>
  </si>
  <si>
    <t xml:space="preserve">Calculate impact of extending time limit for PDP in terms of additional discount required with a time limit. </t>
  </si>
  <si>
    <t>Benefit, PV</t>
  </si>
  <si>
    <t>CS</t>
  </si>
  <si>
    <t>PV CS</t>
  </si>
  <si>
    <t>LCE</t>
  </si>
  <si>
    <t>Transport costs (LCE)</t>
  </si>
  <si>
    <t>Grid MWh</t>
  </si>
  <si>
    <t>MWh</t>
  </si>
  <si>
    <t>MWh + 1MW*8760</t>
  </si>
  <si>
    <t xml:space="preserve">aob Demand </t>
  </si>
  <si>
    <t>Model results for scenario with proposal (including unapproved major capex)</t>
  </si>
  <si>
    <t>Summary/calculation of amount of revenue reallocated - without PDP - per 1 MW of demand</t>
  </si>
  <si>
    <t>Sheet</t>
  </si>
  <si>
    <t>pk</t>
  </si>
  <si>
    <t>dg</t>
  </si>
  <si>
    <t>sh</t>
  </si>
  <si>
    <t>off</t>
  </si>
  <si>
    <t>Change in consumer surplus ($2018)</t>
  </si>
  <si>
    <t>Present valued change in consumer surplus ($2018)</t>
  </si>
  <si>
    <t>MWh, Grid</t>
  </si>
  <si>
    <t>MWh, Grid (ex demand response)</t>
  </si>
  <si>
    <t>Percentage change</t>
  </si>
  <si>
    <t>Maximum discount</t>
  </si>
  <si>
    <t>Prices and quantities with diluted interconnection charge (from +1MW) lower price and demand response)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</si>
</sst>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.0"/>
    <numFmt numFmtId="167" formatCode="#,##0.000"/>
    <numFmt numFmtId="168" formatCode="0.0%"/>
    <numFmt numFmtId="169" formatCode="#,##0.0000"/>
    <numFmt numFmtId="170" formatCode="0.000%"/>
    <numFmt numFmtId="171" formatCode="0.0000%"/>
    <numFmt numFmtId="172" formatCode="0.0000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">
    <xf numFmtId="0" fontId="0" fillId="0" borderId="0" xfId="0"/>
    <xf numFmtId="164" fontId="2" fillId="0" borderId="0" xfId="1" applyNumberFormat="1" applyFont="1"/>
    <xf numFmtId="0" fontId="2" fillId="0" borderId="0" xfId="0" applyFont="1"/>
    <xf numFmtId="3" fontId="2" fillId="0" borderId="0" xfId="1" applyNumberFormat="1" applyFont="1"/>
    <xf numFmtId="3" fontId="2" fillId="0" borderId="0" xfId="0" applyNumberFormat="1" applyFont="1"/>
    <xf numFmtId="2" fontId="2" fillId="0" borderId="0" xfId="0" applyNumberFormat="1" applyFont="1"/>
    <xf numFmtId="165" fontId="2" fillId="0" borderId="0" xfId="0" applyNumberFormat="1" applyFont="1"/>
    <xf numFmtId="1" fontId="2" fillId="0" borderId="0" xfId="0" applyNumberFormat="1" applyFont="1"/>
    <xf numFmtId="166" fontId="2" fillId="0" borderId="0" xfId="0" applyNumberFormat="1" applyFont="1"/>
    <xf numFmtId="4" fontId="2" fillId="0" borderId="0" xfId="0" applyNumberFormat="1" applyFont="1"/>
    <xf numFmtId="167" fontId="2" fillId="0" borderId="0" xfId="0" applyNumberFormat="1" applyFont="1"/>
    <xf numFmtId="9" fontId="2" fillId="0" borderId="0" xfId="2" applyFont="1"/>
    <xf numFmtId="168" fontId="2" fillId="0" borderId="0" xfId="2" applyNumberFormat="1" applyFont="1"/>
    <xf numFmtId="169" fontId="2" fillId="0" borderId="0" xfId="0" applyNumberFormat="1" applyFont="1"/>
    <xf numFmtId="0" fontId="3" fillId="0" borderId="0" xfId="0" applyFont="1"/>
    <xf numFmtId="165" fontId="2" fillId="0" borderId="0" xfId="2" applyNumberFormat="1" applyFont="1"/>
    <xf numFmtId="170" fontId="2" fillId="0" borderId="0" xfId="2" applyNumberFormat="1" applyFont="1"/>
    <xf numFmtId="10" fontId="2" fillId="0" borderId="0" xfId="2" applyNumberFormat="1" applyFont="1"/>
    <xf numFmtId="171" fontId="2" fillId="0" borderId="0" xfId="2" applyNumberFormat="1" applyFont="1"/>
    <xf numFmtId="172" fontId="2" fillId="0" borderId="0" xfId="2" applyNumberFormat="1" applyFont="1"/>
    <xf numFmtId="11" fontId="2" fillId="0" borderId="0" xfId="0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E16D5-4412-4C9C-8CE3-C0524A57A269}">
  <dimension ref="B1:C6"/>
  <sheetViews>
    <sheetView workbookViewId="0">
      <selection activeCell="D33" sqref="D33"/>
    </sheetView>
  </sheetViews>
  <sheetFormatPr defaultRowHeight="14.4" x14ac:dyDescent="0.55000000000000004"/>
  <cols>
    <col min="2" max="2" width="25" customWidth="1"/>
  </cols>
  <sheetData>
    <row r="1" spans="2:3" x14ac:dyDescent="0.55000000000000004">
      <c r="B1" t="s">
        <v>200</v>
      </c>
      <c r="C1" t="s">
        <v>174</v>
      </c>
    </row>
    <row r="2" spans="2:3" x14ac:dyDescent="0.55000000000000004">
      <c r="B2" t="s">
        <v>176</v>
      </c>
      <c r="C2" t="s">
        <v>177</v>
      </c>
    </row>
    <row r="3" spans="2:3" x14ac:dyDescent="0.55000000000000004">
      <c r="B3" t="s">
        <v>197</v>
      </c>
      <c r="C3" t="s">
        <v>198</v>
      </c>
    </row>
    <row r="4" spans="2:3" x14ac:dyDescent="0.55000000000000004">
      <c r="B4" t="s">
        <v>178</v>
      </c>
      <c r="C4" t="s">
        <v>199</v>
      </c>
    </row>
    <row r="5" spans="2:3" x14ac:dyDescent="0.55000000000000004">
      <c r="B5" t="s">
        <v>175</v>
      </c>
      <c r="C5" t="s">
        <v>186</v>
      </c>
    </row>
    <row r="6" spans="2:3" x14ac:dyDescent="0.55000000000000004">
      <c r="B6" t="s">
        <v>187</v>
      </c>
      <c r="C6" t="s">
        <v>188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54250-587B-443D-9593-B83F6D4FC9B2}">
  <dimension ref="B2:X65"/>
  <sheetViews>
    <sheetView workbookViewId="0">
      <selection activeCell="C18" sqref="C18"/>
    </sheetView>
  </sheetViews>
  <sheetFormatPr defaultColWidth="9.15625" defaultRowHeight="11.7" x14ac:dyDescent="0.45"/>
  <cols>
    <col min="1" max="1" width="9.15625" style="2"/>
    <col min="2" max="2" width="32.41796875" style="2" bestFit="1" customWidth="1"/>
    <col min="3" max="3" width="14.578125" style="2" bestFit="1" customWidth="1"/>
    <col min="4" max="4" width="9.26171875" style="2" bestFit="1" customWidth="1"/>
    <col min="5" max="9" width="10" style="2" bestFit="1" customWidth="1"/>
    <col min="10" max="12" width="8.83984375" style="2" customWidth="1"/>
    <col min="13" max="14" width="9.15625" style="2"/>
    <col min="15" max="15" width="30.578125" style="2" bestFit="1" customWidth="1"/>
    <col min="16" max="19" width="9.15625" style="2"/>
    <col min="20" max="20" width="10.41796875" style="2" customWidth="1"/>
    <col min="21" max="21" width="10.578125" style="2" bestFit="1" customWidth="1"/>
    <col min="22" max="16384" width="9.15625" style="2"/>
  </cols>
  <sheetData>
    <row r="2" spans="2:24" x14ac:dyDescent="0.45">
      <c r="P2" s="14" t="s">
        <v>169</v>
      </c>
    </row>
    <row r="3" spans="2:24" x14ac:dyDescent="0.45">
      <c r="B3" s="2" t="s">
        <v>173</v>
      </c>
      <c r="C3" s="4">
        <f>+AVERAGE(P8:P35)</f>
        <v>84927.93830733381</v>
      </c>
      <c r="O3" s="14" t="s">
        <v>166</v>
      </c>
    </row>
    <row r="4" spans="2:24" x14ac:dyDescent="0.45">
      <c r="B4" s="2" t="s">
        <v>189</v>
      </c>
      <c r="C4" s="8">
        <f>+AVERAGE(C40:K40)</f>
        <v>199303.90418413759</v>
      </c>
      <c r="O4" s="2" t="s">
        <v>170</v>
      </c>
      <c r="P4" s="8">
        <f>+AVERAGE(C41:K41)</f>
        <v>14479.211694694262</v>
      </c>
      <c r="Q4" s="8"/>
      <c r="R4" s="8"/>
      <c r="S4" s="8"/>
      <c r="T4" s="8"/>
      <c r="U4" s="8"/>
      <c r="V4" s="8"/>
      <c r="W4" s="8"/>
      <c r="X4" s="8"/>
    </row>
    <row r="5" spans="2:24" x14ac:dyDescent="0.45">
      <c r="C5" s="8"/>
      <c r="P5" s="8"/>
      <c r="Q5" s="8"/>
      <c r="R5" s="8"/>
      <c r="S5" s="8"/>
      <c r="T5" s="8"/>
      <c r="U5" s="8"/>
      <c r="V5" s="8"/>
      <c r="W5" s="8"/>
      <c r="X5" s="8"/>
    </row>
    <row r="7" spans="2:24" x14ac:dyDescent="0.45">
      <c r="B7" s="14" t="s">
        <v>16</v>
      </c>
      <c r="K7" s="1"/>
      <c r="L7" s="7"/>
      <c r="O7" s="2" t="s">
        <v>171</v>
      </c>
      <c r="P7" s="2" t="s">
        <v>172</v>
      </c>
    </row>
    <row r="8" spans="2:24" x14ac:dyDescent="0.45">
      <c r="B8" s="2" t="s">
        <v>21</v>
      </c>
      <c r="C8" s="2">
        <v>1</v>
      </c>
      <c r="K8" s="1"/>
      <c r="L8" s="7"/>
      <c r="O8" s="2">
        <v>2022</v>
      </c>
      <c r="P8" s="4">
        <f t="shared" ref="P8:P35" si="0">+(($P$4/((1+$C$9)^($O8-2019)))/$C$9)*(1-1/((1+$C$9)^30))</f>
        <v>167339.40113662416</v>
      </c>
    </row>
    <row r="9" spans="2:24" x14ac:dyDescent="0.45">
      <c r="B9" s="2" t="s">
        <v>15</v>
      </c>
      <c r="C9" s="2">
        <v>0.06</v>
      </c>
      <c r="O9" s="2">
        <v>2023</v>
      </c>
      <c r="P9" s="4">
        <f t="shared" si="0"/>
        <v>157867.35956285297</v>
      </c>
    </row>
    <row r="10" spans="2:24" x14ac:dyDescent="0.45">
      <c r="B10" s="2" t="s">
        <v>14</v>
      </c>
      <c r="C10" s="2">
        <v>0.08</v>
      </c>
      <c r="L10" s="7"/>
      <c r="O10" s="2">
        <v>2024</v>
      </c>
      <c r="P10" s="4">
        <f t="shared" si="0"/>
        <v>148931.47128571034</v>
      </c>
    </row>
    <row r="11" spans="2:24" x14ac:dyDescent="0.45">
      <c r="B11" s="2" t="s">
        <v>10</v>
      </c>
      <c r="C11" s="1">
        <v>20000</v>
      </c>
      <c r="O11" s="2">
        <v>2025</v>
      </c>
      <c r="P11" s="4">
        <f t="shared" si="0"/>
        <v>140501.38800538713</v>
      </c>
    </row>
    <row r="12" spans="2:24" x14ac:dyDescent="0.45">
      <c r="B12" s="2" t="s">
        <v>26</v>
      </c>
      <c r="C12" s="6">
        <f>+C11/8760</f>
        <v>2.2831050228310503</v>
      </c>
      <c r="L12" s="6"/>
      <c r="O12" s="2">
        <v>2026</v>
      </c>
      <c r="P12" s="4">
        <f t="shared" si="0"/>
        <v>132548.47925036517</v>
      </c>
    </row>
    <row r="13" spans="2:24" x14ac:dyDescent="0.45">
      <c r="B13" s="2" t="s">
        <v>17</v>
      </c>
      <c r="C13" s="2">
        <v>100</v>
      </c>
      <c r="L13" s="7"/>
      <c r="O13" s="2">
        <v>2027</v>
      </c>
      <c r="P13" s="4">
        <f t="shared" si="0"/>
        <v>125045.73514185395</v>
      </c>
    </row>
    <row r="14" spans="2:24" x14ac:dyDescent="0.45">
      <c r="B14" s="2" t="s">
        <v>20</v>
      </c>
      <c r="C14" s="4">
        <f>+'Marginal benefits and costs'!E4</f>
        <v>136699.51011761179</v>
      </c>
      <c r="L14" s="7"/>
      <c r="O14" s="2">
        <v>2028</v>
      </c>
      <c r="P14" s="4">
        <f t="shared" si="0"/>
        <v>117967.67466212636</v>
      </c>
    </row>
    <row r="15" spans="2:24" x14ac:dyDescent="0.45">
      <c r="B15" s="2" t="s">
        <v>19</v>
      </c>
      <c r="C15" s="6">
        <f>+C14/8760</f>
        <v>15.604966908403172</v>
      </c>
      <c r="L15" s="7"/>
      <c r="O15" s="2">
        <v>2029</v>
      </c>
      <c r="P15" s="4">
        <f t="shared" si="0"/>
        <v>111290.25911521356</v>
      </c>
    </row>
    <row r="16" spans="2:24" x14ac:dyDescent="0.45">
      <c r="B16" s="2" t="s">
        <v>25</v>
      </c>
      <c r="C16" s="6">
        <f>+C15+C13+C12</f>
        <v>117.88807193123422</v>
      </c>
      <c r="O16" s="2">
        <v>2030</v>
      </c>
      <c r="P16" s="4">
        <f t="shared" si="0"/>
        <v>104990.8104860505</v>
      </c>
    </row>
    <row r="17" spans="2:21" x14ac:dyDescent="0.45">
      <c r="B17" s="2" t="s">
        <v>22</v>
      </c>
      <c r="C17" s="4">
        <f>+'Marginal benefits and costs'!E3</f>
        <v>137675.53164379799</v>
      </c>
      <c r="O17" s="2">
        <v>2031</v>
      </c>
      <c r="P17" s="4">
        <f t="shared" si="0"/>
        <v>99047.934420802369</v>
      </c>
      <c r="T17" s="13"/>
    </row>
    <row r="18" spans="2:21" x14ac:dyDescent="0.45">
      <c r="B18" s="2" t="s">
        <v>23</v>
      </c>
      <c r="C18" s="4">
        <f>+'Marginal benefits and costs'!E5</f>
        <v>2652.2770393083929</v>
      </c>
      <c r="L18" s="11"/>
      <c r="O18" s="2">
        <v>2032</v>
      </c>
      <c r="P18" s="4">
        <f t="shared" si="0"/>
        <v>93441.447566794668</v>
      </c>
    </row>
    <row r="19" spans="2:21" x14ac:dyDescent="0.45">
      <c r="B19" s="2" t="s">
        <v>34</v>
      </c>
      <c r="C19" s="4">
        <v>30</v>
      </c>
      <c r="L19" s="11"/>
      <c r="O19" s="2">
        <v>2033</v>
      </c>
      <c r="P19" s="4">
        <f t="shared" si="0"/>
        <v>88152.309025277995</v>
      </c>
    </row>
    <row r="20" spans="2:21" x14ac:dyDescent="0.45">
      <c r="L20" s="11"/>
      <c r="O20" s="2">
        <v>2034</v>
      </c>
      <c r="P20" s="4">
        <f t="shared" si="0"/>
        <v>83162.555684224499</v>
      </c>
      <c r="U20" s="13"/>
    </row>
    <row r="21" spans="2:21" x14ac:dyDescent="0.45">
      <c r="B21" s="14" t="s">
        <v>18</v>
      </c>
      <c r="L21" s="11"/>
      <c r="O21" s="2">
        <v>2035</v>
      </c>
      <c r="P21" s="4">
        <f t="shared" si="0"/>
        <v>78455.241211532571</v>
      </c>
    </row>
    <row r="22" spans="2:21" x14ac:dyDescent="0.45">
      <c r="B22" s="2" t="s">
        <v>24</v>
      </c>
      <c r="C22" s="14">
        <v>0.1</v>
      </c>
      <c r="D22" s="14">
        <f>+C22+0.1</f>
        <v>0.2</v>
      </c>
      <c r="E22" s="14">
        <f t="shared" ref="E22:K22" si="1">+D22+0.1</f>
        <v>0.30000000000000004</v>
      </c>
      <c r="F22" s="14">
        <f t="shared" si="1"/>
        <v>0.4</v>
      </c>
      <c r="G22" s="14">
        <f t="shared" si="1"/>
        <v>0.5</v>
      </c>
      <c r="H22" s="14">
        <f t="shared" si="1"/>
        <v>0.6</v>
      </c>
      <c r="I22" s="14">
        <f t="shared" si="1"/>
        <v>0.7</v>
      </c>
      <c r="J22" s="14">
        <f t="shared" si="1"/>
        <v>0.79999999999999993</v>
      </c>
      <c r="K22" s="14">
        <f t="shared" si="1"/>
        <v>0.89999999999999991</v>
      </c>
      <c r="L22" s="14">
        <v>1</v>
      </c>
      <c r="O22" s="2">
        <v>2036</v>
      </c>
      <c r="P22" s="4">
        <f t="shared" si="0"/>
        <v>74014.378501445812</v>
      </c>
    </row>
    <row r="23" spans="2:21" x14ac:dyDescent="0.45">
      <c r="O23" s="2">
        <v>2037</v>
      </c>
      <c r="P23" s="4">
        <f t="shared" si="0"/>
        <v>69824.885378722465</v>
      </c>
    </row>
    <row r="24" spans="2:21" x14ac:dyDescent="0.45">
      <c r="B24" s="2" t="s">
        <v>27</v>
      </c>
      <c r="C24" s="8">
        <f t="shared" ref="C24:L24" si="2">+$C$15*(1-C22)</f>
        <v>14.044470217562855</v>
      </c>
      <c r="D24" s="8">
        <f t="shared" si="2"/>
        <v>12.483973526722538</v>
      </c>
      <c r="E24" s="8">
        <f t="shared" si="2"/>
        <v>10.923476835882219</v>
      </c>
      <c r="F24" s="8">
        <f t="shared" si="2"/>
        <v>9.3629801450419023</v>
      </c>
      <c r="G24" s="8">
        <f t="shared" si="2"/>
        <v>7.8024834542015862</v>
      </c>
      <c r="H24" s="8">
        <f t="shared" si="2"/>
        <v>6.2419867633612691</v>
      </c>
      <c r="I24" s="8">
        <f t="shared" si="2"/>
        <v>4.6814900725209521</v>
      </c>
      <c r="J24" s="8">
        <f t="shared" si="2"/>
        <v>3.1209933816806354</v>
      </c>
      <c r="K24" s="8">
        <f t="shared" si="2"/>
        <v>1.5604966908403186</v>
      </c>
      <c r="L24" s="8">
        <f t="shared" si="2"/>
        <v>0</v>
      </c>
      <c r="O24" s="2">
        <v>2038</v>
      </c>
      <c r="P24" s="4">
        <f t="shared" si="0"/>
        <v>65872.533376153253</v>
      </c>
    </row>
    <row r="25" spans="2:21" x14ac:dyDescent="0.45">
      <c r="B25" s="2" t="s">
        <v>28</v>
      </c>
      <c r="C25" s="8">
        <f t="shared" ref="C25:L25" si="3">+$C$12+$C$13+C24</f>
        <v>116.32757524039391</v>
      </c>
      <c r="D25" s="8">
        <f t="shared" si="3"/>
        <v>114.76707854955359</v>
      </c>
      <c r="E25" s="8">
        <f t="shared" si="3"/>
        <v>113.20658185871326</v>
      </c>
      <c r="F25" s="8">
        <f t="shared" si="3"/>
        <v>111.64608516787295</v>
      </c>
      <c r="G25" s="8">
        <f t="shared" si="3"/>
        <v>110.08558847703264</v>
      </c>
      <c r="H25" s="8">
        <f t="shared" si="3"/>
        <v>108.52509178619232</v>
      </c>
      <c r="I25" s="8">
        <f t="shared" si="3"/>
        <v>106.96459509535201</v>
      </c>
      <c r="J25" s="8">
        <f t="shared" si="3"/>
        <v>105.40409840451169</v>
      </c>
      <c r="K25" s="8">
        <f t="shared" si="3"/>
        <v>103.84360171367138</v>
      </c>
      <c r="L25" s="8">
        <f t="shared" si="3"/>
        <v>102.28310502283105</v>
      </c>
      <c r="O25" s="2">
        <v>2039</v>
      </c>
      <c r="P25" s="4">
        <f t="shared" si="0"/>
        <v>62143.899411465332</v>
      </c>
    </row>
    <row r="26" spans="2:21" x14ac:dyDescent="0.45">
      <c r="B26" s="2" t="s">
        <v>29</v>
      </c>
      <c r="C26" s="8">
        <f t="shared" ref="C26:L26" si="4">+(C25+(C25/$C$10)*(1-1/((1+$C$10)^14))+($C$16/((1+$C$10)^15))+(($C$16/((1+$C$10)^15))/$C$10)*(1-1/(1+$C$10)^15))/(1+(1/$C$10)*(1-1/(1+$C$10)^30))</f>
        <v>116.71121957404669</v>
      </c>
      <c r="D26" s="8">
        <f t="shared" si="4"/>
        <v>115.53436721685915</v>
      </c>
      <c r="E26" s="8">
        <f t="shared" si="4"/>
        <v>114.35751485967162</v>
      </c>
      <c r="F26" s="8">
        <f t="shared" si="4"/>
        <v>113.18066250248413</v>
      </c>
      <c r="G26" s="8">
        <f t="shared" si="4"/>
        <v>112.0038101452966</v>
      </c>
      <c r="H26" s="8">
        <f t="shared" si="4"/>
        <v>110.82695778810908</v>
      </c>
      <c r="I26" s="8">
        <f t="shared" si="4"/>
        <v>109.65010543092157</v>
      </c>
      <c r="J26" s="8">
        <f t="shared" si="4"/>
        <v>108.47325307373404</v>
      </c>
      <c r="K26" s="8">
        <f t="shared" si="4"/>
        <v>107.29640071654651</v>
      </c>
      <c r="L26" s="8">
        <f t="shared" si="4"/>
        <v>106.11954835935899</v>
      </c>
      <c r="O26" s="2">
        <v>2040</v>
      </c>
      <c r="P26" s="4">
        <f t="shared" si="0"/>
        <v>58626.320199495603</v>
      </c>
    </row>
    <row r="27" spans="2:21" x14ac:dyDescent="0.45">
      <c r="B27" s="2" t="s">
        <v>13</v>
      </c>
      <c r="C27" s="8">
        <f t="shared" ref="C27:L27" si="5">+$C$15-((C25-C26)+C24)</f>
        <v>1.9441410244930992</v>
      </c>
      <c r="D27" s="8">
        <f t="shared" si="5"/>
        <v>3.8882820489861984</v>
      </c>
      <c r="E27" s="8">
        <f t="shared" si="5"/>
        <v>5.8324230734793137</v>
      </c>
      <c r="F27" s="8">
        <f t="shared" si="5"/>
        <v>7.7765640979724413</v>
      </c>
      <c r="G27" s="8">
        <f t="shared" si="5"/>
        <v>9.7207051224655388</v>
      </c>
      <c r="H27" s="8">
        <f t="shared" si="5"/>
        <v>11.664846146958666</v>
      </c>
      <c r="I27" s="8">
        <f t="shared" si="5"/>
        <v>13.60898717145178</v>
      </c>
      <c r="J27" s="8">
        <f t="shared" si="5"/>
        <v>15.553128195944893</v>
      </c>
      <c r="K27" s="8">
        <f t="shared" si="5"/>
        <v>17.497269220437992</v>
      </c>
      <c r="L27" s="8">
        <f t="shared" si="5"/>
        <v>19.441410244931106</v>
      </c>
      <c r="O27" s="2">
        <v>2041</v>
      </c>
      <c r="P27" s="4">
        <f t="shared" si="0"/>
        <v>55307.849244807156</v>
      </c>
      <c r="T27" s="7"/>
      <c r="U27" s="12"/>
    </row>
    <row r="28" spans="2:21" x14ac:dyDescent="0.45">
      <c r="B28" s="2" t="s">
        <v>30</v>
      </c>
      <c r="C28" s="11">
        <f t="shared" ref="C28:L28" si="6">+C27/$C$15</f>
        <v>0.12458475791103357</v>
      </c>
      <c r="D28" s="11">
        <f t="shared" si="6"/>
        <v>0.24916951582206714</v>
      </c>
      <c r="E28" s="11">
        <f t="shared" si="6"/>
        <v>0.37375427373310172</v>
      </c>
      <c r="F28" s="11">
        <f t="shared" si="6"/>
        <v>0.49833903164413712</v>
      </c>
      <c r="G28" s="11">
        <f t="shared" si="6"/>
        <v>0.62292378955517058</v>
      </c>
      <c r="H28" s="11">
        <f t="shared" si="6"/>
        <v>0.74750854746620599</v>
      </c>
      <c r="I28" s="11">
        <f t="shared" si="6"/>
        <v>0.8720933053772405</v>
      </c>
      <c r="J28" s="11">
        <f t="shared" si="6"/>
        <v>0.99667806328827491</v>
      </c>
      <c r="K28" s="11">
        <f t="shared" si="6"/>
        <v>1.1212628211993085</v>
      </c>
      <c r="L28" s="11">
        <f t="shared" si="6"/>
        <v>1.2458475791103429</v>
      </c>
      <c r="O28" s="2">
        <v>2042</v>
      </c>
      <c r="P28" s="4">
        <f t="shared" si="0"/>
        <v>52177.216268685996</v>
      </c>
    </row>
    <row r="29" spans="2:21" x14ac:dyDescent="0.45">
      <c r="B29" s="2" t="s">
        <v>38</v>
      </c>
      <c r="C29" s="15">
        <f>+$C$12+$C$13+(1-C28)*$C$15</f>
        <v>115.94393090674113</v>
      </c>
      <c r="D29" s="15">
        <f t="shared" ref="D29:L29" si="7">+$C$12+$C$13+(1-D28)*$C$15</f>
        <v>113.99978988224802</v>
      </c>
      <c r="E29" s="15">
        <f t="shared" si="7"/>
        <v>112.05564885775492</v>
      </c>
      <c r="F29" s="15">
        <f t="shared" si="7"/>
        <v>110.11150783326178</v>
      </c>
      <c r="G29" s="15">
        <f t="shared" si="7"/>
        <v>108.16736680876869</v>
      </c>
      <c r="H29" s="15">
        <f t="shared" si="7"/>
        <v>106.22322578427556</v>
      </c>
      <c r="I29" s="15">
        <f t="shared" si="7"/>
        <v>104.27908475978245</v>
      </c>
      <c r="J29" s="15">
        <f t="shared" si="7"/>
        <v>102.33494373528933</v>
      </c>
      <c r="K29" s="15">
        <f t="shared" si="7"/>
        <v>100.39080271079624</v>
      </c>
      <c r="L29" s="15">
        <f t="shared" si="7"/>
        <v>98.446661686303116</v>
      </c>
      <c r="O29" s="2">
        <v>2043</v>
      </c>
      <c r="P29" s="4">
        <f t="shared" si="0"/>
        <v>49223.788932722644</v>
      </c>
    </row>
    <row r="30" spans="2:21" x14ac:dyDescent="0.45">
      <c r="B30" s="2" t="s">
        <v>40</v>
      </c>
      <c r="C30" s="8">
        <f>+IF(C28&gt;1,0,(C25-C29)*0.5*8760)</f>
        <v>1680.3621813991858</v>
      </c>
      <c r="D30" s="8">
        <f t="shared" ref="D30:L30" si="8">+IF(D28&gt;1,0,(D25-D29)*0.5*8760)</f>
        <v>3360.7243627983717</v>
      </c>
      <c r="E30" s="8">
        <f t="shared" si="8"/>
        <v>5041.0865441975575</v>
      </c>
      <c r="F30" s="8">
        <f t="shared" si="8"/>
        <v>6721.4487255969307</v>
      </c>
      <c r="G30" s="8">
        <f t="shared" si="8"/>
        <v>8401.8109069961156</v>
      </c>
      <c r="H30" s="8">
        <f t="shared" si="8"/>
        <v>10082.173088395426</v>
      </c>
      <c r="I30" s="8">
        <f t="shared" si="8"/>
        <v>11762.535269794675</v>
      </c>
      <c r="J30" s="8">
        <f>+IF(J28&gt;1,0,(J25-J29)*0.5*8760)</f>
        <v>13442.897451193923</v>
      </c>
      <c r="K30" s="8">
        <f t="shared" si="8"/>
        <v>0</v>
      </c>
      <c r="L30" s="8">
        <f t="shared" si="8"/>
        <v>0</v>
      </c>
      <c r="O30" s="2">
        <v>2044</v>
      </c>
      <c r="P30" s="4">
        <f t="shared" si="0"/>
        <v>46437.536728983629</v>
      </c>
    </row>
    <row r="31" spans="2:21" x14ac:dyDescent="0.45">
      <c r="B31" s="2" t="s">
        <v>32</v>
      </c>
      <c r="C31" s="8">
        <f t="shared" ref="C31:L31" si="9">+IF(C30&lt;=0,0,(1-C28)*$C$17)</f>
        <v>120523.25886368258</v>
      </c>
      <c r="D31" s="8">
        <f t="shared" si="9"/>
        <v>103370.98608356716</v>
      </c>
      <c r="E31" s="8">
        <f t="shared" si="9"/>
        <v>86218.713303451616</v>
      </c>
      <c r="F31" s="8">
        <f t="shared" si="9"/>
        <v>69066.440523335943</v>
      </c>
      <c r="G31" s="8">
        <f t="shared" si="9"/>
        <v>51914.167743220547</v>
      </c>
      <c r="H31" s="8">
        <f t="shared" si="9"/>
        <v>34761.894963104874</v>
      </c>
      <c r="I31" s="8">
        <f t="shared" si="9"/>
        <v>17609.622182989333</v>
      </c>
      <c r="J31" s="8">
        <f t="shared" si="9"/>
        <v>457.34940287380232</v>
      </c>
      <c r="K31" s="8">
        <f t="shared" si="9"/>
        <v>0</v>
      </c>
      <c r="L31" s="8">
        <f t="shared" si="9"/>
        <v>0</v>
      </c>
      <c r="O31" s="2">
        <v>2045</v>
      </c>
      <c r="P31" s="4">
        <f t="shared" si="0"/>
        <v>43808.996914135489</v>
      </c>
      <c r="S31" s="4"/>
    </row>
    <row r="32" spans="2:21" x14ac:dyDescent="0.45">
      <c r="B32" s="2" t="s">
        <v>31</v>
      </c>
      <c r="C32" s="8">
        <f>+IF(C31=0,-$C$18,$C$18)</f>
        <v>2652.2770393083929</v>
      </c>
      <c r="D32" s="8">
        <f t="shared" ref="D32:L32" si="10">+IF(D31=0,-$C$18,$C$18)</f>
        <v>2652.2770393083929</v>
      </c>
      <c r="E32" s="8">
        <f t="shared" si="10"/>
        <v>2652.2770393083929</v>
      </c>
      <c r="F32" s="8">
        <f t="shared" si="10"/>
        <v>2652.2770393083929</v>
      </c>
      <c r="G32" s="8">
        <f t="shared" si="10"/>
        <v>2652.2770393083929</v>
      </c>
      <c r="H32" s="8">
        <f t="shared" si="10"/>
        <v>2652.2770393083929</v>
      </c>
      <c r="I32" s="8">
        <f t="shared" si="10"/>
        <v>2652.2770393083929</v>
      </c>
      <c r="J32" s="8">
        <f t="shared" si="10"/>
        <v>2652.2770393083929</v>
      </c>
      <c r="K32" s="8">
        <f t="shared" si="10"/>
        <v>-2652.2770393083929</v>
      </c>
      <c r="L32" s="8">
        <f t="shared" si="10"/>
        <v>-2652.2770393083929</v>
      </c>
      <c r="O32" s="2">
        <v>2046</v>
      </c>
      <c r="P32" s="4">
        <f t="shared" si="0"/>
        <v>41329.242371825938</v>
      </c>
      <c r="S32" s="4"/>
    </row>
    <row r="33" spans="2:22" x14ac:dyDescent="0.45">
      <c r="B33" s="2" t="s">
        <v>39</v>
      </c>
      <c r="C33" s="8">
        <f>+C31-C32</f>
        <v>117870.98182437419</v>
      </c>
      <c r="D33" s="8">
        <f t="shared" ref="D33:L33" si="11">+D31-D32</f>
        <v>100718.70904425877</v>
      </c>
      <c r="E33" s="8">
        <f t="shared" si="11"/>
        <v>83566.436264143224</v>
      </c>
      <c r="F33" s="8">
        <f t="shared" si="11"/>
        <v>66414.163484027551</v>
      </c>
      <c r="G33" s="8">
        <f t="shared" si="11"/>
        <v>49261.890703912155</v>
      </c>
      <c r="H33" s="8">
        <f t="shared" si="11"/>
        <v>32109.617923796483</v>
      </c>
      <c r="I33" s="8">
        <f t="shared" si="11"/>
        <v>14957.345143680941</v>
      </c>
      <c r="J33" s="8">
        <f>+J31-J32</f>
        <v>-2194.9276364345906</v>
      </c>
      <c r="K33" s="8">
        <f t="shared" si="11"/>
        <v>2652.2770393083929</v>
      </c>
      <c r="L33" s="8">
        <f t="shared" si="11"/>
        <v>2652.2770393083929</v>
      </c>
      <c r="O33" s="2">
        <v>2047</v>
      </c>
      <c r="P33" s="4">
        <f t="shared" si="0"/>
        <v>38989.851294175402</v>
      </c>
      <c r="S33" s="4"/>
    </row>
    <row r="34" spans="2:22" x14ac:dyDescent="0.45">
      <c r="B34" s="2" t="s">
        <v>33</v>
      </c>
      <c r="C34" s="8">
        <f>+((C33)/$C$9)*(1-1/(1+$C$9)^30)</f>
        <v>1622474.1624727901</v>
      </c>
      <c r="D34" s="8">
        <f t="shared" ref="D34:L34" si="12">+((D33)/$C$9)*(1-1/(1+$C$9)^30)</f>
        <v>1386376.023790213</v>
      </c>
      <c r="E34" s="8">
        <f t="shared" si="12"/>
        <v>1150277.8851076346</v>
      </c>
      <c r="F34" s="8">
        <f t="shared" si="12"/>
        <v>914179.74642505404</v>
      </c>
      <c r="G34" s="8">
        <f t="shared" si="12"/>
        <v>678081.60774247756</v>
      </c>
      <c r="H34" s="8">
        <f t="shared" si="12"/>
        <v>441983.46905989712</v>
      </c>
      <c r="I34" s="8">
        <f t="shared" si="12"/>
        <v>205885.33037731855</v>
      </c>
      <c r="J34" s="8">
        <f t="shared" si="12"/>
        <v>-30212.808305259914</v>
      </c>
      <c r="K34" s="8">
        <f t="shared" si="12"/>
        <v>36508.145613052322</v>
      </c>
      <c r="L34" s="8">
        <f t="shared" si="12"/>
        <v>36508.145613052322</v>
      </c>
      <c r="O34" s="2">
        <v>2048</v>
      </c>
      <c r="P34" s="4">
        <f t="shared" si="0"/>
        <v>36782.878579410753</v>
      </c>
      <c r="S34" s="4"/>
    </row>
    <row r="35" spans="2:22" x14ac:dyDescent="0.45">
      <c r="B35" s="2" t="s">
        <v>41</v>
      </c>
      <c r="C35" s="8">
        <f t="shared" ref="C35:L35" si="13">+(C25-C25)*0.5*8760</f>
        <v>0</v>
      </c>
      <c r="D35" s="8">
        <f t="shared" si="13"/>
        <v>0</v>
      </c>
      <c r="E35" s="8">
        <f t="shared" si="13"/>
        <v>0</v>
      </c>
      <c r="F35" s="8">
        <f t="shared" si="13"/>
        <v>0</v>
      </c>
      <c r="G35" s="8">
        <f t="shared" si="13"/>
        <v>0</v>
      </c>
      <c r="H35" s="8">
        <f t="shared" si="13"/>
        <v>0</v>
      </c>
      <c r="I35" s="8">
        <f t="shared" si="13"/>
        <v>0</v>
      </c>
      <c r="J35" s="8">
        <f t="shared" si="13"/>
        <v>0</v>
      </c>
      <c r="K35" s="8">
        <f t="shared" si="13"/>
        <v>0</v>
      </c>
      <c r="L35" s="8">
        <f t="shared" si="13"/>
        <v>0</v>
      </c>
      <c r="O35" s="2">
        <v>2049</v>
      </c>
      <c r="P35" s="4">
        <f t="shared" si="0"/>
        <v>34700.828848500714</v>
      </c>
      <c r="S35" s="4"/>
    </row>
    <row r="36" spans="2:22" x14ac:dyDescent="0.45">
      <c r="B36" s="2" t="s">
        <v>12</v>
      </c>
      <c r="C36" s="8">
        <f t="shared" ref="C36:L36" si="14">+(1-C22)*$C$17</f>
        <v>123907.97847941819</v>
      </c>
      <c r="D36" s="8">
        <f t="shared" si="14"/>
        <v>110140.4253150384</v>
      </c>
      <c r="E36" s="8">
        <f t="shared" si="14"/>
        <v>96372.872150658586</v>
      </c>
      <c r="F36" s="8">
        <f t="shared" si="14"/>
        <v>82605.318986278799</v>
      </c>
      <c r="G36" s="8">
        <f t="shared" si="14"/>
        <v>68837.765821898996</v>
      </c>
      <c r="H36" s="8">
        <f t="shared" si="14"/>
        <v>55070.212657519201</v>
      </c>
      <c r="I36" s="8">
        <f t="shared" si="14"/>
        <v>41302.659493139407</v>
      </c>
      <c r="J36" s="8">
        <f t="shared" si="14"/>
        <v>27535.106328759608</v>
      </c>
      <c r="K36" s="8">
        <f t="shared" si="14"/>
        <v>13767.553164379811</v>
      </c>
      <c r="L36" s="8">
        <f t="shared" si="14"/>
        <v>0</v>
      </c>
      <c r="O36" s="4"/>
      <c r="P36" s="4"/>
      <c r="S36" s="4"/>
    </row>
    <row r="37" spans="2:22" x14ac:dyDescent="0.45">
      <c r="B37" s="2" t="s">
        <v>35</v>
      </c>
      <c r="C37" s="8">
        <f>+IF(C36=0,-$C$18,$C$18)</f>
        <v>2652.2770393083929</v>
      </c>
      <c r="D37" s="8">
        <f t="shared" ref="D37:K37" si="15">+IF(D36=0,-$C$18,$C$18)</f>
        <v>2652.2770393083929</v>
      </c>
      <c r="E37" s="8">
        <f t="shared" si="15"/>
        <v>2652.2770393083929</v>
      </c>
      <c r="F37" s="8">
        <f t="shared" si="15"/>
        <v>2652.2770393083929</v>
      </c>
      <c r="G37" s="8">
        <f t="shared" si="15"/>
        <v>2652.2770393083929</v>
      </c>
      <c r="H37" s="8">
        <f t="shared" si="15"/>
        <v>2652.2770393083929</v>
      </c>
      <c r="I37" s="8">
        <f t="shared" si="15"/>
        <v>2652.2770393083929</v>
      </c>
      <c r="J37" s="8">
        <f t="shared" si="15"/>
        <v>2652.2770393083929</v>
      </c>
      <c r="K37" s="8">
        <f t="shared" si="15"/>
        <v>2652.2770393083929</v>
      </c>
      <c r="L37" s="8">
        <f>+IF(L36=0,-$C$18,$C$18)</f>
        <v>-2652.2770393083929</v>
      </c>
      <c r="O37" s="4"/>
      <c r="P37" s="4"/>
      <c r="S37" s="4"/>
    </row>
    <row r="38" spans="2:22" x14ac:dyDescent="0.45">
      <c r="B38" s="2" t="s">
        <v>36</v>
      </c>
      <c r="C38" s="8">
        <f>+C36-C37</f>
        <v>121255.7014401098</v>
      </c>
      <c r="D38" s="8">
        <f t="shared" ref="D38:L38" si="16">+D36-D37</f>
        <v>107488.14827573001</v>
      </c>
      <c r="E38" s="8">
        <f t="shared" si="16"/>
        <v>93720.595111350194</v>
      </c>
      <c r="F38" s="8">
        <f t="shared" si="16"/>
        <v>79953.041946970407</v>
      </c>
      <c r="G38" s="8">
        <f t="shared" si="16"/>
        <v>66185.488782590604</v>
      </c>
      <c r="H38" s="8">
        <f t="shared" si="16"/>
        <v>52417.935618210809</v>
      </c>
      <c r="I38" s="8">
        <f t="shared" si="16"/>
        <v>38650.382453831015</v>
      </c>
      <c r="J38" s="8">
        <f t="shared" si="16"/>
        <v>24882.829289451216</v>
      </c>
      <c r="K38" s="8">
        <f t="shared" si="16"/>
        <v>11115.276125071417</v>
      </c>
      <c r="L38" s="8">
        <f t="shared" si="16"/>
        <v>2652.2770393083929</v>
      </c>
      <c r="O38" s="4"/>
      <c r="P38" s="4"/>
      <c r="S38" s="4"/>
      <c r="V38" s="7"/>
    </row>
    <row r="39" spans="2:22" x14ac:dyDescent="0.45">
      <c r="B39" s="2" t="s">
        <v>37</v>
      </c>
      <c r="C39" s="8">
        <f t="shared" ref="C39:L39" si="17">+(C38/0.06)*(1-1/((1+$C$9)^30))</f>
        <v>1669064.2564785248</v>
      </c>
      <c r="D39" s="8">
        <f t="shared" si="17"/>
        <v>1479556.2118016831</v>
      </c>
      <c r="E39" s="8">
        <f t="shared" si="17"/>
        <v>1290048.1671248409</v>
      </c>
      <c r="F39" s="8">
        <f t="shared" si="17"/>
        <v>1100540.1224479992</v>
      </c>
      <c r="G39" s="8">
        <f t="shared" si="17"/>
        <v>911032.07777115726</v>
      </c>
      <c r="H39" s="8">
        <f t="shared" si="17"/>
        <v>721524.03309431544</v>
      </c>
      <c r="I39" s="8">
        <f t="shared" si="17"/>
        <v>532015.98841747351</v>
      </c>
      <c r="J39" s="8">
        <f t="shared" si="17"/>
        <v>342507.94374063169</v>
      </c>
      <c r="K39" s="8">
        <f t="shared" si="17"/>
        <v>152999.89906378975</v>
      </c>
      <c r="L39" s="8">
        <f t="shared" si="17"/>
        <v>36508.145613052322</v>
      </c>
      <c r="O39" s="4"/>
      <c r="P39" s="4"/>
      <c r="S39" s="4"/>
    </row>
    <row r="40" spans="2:22" x14ac:dyDescent="0.45">
      <c r="B40" s="2" t="s">
        <v>168</v>
      </c>
      <c r="C40" s="8">
        <f>+C39-C34</f>
        <v>46590.09400573466</v>
      </c>
      <c r="D40" s="8">
        <f t="shared" ref="D40:L40" si="18">+D39-D34</f>
        <v>93180.188011470018</v>
      </c>
      <c r="E40" s="8">
        <f t="shared" si="18"/>
        <v>139770.28201720631</v>
      </c>
      <c r="F40" s="8">
        <f t="shared" si="18"/>
        <v>186360.37602294516</v>
      </c>
      <c r="G40" s="8">
        <f t="shared" si="18"/>
        <v>232950.4700286797</v>
      </c>
      <c r="H40" s="8">
        <f t="shared" si="18"/>
        <v>279540.56403441832</v>
      </c>
      <c r="I40" s="8">
        <f t="shared" si="18"/>
        <v>326130.65804015496</v>
      </c>
      <c r="J40" s="8">
        <f t="shared" si="18"/>
        <v>372720.7520458916</v>
      </c>
      <c r="K40" s="8">
        <f t="shared" si="18"/>
        <v>116491.75345073742</v>
      </c>
      <c r="L40" s="8">
        <f t="shared" si="18"/>
        <v>0</v>
      </c>
      <c r="O40" s="4"/>
      <c r="P40" s="4"/>
      <c r="S40" s="4"/>
    </row>
    <row r="41" spans="2:22" x14ac:dyDescent="0.45">
      <c r="B41" s="2" t="s">
        <v>167</v>
      </c>
      <c r="C41" s="8">
        <f>+C38-C33</f>
        <v>3384.7196157356084</v>
      </c>
      <c r="D41" s="8">
        <f t="shared" ref="D41:L41" si="19">+D38-D33</f>
        <v>6769.4392314712459</v>
      </c>
      <c r="E41" s="8">
        <f t="shared" si="19"/>
        <v>10154.158847206971</v>
      </c>
      <c r="F41" s="8">
        <f t="shared" si="19"/>
        <v>13538.878462942856</v>
      </c>
      <c r="G41" s="8">
        <f t="shared" si="19"/>
        <v>16923.598078678449</v>
      </c>
      <c r="H41" s="8">
        <f t="shared" si="19"/>
        <v>20308.317694414327</v>
      </c>
      <c r="I41" s="8">
        <f t="shared" si="19"/>
        <v>23693.037310150074</v>
      </c>
      <c r="J41" s="8">
        <f t="shared" si="19"/>
        <v>27077.756925885806</v>
      </c>
      <c r="K41" s="8">
        <f t="shared" si="19"/>
        <v>8462.9990857630255</v>
      </c>
      <c r="L41" s="8">
        <f t="shared" si="19"/>
        <v>0</v>
      </c>
      <c r="O41" s="4"/>
      <c r="P41" s="4"/>
      <c r="S41" s="4"/>
    </row>
    <row r="42" spans="2:22" x14ac:dyDescent="0.45">
      <c r="C42" s="8"/>
      <c r="D42" s="8"/>
      <c r="E42" s="8"/>
      <c r="F42" s="8"/>
      <c r="G42" s="8"/>
      <c r="H42" s="8"/>
      <c r="I42" s="8"/>
      <c r="J42" s="8"/>
      <c r="K42" s="8"/>
      <c r="L42" s="8"/>
      <c r="O42" s="4"/>
      <c r="P42" s="4"/>
      <c r="S42" s="4"/>
    </row>
    <row r="43" spans="2:22" x14ac:dyDescent="0.45">
      <c r="B43" s="14" t="s">
        <v>42</v>
      </c>
      <c r="C43" s="8"/>
      <c r="D43" s="8"/>
      <c r="E43" s="8"/>
      <c r="F43" s="8"/>
      <c r="G43" s="8"/>
      <c r="H43" s="8"/>
      <c r="I43" s="8"/>
      <c r="J43" s="8"/>
      <c r="K43" s="8"/>
      <c r="L43" s="8"/>
      <c r="O43" s="4"/>
      <c r="P43" s="4"/>
      <c r="S43" s="4"/>
    </row>
    <row r="44" spans="2:22" x14ac:dyDescent="0.45">
      <c r="B44" s="2" t="s">
        <v>43</v>
      </c>
      <c r="C44" s="9">
        <v>0.05</v>
      </c>
      <c r="D44" s="9">
        <v>0.05</v>
      </c>
      <c r="E44" s="9">
        <v>0.05</v>
      </c>
      <c r="F44" s="9">
        <v>0.05</v>
      </c>
      <c r="G44" s="9">
        <v>0.05</v>
      </c>
      <c r="H44" s="9">
        <v>0.05</v>
      </c>
      <c r="I44" s="9">
        <v>0.05</v>
      </c>
      <c r="J44" s="9">
        <v>0.05</v>
      </c>
      <c r="K44" s="9">
        <v>0.05</v>
      </c>
      <c r="L44" s="9">
        <v>0.05</v>
      </c>
      <c r="O44" s="4"/>
      <c r="P44" s="4"/>
      <c r="S44" s="4"/>
    </row>
    <row r="45" spans="2:22" x14ac:dyDescent="0.45">
      <c r="B45" s="2" t="s">
        <v>44</v>
      </c>
      <c r="C45" s="2">
        <v>0.1</v>
      </c>
      <c r="D45" s="2">
        <v>0.2</v>
      </c>
      <c r="E45" s="2">
        <v>0.3</v>
      </c>
      <c r="F45" s="2">
        <v>0.4</v>
      </c>
      <c r="G45" s="2">
        <v>0.5</v>
      </c>
      <c r="H45" s="2">
        <v>0.6</v>
      </c>
      <c r="I45" s="2">
        <v>0.7</v>
      </c>
      <c r="J45" s="2">
        <v>0.8</v>
      </c>
      <c r="K45" s="2">
        <v>0.9</v>
      </c>
      <c r="L45" s="2">
        <v>1</v>
      </c>
      <c r="O45" s="4"/>
      <c r="P45" s="4"/>
      <c r="S45" s="4"/>
    </row>
    <row r="46" spans="2:22" x14ac:dyDescent="0.45">
      <c r="B46" s="2" t="s">
        <v>27</v>
      </c>
      <c r="C46" s="5">
        <f>+(1-C45)*$C$15</f>
        <v>14.044470217562855</v>
      </c>
      <c r="D46" s="5">
        <f t="shared" ref="D46:L46" si="20">+(1-D45)*$C$15</f>
        <v>12.483973526722538</v>
      </c>
      <c r="E46" s="5">
        <f t="shared" si="20"/>
        <v>10.923476835882219</v>
      </c>
      <c r="F46" s="5">
        <f t="shared" si="20"/>
        <v>9.3629801450419023</v>
      </c>
      <c r="G46" s="5">
        <f t="shared" si="20"/>
        <v>7.8024834542015862</v>
      </c>
      <c r="H46" s="5">
        <f t="shared" si="20"/>
        <v>6.2419867633612691</v>
      </c>
      <c r="I46" s="5">
        <f t="shared" si="20"/>
        <v>4.6814900725209521</v>
      </c>
      <c r="J46" s="5">
        <f t="shared" si="20"/>
        <v>3.1209933816806337</v>
      </c>
      <c r="K46" s="5">
        <f t="shared" si="20"/>
        <v>1.5604966908403168</v>
      </c>
      <c r="L46" s="5">
        <f t="shared" si="20"/>
        <v>0</v>
      </c>
      <c r="O46" s="4"/>
      <c r="P46" s="4"/>
      <c r="S46" s="4"/>
    </row>
    <row r="47" spans="2:22" x14ac:dyDescent="0.45">
      <c r="B47" s="2" t="s">
        <v>28</v>
      </c>
      <c r="C47" s="8">
        <f>+$C$12+$C$13+(1-C44)*$C$15</f>
        <v>117.10782358581406</v>
      </c>
      <c r="D47" s="8">
        <f t="shared" ref="D47:L47" si="21">+$C$12+$C$13+(1-D44)*$C$15</f>
        <v>117.10782358581406</v>
      </c>
      <c r="E47" s="8">
        <f t="shared" si="21"/>
        <v>117.10782358581406</v>
      </c>
      <c r="F47" s="8">
        <f t="shared" si="21"/>
        <v>117.10782358581406</v>
      </c>
      <c r="G47" s="8">
        <f t="shared" si="21"/>
        <v>117.10782358581406</v>
      </c>
      <c r="H47" s="8">
        <f t="shared" si="21"/>
        <v>117.10782358581406</v>
      </c>
      <c r="I47" s="8">
        <f t="shared" si="21"/>
        <v>117.10782358581406</v>
      </c>
      <c r="J47" s="8">
        <f t="shared" si="21"/>
        <v>117.10782358581406</v>
      </c>
      <c r="K47" s="8">
        <f t="shared" si="21"/>
        <v>117.10782358581406</v>
      </c>
      <c r="L47" s="8">
        <f t="shared" si="21"/>
        <v>117.10782358581406</v>
      </c>
      <c r="O47" s="4"/>
      <c r="P47" s="4"/>
      <c r="S47" s="4"/>
    </row>
    <row r="48" spans="2:22" x14ac:dyDescent="0.45">
      <c r="B48" s="2" t="s">
        <v>45</v>
      </c>
      <c r="C48" s="8">
        <f>+C46+$C$13+$C$12</f>
        <v>116.32757524039391</v>
      </c>
      <c r="D48" s="8">
        <f t="shared" ref="D48:L48" si="22">+D46+$C$13+$C$12</f>
        <v>114.76707854955359</v>
      </c>
      <c r="E48" s="8">
        <f t="shared" si="22"/>
        <v>113.20658185871326</v>
      </c>
      <c r="F48" s="8">
        <f t="shared" si="22"/>
        <v>111.64608516787295</v>
      </c>
      <c r="G48" s="8">
        <f t="shared" si="22"/>
        <v>110.08558847703264</v>
      </c>
      <c r="H48" s="8">
        <f t="shared" si="22"/>
        <v>108.52509178619232</v>
      </c>
      <c r="I48" s="8">
        <f t="shared" si="22"/>
        <v>106.96459509535201</v>
      </c>
      <c r="J48" s="8">
        <f t="shared" si="22"/>
        <v>105.40409840451169</v>
      </c>
      <c r="K48" s="8">
        <f t="shared" si="22"/>
        <v>103.84360171367136</v>
      </c>
      <c r="L48" s="8">
        <f t="shared" si="22"/>
        <v>102.28310502283105</v>
      </c>
      <c r="O48" s="4"/>
      <c r="P48" s="4"/>
      <c r="S48" s="4"/>
    </row>
    <row r="49" spans="2:19" x14ac:dyDescent="0.45">
      <c r="B49" s="2" t="s">
        <v>46</v>
      </c>
      <c r="C49" s="7">
        <f>+(C47-C48)*0.5*8760</f>
        <v>3417.4877529402474</v>
      </c>
      <c r="D49" s="7">
        <f t="shared" ref="D49:L49" si="23">+(D47-D48)*0.5*8760</f>
        <v>10252.463258820868</v>
      </c>
      <c r="E49" s="7">
        <f t="shared" si="23"/>
        <v>17087.438764701488</v>
      </c>
      <c r="F49" s="7">
        <f t="shared" si="23"/>
        <v>23922.414270582045</v>
      </c>
      <c r="G49" s="7">
        <f t="shared" si="23"/>
        <v>30757.389776462602</v>
      </c>
      <c r="H49" s="7">
        <f t="shared" si="23"/>
        <v>37592.36528234322</v>
      </c>
      <c r="I49" s="7">
        <f t="shared" si="23"/>
        <v>44427.340788223781</v>
      </c>
      <c r="J49" s="7">
        <f t="shared" si="23"/>
        <v>51262.316294104399</v>
      </c>
      <c r="K49" s="7">
        <f t="shared" si="23"/>
        <v>58097.291799985018</v>
      </c>
      <c r="L49" s="7">
        <f t="shared" si="23"/>
        <v>64932.267305865578</v>
      </c>
      <c r="O49" s="4"/>
      <c r="P49" s="4"/>
      <c r="S49" s="4"/>
    </row>
    <row r="50" spans="2:19" x14ac:dyDescent="0.45">
      <c r="B50" s="2" t="s">
        <v>31</v>
      </c>
      <c r="C50" s="4">
        <f>+$C$18</f>
        <v>2652.2770393083929</v>
      </c>
      <c r="D50" s="4">
        <f t="shared" ref="D50:L50" si="24">+$C$18</f>
        <v>2652.2770393083929</v>
      </c>
      <c r="E50" s="4">
        <f t="shared" si="24"/>
        <v>2652.2770393083929</v>
      </c>
      <c r="F50" s="4">
        <f t="shared" si="24"/>
        <v>2652.2770393083929</v>
      </c>
      <c r="G50" s="4">
        <f t="shared" si="24"/>
        <v>2652.2770393083929</v>
      </c>
      <c r="H50" s="4">
        <f t="shared" si="24"/>
        <v>2652.2770393083929</v>
      </c>
      <c r="I50" s="4">
        <f t="shared" si="24"/>
        <v>2652.2770393083929</v>
      </c>
      <c r="J50" s="4">
        <f t="shared" si="24"/>
        <v>2652.2770393083929</v>
      </c>
      <c r="K50" s="4">
        <f t="shared" si="24"/>
        <v>2652.2770393083929</v>
      </c>
      <c r="L50" s="4">
        <f t="shared" si="24"/>
        <v>2652.2770393083929</v>
      </c>
      <c r="O50" s="4"/>
      <c r="P50" s="4"/>
      <c r="S50" s="4"/>
    </row>
    <row r="51" spans="2:19" x14ac:dyDescent="0.45">
      <c r="B51" s="2" t="s">
        <v>32</v>
      </c>
      <c r="C51" s="4">
        <f>+(1-C45)*$C$17</f>
        <v>123907.97847941819</v>
      </c>
      <c r="D51" s="4">
        <f t="shared" ref="D51:L51" si="25">+(1-D45)*$C$17</f>
        <v>110140.4253150384</v>
      </c>
      <c r="E51" s="4">
        <f t="shared" si="25"/>
        <v>96372.872150658586</v>
      </c>
      <c r="F51" s="4">
        <f t="shared" si="25"/>
        <v>82605.318986278799</v>
      </c>
      <c r="G51" s="4">
        <f t="shared" si="25"/>
        <v>68837.765821898996</v>
      </c>
      <c r="H51" s="4">
        <f t="shared" si="25"/>
        <v>55070.212657519201</v>
      </c>
      <c r="I51" s="4">
        <f t="shared" si="25"/>
        <v>41302.659493139407</v>
      </c>
      <c r="J51" s="4">
        <f t="shared" si="25"/>
        <v>27535.106328759593</v>
      </c>
      <c r="K51" s="4">
        <f t="shared" si="25"/>
        <v>13767.553164379797</v>
      </c>
      <c r="L51" s="4">
        <f t="shared" si="25"/>
        <v>0</v>
      </c>
      <c r="O51" s="4"/>
      <c r="P51" s="4"/>
      <c r="S51" s="4"/>
    </row>
    <row r="52" spans="2:19" x14ac:dyDescent="0.45">
      <c r="B52" s="2" t="s">
        <v>47</v>
      </c>
      <c r="C52" s="4">
        <f>+C51-C50</f>
        <v>121255.7014401098</v>
      </c>
      <c r="D52" s="4">
        <f t="shared" ref="D52:L52" si="26">+D51-D50</f>
        <v>107488.14827573001</v>
      </c>
      <c r="E52" s="4">
        <f t="shared" si="26"/>
        <v>93720.595111350194</v>
      </c>
      <c r="F52" s="4">
        <f t="shared" si="26"/>
        <v>79953.041946970407</v>
      </c>
      <c r="G52" s="4">
        <f t="shared" si="26"/>
        <v>66185.488782590604</v>
      </c>
      <c r="H52" s="4">
        <f t="shared" si="26"/>
        <v>52417.935618210809</v>
      </c>
      <c r="I52" s="4">
        <f t="shared" si="26"/>
        <v>38650.382453831015</v>
      </c>
      <c r="J52" s="4">
        <f t="shared" si="26"/>
        <v>24882.829289451201</v>
      </c>
      <c r="K52" s="4">
        <f t="shared" si="26"/>
        <v>11115.276125071403</v>
      </c>
      <c r="L52" s="4">
        <f t="shared" si="26"/>
        <v>-2652.2770393083929</v>
      </c>
      <c r="O52" s="4"/>
      <c r="P52" s="4"/>
      <c r="S52" s="4"/>
    </row>
    <row r="53" spans="2:19" x14ac:dyDescent="0.45">
      <c r="B53" s="2" t="s">
        <v>48</v>
      </c>
      <c r="C53" s="4">
        <f>+C52+C49</f>
        <v>124673.18919305004</v>
      </c>
      <c r="D53" s="4">
        <f t="shared" ref="D53:L53" si="27">+D52+D49</f>
        <v>117740.61153455087</v>
      </c>
      <c r="E53" s="4">
        <f t="shared" si="27"/>
        <v>110808.03387605169</v>
      </c>
      <c r="F53" s="4">
        <f t="shared" si="27"/>
        <v>103875.45621755245</v>
      </c>
      <c r="G53" s="4">
        <f t="shared" si="27"/>
        <v>96942.878559053206</v>
      </c>
      <c r="H53" s="4">
        <f t="shared" si="27"/>
        <v>90010.300900554023</v>
      </c>
      <c r="I53" s="4">
        <f t="shared" si="27"/>
        <v>83077.723242054795</v>
      </c>
      <c r="J53" s="4">
        <f t="shared" si="27"/>
        <v>76145.145583555597</v>
      </c>
      <c r="K53" s="4">
        <f t="shared" si="27"/>
        <v>69212.567925056414</v>
      </c>
      <c r="L53" s="4">
        <f t="shared" si="27"/>
        <v>62279.990266557186</v>
      </c>
      <c r="O53" s="4"/>
      <c r="P53" s="4"/>
      <c r="S53" s="4"/>
    </row>
    <row r="54" spans="2:19" x14ac:dyDescent="0.45">
      <c r="O54" s="4"/>
      <c r="P54" s="4"/>
      <c r="S54" s="4"/>
    </row>
    <row r="55" spans="2:19" x14ac:dyDescent="0.45">
      <c r="O55" s="4"/>
      <c r="P55" s="4"/>
      <c r="S55" s="4"/>
    </row>
    <row r="56" spans="2:19" x14ac:dyDescent="0.45">
      <c r="O56" s="4"/>
      <c r="P56" s="4"/>
      <c r="S56" s="4"/>
    </row>
    <row r="57" spans="2:19" x14ac:dyDescent="0.45">
      <c r="O57" s="4"/>
      <c r="P57" s="4"/>
      <c r="S57" s="4"/>
    </row>
    <row r="58" spans="2:19" x14ac:dyDescent="0.45">
      <c r="O58" s="4"/>
      <c r="P58" s="4"/>
      <c r="S58" s="4"/>
    </row>
    <row r="59" spans="2:19" x14ac:dyDescent="0.45">
      <c r="O59" s="4"/>
      <c r="P59" s="4"/>
      <c r="S59" s="4"/>
    </row>
    <row r="60" spans="2:19" x14ac:dyDescent="0.45">
      <c r="O60" s="4"/>
      <c r="P60" s="4"/>
      <c r="S60" s="4"/>
    </row>
    <row r="61" spans="2:19" x14ac:dyDescent="0.45">
      <c r="O61" s="4"/>
      <c r="P61" s="4"/>
      <c r="S61" s="4"/>
    </row>
    <row r="62" spans="2:19" x14ac:dyDescent="0.45">
      <c r="O62" s="4"/>
      <c r="P62" s="4"/>
      <c r="S62" s="4"/>
    </row>
    <row r="63" spans="2:19" x14ac:dyDescent="0.45">
      <c r="S63" s="4"/>
    </row>
    <row r="64" spans="2:19" x14ac:dyDescent="0.45">
      <c r="S64" s="4"/>
    </row>
    <row r="65" spans="19:19" x14ac:dyDescent="0.45">
      <c r="S65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7E4C1-32AB-4D3F-81D3-9192ACAE0B1C}">
  <dimension ref="A1:P40"/>
  <sheetViews>
    <sheetView workbookViewId="0">
      <selection activeCell="J27" sqref="J27"/>
    </sheetView>
  </sheetViews>
  <sheetFormatPr defaultColWidth="9.15625" defaultRowHeight="11.7" x14ac:dyDescent="0.45"/>
  <cols>
    <col min="1" max="1" width="9.15625" style="2"/>
    <col min="2" max="2" width="17.15625" style="2" customWidth="1"/>
    <col min="3" max="3" width="15.15625" style="2" customWidth="1"/>
    <col min="4" max="4" width="14.41796875" style="2" bestFit="1" customWidth="1"/>
    <col min="5" max="5" width="12.578125" style="2" bestFit="1" customWidth="1"/>
    <col min="6" max="6" width="15.68359375" style="2" bestFit="1" customWidth="1"/>
    <col min="7" max="7" width="11.578125" style="2" bestFit="1" customWidth="1"/>
    <col min="8" max="8" width="13.41796875" style="2" bestFit="1" customWidth="1"/>
    <col min="9" max="13" width="9.15625" style="2"/>
    <col min="14" max="14" width="20" style="2" bestFit="1" customWidth="1"/>
    <col min="15" max="15" width="10.578125" style="2" bestFit="1" customWidth="1"/>
    <col min="16" max="16384" width="9.15625" style="2"/>
  </cols>
  <sheetData>
    <row r="1" spans="1:16" x14ac:dyDescent="0.45">
      <c r="B1" s="2" t="s">
        <v>0</v>
      </c>
    </row>
    <row r="2" spans="1:16" x14ac:dyDescent="0.45">
      <c r="C2" s="2" t="s">
        <v>3</v>
      </c>
      <c r="D2" s="2" t="s">
        <v>4</v>
      </c>
      <c r="E2" s="2" t="s">
        <v>5</v>
      </c>
    </row>
    <row r="3" spans="1:16" x14ac:dyDescent="0.45">
      <c r="A3" s="2" t="s">
        <v>9</v>
      </c>
      <c r="B3" s="2" t="s">
        <v>1</v>
      </c>
      <c r="C3" s="3">
        <f>+SUM(B13:B40)</f>
        <v>3854914.8860263438</v>
      </c>
      <c r="D3" s="4">
        <f>+SUM(C13:C40)</f>
        <v>1632480.5817837887</v>
      </c>
      <c r="E3" s="4">
        <f>+AVERAGE(B13:B40)</f>
        <v>137675.53164379799</v>
      </c>
      <c r="M3" s="4"/>
    </row>
    <row r="4" spans="1:16" x14ac:dyDescent="0.45">
      <c r="B4" s="2" t="s">
        <v>2</v>
      </c>
      <c r="C4" s="4">
        <f>+Reallocation!N2</f>
        <v>3827586.2832931303</v>
      </c>
      <c r="D4" s="4">
        <f>+Reallocation!O2</f>
        <v>1621591.4310401953</v>
      </c>
      <c r="E4" s="4">
        <f>+AVERAGE(Reallocation!N7:N34)</f>
        <v>136699.51011761179</v>
      </c>
      <c r="F4" s="4"/>
      <c r="M4" s="4"/>
    </row>
    <row r="5" spans="1:16" x14ac:dyDescent="0.45">
      <c r="B5" s="2" t="s">
        <v>8</v>
      </c>
      <c r="C5" s="4">
        <f>+SUM(G13:G40)</f>
        <v>74263.757100635004</v>
      </c>
      <c r="D5" s="4">
        <f>+SUM(H13:H40)</f>
        <v>32414.072815589847</v>
      </c>
      <c r="E5" s="4">
        <f>+AVERAGE(G13:G40)</f>
        <v>2652.2770393083929</v>
      </c>
      <c r="M5" s="4"/>
    </row>
    <row r="6" spans="1:16" x14ac:dyDescent="0.45">
      <c r="B6" s="2" t="s">
        <v>210</v>
      </c>
      <c r="C6" s="4"/>
      <c r="D6" s="4"/>
      <c r="E6" s="4"/>
      <c r="M6" s="4"/>
    </row>
    <row r="7" spans="1:16" x14ac:dyDescent="0.45">
      <c r="C7" s="10"/>
      <c r="D7" s="4"/>
      <c r="M7" s="4"/>
    </row>
    <row r="8" spans="1:16" x14ac:dyDescent="0.45">
      <c r="B8" s="2" t="s">
        <v>179</v>
      </c>
      <c r="C8" s="7"/>
      <c r="E8" s="4"/>
      <c r="M8" s="4"/>
      <c r="P8" s="7"/>
    </row>
    <row r="9" spans="1:16" x14ac:dyDescent="0.45">
      <c r="B9" s="2">
        <v>0.13</v>
      </c>
      <c r="C9" s="7"/>
      <c r="M9" s="4"/>
      <c r="P9" s="7"/>
    </row>
    <row r="10" spans="1:16" x14ac:dyDescent="0.45">
      <c r="C10" s="4"/>
      <c r="M10" s="4"/>
    </row>
    <row r="11" spans="1:16" x14ac:dyDescent="0.45">
      <c r="A11" s="2" t="s">
        <v>11</v>
      </c>
      <c r="D11" s="2" t="s">
        <v>180</v>
      </c>
      <c r="M11" s="4"/>
    </row>
    <row r="12" spans="1:16" x14ac:dyDescent="0.45">
      <c r="A12" s="2" t="s">
        <v>6</v>
      </c>
      <c r="B12" s="2" t="s">
        <v>190</v>
      </c>
      <c r="C12" s="2" t="s">
        <v>191</v>
      </c>
      <c r="D12" s="2" t="s">
        <v>181</v>
      </c>
      <c r="E12" s="2" t="s">
        <v>182</v>
      </c>
      <c r="F12" s="2" t="s">
        <v>183</v>
      </c>
      <c r="G12" s="2" t="s">
        <v>184</v>
      </c>
      <c r="H12" s="2" t="s">
        <v>185</v>
      </c>
      <c r="M12" s="4"/>
    </row>
    <row r="13" spans="1:16" x14ac:dyDescent="0.45">
      <c r="A13" s="2">
        <v>2022</v>
      </c>
      <c r="B13" s="4">
        <v>136109.17462998859</v>
      </c>
      <c r="C13" s="4">
        <v>114279.88761694935</v>
      </c>
      <c r="D13" s="4">
        <f>+'aob Demand'!CQ4</f>
        <v>102651322.72400343</v>
      </c>
      <c r="E13" s="4">
        <f>+'aob Demand'!CR4</f>
        <v>40973640.200031973</v>
      </c>
      <c r="F13" s="2">
        <f>(8760/E13)+'Welfare change 1 MW'!AF5</f>
        <v>2.1498259335397919E-4</v>
      </c>
      <c r="G13" s="4">
        <f>+$B$9*F13*D13</f>
        <v>2868.8721841549268</v>
      </c>
      <c r="H13" s="4">
        <f t="shared" ref="H13:H40" si="0">+G13/(1.06^(A13-2019))</f>
        <v>2408.760406371473</v>
      </c>
      <c r="M13" s="4"/>
    </row>
    <row r="14" spans="1:16" x14ac:dyDescent="0.45">
      <c r="A14" s="2">
        <v>2023</v>
      </c>
      <c r="B14" s="4">
        <v>135029.9497213471</v>
      </c>
      <c r="C14" s="4">
        <v>106956.36752162754</v>
      </c>
      <c r="D14" s="4">
        <f>+D13</f>
        <v>102651322.72400343</v>
      </c>
      <c r="E14" s="4">
        <f>+'aob Demand'!CR5</f>
        <v>40806527.941436969</v>
      </c>
      <c r="F14" s="2">
        <f>(8760/E14)+'Welfare change 1 MW'!AF6</f>
        <v>2.1585665842833844E-4</v>
      </c>
      <c r="G14" s="4">
        <f t="shared" ref="G14:G40" si="1">+$B$9*F14*D14</f>
        <v>2880.536295838805</v>
      </c>
      <c r="H14" s="4">
        <f t="shared" si="0"/>
        <v>2281.6545466610373</v>
      </c>
      <c r="M14" s="4"/>
    </row>
    <row r="15" spans="1:16" x14ac:dyDescent="0.45">
      <c r="A15" s="2">
        <v>2024</v>
      </c>
      <c r="B15" s="4">
        <v>134169.63571904492</v>
      </c>
      <c r="C15" s="4">
        <v>100259.35684151793</v>
      </c>
      <c r="D15" s="4">
        <f t="shared" ref="D15:D40" si="2">+D14</f>
        <v>102651322.72400343</v>
      </c>
      <c r="E15" s="4">
        <f>+'aob Demand'!CR6</f>
        <v>41080344.59958677</v>
      </c>
      <c r="F15" s="2">
        <f>(8760/E15)+'Welfare change 1 MW'!AF7</f>
        <v>2.1441047122308004E-4</v>
      </c>
      <c r="G15" s="4">
        <f t="shared" si="1"/>
        <v>2861.2374020003854</v>
      </c>
      <c r="H15" s="4">
        <f t="shared" si="0"/>
        <v>2138.0830331548314</v>
      </c>
      <c r="M15" s="4"/>
    </row>
    <row r="16" spans="1:16" x14ac:dyDescent="0.45">
      <c r="A16" s="2">
        <v>2025</v>
      </c>
      <c r="B16" s="4">
        <v>133863.62177744802</v>
      </c>
      <c r="C16" s="4">
        <v>94368.571153442143</v>
      </c>
      <c r="D16" s="4">
        <f t="shared" si="2"/>
        <v>102651322.72400343</v>
      </c>
      <c r="E16" s="4">
        <f>+'aob Demand'!CR7</f>
        <v>41351118.05016233</v>
      </c>
      <c r="F16" s="2">
        <f>(8760/E16)+'Welfare change 1 MW'!AF8</f>
        <v>2.1300320399419081E-4</v>
      </c>
      <c r="G16" s="4">
        <f t="shared" si="1"/>
        <v>2842.4578824790742</v>
      </c>
      <c r="H16" s="4">
        <f t="shared" si="0"/>
        <v>2003.820645009466</v>
      </c>
      <c r="M16" s="4"/>
    </row>
    <row r="17" spans="1:13" x14ac:dyDescent="0.45">
      <c r="A17" s="2">
        <v>2026</v>
      </c>
      <c r="B17" s="4">
        <v>134842.16889151122</v>
      </c>
      <c r="C17" s="4">
        <v>89677.743637563981</v>
      </c>
      <c r="D17" s="4">
        <f t="shared" si="2"/>
        <v>102651322.72400343</v>
      </c>
      <c r="E17" s="4">
        <f>+'aob Demand'!CR8</f>
        <v>41619384.722146295</v>
      </c>
      <c r="F17" s="2">
        <f>(8760/E17)+'Welfare change 1 MW'!AF9</f>
        <v>2.116362827284057E-4</v>
      </c>
      <c r="G17" s="4">
        <f t="shared" si="1"/>
        <v>2824.216766600061</v>
      </c>
      <c r="H17" s="4">
        <f t="shared" si="0"/>
        <v>1878.2654510388431</v>
      </c>
      <c r="M17" s="4"/>
    </row>
    <row r="18" spans="1:13" x14ac:dyDescent="0.45">
      <c r="A18" s="2">
        <v>2027</v>
      </c>
      <c r="B18" s="4">
        <v>134573.15831717703</v>
      </c>
      <c r="C18" s="4">
        <v>84432.864378739119</v>
      </c>
      <c r="D18" s="4">
        <f t="shared" si="2"/>
        <v>102651322.72400343</v>
      </c>
      <c r="E18" s="4">
        <f>+'aob Demand'!CR9</f>
        <v>41895538.541284971</v>
      </c>
      <c r="F18" s="2">
        <f>(8760/E18)+'Welfare change 1 MW'!AF10</f>
        <v>2.1023835683211636E-4</v>
      </c>
      <c r="G18" s="4">
        <f t="shared" si="1"/>
        <v>2805.56190409791</v>
      </c>
      <c r="H18" s="4">
        <f t="shared" si="0"/>
        <v>1760.2442471963598</v>
      </c>
      <c r="M18" s="4"/>
    </row>
    <row r="19" spans="1:13" x14ac:dyDescent="0.45">
      <c r="A19" s="2">
        <v>2028</v>
      </c>
      <c r="B19" s="4">
        <v>134291.84399609597</v>
      </c>
      <c r="C19" s="4">
        <v>79487.136125903024</v>
      </c>
      <c r="D19" s="4">
        <f t="shared" si="2"/>
        <v>102651322.72400343</v>
      </c>
      <c r="E19" s="4">
        <f>+'aob Demand'!CR10</f>
        <v>42174469.337186098</v>
      </c>
      <c r="F19" s="2">
        <f>(8760/E19)+'Welfare change 1 MW'!AF11</f>
        <v>2.0884488477731572E-4</v>
      </c>
      <c r="G19" s="4">
        <f t="shared" si="1"/>
        <v>2786.9664766493615</v>
      </c>
      <c r="H19" s="4">
        <f t="shared" si="0"/>
        <v>1649.6011754384444</v>
      </c>
      <c r="M19" s="4"/>
    </row>
    <row r="20" spans="1:13" x14ac:dyDescent="0.45">
      <c r="A20" s="2">
        <v>2029</v>
      </c>
      <c r="B20" s="4">
        <v>134016.17668080848</v>
      </c>
      <c r="C20" s="4">
        <v>74833.933080697083</v>
      </c>
      <c r="D20" s="4">
        <f t="shared" si="2"/>
        <v>102651322.72400343</v>
      </c>
      <c r="E20" s="4">
        <f>+'aob Demand'!CR11</f>
        <v>42456190.359165974</v>
      </c>
      <c r="F20" s="2">
        <f>(8760/E20)+'Welfare change 1 MW'!AF12</f>
        <v>2.0745613235461185E-4</v>
      </c>
      <c r="G20" s="4">
        <f t="shared" si="1"/>
        <v>2768.4340311428882</v>
      </c>
      <c r="H20" s="4">
        <f t="shared" si="0"/>
        <v>1545.8791032242536</v>
      </c>
      <c r="M20" s="4"/>
    </row>
    <row r="21" spans="1:13" x14ac:dyDescent="0.45">
      <c r="A21" s="2">
        <v>2030</v>
      </c>
      <c r="B21" s="4">
        <v>135622.05342980844</v>
      </c>
      <c r="C21" s="4">
        <v>71444.005914818961</v>
      </c>
      <c r="D21" s="4">
        <f t="shared" si="2"/>
        <v>102651322.72400343</v>
      </c>
      <c r="E21" s="4">
        <f>+'aob Demand'!CR12</f>
        <v>42732842.282125011</v>
      </c>
      <c r="F21" s="2">
        <f>(8760/E21)+'Welfare change 1 MW'!AF13</f>
        <v>2.0612330178612317E-4</v>
      </c>
      <c r="G21" s="4">
        <f t="shared" si="1"/>
        <v>2750.6478444359827</v>
      </c>
      <c r="H21" s="4">
        <f t="shared" si="0"/>
        <v>1449.0069711942267</v>
      </c>
      <c r="M21" s="4"/>
    </row>
    <row r="22" spans="1:13" x14ac:dyDescent="0.45">
      <c r="A22" s="2">
        <v>2031</v>
      </c>
      <c r="B22" s="4">
        <v>138171.33132986911</v>
      </c>
      <c r="C22" s="4">
        <v>68666.918595591909</v>
      </c>
      <c r="D22" s="4">
        <f t="shared" si="2"/>
        <v>102651322.72400343</v>
      </c>
      <c r="E22" s="4">
        <f>+'aob Demand'!CR13</f>
        <v>43008388.29425922</v>
      </c>
      <c r="F22" s="2">
        <f>(8760/E22)+'Welfare change 1 MW'!AF14</f>
        <v>2.0481935374393816E-4</v>
      </c>
      <c r="G22" s="4">
        <f t="shared" si="1"/>
        <v>2733.2470855678062</v>
      </c>
      <c r="H22" s="4">
        <f t="shared" si="0"/>
        <v>1358.3400646133241</v>
      </c>
      <c r="M22" s="4"/>
    </row>
    <row r="23" spans="1:13" x14ac:dyDescent="0.45">
      <c r="A23" s="2">
        <v>2032</v>
      </c>
      <c r="B23" s="4">
        <v>138363.6619150363</v>
      </c>
      <c r="C23" s="4">
        <v>64870.283966130992</v>
      </c>
      <c r="D23" s="4">
        <f t="shared" si="2"/>
        <v>102651322.72400343</v>
      </c>
      <c r="E23" s="4">
        <f>+'aob Demand'!CR14</f>
        <v>43296776.192712925</v>
      </c>
      <c r="F23" s="2">
        <f>(8760/E23)+'Welfare change 1 MW'!AF15</f>
        <v>2.0345545825224595E-4</v>
      </c>
      <c r="G23" s="4">
        <f t="shared" si="1"/>
        <v>2715.0463476514701</v>
      </c>
      <c r="H23" s="4">
        <f t="shared" si="0"/>
        <v>1272.9196749758592</v>
      </c>
      <c r="M23" s="4"/>
    </row>
    <row r="24" spans="1:13" x14ac:dyDescent="0.45">
      <c r="A24" s="2">
        <v>2033</v>
      </c>
      <c r="B24" s="4">
        <v>138509.00760892985</v>
      </c>
      <c r="C24" s="4">
        <v>61262.667640701118</v>
      </c>
      <c r="D24" s="4">
        <f t="shared" si="2"/>
        <v>102651322.72400343</v>
      </c>
      <c r="E24" s="4">
        <f>+'aob Demand'!CR15</f>
        <v>43588178.701178007</v>
      </c>
      <c r="F24" s="2">
        <f>(8760/E24)+'Welfare change 1 MW'!AF16</f>
        <v>2.0209528603917207E-4</v>
      </c>
      <c r="G24" s="4">
        <f t="shared" si="1"/>
        <v>2696.8952956668891</v>
      </c>
      <c r="H24" s="4">
        <f t="shared" si="0"/>
        <v>1192.8393901044681</v>
      </c>
      <c r="M24" s="4"/>
    </row>
    <row r="25" spans="1:13" x14ac:dyDescent="0.45">
      <c r="A25" s="2">
        <v>2034</v>
      </c>
      <c r="B25" s="4">
        <v>138642.49673379853</v>
      </c>
      <c r="C25" s="4">
        <v>57850.66982015541</v>
      </c>
      <c r="D25" s="4">
        <f t="shared" si="2"/>
        <v>102651322.72400343</v>
      </c>
      <c r="E25" s="4">
        <f>+'aob Demand'!CR16</f>
        <v>43882587.821008503</v>
      </c>
      <c r="F25" s="2">
        <f>(8760/E25)+'Welfare change 1 MW'!AF17</f>
        <v>2.0073934829747389E-4</v>
      </c>
      <c r="G25" s="4">
        <f t="shared" si="1"/>
        <v>2678.8007513137159</v>
      </c>
      <c r="H25" s="4">
        <f t="shared" si="0"/>
        <v>1117.7699581953289</v>
      </c>
      <c r="M25" s="4"/>
    </row>
    <row r="26" spans="1:13" x14ac:dyDescent="0.45">
      <c r="A26" s="2">
        <v>2035</v>
      </c>
      <c r="B26" s="4">
        <v>138764.65629174249</v>
      </c>
      <c r="C26" s="4">
        <v>54624.191259924861</v>
      </c>
      <c r="D26" s="4">
        <f t="shared" si="2"/>
        <v>102651322.72400343</v>
      </c>
      <c r="E26" s="4">
        <f>+'aob Demand'!CR17</f>
        <v>44180036.174669251</v>
      </c>
      <c r="F26" s="2">
        <f>(8760/E26)+'Welfare change 1 MW'!AF18</f>
        <v>1.9938769468589646E-4</v>
      </c>
      <c r="G26" s="4">
        <f t="shared" si="1"/>
        <v>2660.7633772716131</v>
      </c>
      <c r="H26" s="4">
        <f t="shared" si="0"/>
        <v>1047.3996153020203</v>
      </c>
      <c r="M26" s="4"/>
    </row>
    <row r="27" spans="1:13" x14ac:dyDescent="0.45">
      <c r="A27" s="2">
        <v>2036</v>
      </c>
      <c r="B27" s="4">
        <v>138875.84640194612</v>
      </c>
      <c r="C27" s="4">
        <v>51573.547956218965</v>
      </c>
      <c r="D27" s="4">
        <f t="shared" si="2"/>
        <v>102651322.72400343</v>
      </c>
      <c r="E27" s="4">
        <f>+'aob Demand'!CR18</f>
        <v>44480557.364225402</v>
      </c>
      <c r="F27" s="2">
        <f>(8760/E27)+'Welfare change 1 MW'!AF19</f>
        <v>1.9804036977175423E-4</v>
      </c>
      <c r="G27" s="4">
        <f t="shared" si="1"/>
        <v>2642.7837682767713</v>
      </c>
      <c r="H27" s="4">
        <f t="shared" si="0"/>
        <v>981.43585758357722</v>
      </c>
      <c r="M27" s="4"/>
    </row>
    <row r="28" spans="1:13" x14ac:dyDescent="0.45">
      <c r="A28" s="2">
        <v>2037</v>
      </c>
      <c r="B28" s="4">
        <v>138976.40798963184</v>
      </c>
      <c r="C28" s="4">
        <v>48689.521652606651</v>
      </c>
      <c r="D28" s="4">
        <f t="shared" si="2"/>
        <v>102651322.72400343</v>
      </c>
      <c r="E28" s="4">
        <f>+'aob Demand'!CR19</f>
        <v>44784185.598269686</v>
      </c>
      <c r="F28" s="2">
        <f>(8760/E28)+'Welfare change 1 MW'!AF20</f>
        <v>1.9669741608502569E-4</v>
      </c>
      <c r="G28" s="4">
        <f t="shared" si="1"/>
        <v>2624.8624918778028</v>
      </c>
      <c r="H28" s="4">
        <f t="shared" si="0"/>
        <v>919.60427659731977</v>
      </c>
      <c r="M28" s="4"/>
    </row>
    <row r="29" spans="1:13" x14ac:dyDescent="0.45">
      <c r="A29" s="2">
        <v>2038</v>
      </c>
      <c r="B29" s="4">
        <v>139066.66538763346</v>
      </c>
      <c r="C29" s="4">
        <v>45963.342237358484</v>
      </c>
      <c r="D29" s="4">
        <f t="shared" si="2"/>
        <v>102651322.72400343</v>
      </c>
      <c r="E29" s="4">
        <f>+'aob Demand'!CR20</f>
        <v>45090955.637813531</v>
      </c>
      <c r="F29" s="2">
        <f>(8760/E29)+'Welfare change 1 MW'!AF21</f>
        <v>1.9535887457115695E-4</v>
      </c>
      <c r="G29" s="4">
        <f t="shared" si="1"/>
        <v>2607.0000944782523</v>
      </c>
      <c r="H29" s="4">
        <f t="shared" si="0"/>
        <v>861.64744959783457</v>
      </c>
      <c r="M29" s="4"/>
    </row>
    <row r="30" spans="1:13" x14ac:dyDescent="0.45">
      <c r="A30" s="2">
        <v>2039</v>
      </c>
      <c r="B30" s="4">
        <v>139146.92779012967</v>
      </c>
      <c r="C30" s="4">
        <v>43386.669816639063</v>
      </c>
      <c r="D30" s="4">
        <f t="shared" si="2"/>
        <v>102651322.72400343</v>
      </c>
      <c r="E30" s="4">
        <f>+'aob Demand'!CR21</f>
        <v>45400902.758767679</v>
      </c>
      <c r="F30" s="2">
        <f>(8760/E30)+'Welfare change 1 MW'!AF22</f>
        <v>1.940247849033816E-4</v>
      </c>
      <c r="G30" s="4">
        <f t="shared" si="1"/>
        <v>2589.1971055044087</v>
      </c>
      <c r="H30" s="4">
        <f t="shared" si="0"/>
        <v>807.32389633604214</v>
      </c>
      <c r="M30" s="4"/>
    </row>
    <row r="31" spans="1:13" x14ac:dyDescent="0.45">
      <c r="A31" s="2">
        <v>2040</v>
      </c>
      <c r="B31" s="4">
        <v>139217.49038176995</v>
      </c>
      <c r="C31" s="4">
        <v>40951.576949296083</v>
      </c>
      <c r="D31" s="4">
        <f t="shared" si="2"/>
        <v>102651322.72400343</v>
      </c>
      <c r="E31" s="4">
        <f>+'aob Demand'!CR22</f>
        <v>45714062.730329387</v>
      </c>
      <c r="F31" s="2">
        <f>(8760/E31)+'Welfare change 1 MW'!AF23</f>
        <v>1.9269518568488121E-4</v>
      </c>
      <c r="G31" s="4">
        <f t="shared" si="1"/>
        <v>2571.4540401030663</v>
      </c>
      <c r="H31" s="4">
        <f t="shared" si="0"/>
        <v>756.40709874948527</v>
      </c>
      <c r="M31" s="4"/>
    </row>
    <row r="32" spans="1:13" x14ac:dyDescent="0.45">
      <c r="A32" s="2">
        <v>2041</v>
      </c>
      <c r="B32" s="4">
        <v>139278.63511824774</v>
      </c>
      <c r="C32" s="4">
        <v>38650.531135734956</v>
      </c>
      <c r="D32" s="4">
        <f t="shared" si="2"/>
        <v>102651322.72400343</v>
      </c>
      <c r="E32" s="4">
        <f>+'aob Demand'!CR23</f>
        <v>46030471.80477564</v>
      </c>
      <c r="F32" s="2">
        <f>(8760/E32)+'Welfare change 1 MW'!AF24</f>
        <v>1.913701145691991E-4</v>
      </c>
      <c r="G32" s="4">
        <f t="shared" si="1"/>
        <v>2553.7714007484083</v>
      </c>
      <c r="H32" s="4">
        <f t="shared" si="0"/>
        <v>708.68458004614638</v>
      </c>
      <c r="M32" s="4"/>
    </row>
    <row r="33" spans="1:13" x14ac:dyDescent="0.45">
      <c r="A33" s="2">
        <v>2042</v>
      </c>
      <c r="B33" s="4">
        <v>139330.63161392882</v>
      </c>
      <c r="C33" s="4">
        <v>36476.377762554563</v>
      </c>
      <c r="D33" s="4">
        <f t="shared" si="2"/>
        <v>102651322.72400343</v>
      </c>
      <c r="E33" s="4">
        <f>+'aob Demand'!CR24</f>
        <v>46350166.712662302</v>
      </c>
      <c r="F33" s="2">
        <f>(8760/E33)+'Welfare change 1 MW'!AF25</f>
        <v>1.9004960834710571E-4</v>
      </c>
      <c r="G33" s="4">
        <f t="shared" si="1"/>
        <v>2536.149678401197</v>
      </c>
      <c r="H33" s="4">
        <f t="shared" si="0"/>
        <v>663.95703988537127</v>
      </c>
      <c r="M33" s="4"/>
    </row>
    <row r="34" spans="1:13" x14ac:dyDescent="0.45">
      <c r="A34" s="2">
        <v>2043</v>
      </c>
      <c r="B34" s="4">
        <v>139373.73779345164</v>
      </c>
      <c r="C34" s="4">
        <v>34422.32343612823</v>
      </c>
      <c r="D34" s="4">
        <f t="shared" si="2"/>
        <v>102651322.72400343</v>
      </c>
      <c r="E34" s="4">
        <f>+'aob Demand'!CR25</f>
        <v>46673184.662406527</v>
      </c>
      <c r="F34" s="2">
        <f>(8760/E34)+'Welfare change 1 MW'!AF26</f>
        <v>1.8873370299944925E-4</v>
      </c>
      <c r="G34" s="4">
        <f t="shared" si="1"/>
        <v>2518.5893532140485</v>
      </c>
      <c r="H34" s="4">
        <f t="shared" si="0"/>
        <v>622.03754230659854</v>
      </c>
      <c r="M34" s="4"/>
    </row>
    <row r="35" spans="1:13" x14ac:dyDescent="0.45">
      <c r="A35" s="2">
        <v>2044</v>
      </c>
      <c r="B35" s="4">
        <v>139408.20040744953</v>
      </c>
      <c r="C35" s="4">
        <v>32481.919775948314</v>
      </c>
      <c r="D35" s="4">
        <f t="shared" si="2"/>
        <v>102651322.72400343</v>
      </c>
      <c r="E35" s="4">
        <f>+'aob Demand'!CR26</f>
        <v>46999563.342316054</v>
      </c>
      <c r="F35" s="2">
        <f>(8760/E35)+'Welfare change 1 MW'!AF27</f>
        <v>1.8742243373570051E-4</v>
      </c>
      <c r="G35" s="4">
        <f t="shared" si="1"/>
        <v>2501.0908950458006</v>
      </c>
      <c r="H35" s="4">
        <f t="shared" si="0"/>
        <v>582.75075331143319</v>
      </c>
    </row>
    <row r="36" spans="1:13" x14ac:dyDescent="0.45">
      <c r="A36" s="2">
        <v>2045</v>
      </c>
      <c r="B36" s="4">
        <v>139434.25569806286</v>
      </c>
      <c r="C36" s="4">
        <v>30649.047757526972</v>
      </c>
      <c r="D36" s="4">
        <f t="shared" si="2"/>
        <v>102651322.72400343</v>
      </c>
      <c r="E36" s="4">
        <f>+'aob Demand'!CR27</f>
        <v>47329340.922962733</v>
      </c>
      <c r="F36" s="2">
        <f>(8760/E36)+'Welfare change 1 MW'!AF28</f>
        <v>1.8611583503185184E-4</v>
      </c>
      <c r="G36" s="4">
        <f t="shared" si="1"/>
        <v>2483.6547639672613</v>
      </c>
      <c r="H36" s="4">
        <f t="shared" si="0"/>
        <v>545.93222514042179</v>
      </c>
    </row>
    <row r="37" spans="1:13" x14ac:dyDescent="0.45">
      <c r="A37" s="2">
        <v>2046</v>
      </c>
      <c r="B37" s="4">
        <v>139452.12990408498</v>
      </c>
      <c r="C37" s="4">
        <v>28917.902535157613</v>
      </c>
      <c r="D37" s="4">
        <f t="shared" si="2"/>
        <v>102651322.72400343</v>
      </c>
      <c r="E37" s="4">
        <f>+'aob Demand'!CR28</f>
        <v>47662556.060872979</v>
      </c>
      <c r="F37" s="2">
        <f>(8760/E37)+'Welfare change 1 MW'!AF29</f>
        <v>1.8481394065030744E-4</v>
      </c>
      <c r="G37" s="4">
        <f t="shared" si="1"/>
        <v>2466.2814105266384</v>
      </c>
      <c r="H37" s="4">
        <f t="shared" si="0"/>
        <v>511.42772435913287</v>
      </c>
    </row>
    <row r="38" spans="1:13" x14ac:dyDescent="0.45">
      <c r="A38" s="2">
        <v>2047</v>
      </c>
      <c r="B38" s="4">
        <v>139462.03972193177</v>
      </c>
      <c r="C38" s="4">
        <v>27282.978786590556</v>
      </c>
      <c r="D38" s="4">
        <f t="shared" si="2"/>
        <v>102651322.72400343</v>
      </c>
      <c r="E38" s="4">
        <f>+'aob Demand'!CR29</f>
        <v>47999247.902806185</v>
      </c>
      <c r="F38" s="2">
        <f>(8760/E38)+'Welfare change 1 MW'!AF30</f>
        <v>1.8351678366281676E-4</v>
      </c>
      <c r="G38" s="4">
        <f t="shared" si="1"/>
        <v>2448.9712760555803</v>
      </c>
      <c r="H38" s="4">
        <f t="shared" si="0"/>
        <v>479.09260116096414</v>
      </c>
    </row>
    <row r="39" spans="1:13" x14ac:dyDescent="0.45">
      <c r="A39" s="2">
        <v>2048</v>
      </c>
      <c r="B39" s="4">
        <v>139464.192753935</v>
      </c>
      <c r="C39" s="4">
        <v>25739.056589197568</v>
      </c>
      <c r="D39" s="4">
        <f t="shared" si="2"/>
        <v>102651322.72400343</v>
      </c>
      <c r="E39" s="4">
        <f>+'aob Demand'!CR30</f>
        <v>48339456.09032318</v>
      </c>
      <c r="F39" s="2">
        <f>(8760/E39)+'Welfare change 1 MW'!AF31</f>
        <v>1.8222439646802116E-4</v>
      </c>
      <c r="G39" s="4">
        <f t="shared" si="1"/>
        <v>2431.7247929033269</v>
      </c>
      <c r="H39" s="4">
        <f t="shared" si="0"/>
        <v>448.79119735289527</v>
      </c>
    </row>
    <row r="40" spans="1:13" x14ac:dyDescent="0.45">
      <c r="A40" s="2">
        <v>2049</v>
      </c>
      <c r="B40" s="4">
        <v>139458.78802153422</v>
      </c>
      <c r="C40" s="4">
        <v>24281.187839067712</v>
      </c>
      <c r="D40" s="4">
        <f t="shared" si="2"/>
        <v>102651322.72400343</v>
      </c>
      <c r="E40" s="4">
        <f>+'aob Demand'!CR31</f>
        <v>48683220.764245808</v>
      </c>
      <c r="F40" s="2">
        <f>(8760/E40)+'Welfare change 1 MW'!AF32</f>
        <v>1.8093681080830109E-4</v>
      </c>
      <c r="G40" s="4">
        <f t="shared" si="1"/>
        <v>2414.5423846615331</v>
      </c>
      <c r="H40" s="4">
        <f t="shared" si="0"/>
        <v>420.3962906826946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C3C96-C70A-4A8F-8546-6EDF76A12102}">
  <dimension ref="A1:Q36"/>
  <sheetViews>
    <sheetView workbookViewId="0"/>
  </sheetViews>
  <sheetFormatPr defaultColWidth="9.15625" defaultRowHeight="11.7" x14ac:dyDescent="0.45"/>
  <cols>
    <col min="1" max="13" width="9.15625" style="2"/>
    <col min="14" max="16" width="11.15625" style="2" bestFit="1" customWidth="1"/>
    <col min="17" max="16384" width="9.15625" style="2"/>
  </cols>
  <sheetData>
    <row r="1" spans="1:17" x14ac:dyDescent="0.45">
      <c r="N1" s="2" t="s">
        <v>49</v>
      </c>
      <c r="O1" s="2" t="s">
        <v>4</v>
      </c>
      <c r="P1" s="2" t="s">
        <v>7</v>
      </c>
      <c r="Q1" s="2" t="s">
        <v>55</v>
      </c>
    </row>
    <row r="2" spans="1:17" x14ac:dyDescent="0.45">
      <c r="M2" s="2" t="s">
        <v>50</v>
      </c>
      <c r="N2" s="1">
        <f>+SUM(N7:N34)</f>
        <v>3827586.2832931303</v>
      </c>
      <c r="O2" s="1">
        <f>+SUM(O7:O34)</f>
        <v>1621591.4310401953</v>
      </c>
      <c r="P2" s="1">
        <v>1546536</v>
      </c>
      <c r="Q2" s="17">
        <f>+SUM(N7:N34)/SUM(B7:B34)</f>
        <v>1.952067553263122E-4</v>
      </c>
    </row>
    <row r="6" spans="1:17" x14ac:dyDescent="0.45">
      <c r="B6" s="2" t="s">
        <v>50</v>
      </c>
      <c r="C6" s="2" t="s">
        <v>51</v>
      </c>
      <c r="D6" s="2" t="s">
        <v>52</v>
      </c>
      <c r="E6" s="2" t="s">
        <v>53</v>
      </c>
      <c r="F6" s="2" t="s">
        <v>54</v>
      </c>
      <c r="G6" s="2" t="s">
        <v>55</v>
      </c>
      <c r="H6" s="2" t="s">
        <v>56</v>
      </c>
      <c r="I6" s="2" t="s">
        <v>57</v>
      </c>
      <c r="J6" s="2" t="s">
        <v>58</v>
      </c>
      <c r="K6" s="2" t="s">
        <v>59</v>
      </c>
      <c r="L6" s="2" t="s">
        <v>60</v>
      </c>
      <c r="M6" s="2" t="s">
        <v>61</v>
      </c>
      <c r="N6" s="2" t="s">
        <v>62</v>
      </c>
      <c r="O6" s="2" t="s">
        <v>63</v>
      </c>
    </row>
    <row r="7" spans="1:17" x14ac:dyDescent="0.45">
      <c r="A7" s="2">
        <v>2022</v>
      </c>
      <c r="B7" s="2">
        <f>+SUMIF('aob Demand'!$E$4:$E$927,Reallocation!$A7,'aob Demand'!$CH$4:$CH$927)</f>
        <v>639587995.32524753</v>
      </c>
      <c r="C7" s="2">
        <f>+SUMIF('aob Demand'!$E$4:$E$927,Reallocation!$A7,'aob Demand'!$CI$4:$CI$927)</f>
        <v>41337519.022447109</v>
      </c>
      <c r="D7" s="2">
        <f>+B7/C7</f>
        <v>15.472336280702727</v>
      </c>
      <c r="E7" s="2">
        <f>+C7+8760</f>
        <v>41346279.022447109</v>
      </c>
      <c r="F7" s="2">
        <f t="shared" ref="F7:F34" si="0">+B7/E7</f>
        <v>15.469058170337696</v>
      </c>
      <c r="G7" s="16">
        <f t="shared" ref="G7:G34" si="1">+F7/D7-1</f>
        <v>-2.1186912600390517E-4</v>
      </c>
      <c r="H7" s="2">
        <f>+F7-D7</f>
        <v>-3.2781103650307841E-3</v>
      </c>
      <c r="I7" s="2">
        <f>+H7*1000</f>
        <v>-3.2781103650307841</v>
      </c>
      <c r="J7" s="2">
        <f>+SUMIF('aob Demand'!$E$4:$E$927,Reallocation!$A7,'aob Demand'!$CJ$4:$CJ$927)</f>
        <v>5845.2891011770689</v>
      </c>
      <c r="K7" s="2">
        <f>+SUMIF('aob Demand'!$E$4:$E$927,Reallocation!$A7,'aob Demand'!$CK$4:$CK$927)</f>
        <v>454.84852801891162</v>
      </c>
      <c r="L7" s="2">
        <f>+SUMIF('aob Demand'!$E$4:$E$927,Reallocation!$A7,'aob Demand'!$CL$4:$CL$927)</f>
        <v>5582.2263876448906</v>
      </c>
      <c r="M7" s="2">
        <f>+SUMIF('aob Demand'!$E$4:$E$927,Reallocation!$A7,'aob Demand'!$CM$4:$CM$927)</f>
        <v>4315.256652095959</v>
      </c>
      <c r="N7" s="4">
        <f>8760*F7</f>
        <v>135508.94957215822</v>
      </c>
      <c r="O7" s="4">
        <f>+N7/(1.06^(A7-2019))</f>
        <v>113775.92708423579</v>
      </c>
    </row>
    <row r="8" spans="1:17" x14ac:dyDescent="0.45">
      <c r="A8" s="2">
        <v>2023</v>
      </c>
      <c r="B8" s="2">
        <f>+SUMIF('aob Demand'!$E$4:$E$927,Reallocation!$A8,'aob Demand'!$CH$4:$CH$927)</f>
        <v>634927052.10676813</v>
      </c>
      <c r="C8" s="2">
        <f>+SUMIF('aob Demand'!$E$4:$E$927,Reallocation!$A8,'aob Demand'!$CI$4:$CI$927)</f>
        <v>41172146.51019565</v>
      </c>
      <c r="D8" s="2">
        <f t="shared" ref="D8:D34" si="2">+B8/C8</f>
        <v>15.421276419230127</v>
      </c>
      <c r="E8" s="2">
        <f t="shared" ref="E8:E34" si="3">+C8+8760</f>
        <v>41180906.51019565</v>
      </c>
      <c r="F8" s="2">
        <f t="shared" si="0"/>
        <v>15.417996006221273</v>
      </c>
      <c r="G8" s="16">
        <f t="shared" si="1"/>
        <v>-2.127199409228675E-4</v>
      </c>
      <c r="H8" s="2">
        <f t="shared" ref="H8:H34" si="4">+F8-D8</f>
        <v>-3.2804130088539551E-3</v>
      </c>
      <c r="I8" s="2">
        <f t="shared" ref="I8:I34" si="5">+H8*1000</f>
        <v>-3.2804130088539551</v>
      </c>
      <c r="J8" s="2">
        <f>+SUMIF('aob Demand'!$E$4:$E$927,Reallocation!$A8,'aob Demand'!$CJ$4:$CJ$927)</f>
        <v>5837.5677174015564</v>
      </c>
      <c r="K8" s="2">
        <f>+SUMIF('aob Demand'!$E$4:$E$927,Reallocation!$A8,'aob Demand'!$CK$4:$CK$927)</f>
        <v>457.02321094836913</v>
      </c>
      <c r="L8" s="2">
        <f>+SUMIF('aob Demand'!$E$4:$E$927,Reallocation!$A8,'aob Demand'!$CL$4:$CL$927)</f>
        <v>5570.1892237895818</v>
      </c>
      <c r="M8" s="2">
        <f>+SUMIF('aob Demand'!$E$4:$E$927,Reallocation!$A8,'aob Demand'!$CM$4:$CM$927)</f>
        <v>4293.0802391497455</v>
      </c>
      <c r="N8" s="4">
        <f t="shared" ref="N8:N34" si="6">8760*F8</f>
        <v>135061.64501449835</v>
      </c>
      <c r="O8" s="4">
        <f t="shared" ref="O8:O34" si="7">+N8/(1.06^(A8-2019))</f>
        <v>106981.47316248712</v>
      </c>
    </row>
    <row r="9" spans="1:17" x14ac:dyDescent="0.45">
      <c r="A9" s="2">
        <v>2024</v>
      </c>
      <c r="B9" s="2">
        <f>+SUMIF('aob Demand'!$E$4:$E$927,Reallocation!$A9,'aob Demand'!$CH$4:$CH$927)</f>
        <v>630323784.88794708</v>
      </c>
      <c r="C9" s="2">
        <f>+SUMIF('aob Demand'!$E$4:$E$927,Reallocation!$A9,'aob Demand'!$CI$4:$CI$927)</f>
        <v>41447640.857477844</v>
      </c>
      <c r="D9" s="2">
        <f t="shared" si="2"/>
        <v>15.207711991507139</v>
      </c>
      <c r="E9" s="2">
        <f t="shared" si="3"/>
        <v>41456400.857477844</v>
      </c>
      <c r="F9" s="2">
        <f t="shared" si="0"/>
        <v>15.204498505669244</v>
      </c>
      <c r="G9" s="16">
        <f t="shared" si="1"/>
        <v>-2.1130633192489867E-4</v>
      </c>
      <c r="H9" s="2">
        <f t="shared" si="4"/>
        <v>-3.213485837894936E-3</v>
      </c>
      <c r="I9" s="2">
        <f t="shared" si="5"/>
        <v>-3.213485837894936</v>
      </c>
      <c r="J9" s="2">
        <f>+SUMIF('aob Demand'!$E$4:$E$927,Reallocation!$A9,'aob Demand'!$CJ$4:$CJ$927)</f>
        <v>5880.2351282696845</v>
      </c>
      <c r="K9" s="2">
        <f>+SUMIF('aob Demand'!$E$4:$E$927,Reallocation!$A9,'aob Demand'!$CK$4:$CK$927)</f>
        <v>459.12032236383544</v>
      </c>
      <c r="L9" s="2">
        <f>+SUMIF('aob Demand'!$E$4:$E$927,Reallocation!$A9,'aob Demand'!$CL$4:$CL$927)</f>
        <v>5608.5808009804286</v>
      </c>
      <c r="M9" s="2">
        <f>+SUMIF('aob Demand'!$E$4:$E$927,Reallocation!$A9,'aob Demand'!$CM$4:$CM$927)</f>
        <v>4321.2087996050786</v>
      </c>
      <c r="N9" s="4">
        <f t="shared" si="6"/>
        <v>133191.40690966259</v>
      </c>
      <c r="O9" s="4">
        <f t="shared" si="7"/>
        <v>99528.367368773965</v>
      </c>
    </row>
    <row r="10" spans="1:17" x14ac:dyDescent="0.45">
      <c r="A10" s="2">
        <v>2025</v>
      </c>
      <c r="B10" s="2">
        <f>+SUMIF('aob Demand'!$E$4:$E$927,Reallocation!$A10,'aob Demand'!$CH$4:$CH$927)</f>
        <v>633100769.44849598</v>
      </c>
      <c r="C10" s="2">
        <f>+SUMIF('aob Demand'!$E$4:$E$927,Reallocation!$A10,'aob Demand'!$CI$4:$CI$927)</f>
        <v>41720089.079104789</v>
      </c>
      <c r="D10" s="2">
        <f t="shared" si="2"/>
        <v>15.174962072781863</v>
      </c>
      <c r="E10" s="2">
        <f t="shared" si="3"/>
        <v>41728849.079104789</v>
      </c>
      <c r="F10" s="2">
        <f t="shared" si="0"/>
        <v>15.171776442919281</v>
      </c>
      <c r="G10" s="16">
        <f t="shared" si="1"/>
        <v>-2.0992671001762719E-4</v>
      </c>
      <c r="H10" s="2">
        <f t="shared" si="4"/>
        <v>-3.1856298625818624E-3</v>
      </c>
      <c r="I10" s="2">
        <f t="shared" si="5"/>
        <v>-3.1856298625818624</v>
      </c>
      <c r="J10" s="2">
        <f>+SUMIF('aob Demand'!$E$4:$E$927,Reallocation!$A10,'aob Demand'!$CJ$4:$CJ$927)</f>
        <v>5922.387143297542</v>
      </c>
      <c r="K10" s="2">
        <f>+SUMIF('aob Demand'!$E$4:$E$927,Reallocation!$A10,'aob Demand'!$CK$4:$CK$927)</f>
        <v>461.21378617807108</v>
      </c>
      <c r="L10" s="2">
        <f>+SUMIF('aob Demand'!$E$4:$E$927,Reallocation!$A10,'aob Demand'!$CL$4:$CL$927)</f>
        <v>5646.581945935266</v>
      </c>
      <c r="M10" s="2">
        <f>+SUMIF('aob Demand'!$E$4:$E$927,Reallocation!$A10,'aob Demand'!$CM$4:$CM$927)</f>
        <v>4349.0211901360572</v>
      </c>
      <c r="N10" s="4">
        <f t="shared" si="6"/>
        <v>132904.76163997292</v>
      </c>
      <c r="O10" s="4">
        <f t="shared" si="7"/>
        <v>93692.612592721664</v>
      </c>
    </row>
    <row r="11" spans="1:17" x14ac:dyDescent="0.45">
      <c r="A11" s="2">
        <v>2026</v>
      </c>
      <c r="B11" s="2">
        <f>+SUMIF('aob Demand'!$E$4:$E$927,Reallocation!$A11,'aob Demand'!$CH$4:$CH$927)</f>
        <v>641918808.8053093</v>
      </c>
      <c r="C11" s="2">
        <f>+SUMIF('aob Demand'!$E$4:$E$927,Reallocation!$A11,'aob Demand'!$CI$4:$CI$927)</f>
        <v>41990029.912526198</v>
      </c>
      <c r="D11" s="2">
        <f t="shared" si="2"/>
        <v>15.28741013384742</v>
      </c>
      <c r="E11" s="2">
        <f t="shared" si="3"/>
        <v>41998789.912526198</v>
      </c>
      <c r="F11" s="2">
        <f t="shared" si="0"/>
        <v>15.284221525007704</v>
      </c>
      <c r="G11" s="16">
        <f t="shared" si="1"/>
        <v>-2.0857743802238371E-4</v>
      </c>
      <c r="H11" s="2">
        <f t="shared" si="4"/>
        <v>-3.1886088397161672E-3</v>
      </c>
      <c r="I11" s="2">
        <f t="shared" si="5"/>
        <v>-3.1886088397161672</v>
      </c>
      <c r="J11" s="2">
        <f>+SUMIF('aob Demand'!$E$4:$E$927,Reallocation!$A11,'aob Demand'!$CJ$4:$CJ$927)</f>
        <v>5964.1156676860828</v>
      </c>
      <c r="K11" s="2">
        <f>+SUMIF('aob Demand'!$E$4:$E$927,Reallocation!$A11,'aob Demand'!$CK$4:$CK$927)</f>
        <v>463.30648797487788</v>
      </c>
      <c r="L11" s="2">
        <f>+SUMIF('aob Demand'!$E$4:$E$927,Reallocation!$A11,'aob Demand'!$CL$4:$CL$927)</f>
        <v>5684.2770822652737</v>
      </c>
      <c r="M11" s="2">
        <f>+SUMIF('aob Demand'!$E$4:$E$927,Reallocation!$A11,'aob Demand'!$CM$4:$CM$927)</f>
        <v>4376.5692758294372</v>
      </c>
      <c r="N11" s="4">
        <f t="shared" si="6"/>
        <v>133889.7805590675</v>
      </c>
      <c r="O11" s="4">
        <f t="shared" si="7"/>
        <v>89044.351002141397</v>
      </c>
    </row>
    <row r="12" spans="1:17" x14ac:dyDescent="0.45">
      <c r="A12" s="2">
        <v>2027</v>
      </c>
      <c r="B12" s="2">
        <f>+SUMIF('aob Demand'!$E$4:$E$927,Reallocation!$A12,'aob Demand'!$CH$4:$CH$927)</f>
        <v>644771873.16906893</v>
      </c>
      <c r="C12" s="2">
        <f>+SUMIF('aob Demand'!$E$4:$E$927,Reallocation!$A12,'aob Demand'!$CI$4:$CI$927)</f>
        <v>42267880.733659014</v>
      </c>
      <c r="D12" s="2">
        <f t="shared" si="2"/>
        <v>15.254416875829317</v>
      </c>
      <c r="E12" s="2">
        <f t="shared" si="3"/>
        <v>42276640.733659014</v>
      </c>
      <c r="F12" s="2">
        <f t="shared" si="0"/>
        <v>15.251256059607563</v>
      </c>
      <c r="G12" s="16">
        <f t="shared" si="1"/>
        <v>-2.0720662398854284E-4</v>
      </c>
      <c r="H12" s="2">
        <f t="shared" si="4"/>
        <v>-3.1608162217544589E-3</v>
      </c>
      <c r="I12" s="2">
        <f t="shared" si="5"/>
        <v>-3.1608162217544589</v>
      </c>
      <c r="J12" s="2">
        <f>+SUMIF('aob Demand'!$E$4:$E$927,Reallocation!$A12,'aob Demand'!$CJ$4:$CJ$927)</f>
        <v>6007.1291274613559</v>
      </c>
      <c r="K12" s="2">
        <f>+SUMIF('aob Demand'!$E$4:$E$927,Reallocation!$A12,'aob Demand'!$CK$4:$CK$927)</f>
        <v>465.42774046754278</v>
      </c>
      <c r="L12" s="2">
        <f>+SUMIF('aob Demand'!$E$4:$E$927,Reallocation!$A12,'aob Demand'!$CL$4:$CL$927)</f>
        <v>5723.0397949885864</v>
      </c>
      <c r="M12" s="2">
        <f>+SUMIF('aob Demand'!$E$4:$E$927,Reallocation!$A12,'aob Demand'!$CM$4:$CM$927)</f>
        <v>4404.9297866128363</v>
      </c>
      <c r="N12" s="4">
        <f t="shared" si="6"/>
        <v>133601.00308216226</v>
      </c>
      <c r="O12" s="4">
        <f t="shared" si="7"/>
        <v>83822.922157426103</v>
      </c>
    </row>
    <row r="13" spans="1:17" x14ac:dyDescent="0.45">
      <c r="A13" s="2">
        <v>2028</v>
      </c>
      <c r="B13" s="2">
        <f>+SUMIF('aob Demand'!$E$4:$E$927,Reallocation!$A13,'aob Demand'!$CH$4:$CH$927)</f>
        <v>647677297.20014548</v>
      </c>
      <c r="C13" s="2">
        <f>+SUMIF('aob Demand'!$E$4:$E$927,Reallocation!$A13,'aob Demand'!$CI$4:$CI$927)</f>
        <v>42548520.250728533</v>
      </c>
      <c r="D13" s="2">
        <f t="shared" si="2"/>
        <v>15.22208747527608</v>
      </c>
      <c r="E13" s="2">
        <f t="shared" si="3"/>
        <v>42557280.250728533</v>
      </c>
      <c r="F13" s="2">
        <f t="shared" si="0"/>
        <v>15.218954157416063</v>
      </c>
      <c r="G13" s="16">
        <f t="shared" si="1"/>
        <v>-2.0584022165859306E-4</v>
      </c>
      <c r="H13" s="2">
        <f t="shared" si="4"/>
        <v>-3.1333178600174705E-3</v>
      </c>
      <c r="I13" s="2">
        <f t="shared" si="5"/>
        <v>-3.1333178600174705</v>
      </c>
      <c r="J13" s="2">
        <f>+SUMIF('aob Demand'!$E$4:$E$927,Reallocation!$A13,'aob Demand'!$CJ$4:$CJ$927)</f>
        <v>6050.5891718385619</v>
      </c>
      <c r="K13" s="2">
        <f>+SUMIF('aob Demand'!$E$4:$E$927,Reallocation!$A13,'aob Demand'!$CK$4:$CK$927)</f>
        <v>467.56364192803909</v>
      </c>
      <c r="L13" s="2">
        <f>+SUMIF('aob Demand'!$E$4:$E$927,Reallocation!$A13,'aob Demand'!$CL$4:$CL$927)</f>
        <v>5762.1945990477998</v>
      </c>
      <c r="M13" s="2">
        <f>+SUMIF('aob Demand'!$E$4:$E$927,Reallocation!$A13,'aob Demand'!$CM$4:$CM$927)</f>
        <v>4433.5731885837695</v>
      </c>
      <c r="N13" s="4">
        <f t="shared" si="6"/>
        <v>133318.03841896472</v>
      </c>
      <c r="O13" s="4">
        <f t="shared" si="7"/>
        <v>78910.742101022057</v>
      </c>
    </row>
    <row r="14" spans="1:17" x14ac:dyDescent="0.45">
      <c r="A14" s="2">
        <v>2029</v>
      </c>
      <c r="B14" s="2">
        <f>+SUMIF('aob Demand'!$E$4:$E$927,Reallocation!$A14,'aob Demand'!$CH$4:$CH$927)</f>
        <v>650634957.92228067</v>
      </c>
      <c r="C14" s="2">
        <f>+SUMIF('aob Demand'!$E$4:$E$927,Reallocation!$A14,'aob Demand'!$CI$4:$CI$927)</f>
        <v>42831961.687672891</v>
      </c>
      <c r="D14" s="2">
        <f t="shared" si="2"/>
        <v>15.190407636863723</v>
      </c>
      <c r="E14" s="2">
        <f t="shared" si="3"/>
        <v>42840721.687672891</v>
      </c>
      <c r="F14" s="2">
        <f t="shared" si="0"/>
        <v>15.187301527403918</v>
      </c>
      <c r="G14" s="16">
        <f t="shared" si="1"/>
        <v>-2.0447834805092935E-4</v>
      </c>
      <c r="H14" s="2">
        <f t="shared" si="4"/>
        <v>-3.106109459805495E-3</v>
      </c>
      <c r="I14" s="2">
        <f t="shared" si="5"/>
        <v>-3.106109459805495</v>
      </c>
      <c r="J14" s="2">
        <f>+SUMIF('aob Demand'!$E$4:$E$927,Reallocation!$A14,'aob Demand'!$CJ$4:$CJ$927)</f>
        <v>6094.4970881175377</v>
      </c>
      <c r="K14" s="2">
        <f>+SUMIF('aob Demand'!$E$4:$E$927,Reallocation!$A14,'aob Demand'!$CK$4:$CK$927)</f>
        <v>469.71416063366217</v>
      </c>
      <c r="L14" s="2">
        <f>+SUMIF('aob Demand'!$E$4:$E$927,Reallocation!$A14,'aob Demand'!$CL$4:$CL$927)</f>
        <v>5801.7439242292303</v>
      </c>
      <c r="M14" s="2">
        <f>+SUMIF('aob Demand'!$E$4:$E$927,Reallocation!$A14,'aob Demand'!$CM$4:$CM$927)</f>
        <v>4462.5008026733358</v>
      </c>
      <c r="N14" s="4">
        <f t="shared" si="6"/>
        <v>133040.76138005831</v>
      </c>
      <c r="O14" s="4">
        <f t="shared" si="7"/>
        <v>74289.266271435088</v>
      </c>
    </row>
    <row r="15" spans="1:17" x14ac:dyDescent="0.45">
      <c r="A15" s="2">
        <v>2030</v>
      </c>
      <c r="B15" s="2">
        <f>+SUMIF('aob Demand'!$E$4:$E$927,Reallocation!$A15,'aob Demand'!$CH$4:$CH$927)</f>
        <v>662817363.32986665</v>
      </c>
      <c r="C15" s="2">
        <f>+SUMIF('aob Demand'!$E$4:$E$927,Reallocation!$A15,'aob Demand'!$CI$4:$CI$927)</f>
        <v>43110331.201703928</v>
      </c>
      <c r="D15" s="2">
        <f t="shared" si="2"/>
        <v>15.374907704343244</v>
      </c>
      <c r="E15" s="2">
        <f t="shared" si="3"/>
        <v>43119091.201703928</v>
      </c>
      <c r="F15" s="2">
        <f t="shared" si="0"/>
        <v>15.371784164682818</v>
      </c>
      <c r="G15" s="16">
        <f t="shared" si="1"/>
        <v>-2.0315827063743797E-4</v>
      </c>
      <c r="H15" s="2">
        <f t="shared" si="4"/>
        <v>-3.123539660425223E-3</v>
      </c>
      <c r="I15" s="2">
        <f t="shared" si="5"/>
        <v>-3.123539660425223</v>
      </c>
      <c r="J15" s="2">
        <f>+SUMIF('aob Demand'!$E$4:$E$927,Reallocation!$A15,'aob Demand'!$CJ$4:$CJ$927)</f>
        <v>6137.5563942797298</v>
      </c>
      <c r="K15" s="2">
        <f>+SUMIF('aob Demand'!$E$4:$E$927,Reallocation!$A15,'aob Demand'!$CK$4:$CK$927)</f>
        <v>471.86114947365934</v>
      </c>
      <c r="L15" s="2">
        <f>+SUMIF('aob Demand'!$E$4:$E$927,Reallocation!$A15,'aob Demand'!$CL$4:$CL$927)</f>
        <v>5840.6498909133206</v>
      </c>
      <c r="M15" s="2">
        <f>+SUMIF('aob Demand'!$E$4:$E$927,Reallocation!$A15,'aob Demand'!$CM$4:$CM$927)</f>
        <v>4490.89886483799</v>
      </c>
      <c r="N15" s="4">
        <f t="shared" si="6"/>
        <v>134656.82928262147</v>
      </c>
      <c r="O15" s="4">
        <f t="shared" si="7"/>
        <v>70935.537874874077</v>
      </c>
    </row>
    <row r="16" spans="1:17" x14ac:dyDescent="0.45">
      <c r="A16" s="2">
        <v>2031</v>
      </c>
      <c r="B16" s="2">
        <f>+SUMIF('aob Demand'!$E$4:$E$927,Reallocation!$A16,'aob Demand'!$CH$4:$CH$927)</f>
        <v>679656042.3403461</v>
      </c>
      <c r="C16" s="2">
        <f>+SUMIF('aob Demand'!$E$4:$E$927,Reallocation!$A16,'aob Demand'!$CI$4:$CI$927)</f>
        <v>43387603.8833194</v>
      </c>
      <c r="D16" s="2">
        <f t="shared" si="2"/>
        <v>15.664751714985661</v>
      </c>
      <c r="E16" s="2">
        <f t="shared" si="3"/>
        <v>43396363.8833194</v>
      </c>
      <c r="F16" s="2">
        <f t="shared" si="0"/>
        <v>15.66158962459965</v>
      </c>
      <c r="G16" s="16">
        <f t="shared" si="1"/>
        <v>-2.0186023012325194E-4</v>
      </c>
      <c r="H16" s="2">
        <f t="shared" si="4"/>
        <v>-3.1620903860112293E-3</v>
      </c>
      <c r="I16" s="2">
        <f t="shared" si="5"/>
        <v>-3.1620903860112293</v>
      </c>
      <c r="J16" s="2">
        <f>+SUMIF('aob Demand'!$E$4:$E$927,Reallocation!$A16,'aob Demand'!$CJ$4:$CJ$927)</f>
        <v>6180.4125620954819</v>
      </c>
      <c r="K16" s="2">
        <f>+SUMIF('aob Demand'!$E$4:$E$927,Reallocation!$A16,'aob Demand'!$CK$4:$CK$927)</f>
        <v>474.01948632520902</v>
      </c>
      <c r="L16" s="2">
        <f>+SUMIF('aob Demand'!$E$4:$E$927,Reallocation!$A16,'aob Demand'!$CL$4:$CL$927)</f>
        <v>5879.4376397990709</v>
      </c>
      <c r="M16" s="2">
        <f>+SUMIF('aob Demand'!$E$4:$E$927,Reallocation!$A16,'aob Demand'!$CM$4:$CM$927)</f>
        <v>4519.1783376242529</v>
      </c>
      <c r="N16" s="4">
        <f t="shared" si="6"/>
        <v>137195.52511149293</v>
      </c>
      <c r="O16" s="4">
        <f t="shared" si="7"/>
        <v>68181.972800271033</v>
      </c>
    </row>
    <row r="17" spans="1:15" x14ac:dyDescent="0.45">
      <c r="A17" s="2">
        <v>2032</v>
      </c>
      <c r="B17" s="2">
        <f>+SUMIF('aob Demand'!$E$4:$E$927,Reallocation!$A17,'aob Demand'!$CH$4:$CH$927)</f>
        <v>684958627.80179107</v>
      </c>
      <c r="C17" s="2">
        <f>+SUMIF('aob Demand'!$E$4:$E$927,Reallocation!$A17,'aob Demand'!$CI$4:$CI$927)</f>
        <v>43677757.40677198</v>
      </c>
      <c r="D17" s="2">
        <f t="shared" si="2"/>
        <v>15.682092407418157</v>
      </c>
      <c r="E17" s="2">
        <f t="shared" si="3"/>
        <v>43686517.40677198</v>
      </c>
      <c r="F17" s="2">
        <f t="shared" si="0"/>
        <v>15.678947841596857</v>
      </c>
      <c r="G17" s="16">
        <f t="shared" si="1"/>
        <v>-2.0051953142508072E-4</v>
      </c>
      <c r="H17" s="2">
        <f t="shared" si="4"/>
        <v>-3.1445658212998495E-3</v>
      </c>
      <c r="I17" s="2">
        <f t="shared" si="5"/>
        <v>-3.1445658212998495</v>
      </c>
      <c r="J17" s="2">
        <f>+SUMIF('aob Demand'!$E$4:$E$927,Reallocation!$A17,'aob Demand'!$CJ$4:$CJ$927)</f>
        <v>6225.3613476602286</v>
      </c>
      <c r="K17" s="2">
        <f>+SUMIF('aob Demand'!$E$4:$E$927,Reallocation!$A17,'aob Demand'!$CK$4:$CK$927)</f>
        <v>476.22651757383471</v>
      </c>
      <c r="L17" s="2">
        <f>+SUMIF('aob Demand'!$E$4:$E$927,Reallocation!$A17,'aob Demand'!$CL$4:$CL$927)</f>
        <v>5919.9510170779658</v>
      </c>
      <c r="M17" s="2">
        <f>+SUMIF('aob Demand'!$E$4:$E$927,Reallocation!$A17,'aob Demand'!$CM$4:$CM$927)</f>
        <v>4548.7835618259824</v>
      </c>
      <c r="N17" s="4">
        <f t="shared" si="6"/>
        <v>137347.58309238846</v>
      </c>
      <c r="O17" s="4">
        <f t="shared" si="7"/>
        <v>64393.906564399513</v>
      </c>
    </row>
    <row r="18" spans="1:15" x14ac:dyDescent="0.45">
      <c r="A18" s="2">
        <v>2033</v>
      </c>
      <c r="B18" s="2">
        <f>+SUMIF('aob Demand'!$E$4:$E$927,Reallocation!$A18,'aob Demand'!$CH$4:$CH$927)</f>
        <v>690258065.35893333</v>
      </c>
      <c r="C18" s="2">
        <f>+SUMIF('aob Demand'!$E$4:$E$927,Reallocation!$A18,'aob Demand'!$CI$4:$CI$927)</f>
        <v>43970942.519238226</v>
      </c>
      <c r="D18" s="2">
        <f t="shared" si="2"/>
        <v>15.698050253458423</v>
      </c>
      <c r="E18" s="2">
        <f t="shared" si="3"/>
        <v>43979702.519238226</v>
      </c>
      <c r="F18" s="2">
        <f t="shared" si="0"/>
        <v>15.694923471958248</v>
      </c>
      <c r="G18" s="16">
        <f t="shared" si="1"/>
        <v>-1.9918279338448919E-4</v>
      </c>
      <c r="H18" s="2">
        <f t="shared" si="4"/>
        <v>-3.1267815001747579E-3</v>
      </c>
      <c r="I18" s="2">
        <f t="shared" si="5"/>
        <v>-3.1267815001747579</v>
      </c>
      <c r="J18" s="2">
        <f>+SUMIF('aob Demand'!$E$4:$E$927,Reallocation!$A18,'aob Demand'!$CJ$4:$CJ$927)</f>
        <v>6270.790000962872</v>
      </c>
      <c r="K18" s="2">
        <f>+SUMIF('aob Demand'!$E$4:$E$927,Reallocation!$A18,'aob Demand'!$CK$4:$CK$927)</f>
        <v>478.45477257527187</v>
      </c>
      <c r="L18" s="2">
        <f>+SUMIF('aob Demand'!$E$4:$E$927,Reallocation!$A18,'aob Demand'!$CL$4:$CL$927)</f>
        <v>5960.8900913388898</v>
      </c>
      <c r="M18" s="2">
        <f>+SUMIF('aob Demand'!$E$4:$E$927,Reallocation!$A18,'aob Demand'!$CM$4:$CM$927)</f>
        <v>4578.6964865666259</v>
      </c>
      <c r="N18" s="4">
        <f t="shared" si="6"/>
        <v>137487.52961435425</v>
      </c>
      <c r="O18" s="4">
        <f t="shared" si="7"/>
        <v>60810.866938607724</v>
      </c>
    </row>
    <row r="19" spans="1:15" x14ac:dyDescent="0.45">
      <c r="A19" s="2">
        <v>2034</v>
      </c>
      <c r="B19" s="2">
        <f>+SUMIF('aob Demand'!$E$4:$E$927,Reallocation!$A19,'aob Demand'!$CH$4:$CH$927)</f>
        <v>695555775.78234839</v>
      </c>
      <c r="C19" s="2">
        <f>+SUMIF('aob Demand'!$E$4:$E$927,Reallocation!$A19,'aob Demand'!$CI$4:$CI$927)</f>
        <v>44267149.775319025</v>
      </c>
      <c r="D19" s="2">
        <f t="shared" si="2"/>
        <v>15.712684898681974</v>
      </c>
      <c r="E19" s="2">
        <f t="shared" si="3"/>
        <v>44275909.775319025</v>
      </c>
      <c r="F19" s="2">
        <f t="shared" si="0"/>
        <v>15.709576139982019</v>
      </c>
      <c r="G19" s="16">
        <f t="shared" si="1"/>
        <v>-1.9785025411001023E-4</v>
      </c>
      <c r="H19" s="2">
        <f t="shared" si="4"/>
        <v>-3.1087586999554162E-3</v>
      </c>
      <c r="I19" s="2">
        <f t="shared" si="5"/>
        <v>-3.1087586999554162</v>
      </c>
      <c r="J19" s="2">
        <f>+SUMIF('aob Demand'!$E$4:$E$927,Reallocation!$A19,'aob Demand'!$CJ$4:$CJ$927)</f>
        <v>6316.6974795116439</v>
      </c>
      <c r="K19" s="2">
        <f>+SUMIF('aob Demand'!$E$4:$E$927,Reallocation!$A19,'aob Demand'!$CK$4:$CK$927)</f>
        <v>480.70244288815155</v>
      </c>
      <c r="L19" s="2">
        <f>+SUMIF('aob Demand'!$E$4:$E$927,Reallocation!$A19,'aob Demand'!$CL$4:$CL$927)</f>
        <v>6002.2545383487995</v>
      </c>
      <c r="M19" s="2">
        <f>+SUMIF('aob Demand'!$E$4:$E$927,Reallocation!$A19,'aob Demand'!$CM$4:$CM$927)</f>
        <v>4608.9160739101471</v>
      </c>
      <c r="N19" s="4">
        <f t="shared" si="6"/>
        <v>137615.88698624249</v>
      </c>
      <c r="O19" s="4">
        <f t="shared" si="7"/>
        <v>57422.301441489733</v>
      </c>
    </row>
    <row r="20" spans="1:15" x14ac:dyDescent="0.45">
      <c r="A20" s="2">
        <v>2035</v>
      </c>
      <c r="B20" s="2">
        <f>+SUMIF('aob Demand'!$E$4:$E$927,Reallocation!$A20,'aob Demand'!$CH$4:$CH$927)</f>
        <v>700853121.03408492</v>
      </c>
      <c r="C20" s="2">
        <f>+SUMIF('aob Demand'!$E$4:$E$927,Reallocation!$A20,'aob Demand'!$CI$4:$CI$927)</f>
        <v>44566410.96867957</v>
      </c>
      <c r="D20" s="2">
        <f t="shared" si="2"/>
        <v>15.726039090889127</v>
      </c>
      <c r="E20" s="2">
        <f t="shared" si="3"/>
        <v>44575170.96867957</v>
      </c>
      <c r="F20" s="2">
        <f t="shared" si="0"/>
        <v>15.722948578851989</v>
      </c>
      <c r="G20" s="16">
        <f t="shared" si="1"/>
        <v>-1.9652196076047623E-4</v>
      </c>
      <c r="H20" s="2">
        <f t="shared" si="4"/>
        <v>-3.0905120371382822E-3</v>
      </c>
      <c r="I20" s="2">
        <f t="shared" si="5"/>
        <v>-3.0905120371382822</v>
      </c>
      <c r="J20" s="2">
        <f>+SUMIF('aob Demand'!$E$4:$E$927,Reallocation!$A20,'aob Demand'!$CJ$4:$CJ$927)</f>
        <v>6363.090485144975</v>
      </c>
      <c r="K20" s="2">
        <f>+SUMIF('aob Demand'!$E$4:$E$927,Reallocation!$A20,'aob Demand'!$CK$4:$CK$927)</f>
        <v>482.96849251290456</v>
      </c>
      <c r="L20" s="2">
        <f>+SUMIF('aob Demand'!$E$4:$E$927,Reallocation!$A20,'aob Demand'!$CL$4:$CL$927)</f>
        <v>6044.0488063114926</v>
      </c>
      <c r="M20" s="2">
        <f>+SUMIF('aob Demand'!$E$4:$E$927,Reallocation!$A20,'aob Demand'!$CM$4:$CM$927)</f>
        <v>4639.4455035966294</v>
      </c>
      <c r="N20" s="4">
        <f t="shared" si="6"/>
        <v>137733.02955074343</v>
      </c>
      <c r="O20" s="4">
        <f t="shared" si="7"/>
        <v>54218.09522715184</v>
      </c>
    </row>
    <row r="21" spans="1:15" x14ac:dyDescent="0.45">
      <c r="A21" s="2">
        <v>2036</v>
      </c>
      <c r="B21" s="2">
        <f>+SUMIF('aob Demand'!$E$4:$E$927,Reallocation!$A21,'aob Demand'!$CH$4:$CH$927)</f>
        <v>706151413.14688098</v>
      </c>
      <c r="C21" s="2">
        <f>+SUMIF('aob Demand'!$E$4:$E$927,Reallocation!$A21,'aob Demand'!$CI$4:$CI$927)</f>
        <v>44868759.223313019</v>
      </c>
      <c r="D21" s="2">
        <f t="shared" si="2"/>
        <v>15.73815334701694</v>
      </c>
      <c r="E21" s="2">
        <f t="shared" si="3"/>
        <v>44877519.223313019</v>
      </c>
      <c r="F21" s="2">
        <f t="shared" si="0"/>
        <v>15.735081291660363</v>
      </c>
      <c r="G21" s="16">
        <f t="shared" si="1"/>
        <v>-1.951979554932759E-4</v>
      </c>
      <c r="H21" s="2">
        <f t="shared" si="4"/>
        <v>-3.0720553565775077E-3</v>
      </c>
      <c r="I21" s="2">
        <f t="shared" si="5"/>
        <v>-3.0720553565775077</v>
      </c>
      <c r="J21" s="2">
        <f>+SUMIF('aob Demand'!$E$4:$E$927,Reallocation!$A21,'aob Demand'!$CJ$4:$CJ$927)</f>
        <v>6409.9753716681171</v>
      </c>
      <c r="K21" s="2">
        <f>+SUMIF('aob Demand'!$E$4:$E$927,Reallocation!$A21,'aob Demand'!$CK$4:$CK$927)</f>
        <v>485.25232385952756</v>
      </c>
      <c r="L21" s="2">
        <f>+SUMIF('aob Demand'!$E$4:$E$927,Reallocation!$A21,'aob Demand'!$CL$4:$CL$927)</f>
        <v>6086.2775515721842</v>
      </c>
      <c r="M21" s="2">
        <f>+SUMIF('aob Demand'!$E$4:$E$927,Reallocation!$A21,'aob Demand'!$CM$4:$CM$927)</f>
        <v>4670.2881014166878</v>
      </c>
      <c r="N21" s="4">
        <f t="shared" si="6"/>
        <v>137839.31211494477</v>
      </c>
      <c r="O21" s="4">
        <f t="shared" si="7"/>
        <v>51188.616003370895</v>
      </c>
    </row>
    <row r="22" spans="1:15" x14ac:dyDescent="0.45">
      <c r="A22" s="2">
        <v>2037</v>
      </c>
      <c r="B22" s="2">
        <f>+SUMIF('aob Demand'!$E$4:$E$927,Reallocation!$A22,'aob Demand'!$CH$4:$CH$927)</f>
        <v>711451917.19563758</v>
      </c>
      <c r="C22" s="2">
        <f>+SUMIF('aob Demand'!$E$4:$E$927,Reallocation!$A22,'aob Demand'!$CI$4:$CI$927)</f>
        <v>45174228.525334083</v>
      </c>
      <c r="D22" s="2">
        <f t="shared" si="2"/>
        <v>15.749066235777539</v>
      </c>
      <c r="E22" s="2">
        <f t="shared" si="3"/>
        <v>45182988.525334083</v>
      </c>
      <c r="F22" s="2">
        <f t="shared" si="0"/>
        <v>15.74601283393919</v>
      </c>
      <c r="G22" s="16">
        <f t="shared" si="1"/>
        <v>-1.9387827777450628E-4</v>
      </c>
      <c r="H22" s="2">
        <f t="shared" si="4"/>
        <v>-3.0534018383487904E-3</v>
      </c>
      <c r="I22" s="2">
        <f t="shared" si="5"/>
        <v>-3.0534018383487904</v>
      </c>
      <c r="J22" s="2">
        <f>+SUMIF('aob Demand'!$E$4:$E$927,Reallocation!$A22,'aob Demand'!$CJ$4:$CJ$927)</f>
        <v>6457.3582149022186</v>
      </c>
      <c r="K22" s="2">
        <f>+SUMIF('aob Demand'!$E$4:$E$927,Reallocation!$A22,'aob Demand'!$CK$4:$CK$927)</f>
        <v>487.55365883049546</v>
      </c>
      <c r="L22" s="2">
        <f>+SUMIF('aob Demand'!$E$4:$E$927,Reallocation!$A22,'aob Demand'!$CL$4:$CL$927)</f>
        <v>6128.9455692872962</v>
      </c>
      <c r="M22" s="2">
        <f>+SUMIF('aob Demand'!$E$4:$E$927,Reallocation!$A22,'aob Demand'!$CM$4:$CM$927)</f>
        <v>4701.4472889947374</v>
      </c>
      <c r="N22" s="4">
        <f t="shared" si="6"/>
        <v>137935.0724253073</v>
      </c>
      <c r="O22" s="4">
        <f t="shared" si="7"/>
        <v>48324.696203163534</v>
      </c>
    </row>
    <row r="23" spans="1:15" x14ac:dyDescent="0.45">
      <c r="A23" s="2">
        <v>2038</v>
      </c>
      <c r="B23" s="2">
        <f>+SUMIF('aob Demand'!$E$4:$E$927,Reallocation!$A23,'aob Demand'!$CH$4:$CH$927)</f>
        <v>716755852.77773809</v>
      </c>
      <c r="C23" s="2">
        <f>+SUMIF('aob Demand'!$E$4:$E$927,Reallocation!$A23,'aob Demand'!$CI$4:$CI$927)</f>
        <v>45482853.570970066</v>
      </c>
      <c r="D23" s="2">
        <f t="shared" si="2"/>
        <v>15.7588145092817</v>
      </c>
      <c r="E23" s="2">
        <f t="shared" si="3"/>
        <v>45491613.570970066</v>
      </c>
      <c r="F23" s="2">
        <f t="shared" si="0"/>
        <v>15.755779945232089</v>
      </c>
      <c r="G23" s="16">
        <f t="shared" si="1"/>
        <v>-1.9256296517888849E-4</v>
      </c>
      <c r="H23" s="2">
        <f t="shared" si="4"/>
        <v>-3.0345640496118875E-3</v>
      </c>
      <c r="I23" s="2">
        <f t="shared" si="5"/>
        <v>-3.0345640496118875</v>
      </c>
      <c r="J23" s="2">
        <f>+SUMIF('aob Demand'!$E$4:$E$927,Reallocation!$A23,'aob Demand'!$CJ$4:$CJ$927)</f>
        <v>6505.2449503599328</v>
      </c>
      <c r="K23" s="2">
        <f>+SUMIF('aob Demand'!$E$4:$E$927,Reallocation!$A23,'aob Demand'!$CK$4:$CK$927)</f>
        <v>489.87241644567746</v>
      </c>
      <c r="L23" s="2">
        <f>+SUMIF('aob Demand'!$E$4:$E$927,Reallocation!$A23,'aob Demand'!$CL$4:$CL$927)</f>
        <v>6172.0577649264969</v>
      </c>
      <c r="M23" s="2">
        <f>+SUMIF('aob Demand'!$E$4:$E$927,Reallocation!$A23,'aob Demand'!$CM$4:$CM$927)</f>
        <v>4732.926565037149</v>
      </c>
      <c r="N23" s="4">
        <f t="shared" si="6"/>
        <v>138020.6323202331</v>
      </c>
      <c r="O23" s="4">
        <f t="shared" si="7"/>
        <v>45617.614699170234</v>
      </c>
    </row>
    <row r="24" spans="1:15" x14ac:dyDescent="0.45">
      <c r="A24" s="2">
        <v>2039</v>
      </c>
      <c r="B24" s="2">
        <f>+SUMIF('aob Demand'!$E$4:$E$927,Reallocation!$A24,'aob Demand'!$CH$4:$CH$927)</f>
        <v>722064396.68359649</v>
      </c>
      <c r="C24" s="2">
        <f>+SUMIF('aob Demand'!$E$4:$E$927,Reallocation!$A24,'aob Demand'!$CI$4:$CI$927)</f>
        <v>45794669.66074761</v>
      </c>
      <c r="D24" s="2">
        <f t="shared" si="2"/>
        <v>15.767433241308124</v>
      </c>
      <c r="E24" s="2">
        <f t="shared" si="3"/>
        <v>45803429.66074761</v>
      </c>
      <c r="F24" s="2">
        <f t="shared" si="0"/>
        <v>15.764417687315401</v>
      </c>
      <c r="G24" s="16">
        <f t="shared" si="1"/>
        <v>-1.9125205393755174E-4</v>
      </c>
      <c r="H24" s="2">
        <f t="shared" si="4"/>
        <v>-3.0155539927232411E-3</v>
      </c>
      <c r="I24" s="2">
        <f t="shared" si="5"/>
        <v>-3.0155539927232411</v>
      </c>
      <c r="J24" s="2">
        <f>+SUMIF('aob Demand'!$E$4:$E$927,Reallocation!$A24,'aob Demand'!$CJ$4:$CJ$927)</f>
        <v>6553.6414683032044</v>
      </c>
      <c r="K24" s="2">
        <f>+SUMIF('aob Demand'!$E$4:$E$927,Reallocation!$A24,'aob Demand'!$CK$4:$CK$927)</f>
        <v>492.20862747493828</v>
      </c>
      <c r="L24" s="2">
        <f>+SUMIF('aob Demand'!$E$4:$E$927,Reallocation!$A24,'aob Demand'!$CL$4:$CL$927)</f>
        <v>6215.6191346120513</v>
      </c>
      <c r="M24" s="2">
        <f>+SUMIF('aob Demand'!$E$4:$E$927,Reallocation!$A24,'aob Demand'!$CM$4:$CM$927)</f>
        <v>4764.729492356415</v>
      </c>
      <c r="N24" s="4">
        <f t="shared" si="6"/>
        <v>138096.2989408829</v>
      </c>
      <c r="O24" s="4">
        <f t="shared" si="7"/>
        <v>43059.07877524104</v>
      </c>
    </row>
    <row r="25" spans="1:15" x14ac:dyDescent="0.45">
      <c r="A25" s="2">
        <v>2040</v>
      </c>
      <c r="B25" s="2">
        <f>+SUMIF('aob Demand'!$E$4:$E$927,Reallocation!$A25,'aob Demand'!$CH$4:$CH$927)</f>
        <v>727378684.99180305</v>
      </c>
      <c r="C25" s="2">
        <f>+SUMIF('aob Demand'!$E$4:$E$927,Reallocation!$A25,'aob Demand'!$CI$4:$CI$927)</f>
        <v>46109712.637034997</v>
      </c>
      <c r="D25" s="2">
        <f t="shared" si="2"/>
        <v>15.774955934285689</v>
      </c>
      <c r="E25" s="2">
        <f t="shared" si="3"/>
        <v>46118472.637034997</v>
      </c>
      <c r="F25" s="2">
        <f t="shared" si="0"/>
        <v>15.771959551142823</v>
      </c>
      <c r="G25" s="16">
        <f t="shared" si="1"/>
        <v>-1.8994557926810263E-4</v>
      </c>
      <c r="H25" s="2">
        <f t="shared" si="4"/>
        <v>-2.9963831428663212E-3</v>
      </c>
      <c r="I25" s="2">
        <f t="shared" si="5"/>
        <v>-2.9963831428663212</v>
      </c>
      <c r="J25" s="2">
        <f>+SUMIF('aob Demand'!$E$4:$E$927,Reallocation!$A25,'aob Demand'!$CJ$4:$CJ$927)</f>
        <v>6602.5536704217839</v>
      </c>
      <c r="K25" s="2">
        <f>+SUMIF('aob Demand'!$E$4:$E$927,Reallocation!$A25,'aob Demand'!$CK$4:$CK$927)</f>
        <v>494.56238338200455</v>
      </c>
      <c r="L25" s="2">
        <f>+SUMIF('aob Demand'!$E$4:$E$927,Reallocation!$A25,'aob Demand'!$CL$4:$CL$927)</f>
        <v>6259.6347535651066</v>
      </c>
      <c r="M25" s="2">
        <f>+SUMIF('aob Demand'!$E$4:$E$927,Reallocation!$A25,'aob Demand'!$CM$4:$CM$927)</f>
        <v>4796.8596902118525</v>
      </c>
      <c r="N25" s="4">
        <f t="shared" si="6"/>
        <v>138162.36566801113</v>
      </c>
      <c r="O25" s="4">
        <f t="shared" si="7"/>
        <v>40641.206314197647</v>
      </c>
    </row>
    <row r="26" spans="1:15" x14ac:dyDescent="0.45">
      <c r="A26" s="2">
        <v>2041</v>
      </c>
      <c r="B26" s="2">
        <f>+SUMIF('aob Demand'!$E$4:$E$927,Reallocation!$A26,'aob Demand'!$CH$4:$CH$927)</f>
        <v>732699814.31352258</v>
      </c>
      <c r="C26" s="2">
        <f>+SUMIF('aob Demand'!$E$4:$E$927,Reallocation!$A26,'aob Demand'!$CI$4:$CI$927)</f>
        <v>46428018.851250432</v>
      </c>
      <c r="D26" s="2">
        <f t="shared" si="2"/>
        <v>15.781414594945375</v>
      </c>
      <c r="E26" s="2">
        <f t="shared" si="3"/>
        <v>46436778.851250432</v>
      </c>
      <c r="F26" s="2">
        <f t="shared" si="0"/>
        <v>15.778437532468786</v>
      </c>
      <c r="G26" s="16">
        <f t="shared" si="1"/>
        <v>-1.8864357556025446E-4</v>
      </c>
      <c r="H26" s="2">
        <f t="shared" si="4"/>
        <v>-2.9770624765887987E-3</v>
      </c>
      <c r="I26" s="2">
        <f t="shared" si="5"/>
        <v>-2.9770624765887987</v>
      </c>
      <c r="J26" s="2">
        <f>+SUMIF('aob Demand'!$E$4:$E$927,Reallocation!$A26,'aob Demand'!$CJ$4:$CJ$927)</f>
        <v>6651.9875013756991</v>
      </c>
      <c r="K26" s="2">
        <f>+SUMIF('aob Demand'!$E$4:$E$927,Reallocation!$A26,'aob Demand'!$CK$4:$CK$927)</f>
        <v>496.93380809348048</v>
      </c>
      <c r="L26" s="2">
        <f>+SUMIF('aob Demand'!$E$4:$E$927,Reallocation!$A26,'aob Demand'!$CL$4:$CL$927)</f>
        <v>6304.1097700117243</v>
      </c>
      <c r="M26" s="2">
        <f>+SUMIF('aob Demand'!$E$4:$E$927,Reallocation!$A26,'aob Demand'!$CM$4:$CM$927)</f>
        <v>4829.3208302502244</v>
      </c>
      <c r="N26" s="4">
        <f t="shared" si="6"/>
        <v>138219.11278442657</v>
      </c>
      <c r="O26" s="4">
        <f t="shared" si="7"/>
        <v>38356.508287811492</v>
      </c>
    </row>
    <row r="27" spans="1:15" x14ac:dyDescent="0.45">
      <c r="A27" s="2">
        <v>2042</v>
      </c>
      <c r="B27" s="2">
        <f>+SUMIF('aob Demand'!$E$4:$E$927,Reallocation!$A27,'aob Demand'!$CH$4:$CH$927)</f>
        <v>738028844.25992417</v>
      </c>
      <c r="C27" s="2">
        <f>+SUMIF('aob Demand'!$E$4:$E$927,Reallocation!$A27,'aob Demand'!$CI$4:$CI$927)</f>
        <v>46749625.14712245</v>
      </c>
      <c r="D27" s="2">
        <f t="shared" si="2"/>
        <v>15.786839828925379</v>
      </c>
      <c r="E27" s="2">
        <f t="shared" si="3"/>
        <v>46758385.14712245</v>
      </c>
      <c r="F27" s="2">
        <f t="shared" si="0"/>
        <v>15.783882226423362</v>
      </c>
      <c r="G27" s="16">
        <f t="shared" si="1"/>
        <v>-1.8734607648307477E-4</v>
      </c>
      <c r="H27" s="2">
        <f t="shared" si="4"/>
        <v>-2.9576025020165986E-3</v>
      </c>
      <c r="I27" s="2">
        <f t="shared" si="5"/>
        <v>-2.9576025020165986</v>
      </c>
      <c r="J27" s="2">
        <f>+SUMIF('aob Demand'!$E$4:$E$927,Reallocation!$A27,'aob Demand'!$CJ$4:$CJ$927)</f>
        <v>6701.9489655501311</v>
      </c>
      <c r="K27" s="2">
        <f>+SUMIF('aob Demand'!$E$4:$E$927,Reallocation!$A27,'aob Demand'!$CK$4:$CK$927)</f>
        <v>499.32304307517512</v>
      </c>
      <c r="L27" s="2">
        <f>+SUMIF('aob Demand'!$E$4:$E$927,Reallocation!$A27,'aob Demand'!$CL$4:$CL$927)</f>
        <v>6349.0494020938359</v>
      </c>
      <c r="M27" s="2">
        <f>+SUMIF('aob Demand'!$E$4:$E$927,Reallocation!$A27,'aob Demand'!$CM$4:$CM$927)</f>
        <v>4862.1166344107314</v>
      </c>
      <c r="N27" s="4">
        <f t="shared" si="6"/>
        <v>138266.80830346866</v>
      </c>
      <c r="O27" s="4">
        <f t="shared" si="7"/>
        <v>36197.871733439009</v>
      </c>
    </row>
    <row r="28" spans="1:15" x14ac:dyDescent="0.45">
      <c r="A28" s="2">
        <v>2043</v>
      </c>
      <c r="B28" s="2">
        <f>+SUMIF('aob Demand'!$E$4:$E$927,Reallocation!$A28,'aob Demand'!$CH$4:$CH$927)</f>
        <v>743366799.07309914</v>
      </c>
      <c r="C28" s="2">
        <f>+SUMIF('aob Demand'!$E$4:$E$927,Reallocation!$A28,'aob Demand'!$CI$4:$CI$927)</f>
        <v>47074568.854126252</v>
      </c>
      <c r="D28" s="2">
        <f t="shared" si="2"/>
        <v>15.791260911525914</v>
      </c>
      <c r="E28" s="2">
        <f t="shared" si="3"/>
        <v>47083328.854126252</v>
      </c>
      <c r="F28" s="2">
        <f t="shared" si="0"/>
        <v>15.788322898242836</v>
      </c>
      <c r="G28" s="16">
        <f t="shared" si="1"/>
        <v>-1.860531150450484E-4</v>
      </c>
      <c r="H28" s="2">
        <f t="shared" si="4"/>
        <v>-2.9380132830780781E-3</v>
      </c>
      <c r="I28" s="2">
        <f t="shared" si="5"/>
        <v>-2.9380132830780781</v>
      </c>
      <c r="J28" s="2">
        <f>+SUMIF('aob Demand'!$E$4:$E$927,Reallocation!$A28,'aob Demand'!$CJ$4:$CJ$927)</f>
        <v>6752.4441360298415</v>
      </c>
      <c r="K28" s="2">
        <f>+SUMIF('aob Demand'!$E$4:$E$927,Reallocation!$A28,'aob Demand'!$CK$4:$CK$927)</f>
        <v>501.7302396496421</v>
      </c>
      <c r="L28" s="2">
        <f>+SUMIF('aob Demand'!$E$4:$E$927,Reallocation!$A28,'aob Demand'!$CL$4:$CL$927)</f>
        <v>6394.4589365990496</v>
      </c>
      <c r="M28" s="2">
        <f>+SUMIF('aob Demand'!$E$4:$E$927,Reallocation!$A28,'aob Demand'!$CM$4:$CM$927)</f>
        <v>4895.2508740461872</v>
      </c>
      <c r="N28" s="4">
        <f t="shared" si="6"/>
        <v>138305.70858860723</v>
      </c>
      <c r="O28" s="4">
        <f t="shared" si="7"/>
        <v>34158.543133537285</v>
      </c>
    </row>
    <row r="29" spans="1:15" x14ac:dyDescent="0.45">
      <c r="A29" s="2">
        <v>2044</v>
      </c>
      <c r="B29" s="2">
        <f>+SUMIF('aob Demand'!$E$4:$E$927,Reallocation!$A29,'aob Demand'!$CH$4:$CH$927)</f>
        <v>748714668.79854167</v>
      </c>
      <c r="C29" s="2">
        <f>+SUMIF('aob Demand'!$E$4:$E$927,Reallocation!$A29,'aob Demand'!$CI$4:$CI$927)</f>
        <v>47402887.786388054</v>
      </c>
      <c r="D29" s="2">
        <f t="shared" si="2"/>
        <v>15.794705845189844</v>
      </c>
      <c r="E29" s="2">
        <f t="shared" si="3"/>
        <v>47411647.786388054</v>
      </c>
      <c r="F29" s="2">
        <f t="shared" si="0"/>
        <v>15.791787540729572</v>
      </c>
      <c r="G29" s="16">
        <f t="shared" si="1"/>
        <v>-1.8476472362793928E-4</v>
      </c>
      <c r="H29" s="2">
        <f t="shared" si="4"/>
        <v>-2.9183044602714148E-3</v>
      </c>
      <c r="I29" s="2">
        <f t="shared" si="5"/>
        <v>-2.9183044602714148</v>
      </c>
      <c r="J29" s="2">
        <f>+SUMIF('aob Demand'!$E$4:$E$927,Reallocation!$A29,'aob Demand'!$CJ$4:$CJ$927)</f>
        <v>6803.4791595511833</v>
      </c>
      <c r="K29" s="2">
        <f>+SUMIF('aob Demand'!$E$4:$E$927,Reallocation!$A29,'aob Demand'!$CK$4:$CK$927)</f>
        <v>504.15555508999961</v>
      </c>
      <c r="L29" s="2">
        <f>+SUMIF('aob Demand'!$E$4:$E$927,Reallocation!$A29,'aob Demand'!$CL$4:$CL$927)</f>
        <v>6440.3437286570952</v>
      </c>
      <c r="M29" s="2">
        <f>+SUMIF('aob Demand'!$E$4:$E$927,Reallocation!$A29,'aob Demand'!$CM$4:$CM$927)</f>
        <v>4928.7273696947959</v>
      </c>
      <c r="N29" s="4">
        <f t="shared" si="6"/>
        <v>138336.05885679106</v>
      </c>
      <c r="O29" s="4">
        <f t="shared" si="7"/>
        <v>32232.112262938568</v>
      </c>
    </row>
    <row r="30" spans="1:15" x14ac:dyDescent="0.45">
      <c r="A30" s="2">
        <v>2045</v>
      </c>
      <c r="B30" s="2">
        <f>+SUMIF('aob Demand'!$E$4:$E$927,Reallocation!$A30,'aob Demand'!$CH$4:$CH$927)</f>
        <v>754073411.41691923</v>
      </c>
      <c r="C30" s="2">
        <f>+SUMIF('aob Demand'!$E$4:$E$927,Reallocation!$A30,'aob Demand'!$CI$4:$CI$927)</f>
        <v>47734620.243466422</v>
      </c>
      <c r="D30" s="2">
        <f t="shared" si="2"/>
        <v>15.797201435160291</v>
      </c>
      <c r="E30" s="2">
        <f t="shared" si="3"/>
        <v>47743380.243466422</v>
      </c>
      <c r="F30" s="2">
        <f t="shared" si="0"/>
        <v>15.794302949886179</v>
      </c>
      <c r="G30" s="16">
        <f t="shared" si="1"/>
        <v>-1.8348093401288068E-4</v>
      </c>
      <c r="H30" s="2">
        <f t="shared" si="4"/>
        <v>-2.8984852741125167E-3</v>
      </c>
      <c r="I30" s="2">
        <f t="shared" si="5"/>
        <v>-2.8984852741125167</v>
      </c>
      <c r="J30" s="2">
        <f>+SUMIF('aob Demand'!$E$4:$E$927,Reallocation!$A30,'aob Demand'!$CJ$4:$CJ$927)</f>
        <v>6855.0602592650393</v>
      </c>
      <c r="K30" s="2">
        <f>+SUMIF('aob Demand'!$E$4:$E$927,Reallocation!$A30,'aob Demand'!$CK$4:$CK$927)</f>
        <v>506.59915062960755</v>
      </c>
      <c r="L30" s="2">
        <f>+SUMIF('aob Demand'!$E$4:$E$927,Reallocation!$A30,'aob Demand'!$CL$4:$CL$927)</f>
        <v>6486.7092018062349</v>
      </c>
      <c r="M30" s="2">
        <f>+SUMIF('aob Demand'!$E$4:$E$927,Reallocation!$A30,'aob Demand'!$CM$4:$CM$927)</f>
        <v>4962.5499910897024</v>
      </c>
      <c r="N30" s="4">
        <f t="shared" si="6"/>
        <v>138358.09384100293</v>
      </c>
      <c r="O30" s="4">
        <f t="shared" si="7"/>
        <v>30412.496588757647</v>
      </c>
    </row>
    <row r="31" spans="1:15" x14ac:dyDescent="0.45">
      <c r="A31" s="2">
        <v>2046</v>
      </c>
      <c r="B31" s="2">
        <f>+SUMIF('aob Demand'!$E$4:$E$927,Reallocation!$A31,'aob Demand'!$CH$4:$CH$927)</f>
        <v>759443954.24446058</v>
      </c>
      <c r="C31" s="2">
        <f>+SUMIF('aob Demand'!$E$4:$E$927,Reallocation!$A31,'aob Demand'!$CI$4:$CI$927)</f>
        <v>48069805.013219766</v>
      </c>
      <c r="D31" s="2">
        <f t="shared" si="2"/>
        <v>15.798773347127256</v>
      </c>
      <c r="E31" s="2">
        <f t="shared" si="3"/>
        <v>48078565.013219766</v>
      </c>
      <c r="F31" s="2">
        <f t="shared" si="0"/>
        <v>15.795894782542751</v>
      </c>
      <c r="G31" s="16">
        <f t="shared" si="1"/>
        <v>-1.8220177739480814E-4</v>
      </c>
      <c r="H31" s="2">
        <f t="shared" si="4"/>
        <v>-2.8785645845044172E-3</v>
      </c>
      <c r="I31" s="2">
        <f t="shared" si="5"/>
        <v>-2.8785645845044172</v>
      </c>
      <c r="J31" s="2">
        <f>+SUMIF('aob Demand'!$E$4:$E$927,Reallocation!$A31,'aob Demand'!$CJ$4:$CJ$927)</f>
        <v>6907.1937365924523</v>
      </c>
      <c r="K31" s="2">
        <f>+SUMIF('aob Demand'!$E$4:$E$927,Reallocation!$A31,'aob Demand'!$CK$4:$CK$927)</f>
        <v>509.06119043347229</v>
      </c>
      <c r="L31" s="2">
        <f>+SUMIF('aob Demand'!$E$4:$E$927,Reallocation!$A31,'aob Demand'!$CL$4:$CL$927)</f>
        <v>6533.56084839499</v>
      </c>
      <c r="M31" s="2">
        <f>+SUMIF('aob Demand'!$E$4:$E$927,Reallocation!$A31,'aob Demand'!$CM$4:$CM$927)</f>
        <v>4996.7226574062624</v>
      </c>
      <c r="N31" s="4">
        <f t="shared" si="6"/>
        <v>138372.03829507451</v>
      </c>
      <c r="O31" s="4">
        <f t="shared" si="7"/>
        <v>28693.92615057396</v>
      </c>
    </row>
    <row r="32" spans="1:15" x14ac:dyDescent="0.45">
      <c r="A32" s="2">
        <v>2047</v>
      </c>
      <c r="B32" s="2">
        <f>+SUMIF('aob Demand'!$E$4:$E$927,Reallocation!$A32,'aob Demand'!$CH$4:$CH$927)</f>
        <v>764827195.16933763</v>
      </c>
      <c r="C32" s="2">
        <f>+SUMIF('aob Demand'!$E$4:$E$927,Reallocation!$A32,'aob Demand'!$CI$4:$CI$927)</f>
        <v>48408481.375645876</v>
      </c>
      <c r="D32" s="2">
        <f t="shared" si="2"/>
        <v>15.79944615974091</v>
      </c>
      <c r="E32" s="2">
        <f t="shared" si="3"/>
        <v>48417241.375645876</v>
      </c>
      <c r="F32" s="2">
        <f t="shared" si="0"/>
        <v>15.796587608852281</v>
      </c>
      <c r="G32" s="16">
        <f t="shared" si="1"/>
        <v>-1.8092728439511596E-4</v>
      </c>
      <c r="H32" s="2">
        <f t="shared" si="4"/>
        <v>-2.8585508886287414E-3</v>
      </c>
      <c r="I32" s="2">
        <f t="shared" si="5"/>
        <v>-2.8585508886287414</v>
      </c>
      <c r="J32" s="2">
        <f>+SUMIF('aob Demand'!$E$4:$E$927,Reallocation!$A32,'aob Demand'!$CJ$4:$CJ$927)</f>
        <v>6959.8859726153414</v>
      </c>
      <c r="K32" s="2">
        <f>+SUMIF('aob Demand'!$E$4:$E$927,Reallocation!$A32,'aob Demand'!$CK$4:$CK$927)</f>
        <v>511.54184104962349</v>
      </c>
      <c r="L32" s="2">
        <f>+SUMIF('aob Demand'!$E$4:$E$927,Reallocation!$A32,'aob Demand'!$CL$4:$CL$927)</f>
        <v>6580.9042301409499</v>
      </c>
      <c r="M32" s="2">
        <f>+SUMIF('aob Demand'!$E$4:$E$927,Reallocation!$A32,'aob Demand'!$CM$4:$CM$927)</f>
        <v>5031.249337621206</v>
      </c>
      <c r="N32" s="4">
        <f t="shared" si="6"/>
        <v>138378.10745354599</v>
      </c>
      <c r="O32" s="4">
        <f t="shared" si="7"/>
        <v>27070.928961825088</v>
      </c>
    </row>
    <row r="33" spans="1:15" x14ac:dyDescent="0.45">
      <c r="A33" s="2">
        <v>2048</v>
      </c>
      <c r="B33" s="2">
        <f>+SUMIF('aob Demand'!$E$4:$E$927,Reallocation!$A33,'aob Demand'!$CH$4:$CH$927)</f>
        <v>770224003.91618097</v>
      </c>
      <c r="C33" s="2">
        <f>+SUMIF('aob Demand'!$E$4:$E$927,Reallocation!$A33,'aob Demand'!$CI$4:$CI$927)</f>
        <v>48750689.107205376</v>
      </c>
      <c r="D33" s="2">
        <f t="shared" si="2"/>
        <v>15.799243416281094</v>
      </c>
      <c r="E33" s="2">
        <f t="shared" si="3"/>
        <v>48759449.107205376</v>
      </c>
      <c r="F33" s="2">
        <f t="shared" si="0"/>
        <v>15.796404963942916</v>
      </c>
      <c r="G33" s="16">
        <f t="shared" si="1"/>
        <v>-1.7965748506998391E-4</v>
      </c>
      <c r="H33" s="2">
        <f t="shared" si="4"/>
        <v>-2.8384523381781435E-3</v>
      </c>
      <c r="I33" s="2">
        <f t="shared" si="5"/>
        <v>-2.8384523381781435</v>
      </c>
      <c r="J33" s="2">
        <f>+SUMIF('aob Demand'!$E$4:$E$927,Reallocation!$A33,'aob Demand'!$CJ$4:$CJ$927)</f>
        <v>7013.1434292305867</v>
      </c>
      <c r="K33" s="2">
        <f>+SUMIF('aob Demand'!$E$4:$E$927,Reallocation!$A33,'aob Demand'!$CK$4:$CK$927)</f>
        <v>514.04127110273521</v>
      </c>
      <c r="L33" s="2">
        <f>+SUMIF('aob Demand'!$E$4:$E$927,Reallocation!$A33,'aob Demand'!$CL$4:$CL$927)</f>
        <v>6628.7449787671285</v>
      </c>
      <c r="M33" s="2">
        <f>+SUMIF('aob Demand'!$E$4:$E$927,Reallocation!$A33,'aob Demand'!$CM$4:$CM$927)</f>
        <v>5066.1340509278725</v>
      </c>
      <c r="N33" s="4">
        <f t="shared" si="6"/>
        <v>138376.50748413993</v>
      </c>
      <c r="O33" s="4">
        <f t="shared" si="7"/>
        <v>25538.316943001166</v>
      </c>
    </row>
    <row r="34" spans="1:15" x14ac:dyDescent="0.45">
      <c r="A34" s="2">
        <v>2049</v>
      </c>
      <c r="B34" s="2">
        <f>+SUMIF('aob Demand'!$E$4:$E$927,Reallocation!$A34,'aob Demand'!$CH$4:$CH$927)</f>
        <v>775635223.72097349</v>
      </c>
      <c r="C34" s="2">
        <f>+SUMIF('aob Demand'!$E$4:$E$927,Reallocation!$A34,'aob Demand'!$CI$4:$CI$927)</f>
        <v>49096468.485136166</v>
      </c>
      <c r="D34" s="2">
        <f t="shared" si="2"/>
        <v>15.798187683413424</v>
      </c>
      <c r="E34" s="2">
        <f t="shared" si="3"/>
        <v>49105228.485136166</v>
      </c>
      <c r="F34" s="2">
        <f t="shared" si="0"/>
        <v>15.795369406656018</v>
      </c>
      <c r="G34" s="16">
        <f t="shared" si="1"/>
        <v>-1.7839240891948105E-4</v>
      </c>
      <c r="H34" s="2">
        <f t="shared" si="4"/>
        <v>-2.8182767574058687E-3</v>
      </c>
      <c r="I34" s="2">
        <f t="shared" si="5"/>
        <v>-2.8182767574058687</v>
      </c>
      <c r="J34" s="2">
        <f>+SUMIF('aob Demand'!$E$4:$E$927,Reallocation!$A34,'aob Demand'!$CJ$4:$CJ$927)</f>
        <v>7066.9726501374116</v>
      </c>
      <c r="K34" s="2">
        <f>+SUMIF('aob Demand'!$E$4:$E$927,Reallocation!$A34,'aob Demand'!$CK$4:$CK$927)</f>
        <v>516.55965111294347</v>
      </c>
      <c r="L34" s="2">
        <f>+SUMIF('aob Demand'!$E$4:$E$927,Reallocation!$A34,'aob Demand'!$CL$4:$CL$927)</f>
        <v>6677.0887966434875</v>
      </c>
      <c r="M34" s="2">
        <f>+SUMIF('aob Demand'!$E$4:$E$927,Reallocation!$A34,'aob Demand'!$CM$4:$CM$927)</f>
        <v>5101.3808671539909</v>
      </c>
      <c r="N34" s="4">
        <f t="shared" si="6"/>
        <v>138367.43600230673</v>
      </c>
      <c r="O34" s="4">
        <f t="shared" si="7"/>
        <v>24091.172396130434</v>
      </c>
    </row>
    <row r="35" spans="1:15" x14ac:dyDescent="0.45">
      <c r="G35" s="16"/>
    </row>
    <row r="36" spans="1:15" x14ac:dyDescent="0.45">
      <c r="J36" s="1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53F7F-7E0D-413C-9F56-C9F90658ED99}">
  <dimension ref="A1:CS927"/>
  <sheetViews>
    <sheetView workbookViewId="0">
      <pane xSplit="5" ySplit="3" topLeftCell="CB4" activePane="bottomRight" state="frozen"/>
      <selection activeCell="M19" sqref="M19"/>
      <selection pane="topRight" activeCell="M19" sqref="M19"/>
      <selection pane="bottomLeft" activeCell="M19" sqref="M19"/>
      <selection pane="bottomRight" activeCell="CR39" sqref="CR39"/>
    </sheetView>
  </sheetViews>
  <sheetFormatPr defaultColWidth="9.15625" defaultRowHeight="11.7" x14ac:dyDescent="0.45"/>
  <cols>
    <col min="1" max="1" width="9.26171875" style="2" bestFit="1" customWidth="1"/>
    <col min="2" max="2" width="9.15625" style="2"/>
    <col min="3" max="17" width="9.26171875" style="2" bestFit="1" customWidth="1"/>
    <col min="18" max="18" width="12" style="2" bestFit="1" customWidth="1"/>
    <col min="19" max="19" width="12.15625" style="2" bestFit="1" customWidth="1"/>
    <col min="20" max="31" width="9.26171875" style="2" bestFit="1" customWidth="1"/>
    <col min="32" max="32" width="12" style="2" bestFit="1" customWidth="1"/>
    <col min="33" max="34" width="9.26171875" style="2" bestFit="1" customWidth="1"/>
    <col min="35" max="35" width="10" style="2" bestFit="1" customWidth="1"/>
    <col min="36" max="43" width="9.26171875" style="2" bestFit="1" customWidth="1"/>
    <col min="44" max="45" width="12.15625" style="2" bestFit="1" customWidth="1"/>
    <col min="46" max="47" width="12" style="2" bestFit="1" customWidth="1"/>
    <col min="48" max="79" width="9.26171875" style="2" bestFit="1" customWidth="1"/>
    <col min="80" max="80" width="10" style="2" bestFit="1" customWidth="1"/>
    <col min="81" max="82" width="9.26171875" style="2" bestFit="1" customWidth="1"/>
    <col min="83" max="83" width="10" style="2" bestFit="1" customWidth="1"/>
    <col min="84" max="84" width="9.15625" style="2"/>
    <col min="85" max="85" width="11" style="2" bestFit="1" customWidth="1"/>
    <col min="86" max="86" width="12" style="2" bestFit="1" customWidth="1"/>
    <col min="87" max="92" width="9.26171875" style="2" bestFit="1" customWidth="1"/>
    <col min="93" max="93" width="9.15625" style="2"/>
    <col min="94" max="94" width="9.26171875" style="2" bestFit="1" customWidth="1"/>
    <col min="95" max="95" width="10.15625" style="2" bestFit="1" customWidth="1"/>
    <col min="96" max="96" width="11" style="2" customWidth="1"/>
    <col min="97" max="97" width="10.578125" style="2" customWidth="1"/>
    <col min="98" max="16384" width="9.15625" style="2"/>
  </cols>
  <sheetData>
    <row r="1" spans="1:97" x14ac:dyDescent="0.45">
      <c r="CR1" s="18">
        <f>+SUM(CS4:CS31)/SUM(CR4:CR31)-1</f>
        <v>1.9707791565770627E-4</v>
      </c>
    </row>
    <row r="3" spans="1:97" x14ac:dyDescent="0.45">
      <c r="B3" s="2" t="s">
        <v>64</v>
      </c>
      <c r="C3" s="2" t="s">
        <v>65</v>
      </c>
      <c r="D3" s="2" t="s">
        <v>66</v>
      </c>
      <c r="E3" s="2" t="s">
        <v>67</v>
      </c>
      <c r="F3" s="2" t="s">
        <v>68</v>
      </c>
      <c r="G3" s="2" t="s">
        <v>69</v>
      </c>
      <c r="H3" s="2" t="s">
        <v>70</v>
      </c>
      <c r="I3" s="2" t="s">
        <v>71</v>
      </c>
      <c r="J3" s="2" t="s">
        <v>72</v>
      </c>
      <c r="K3" s="2" t="s">
        <v>73</v>
      </c>
      <c r="L3" s="2" t="s">
        <v>74</v>
      </c>
      <c r="M3" s="2" t="s">
        <v>75</v>
      </c>
      <c r="N3" s="2" t="s">
        <v>76</v>
      </c>
      <c r="O3" s="2" t="s">
        <v>77</v>
      </c>
      <c r="P3" s="2" t="s">
        <v>78</v>
      </c>
      <c r="Q3" s="2" t="s">
        <v>79</v>
      </c>
      <c r="R3" s="2" t="s">
        <v>80</v>
      </c>
      <c r="S3" s="2" t="s">
        <v>81</v>
      </c>
      <c r="T3" s="2" t="s">
        <v>82</v>
      </c>
      <c r="U3" s="2" t="s">
        <v>83</v>
      </c>
      <c r="V3" s="2" t="s">
        <v>84</v>
      </c>
      <c r="W3" s="2" t="s">
        <v>85</v>
      </c>
      <c r="X3" s="2" t="s">
        <v>86</v>
      </c>
      <c r="Y3" s="2" t="s">
        <v>87</v>
      </c>
      <c r="Z3" s="2" t="s">
        <v>88</v>
      </c>
      <c r="AA3" s="2" t="s">
        <v>89</v>
      </c>
      <c r="AB3" s="2" t="s">
        <v>90</v>
      </c>
      <c r="AC3" s="2" t="s">
        <v>91</v>
      </c>
      <c r="AD3" s="2" t="s">
        <v>92</v>
      </c>
      <c r="AE3" s="2" t="s">
        <v>93</v>
      </c>
      <c r="AF3" s="2" t="s">
        <v>94</v>
      </c>
      <c r="AG3" s="2" t="s">
        <v>95</v>
      </c>
      <c r="AH3" s="2" t="s">
        <v>96</v>
      </c>
      <c r="AI3" s="2" t="s">
        <v>97</v>
      </c>
      <c r="AJ3" s="2" t="s">
        <v>98</v>
      </c>
      <c r="AK3" s="2" t="s">
        <v>99</v>
      </c>
      <c r="AL3" s="2" t="s">
        <v>100</v>
      </c>
      <c r="AM3" s="2" t="s">
        <v>101</v>
      </c>
      <c r="AN3" s="2" t="s">
        <v>102</v>
      </c>
      <c r="AO3" s="2" t="s">
        <v>103</v>
      </c>
      <c r="AP3" s="2" t="s">
        <v>104</v>
      </c>
      <c r="AQ3" s="2" t="s">
        <v>105</v>
      </c>
      <c r="AR3" s="2" t="s">
        <v>106</v>
      </c>
      <c r="AS3" s="2" t="s">
        <v>107</v>
      </c>
      <c r="AT3" s="2" t="s">
        <v>108</v>
      </c>
      <c r="AU3" s="2" t="s">
        <v>109</v>
      </c>
      <c r="AV3" s="2" t="s">
        <v>110</v>
      </c>
      <c r="AW3" s="2" t="s">
        <v>111</v>
      </c>
      <c r="AX3" s="2" t="s">
        <v>112</v>
      </c>
      <c r="AY3" s="2" t="s">
        <v>113</v>
      </c>
      <c r="AZ3" s="2" t="s">
        <v>114</v>
      </c>
      <c r="BA3" s="2" t="s">
        <v>115</v>
      </c>
      <c r="BB3" s="2" t="s">
        <v>116</v>
      </c>
      <c r="BC3" s="2" t="s">
        <v>117</v>
      </c>
      <c r="BD3" s="2" t="s">
        <v>118</v>
      </c>
      <c r="BE3" s="2" t="s">
        <v>119</v>
      </c>
      <c r="BF3" s="2" t="s">
        <v>120</v>
      </c>
      <c r="BG3" s="2" t="s">
        <v>121</v>
      </c>
      <c r="BH3" s="2" t="s">
        <v>122</v>
      </c>
      <c r="BI3" s="2" t="s">
        <v>123</v>
      </c>
      <c r="BJ3" s="2" t="s">
        <v>124</v>
      </c>
      <c r="BK3" s="2" t="s">
        <v>125</v>
      </c>
      <c r="BL3" s="2" t="s">
        <v>126</v>
      </c>
      <c r="BM3" s="2" t="s">
        <v>127</v>
      </c>
      <c r="BN3" s="2" t="s">
        <v>128</v>
      </c>
      <c r="BO3" s="2" t="s">
        <v>129</v>
      </c>
      <c r="BP3" s="2" t="s">
        <v>130</v>
      </c>
      <c r="BQ3" s="2" t="s">
        <v>131</v>
      </c>
      <c r="BR3" s="2" t="s">
        <v>132</v>
      </c>
      <c r="BS3" s="2" t="s">
        <v>133</v>
      </c>
      <c r="BT3" s="2" t="s">
        <v>134</v>
      </c>
      <c r="BU3" s="2" t="s">
        <v>135</v>
      </c>
      <c r="BV3" s="2" t="s">
        <v>136</v>
      </c>
      <c r="BW3" s="2" t="s">
        <v>137</v>
      </c>
      <c r="BX3" s="2" t="s">
        <v>138</v>
      </c>
      <c r="BY3" s="2" t="s">
        <v>139</v>
      </c>
      <c r="BZ3" s="2" t="s">
        <v>140</v>
      </c>
      <c r="CA3" s="2" t="s">
        <v>141</v>
      </c>
      <c r="CB3" s="2" t="s">
        <v>142</v>
      </c>
      <c r="CC3" s="2" t="s">
        <v>143</v>
      </c>
      <c r="CD3" s="2" t="s">
        <v>144</v>
      </c>
      <c r="CE3" s="2" t="s">
        <v>145</v>
      </c>
      <c r="CG3" s="2" t="s">
        <v>193</v>
      </c>
      <c r="CH3" s="2" t="s">
        <v>160</v>
      </c>
      <c r="CI3" s="2" t="s">
        <v>161</v>
      </c>
      <c r="CJ3" s="2" t="s">
        <v>162</v>
      </c>
      <c r="CK3" s="2" t="s">
        <v>163</v>
      </c>
      <c r="CL3" s="2" t="s">
        <v>164</v>
      </c>
      <c r="CM3" s="2" t="s">
        <v>165</v>
      </c>
      <c r="CN3" s="2" t="s">
        <v>195</v>
      </c>
      <c r="CQ3" s="2" t="s">
        <v>192</v>
      </c>
      <c r="CR3" s="2" t="s">
        <v>195</v>
      </c>
      <c r="CS3" s="2" t="s">
        <v>196</v>
      </c>
    </row>
    <row r="4" spans="1:97" x14ac:dyDescent="0.45">
      <c r="A4" s="2">
        <v>180</v>
      </c>
      <c r="B4" s="2" t="s">
        <v>146</v>
      </c>
      <c r="C4" s="2">
        <v>1</v>
      </c>
      <c r="D4" s="2">
        <v>2010</v>
      </c>
      <c r="E4" s="2">
        <v>2008</v>
      </c>
      <c r="F4" s="2">
        <v>0.449560352</v>
      </c>
      <c r="G4" s="2">
        <v>4.0799360000000002E-3</v>
      </c>
      <c r="H4" s="2">
        <v>0.14121995300000001</v>
      </c>
      <c r="I4" s="2">
        <v>0.40513976000000002</v>
      </c>
      <c r="J4" s="2">
        <v>436.92447129999999</v>
      </c>
      <c r="K4" s="2">
        <v>229.8523557</v>
      </c>
      <c r="L4" s="2">
        <v>185.5702666</v>
      </c>
      <c r="M4" s="2">
        <v>160.45252350000001</v>
      </c>
      <c r="N4" s="2">
        <v>245177.85399999999</v>
      </c>
      <c r="O4" s="2">
        <v>4229.6454999999996</v>
      </c>
      <c r="P4" s="2">
        <v>181337.35500000001</v>
      </c>
      <c r="Q4" s="2">
        <v>601669.39500000002</v>
      </c>
      <c r="R4" s="2">
        <v>5932.2493590000004</v>
      </c>
      <c r="S4" s="2">
        <v>238286592.19999999</v>
      </c>
      <c r="T4" s="2">
        <v>40168</v>
      </c>
      <c r="U4" s="2">
        <v>18.856999999999999</v>
      </c>
      <c r="V4" s="2">
        <v>34408.656770000001</v>
      </c>
      <c r="W4" s="2">
        <v>4.6945299999999999E-4</v>
      </c>
      <c r="X4" s="2">
        <v>24.47872632</v>
      </c>
      <c r="Y4" s="2">
        <v>24.47872632</v>
      </c>
      <c r="Z4" s="2">
        <v>11.473483849999999</v>
      </c>
      <c r="AA4" s="2">
        <v>22.80872497</v>
      </c>
      <c r="AB4" s="2">
        <v>207.07211559999999</v>
      </c>
      <c r="AC4" s="2">
        <v>0</v>
      </c>
      <c r="AD4" s="2">
        <v>0</v>
      </c>
      <c r="AE4" s="2">
        <v>0</v>
      </c>
      <c r="AF4" s="2">
        <v>50769496.93</v>
      </c>
      <c r="AG4" s="2">
        <v>0</v>
      </c>
      <c r="AH4" s="2">
        <v>0</v>
      </c>
      <c r="AI4" s="2">
        <v>0</v>
      </c>
      <c r="AJ4" s="2">
        <v>205.3736294</v>
      </c>
      <c r="AK4" s="2">
        <v>205.3736294</v>
      </c>
      <c r="AL4" s="2">
        <v>174.09678269999901</v>
      </c>
      <c r="AM4" s="2">
        <v>137.6437985</v>
      </c>
      <c r="AN4" s="2">
        <v>229.8523557</v>
      </c>
      <c r="AO4" s="2">
        <v>229.8523557</v>
      </c>
      <c r="AP4" s="2">
        <v>185.5702666</v>
      </c>
      <c r="AQ4" s="2">
        <v>160.45252350000001</v>
      </c>
      <c r="AR4" s="2">
        <v>107124204.2</v>
      </c>
      <c r="AS4" s="2">
        <v>972193.98190000001</v>
      </c>
      <c r="AT4" s="2">
        <v>33650821.310000002</v>
      </c>
      <c r="AU4" s="2">
        <v>96539372.719999999</v>
      </c>
      <c r="AV4" s="2">
        <v>0.94681255399999997</v>
      </c>
      <c r="AW4" s="2">
        <v>0.94681255399999997</v>
      </c>
      <c r="AX4" s="2">
        <v>0.896314480999999</v>
      </c>
      <c r="AY4" s="2">
        <v>0.87421432499999996</v>
      </c>
      <c r="AZ4" s="2">
        <v>1.1307429359999901</v>
      </c>
      <c r="BA4" s="2">
        <v>1.1307429359999901</v>
      </c>
      <c r="BB4" s="2">
        <v>0.94681255399999997</v>
      </c>
      <c r="BC4" s="2">
        <v>1.1307429359999901</v>
      </c>
      <c r="BD4" s="2">
        <v>0.94681255399999997</v>
      </c>
      <c r="BE4" s="2">
        <v>0.94681255399999997</v>
      </c>
      <c r="BF4" s="2">
        <v>0.896314480999999</v>
      </c>
      <c r="BG4" s="2">
        <v>0.87417672299999905</v>
      </c>
      <c r="BH4" s="2">
        <v>0.17582224099999999</v>
      </c>
      <c r="BI4" s="2">
        <v>0.17582224099999999</v>
      </c>
      <c r="BJ4" s="2">
        <v>0.22712332299999999</v>
      </c>
      <c r="BK4" s="2">
        <v>0.308990078</v>
      </c>
      <c r="BL4" s="2">
        <v>3.513968E-2</v>
      </c>
      <c r="BM4" s="2">
        <v>3.513968E-2</v>
      </c>
      <c r="BN4" s="2">
        <v>0.17582224099999999</v>
      </c>
      <c r="BO4" s="2">
        <v>3.513968E-2</v>
      </c>
      <c r="BP4" s="2">
        <v>0.17582224099999999</v>
      </c>
      <c r="BQ4" s="2">
        <v>0.17582224099999999</v>
      </c>
      <c r="BR4" s="2">
        <v>0.22712332299999999</v>
      </c>
      <c r="BS4" s="2">
        <v>0.30899682000000001</v>
      </c>
      <c r="BT4" s="2">
        <v>0</v>
      </c>
      <c r="BU4" s="2">
        <v>0</v>
      </c>
      <c r="BV4" s="2">
        <v>0</v>
      </c>
      <c r="BW4" s="2">
        <v>2.1294700000000001E-4</v>
      </c>
      <c r="BX4" s="2">
        <v>102.0409693</v>
      </c>
      <c r="BY4" s="2">
        <v>0</v>
      </c>
      <c r="BZ4" s="2">
        <v>0</v>
      </c>
      <c r="CA4" s="2">
        <v>0</v>
      </c>
      <c r="CB4" s="2">
        <v>25018185.879999999</v>
      </c>
      <c r="CC4" s="2">
        <v>0</v>
      </c>
      <c r="CD4" s="2">
        <v>0</v>
      </c>
      <c r="CE4" s="2">
        <v>0</v>
      </c>
      <c r="CG4" s="2">
        <f t="shared" ref="CG4:CG67" si="0">+(IF((N4*(AJ4*AZ4-AJ4)*BT4+P4*(AL4*BB4-AL4)*BV4+Q4*(AM4*BC4-AM4)*BW4+N4*(AJ4*BD4-AJ4)*(1-BT4)+P4*(AL4*BF4-AL4)*(1-BV4)+Q4*(AM4*BG4-AM4)*(1-BW4))&lt;0,0,(N4*(AJ4*AZ4-AJ4)*BT4+P4*(AL4*BB4-AL4)*BV4+Q4*(AM4*BC4-AM4)*BW4+N4*(AJ4*BD4-AJ4)*(1-BT4)+P4*(AL4*BF4-AL4)*(1-BV4)+Q4*(AM4*BG4-AM4)*(1-BW4))))/2</f>
        <v>0</v>
      </c>
      <c r="CH4" s="2">
        <f t="shared" ref="CH4:CH67" si="1">+SUM(CB4:CE4)</f>
        <v>25018185.879999999</v>
      </c>
      <c r="CI4" s="2">
        <f>+SUM(N4:Q4)</f>
        <v>1032414.2495</v>
      </c>
      <c r="CJ4" s="2">
        <f t="shared" ref="CJ4:CJ67" si="2">+N4/800</f>
        <v>306.47231749999997</v>
      </c>
      <c r="CK4" s="2">
        <f t="shared" ref="CK4:CK67" si="3">+O4/(1600/2)</f>
        <v>5.2870568749999993</v>
      </c>
      <c r="CL4" s="2">
        <f t="shared" ref="CL4:CL67" si="4">+P4/(3075/2)</f>
        <v>117.94299512195123</v>
      </c>
      <c r="CM4" s="2">
        <f t="shared" ref="CM4:CM67" si="5">+Q4/(12845/2)</f>
        <v>93.681493966523945</v>
      </c>
      <c r="CN4" s="2">
        <f>+SUM(N4,P4,Q4)</f>
        <v>1028184.6040000001</v>
      </c>
      <c r="CP4" s="2">
        <v>2022</v>
      </c>
      <c r="CQ4" s="4">
        <f t="shared" ref="CQ4:CQ31" si="6">+SUMIF($E$4:$E$927,CP4,$CG$4:$CG$927)</f>
        <v>102651322.72400343</v>
      </c>
      <c r="CR4" s="4">
        <f>+SUMIF($E$4:$E$927,CP4,$CN$4:$CN$927)</f>
        <v>40973640.200031973</v>
      </c>
      <c r="CS4" s="4">
        <f>+CR4+8760</f>
        <v>40982400.200031973</v>
      </c>
    </row>
    <row r="5" spans="1:97" x14ac:dyDescent="0.45">
      <c r="A5" s="2">
        <v>181</v>
      </c>
      <c r="B5" s="2" t="s">
        <v>146</v>
      </c>
      <c r="C5" s="2">
        <v>1</v>
      </c>
      <c r="D5" s="2">
        <v>2011</v>
      </c>
      <c r="E5" s="2">
        <v>2009</v>
      </c>
      <c r="F5" s="2">
        <v>0.49607068999999998</v>
      </c>
      <c r="G5" s="2">
        <v>7.32701599999999E-3</v>
      </c>
      <c r="H5" s="2">
        <v>0.145556977</v>
      </c>
      <c r="I5" s="2">
        <v>0.35104531700000002</v>
      </c>
      <c r="J5" s="2">
        <v>131.50205629999999</v>
      </c>
      <c r="K5" s="2">
        <v>71.079733719999993</v>
      </c>
      <c r="L5" s="2">
        <v>44.19437705</v>
      </c>
      <c r="M5" s="2">
        <v>30.88141821</v>
      </c>
      <c r="N5" s="2">
        <v>205429.342</v>
      </c>
      <c r="O5" s="2">
        <v>5613.4880000000003</v>
      </c>
      <c r="P5" s="2">
        <v>179356.641</v>
      </c>
      <c r="Q5" s="2">
        <v>619038.12600000005</v>
      </c>
      <c r="R5" s="2">
        <v>1331.7856789999901</v>
      </c>
      <c r="S5" s="2">
        <v>54456716.390000001</v>
      </c>
      <c r="T5" s="2">
        <v>40890</v>
      </c>
      <c r="U5" s="2">
        <v>18.896000000000001</v>
      </c>
      <c r="V5" s="2">
        <v>33040.859089999998</v>
      </c>
      <c r="W5" s="2">
        <v>4.6211800000000002E-4</v>
      </c>
      <c r="X5" s="2">
        <v>-18.703812599999999</v>
      </c>
      <c r="Y5" s="2">
        <v>-18.703812599999999</v>
      </c>
      <c r="Z5" s="2">
        <v>-13.65263363</v>
      </c>
      <c r="AA5" s="2">
        <v>-7.9123400739999896</v>
      </c>
      <c r="AB5" s="2">
        <v>60.422322540000003</v>
      </c>
      <c r="AC5" s="2">
        <v>0</v>
      </c>
      <c r="AD5" s="2">
        <v>0</v>
      </c>
      <c r="AE5" s="2">
        <v>0</v>
      </c>
      <c r="AF5" s="2">
        <v>12412517.960000001</v>
      </c>
      <c r="AG5" s="2">
        <v>0</v>
      </c>
      <c r="AH5" s="2">
        <v>0</v>
      </c>
      <c r="AI5" s="2">
        <v>0</v>
      </c>
      <c r="AJ5" s="2">
        <v>89.783546319999999</v>
      </c>
      <c r="AK5" s="2">
        <v>89.783546319999999</v>
      </c>
      <c r="AL5" s="2">
        <v>57.847010679999997</v>
      </c>
      <c r="AM5" s="2">
        <v>38.793758279999999</v>
      </c>
      <c r="AN5" s="2">
        <v>71.079733719999993</v>
      </c>
      <c r="AO5" s="2">
        <v>71.079733719999993</v>
      </c>
      <c r="AP5" s="2">
        <v>44.19437705</v>
      </c>
      <c r="AQ5" s="2">
        <v>30.88141821</v>
      </c>
      <c r="AR5" s="2">
        <v>27014380.890000001</v>
      </c>
      <c r="AS5" s="2">
        <v>399005.23229999997</v>
      </c>
      <c r="AT5" s="2">
        <v>7926555.0189999901</v>
      </c>
      <c r="AU5" s="2">
        <v>19116775.25</v>
      </c>
      <c r="AV5" s="2">
        <v>0.94681255399999997</v>
      </c>
      <c r="AW5" s="2">
        <v>0.94681255399999997</v>
      </c>
      <c r="AX5" s="2">
        <v>0.896314480999999</v>
      </c>
      <c r="AY5" s="2">
        <v>0.87421432499999996</v>
      </c>
      <c r="AZ5" s="2">
        <v>1.1307429359999901</v>
      </c>
      <c r="BA5" s="2">
        <v>1.1307429359999901</v>
      </c>
      <c r="BB5" s="2">
        <v>0.94681255399999997</v>
      </c>
      <c r="BC5" s="2">
        <v>1.1307429359999901</v>
      </c>
      <c r="BD5" s="2">
        <v>0.94681255399999997</v>
      </c>
      <c r="BE5" s="2">
        <v>0.94681255399999997</v>
      </c>
      <c r="BF5" s="2">
        <v>0.896314480999999</v>
      </c>
      <c r="BG5" s="2">
        <v>0.87417672299999905</v>
      </c>
      <c r="BH5" s="2">
        <v>0.17582224099999999</v>
      </c>
      <c r="BI5" s="2">
        <v>0.17582224099999999</v>
      </c>
      <c r="BJ5" s="2">
        <v>0.22712332299999999</v>
      </c>
      <c r="BK5" s="2">
        <v>0.308990078</v>
      </c>
      <c r="BL5" s="2">
        <v>3.513968E-2</v>
      </c>
      <c r="BM5" s="2">
        <v>3.513968E-2</v>
      </c>
      <c r="BN5" s="2">
        <v>0.17582224099999999</v>
      </c>
      <c r="BO5" s="2">
        <v>3.513968E-2</v>
      </c>
      <c r="BP5" s="2">
        <v>0.17582224099999999</v>
      </c>
      <c r="BQ5" s="2">
        <v>0.17582224099999999</v>
      </c>
      <c r="BR5" s="2">
        <v>0.22712332299999999</v>
      </c>
      <c r="BS5" s="2">
        <v>0.30899682000000001</v>
      </c>
      <c r="BT5" s="2">
        <v>0</v>
      </c>
      <c r="BU5" s="2">
        <v>0</v>
      </c>
      <c r="BV5" s="2">
        <v>0</v>
      </c>
      <c r="BW5" s="2">
        <v>2.1294700000000001E-4</v>
      </c>
      <c r="BX5" s="2">
        <v>103.0185638</v>
      </c>
      <c r="BY5" s="2">
        <v>0</v>
      </c>
      <c r="BZ5" s="2">
        <v>0</v>
      </c>
      <c r="CA5" s="2">
        <v>0</v>
      </c>
      <c r="CB5" s="2">
        <v>21163035.77</v>
      </c>
      <c r="CC5" s="2">
        <v>0</v>
      </c>
      <c r="CD5" s="2">
        <v>0</v>
      </c>
      <c r="CE5" s="2">
        <v>0</v>
      </c>
      <c r="CG5" s="2">
        <f t="shared" si="0"/>
        <v>0</v>
      </c>
      <c r="CH5" s="2">
        <f t="shared" si="1"/>
        <v>21163035.77</v>
      </c>
      <c r="CI5" s="2">
        <f t="shared" ref="CI5:CI67" si="7">+SUM(N5:Q5)</f>
        <v>1009437.5970000001</v>
      </c>
      <c r="CJ5" s="2">
        <f t="shared" si="2"/>
        <v>256.7866775</v>
      </c>
      <c r="CK5" s="2">
        <f t="shared" si="3"/>
        <v>7.0168600000000003</v>
      </c>
      <c r="CL5" s="2">
        <f t="shared" si="4"/>
        <v>116.65472585365853</v>
      </c>
      <c r="CM5" s="2">
        <f t="shared" si="5"/>
        <v>96.385850681198917</v>
      </c>
      <c r="CN5" s="2">
        <f t="shared" ref="CN5:CN68" si="8">+SUM(N5,P5,Q5)</f>
        <v>1003824.1090000001</v>
      </c>
      <c r="CP5" s="2">
        <v>2023</v>
      </c>
      <c r="CQ5" s="4">
        <f t="shared" si="6"/>
        <v>105276278.82478891</v>
      </c>
      <c r="CR5" s="4">
        <f t="shared" ref="CR5:CR31" si="9">+SUMIF($E$4:$E$927,CP5,$CN$4:$CN$927)</f>
        <v>40806527.941436969</v>
      </c>
      <c r="CS5" s="4">
        <f t="shared" ref="CS5:CS31" si="10">+CR5+8760</f>
        <v>40815287.941436969</v>
      </c>
    </row>
    <row r="6" spans="1:97" x14ac:dyDescent="0.45">
      <c r="A6" s="2">
        <v>182</v>
      </c>
      <c r="B6" s="2" t="s">
        <v>146</v>
      </c>
      <c r="C6" s="2">
        <v>1</v>
      </c>
      <c r="D6" s="2">
        <v>2012</v>
      </c>
      <c r="E6" s="2">
        <v>2010</v>
      </c>
      <c r="F6" s="2">
        <v>0.52873713899999997</v>
      </c>
      <c r="G6" s="2">
        <v>3.6329159999999999E-3</v>
      </c>
      <c r="H6" s="2">
        <v>0.13121092400000001</v>
      </c>
      <c r="I6" s="2">
        <v>0.33641902099999998</v>
      </c>
      <c r="J6" s="2">
        <v>378.90677649999998</v>
      </c>
      <c r="K6" s="2">
        <v>74.598069989999999</v>
      </c>
      <c r="L6" s="2">
        <v>79.385805379999994</v>
      </c>
      <c r="M6" s="2">
        <v>59.70940367</v>
      </c>
      <c r="N6" s="2">
        <v>160996.26300000001</v>
      </c>
      <c r="O6" s="2">
        <v>5618.7039999999997</v>
      </c>
      <c r="P6" s="2">
        <v>190693.32500000001</v>
      </c>
      <c r="Q6" s="2">
        <v>650049.098</v>
      </c>
      <c r="R6" s="2">
        <v>2779.0944639999998</v>
      </c>
      <c r="S6" s="2">
        <v>115374106.7</v>
      </c>
      <c r="T6" s="2">
        <v>41515</v>
      </c>
      <c r="U6" s="2">
        <v>18.584</v>
      </c>
      <c r="V6" s="2">
        <v>31706.405510000001</v>
      </c>
      <c r="W6" s="2">
        <v>4.4764499999999999E-4</v>
      </c>
      <c r="X6" s="2">
        <v>-5.3398591719999997</v>
      </c>
      <c r="Y6" s="2">
        <v>-5.3398591719999997</v>
      </c>
      <c r="Z6" s="2">
        <v>-10.179373529999999</v>
      </c>
      <c r="AA6" s="2">
        <v>-2.53632108199999</v>
      </c>
      <c r="AB6" s="2">
        <v>304.308706499999</v>
      </c>
      <c r="AC6" s="2">
        <v>0</v>
      </c>
      <c r="AD6" s="2">
        <v>0</v>
      </c>
      <c r="AE6" s="2">
        <v>0</v>
      </c>
      <c r="AF6" s="2">
        <v>48992564.539999999</v>
      </c>
      <c r="AG6" s="2">
        <v>0</v>
      </c>
      <c r="AH6" s="2">
        <v>0</v>
      </c>
      <c r="AI6" s="2">
        <v>0</v>
      </c>
      <c r="AJ6" s="2">
        <v>79.937929159999996</v>
      </c>
      <c r="AK6" s="2">
        <v>79.937929159999996</v>
      </c>
      <c r="AL6" s="2">
        <v>89.56517891</v>
      </c>
      <c r="AM6" s="2">
        <v>62.245724750000001</v>
      </c>
      <c r="AN6" s="2">
        <v>74.598069989999999</v>
      </c>
      <c r="AO6" s="2">
        <v>74.598069989999999</v>
      </c>
      <c r="AP6" s="2">
        <v>79.385805379999994</v>
      </c>
      <c r="AQ6" s="2">
        <v>59.70940367</v>
      </c>
      <c r="AR6" s="2">
        <v>61002575.039999999</v>
      </c>
      <c r="AS6" s="2">
        <v>419144.4743</v>
      </c>
      <c r="AT6" s="2">
        <v>15138343.189999999</v>
      </c>
      <c r="AU6" s="2">
        <v>38814044</v>
      </c>
      <c r="AV6" s="2">
        <v>0.94681255399999997</v>
      </c>
      <c r="AW6" s="2">
        <v>0.94681255399999997</v>
      </c>
      <c r="AX6" s="2">
        <v>0.896314480999999</v>
      </c>
      <c r="AY6" s="2">
        <v>0.87421432499999996</v>
      </c>
      <c r="AZ6" s="2">
        <v>1.1307429359999901</v>
      </c>
      <c r="BA6" s="2">
        <v>1.1307429359999901</v>
      </c>
      <c r="BB6" s="2">
        <v>0.94681255399999997</v>
      </c>
      <c r="BC6" s="2">
        <v>1.1307429359999901</v>
      </c>
      <c r="BD6" s="2">
        <v>0.94681255399999997</v>
      </c>
      <c r="BE6" s="2">
        <v>0.94681255399999997</v>
      </c>
      <c r="BF6" s="2">
        <v>0.896314480999999</v>
      </c>
      <c r="BG6" s="2">
        <v>0.87417672299999905</v>
      </c>
      <c r="BH6" s="2">
        <v>0.17582224099999999</v>
      </c>
      <c r="BI6" s="2">
        <v>0.17582224099999999</v>
      </c>
      <c r="BJ6" s="2">
        <v>0.22712332299999999</v>
      </c>
      <c r="BK6" s="2">
        <v>0.308990078</v>
      </c>
      <c r="BL6" s="2">
        <v>3.513968E-2</v>
      </c>
      <c r="BM6" s="2">
        <v>3.513968E-2</v>
      </c>
      <c r="BN6" s="2">
        <v>0.17582224099999999</v>
      </c>
      <c r="BO6" s="2">
        <v>3.513968E-2</v>
      </c>
      <c r="BP6" s="2">
        <v>0.17582224099999999</v>
      </c>
      <c r="BQ6" s="2">
        <v>0.17582224099999999</v>
      </c>
      <c r="BR6" s="2">
        <v>0.22712332299999999</v>
      </c>
      <c r="BS6" s="2">
        <v>0.30899682000000001</v>
      </c>
      <c r="BT6" s="2">
        <v>0</v>
      </c>
      <c r="BU6" s="2">
        <v>0</v>
      </c>
      <c r="BV6" s="2">
        <v>0</v>
      </c>
      <c r="BW6" s="2">
        <v>2.1294700000000001E-4</v>
      </c>
      <c r="BX6" s="2">
        <v>103.8912108</v>
      </c>
      <c r="BY6" s="2">
        <v>0</v>
      </c>
      <c r="BZ6" s="2">
        <v>0</v>
      </c>
      <c r="CA6" s="2">
        <v>0</v>
      </c>
      <c r="CB6" s="2">
        <v>16726096.699999999</v>
      </c>
      <c r="CC6" s="2">
        <v>0</v>
      </c>
      <c r="CD6" s="2">
        <v>0</v>
      </c>
      <c r="CE6" s="2">
        <v>0</v>
      </c>
      <c r="CG6" s="2">
        <f t="shared" si="0"/>
        <v>0</v>
      </c>
      <c r="CH6" s="2">
        <f t="shared" si="1"/>
        <v>16726096.699999999</v>
      </c>
      <c r="CI6" s="2">
        <f t="shared" si="7"/>
        <v>1007357.39</v>
      </c>
      <c r="CJ6" s="2">
        <f t="shared" si="2"/>
        <v>201.24532875</v>
      </c>
      <c r="CK6" s="2">
        <f t="shared" si="3"/>
        <v>7.0233799999999995</v>
      </c>
      <c r="CL6" s="2">
        <f t="shared" si="4"/>
        <v>124.02817886178863</v>
      </c>
      <c r="CM6" s="2">
        <f t="shared" si="5"/>
        <v>101.2143398987933</v>
      </c>
      <c r="CN6" s="2">
        <f t="shared" si="8"/>
        <v>1001738.686</v>
      </c>
      <c r="CP6" s="2">
        <v>2024</v>
      </c>
      <c r="CQ6" s="4">
        <f t="shared" si="6"/>
        <v>107958796.6632762</v>
      </c>
      <c r="CR6" s="4">
        <f t="shared" si="9"/>
        <v>41080344.59958677</v>
      </c>
      <c r="CS6" s="4">
        <f t="shared" si="10"/>
        <v>41089104.59958677</v>
      </c>
    </row>
    <row r="7" spans="1:97" x14ac:dyDescent="0.45">
      <c r="A7" s="2">
        <v>183</v>
      </c>
      <c r="B7" s="2" t="s">
        <v>146</v>
      </c>
      <c r="C7" s="2">
        <v>1</v>
      </c>
      <c r="D7" s="2">
        <v>2013</v>
      </c>
      <c r="E7" s="2">
        <v>2011</v>
      </c>
      <c r="F7" s="2">
        <v>0.39950872100000001</v>
      </c>
      <c r="G7" s="2">
        <v>7.6296180000000003E-3</v>
      </c>
      <c r="H7" s="2">
        <v>0.160771209</v>
      </c>
      <c r="I7" s="2">
        <v>0.43209045200000001</v>
      </c>
      <c r="J7" s="2">
        <v>156.16852839999899</v>
      </c>
      <c r="K7" s="2">
        <v>85.059977689999997</v>
      </c>
      <c r="L7" s="2">
        <v>57.70773526</v>
      </c>
      <c r="M7" s="2">
        <v>46.09707186</v>
      </c>
      <c r="N7" s="2">
        <v>167487.495</v>
      </c>
      <c r="O7" s="2">
        <v>5872.5559999999996</v>
      </c>
      <c r="P7" s="2">
        <v>182399.603</v>
      </c>
      <c r="Q7" s="2">
        <v>613692.72</v>
      </c>
      <c r="R7" s="2">
        <v>1553.2514180000001</v>
      </c>
      <c r="S7" s="2">
        <v>65471100.520000003</v>
      </c>
      <c r="T7" s="2">
        <v>42151</v>
      </c>
      <c r="U7" s="2">
        <v>18.198</v>
      </c>
      <c r="V7" s="2">
        <v>29836.261630000001</v>
      </c>
      <c r="W7" s="2">
        <v>4.3173400000000002E-4</v>
      </c>
      <c r="X7" s="2">
        <v>-2.061941247</v>
      </c>
      <c r="Y7" s="2">
        <v>-2.061941247</v>
      </c>
      <c r="Z7" s="2">
        <v>-6.5457885500000001</v>
      </c>
      <c r="AA7" s="2">
        <v>-5.2876459550000003</v>
      </c>
      <c r="AB7" s="2">
        <v>71.108550699999995</v>
      </c>
      <c r="AC7" s="2">
        <v>0</v>
      </c>
      <c r="AD7" s="2">
        <v>0</v>
      </c>
      <c r="AE7" s="2">
        <v>0</v>
      </c>
      <c r="AF7" s="2">
        <v>11909793.029999999</v>
      </c>
      <c r="AG7" s="2">
        <v>0</v>
      </c>
      <c r="AH7" s="2">
        <v>0</v>
      </c>
      <c r="AI7" s="2">
        <v>0</v>
      </c>
      <c r="AJ7" s="2">
        <v>87.12191894</v>
      </c>
      <c r="AK7" s="2">
        <v>87.12191894</v>
      </c>
      <c r="AL7" s="2">
        <v>64.253523810000004</v>
      </c>
      <c r="AM7" s="2">
        <v>51.384717819999999</v>
      </c>
      <c r="AN7" s="2">
        <v>85.059977689999997</v>
      </c>
      <c r="AO7" s="2">
        <v>85.059977689999997</v>
      </c>
      <c r="AP7" s="2">
        <v>57.70773526</v>
      </c>
      <c r="AQ7" s="2">
        <v>46.09707186</v>
      </c>
      <c r="AR7" s="2">
        <v>26156275.620000001</v>
      </c>
      <c r="AS7" s="2">
        <v>499519.48229999997</v>
      </c>
      <c r="AT7" s="2">
        <v>10525868</v>
      </c>
      <c r="AU7" s="2">
        <v>28289437.41</v>
      </c>
      <c r="AV7" s="2">
        <v>0.94681255399999997</v>
      </c>
      <c r="AW7" s="2">
        <v>0.94681255399999997</v>
      </c>
      <c r="AX7" s="2">
        <v>0.896314480999999</v>
      </c>
      <c r="AY7" s="2">
        <v>0.87421432499999996</v>
      </c>
      <c r="AZ7" s="2">
        <v>1.1307429359999901</v>
      </c>
      <c r="BA7" s="2">
        <v>1.1307429359999901</v>
      </c>
      <c r="BB7" s="2">
        <v>0.94681255399999997</v>
      </c>
      <c r="BC7" s="2">
        <v>1.1307429359999901</v>
      </c>
      <c r="BD7" s="2">
        <v>0.94681255399999997</v>
      </c>
      <c r="BE7" s="2">
        <v>0.94681255399999997</v>
      </c>
      <c r="BF7" s="2">
        <v>0.896314480999999</v>
      </c>
      <c r="BG7" s="2">
        <v>0.87417672299999905</v>
      </c>
      <c r="BH7" s="2">
        <v>0.17582224099999999</v>
      </c>
      <c r="BI7" s="2">
        <v>0.17582224099999999</v>
      </c>
      <c r="BJ7" s="2">
        <v>0.22712332299999999</v>
      </c>
      <c r="BK7" s="2">
        <v>0.308990078</v>
      </c>
      <c r="BL7" s="2">
        <v>3.513968E-2</v>
      </c>
      <c r="BM7" s="2">
        <v>3.513968E-2</v>
      </c>
      <c r="BN7" s="2">
        <v>0.17582224099999999</v>
      </c>
      <c r="BO7" s="2">
        <v>3.513968E-2</v>
      </c>
      <c r="BP7" s="2">
        <v>0.17582224099999999</v>
      </c>
      <c r="BQ7" s="2">
        <v>0.17582224099999999</v>
      </c>
      <c r="BR7" s="2">
        <v>0.22712332299999999</v>
      </c>
      <c r="BS7" s="2">
        <v>0.30899682000000001</v>
      </c>
      <c r="BT7" s="2">
        <v>0</v>
      </c>
      <c r="BU7" s="2">
        <v>0</v>
      </c>
      <c r="BV7" s="2">
        <v>0</v>
      </c>
      <c r="BW7" s="2">
        <v>2.1294700000000001E-4</v>
      </c>
      <c r="BX7" s="2">
        <v>103.6997411</v>
      </c>
      <c r="BY7" s="2">
        <v>0</v>
      </c>
      <c r="BZ7" s="2">
        <v>0</v>
      </c>
      <c r="CA7" s="2">
        <v>0</v>
      </c>
      <c r="CB7" s="2">
        <v>17368409.870000001</v>
      </c>
      <c r="CC7" s="2">
        <v>0</v>
      </c>
      <c r="CD7" s="2">
        <v>0</v>
      </c>
      <c r="CE7" s="2">
        <v>0</v>
      </c>
      <c r="CG7" s="2">
        <f t="shared" si="0"/>
        <v>0</v>
      </c>
      <c r="CH7" s="2">
        <f t="shared" si="1"/>
        <v>17368409.870000001</v>
      </c>
      <c r="CI7" s="2">
        <f t="shared" si="7"/>
        <v>969452.37399999995</v>
      </c>
      <c r="CJ7" s="2">
        <f t="shared" si="2"/>
        <v>209.35936874999999</v>
      </c>
      <c r="CK7" s="2">
        <f t="shared" si="3"/>
        <v>7.3406949999999993</v>
      </c>
      <c r="CL7" s="2">
        <f t="shared" si="4"/>
        <v>118.6338881300813</v>
      </c>
      <c r="CM7" s="2">
        <f t="shared" si="5"/>
        <v>95.553557026080185</v>
      </c>
      <c r="CN7" s="2">
        <f t="shared" si="8"/>
        <v>963579.81799999997</v>
      </c>
      <c r="CP7" s="2">
        <v>2025</v>
      </c>
      <c r="CQ7" s="4">
        <f t="shared" si="6"/>
        <v>110629298.23121674</v>
      </c>
      <c r="CR7" s="4">
        <f t="shared" si="9"/>
        <v>41351118.05016233</v>
      </c>
      <c r="CS7" s="4">
        <f t="shared" si="10"/>
        <v>41359878.05016233</v>
      </c>
    </row>
    <row r="8" spans="1:97" x14ac:dyDescent="0.45">
      <c r="A8" s="2">
        <v>184</v>
      </c>
      <c r="B8" s="2" t="s">
        <v>146</v>
      </c>
      <c r="C8" s="2">
        <v>1</v>
      </c>
      <c r="D8" s="2">
        <v>2014</v>
      </c>
      <c r="E8" s="2">
        <v>2012</v>
      </c>
      <c r="F8" s="2">
        <v>0.29409026599999999</v>
      </c>
      <c r="G8" s="2">
        <v>1.2838066E-2</v>
      </c>
      <c r="H8" s="2">
        <v>0.17382884699999901</v>
      </c>
      <c r="I8" s="2">
        <v>0.51924282099999997</v>
      </c>
      <c r="J8" s="2">
        <v>369.24984180000001</v>
      </c>
      <c r="K8" s="2">
        <v>141.47956210000001</v>
      </c>
      <c r="L8" s="2">
        <v>122.738398</v>
      </c>
      <c r="M8" s="2">
        <v>111.4999591</v>
      </c>
      <c r="N8" s="2">
        <v>104086.481</v>
      </c>
      <c r="O8" s="2">
        <v>11858.777</v>
      </c>
      <c r="P8" s="2">
        <v>185086.777</v>
      </c>
      <c r="Q8" s="2">
        <v>608596.97199999995</v>
      </c>
      <c r="R8" s="2">
        <v>3068.2134390000001</v>
      </c>
      <c r="S8" s="2">
        <v>130687483.2</v>
      </c>
      <c r="T8" s="2">
        <v>42594</v>
      </c>
      <c r="U8" s="2">
        <v>18.963999999999999</v>
      </c>
      <c r="V8" s="2">
        <v>30055.550060000001</v>
      </c>
      <c r="W8" s="2">
        <v>4.45226999999999E-4</v>
      </c>
      <c r="X8" s="2">
        <v>16.368037269999999</v>
      </c>
      <c r="Y8" s="2">
        <v>16.368037269999999</v>
      </c>
      <c r="Z8" s="2">
        <v>10.646320169999999</v>
      </c>
      <c r="AA8" s="2">
        <v>16.112118989999999</v>
      </c>
      <c r="AB8" s="2">
        <v>227.77027969999901</v>
      </c>
      <c r="AC8" s="2">
        <v>0</v>
      </c>
      <c r="AD8" s="2">
        <v>0</v>
      </c>
      <c r="AE8" s="2">
        <v>0</v>
      </c>
      <c r="AF8" s="2">
        <v>23707806.890000001</v>
      </c>
      <c r="AG8" s="2">
        <v>0</v>
      </c>
      <c r="AH8" s="2">
        <v>0</v>
      </c>
      <c r="AI8" s="2">
        <v>0</v>
      </c>
      <c r="AJ8" s="2">
        <v>125.111524799999</v>
      </c>
      <c r="AK8" s="2">
        <v>125.111524799999</v>
      </c>
      <c r="AL8" s="2">
        <v>112.09207790000001</v>
      </c>
      <c r="AM8" s="2">
        <v>95.387840109999999</v>
      </c>
      <c r="AN8" s="2">
        <v>141.47956210000001</v>
      </c>
      <c r="AO8" s="2">
        <v>141.47956210000001</v>
      </c>
      <c r="AP8" s="2">
        <v>122.738398</v>
      </c>
      <c r="AQ8" s="2">
        <v>111.4999591</v>
      </c>
      <c r="AR8" s="2">
        <v>38433916.640000001</v>
      </c>
      <c r="AS8" s="2">
        <v>1677774.57699999</v>
      </c>
      <c r="AT8" s="2">
        <v>22717254.510000002</v>
      </c>
      <c r="AU8" s="2">
        <v>67858537.489999995</v>
      </c>
      <c r="AV8" s="2">
        <v>0.94681255399999997</v>
      </c>
      <c r="AW8" s="2">
        <v>0.94681255399999997</v>
      </c>
      <c r="AX8" s="2">
        <v>0.896314480999999</v>
      </c>
      <c r="AY8" s="2">
        <v>0.87421432499999996</v>
      </c>
      <c r="AZ8" s="2">
        <v>1.1307429359999901</v>
      </c>
      <c r="BA8" s="2">
        <v>1.1307429359999901</v>
      </c>
      <c r="BB8" s="2">
        <v>0.94681255399999997</v>
      </c>
      <c r="BC8" s="2">
        <v>1.1307429359999901</v>
      </c>
      <c r="BD8" s="2">
        <v>0.94681255399999997</v>
      </c>
      <c r="BE8" s="2">
        <v>0.94681255399999997</v>
      </c>
      <c r="BF8" s="2">
        <v>0.896314480999999</v>
      </c>
      <c r="BG8" s="2">
        <v>0.87417672299999905</v>
      </c>
      <c r="BH8" s="2">
        <v>0.17582224099999999</v>
      </c>
      <c r="BI8" s="2">
        <v>0.17582224099999999</v>
      </c>
      <c r="BJ8" s="2">
        <v>0.22712332299999999</v>
      </c>
      <c r="BK8" s="2">
        <v>0.308990078</v>
      </c>
      <c r="BL8" s="2">
        <v>3.513968E-2</v>
      </c>
      <c r="BM8" s="2">
        <v>3.513968E-2</v>
      </c>
      <c r="BN8" s="2">
        <v>0.17582224099999999</v>
      </c>
      <c r="BO8" s="2">
        <v>3.513968E-2</v>
      </c>
      <c r="BP8" s="2">
        <v>0.17582224099999999</v>
      </c>
      <c r="BQ8" s="2">
        <v>0.17582224099999999</v>
      </c>
      <c r="BR8" s="2">
        <v>0.22712332299999999</v>
      </c>
      <c r="BS8" s="2">
        <v>0.30899682000000001</v>
      </c>
      <c r="BT8" s="2">
        <v>0</v>
      </c>
      <c r="BU8" s="2">
        <v>0</v>
      </c>
      <c r="BV8" s="2">
        <v>0</v>
      </c>
      <c r="BW8" s="2">
        <v>2.1294700000000001E-4</v>
      </c>
      <c r="BX8" s="2">
        <v>108.0149625</v>
      </c>
      <c r="BY8" s="2">
        <v>0</v>
      </c>
      <c r="BZ8" s="2">
        <v>0</v>
      </c>
      <c r="CA8" s="2">
        <v>0</v>
      </c>
      <c r="CB8" s="2">
        <v>11242897.34</v>
      </c>
      <c r="CC8" s="2">
        <v>0</v>
      </c>
      <c r="CD8" s="2">
        <v>0</v>
      </c>
      <c r="CE8" s="2">
        <v>0</v>
      </c>
      <c r="CG8" s="2">
        <f t="shared" si="0"/>
        <v>0</v>
      </c>
      <c r="CH8" s="2">
        <f t="shared" si="1"/>
        <v>11242897.34</v>
      </c>
      <c r="CI8" s="2">
        <f t="shared" si="7"/>
        <v>909629.00699999998</v>
      </c>
      <c r="CJ8" s="2">
        <f t="shared" si="2"/>
        <v>130.10810125</v>
      </c>
      <c r="CK8" s="2">
        <f t="shared" si="3"/>
        <v>14.823471250000001</v>
      </c>
      <c r="CL8" s="2">
        <f t="shared" si="4"/>
        <v>120.38164357723578</v>
      </c>
      <c r="CM8" s="2">
        <f t="shared" si="5"/>
        <v>94.76013577267419</v>
      </c>
      <c r="CN8" s="2">
        <f t="shared" si="8"/>
        <v>897770.23</v>
      </c>
      <c r="CP8" s="2">
        <v>2026</v>
      </c>
      <c r="CQ8" s="4">
        <f t="shared" si="6"/>
        <v>113298090.08688788</v>
      </c>
      <c r="CR8" s="4">
        <f t="shared" si="9"/>
        <v>41619384.722146295</v>
      </c>
      <c r="CS8" s="4">
        <f t="shared" si="10"/>
        <v>41628144.722146295</v>
      </c>
    </row>
    <row r="9" spans="1:97" x14ac:dyDescent="0.45">
      <c r="A9" s="2">
        <v>185</v>
      </c>
      <c r="B9" s="2" t="s">
        <v>146</v>
      </c>
      <c r="C9" s="2">
        <v>1</v>
      </c>
      <c r="D9" s="2">
        <v>2015</v>
      </c>
      <c r="E9" s="2">
        <v>2013</v>
      </c>
      <c r="F9" s="2">
        <v>0.39665339299999902</v>
      </c>
      <c r="G9" s="2">
        <v>1.1681654E-2</v>
      </c>
      <c r="H9" s="2">
        <v>0.177177056</v>
      </c>
      <c r="I9" s="2">
        <v>0.41448789799999902</v>
      </c>
      <c r="J9" s="2">
        <v>398.97619669999898</v>
      </c>
      <c r="K9" s="2">
        <v>87.012398289999993</v>
      </c>
      <c r="L9" s="2">
        <v>85.074300949999994</v>
      </c>
      <c r="M9" s="2">
        <v>61.247703899999998</v>
      </c>
      <c r="N9" s="2">
        <v>91590.793000000005</v>
      </c>
      <c r="O9" s="2">
        <v>12368.323</v>
      </c>
      <c r="P9" s="2">
        <v>191865.42600000001</v>
      </c>
      <c r="Q9" s="2">
        <v>623461.54799999995</v>
      </c>
      <c r="R9" s="2">
        <v>2127.893497</v>
      </c>
      <c r="S9" s="2">
        <v>92127148.969999999</v>
      </c>
      <c r="T9" s="2">
        <v>43295</v>
      </c>
      <c r="U9" s="2">
        <v>19.481999999999999</v>
      </c>
      <c r="V9" s="2">
        <v>31234.454339999898</v>
      </c>
      <c r="W9" s="2">
        <v>4.4998299999999999E-4</v>
      </c>
      <c r="X9" s="2">
        <v>-10.281754149999999</v>
      </c>
      <c r="Y9" s="2">
        <v>-10.281754149999999</v>
      </c>
      <c r="Z9" s="2">
        <v>-9.7377789709999991</v>
      </c>
      <c r="AA9" s="2">
        <v>-5.5548370579999897</v>
      </c>
      <c r="AB9" s="2">
        <v>311.96379839999997</v>
      </c>
      <c r="AC9" s="2">
        <v>0</v>
      </c>
      <c r="AD9" s="2">
        <v>0</v>
      </c>
      <c r="AE9" s="2">
        <v>0</v>
      </c>
      <c r="AF9" s="2">
        <v>28573011.68</v>
      </c>
      <c r="AG9" s="2">
        <v>0</v>
      </c>
      <c r="AH9" s="2">
        <v>0</v>
      </c>
      <c r="AI9" s="2">
        <v>0</v>
      </c>
      <c r="AJ9" s="2">
        <v>97.294152440000005</v>
      </c>
      <c r="AK9" s="2">
        <v>97.294152440000005</v>
      </c>
      <c r="AL9" s="2">
        <v>94.812079920000002</v>
      </c>
      <c r="AM9" s="2">
        <v>66.802540960000002</v>
      </c>
      <c r="AN9" s="2">
        <v>87.012398289999993</v>
      </c>
      <c r="AO9" s="2">
        <v>87.012398289999993</v>
      </c>
      <c r="AP9" s="2">
        <v>85.074300949999994</v>
      </c>
      <c r="AQ9" s="2">
        <v>61.247703899999998</v>
      </c>
      <c r="AR9" s="2">
        <v>36542546.240000002</v>
      </c>
      <c r="AS9" s="2">
        <v>1076197.4469999999</v>
      </c>
      <c r="AT9" s="2">
        <v>16322816.99</v>
      </c>
      <c r="AU9" s="2">
        <v>38185588.280000001</v>
      </c>
      <c r="AV9" s="2">
        <v>0.94681255399999997</v>
      </c>
      <c r="AW9" s="2">
        <v>0.94681255399999997</v>
      </c>
      <c r="AX9" s="2">
        <v>0.896314480999999</v>
      </c>
      <c r="AY9" s="2">
        <v>0.87421432499999996</v>
      </c>
      <c r="AZ9" s="2">
        <v>1.1307429359999901</v>
      </c>
      <c r="BA9" s="2">
        <v>1.1307429359999901</v>
      </c>
      <c r="BB9" s="2">
        <v>0.94681255399999997</v>
      </c>
      <c r="BC9" s="2">
        <v>1.1307429359999901</v>
      </c>
      <c r="BD9" s="2">
        <v>0.94681255399999997</v>
      </c>
      <c r="BE9" s="2">
        <v>0.94681255399999997</v>
      </c>
      <c r="BF9" s="2">
        <v>0.896314480999999</v>
      </c>
      <c r="BG9" s="2">
        <v>0.87417672299999905</v>
      </c>
      <c r="BH9" s="2">
        <v>0.17582224099999999</v>
      </c>
      <c r="BI9" s="2">
        <v>0.17582224099999999</v>
      </c>
      <c r="BJ9" s="2">
        <v>0.22712332299999999</v>
      </c>
      <c r="BK9" s="2">
        <v>0.308990078</v>
      </c>
      <c r="BL9" s="2">
        <v>3.513968E-2</v>
      </c>
      <c r="BM9" s="2">
        <v>3.513968E-2</v>
      </c>
      <c r="BN9" s="2">
        <v>0.17582224099999999</v>
      </c>
      <c r="BO9" s="2">
        <v>3.513968E-2</v>
      </c>
      <c r="BP9" s="2">
        <v>0.17582224099999999</v>
      </c>
      <c r="BQ9" s="2">
        <v>0.17582224099999999</v>
      </c>
      <c r="BR9" s="2">
        <v>0.22712332299999999</v>
      </c>
      <c r="BS9" s="2">
        <v>0.30899682000000001</v>
      </c>
      <c r="BT9" s="2">
        <v>0</v>
      </c>
      <c r="BU9" s="2">
        <v>0</v>
      </c>
      <c r="BV9" s="2">
        <v>0</v>
      </c>
      <c r="BW9" s="2">
        <v>2.1294700000000001E-4</v>
      </c>
      <c r="BX9" s="2">
        <v>124.87115249999999</v>
      </c>
      <c r="BY9" s="2">
        <v>0</v>
      </c>
      <c r="BZ9" s="2">
        <v>0</v>
      </c>
      <c r="CA9" s="2">
        <v>0</v>
      </c>
      <c r="CB9" s="2">
        <v>11437047.880000001</v>
      </c>
      <c r="CC9" s="2">
        <v>0</v>
      </c>
      <c r="CD9" s="2">
        <v>0</v>
      </c>
      <c r="CE9" s="2">
        <v>0</v>
      </c>
      <c r="CG9" s="2">
        <f t="shared" si="0"/>
        <v>0</v>
      </c>
      <c r="CH9" s="2">
        <f t="shared" si="1"/>
        <v>11437047.880000001</v>
      </c>
      <c r="CI9" s="2">
        <f t="shared" si="7"/>
        <v>919286.09</v>
      </c>
      <c r="CJ9" s="2">
        <f t="shared" si="2"/>
        <v>114.48849125000001</v>
      </c>
      <c r="CK9" s="2">
        <f t="shared" si="3"/>
        <v>15.460403750000001</v>
      </c>
      <c r="CL9" s="2">
        <f t="shared" si="4"/>
        <v>124.79052097560977</v>
      </c>
      <c r="CM9" s="2">
        <f t="shared" si="5"/>
        <v>97.074589022966123</v>
      </c>
      <c r="CN9" s="2">
        <f t="shared" si="8"/>
        <v>906917.76699999999</v>
      </c>
      <c r="CP9" s="2">
        <v>2027</v>
      </c>
      <c r="CQ9" s="4">
        <f t="shared" si="6"/>
        <v>116066534.88695501</v>
      </c>
      <c r="CR9" s="4">
        <f t="shared" si="9"/>
        <v>41895538.541284971</v>
      </c>
      <c r="CS9" s="4">
        <f t="shared" si="10"/>
        <v>41904298.541284971</v>
      </c>
    </row>
    <row r="10" spans="1:97" x14ac:dyDescent="0.45">
      <c r="A10" s="2">
        <v>186</v>
      </c>
      <c r="B10" s="2" t="s">
        <v>146</v>
      </c>
      <c r="C10" s="2">
        <v>1</v>
      </c>
      <c r="D10" s="2">
        <v>2016</v>
      </c>
      <c r="E10" s="2">
        <v>2014</v>
      </c>
      <c r="F10" s="2">
        <v>0.31548153299999998</v>
      </c>
      <c r="G10" s="2">
        <v>1.4361285999999999E-2</v>
      </c>
      <c r="H10" s="2">
        <v>0.204158113</v>
      </c>
      <c r="I10" s="2">
        <v>0.46599906799999902</v>
      </c>
      <c r="J10" s="2">
        <v>267.95878099999999</v>
      </c>
      <c r="K10" s="2">
        <v>84.647217069999996</v>
      </c>
      <c r="L10" s="2">
        <v>83.970143320000005</v>
      </c>
      <c r="M10" s="2">
        <v>58.540687030000001</v>
      </c>
      <c r="N10" s="2">
        <v>95340.03</v>
      </c>
      <c r="O10" s="2">
        <v>13738.837</v>
      </c>
      <c r="P10" s="2">
        <v>196884.299</v>
      </c>
      <c r="Q10" s="2">
        <v>644609.30200000003</v>
      </c>
      <c r="R10" s="2">
        <v>1832.3812989999999</v>
      </c>
      <c r="S10" s="2">
        <v>80978426.75</v>
      </c>
      <c r="T10" s="2">
        <v>44193</v>
      </c>
      <c r="U10" s="2">
        <v>19.294</v>
      </c>
      <c r="V10" s="2">
        <v>30981.453949999999</v>
      </c>
      <c r="W10" s="2">
        <v>4.3658500000000002E-4</v>
      </c>
      <c r="X10" s="2">
        <v>-6.6667578440000002</v>
      </c>
      <c r="Y10" s="2">
        <v>-6.6667578440000002</v>
      </c>
      <c r="Z10" s="2">
        <v>-5.7243821109999997</v>
      </c>
      <c r="AA10" s="2">
        <v>-3.774990721</v>
      </c>
      <c r="AB10" s="2">
        <v>183.31156390000001</v>
      </c>
      <c r="AC10" s="2">
        <v>0</v>
      </c>
      <c r="AD10" s="2">
        <v>0</v>
      </c>
      <c r="AE10" s="2">
        <v>0</v>
      </c>
      <c r="AF10" s="2">
        <v>17476930</v>
      </c>
      <c r="AG10" s="2">
        <v>0</v>
      </c>
      <c r="AH10" s="2">
        <v>0</v>
      </c>
      <c r="AI10" s="2">
        <v>0</v>
      </c>
      <c r="AJ10" s="2">
        <v>91.313974920000007</v>
      </c>
      <c r="AK10" s="2">
        <v>91.313974920000007</v>
      </c>
      <c r="AL10" s="2">
        <v>89.694525429999999</v>
      </c>
      <c r="AM10" s="2">
        <v>62.315677749999999</v>
      </c>
      <c r="AN10" s="2">
        <v>84.647217069999996</v>
      </c>
      <c r="AO10" s="2">
        <v>84.647217069999996</v>
      </c>
      <c r="AP10" s="2">
        <v>83.970143320000005</v>
      </c>
      <c r="AQ10" s="2">
        <v>58.540687030000001</v>
      </c>
      <c r="AR10" s="2">
        <v>25547198.219999999</v>
      </c>
      <c r="AS10" s="2">
        <v>1162954.318</v>
      </c>
      <c r="AT10" s="2">
        <v>16532402.800000001</v>
      </c>
      <c r="AU10" s="2">
        <v>37735871.409999996</v>
      </c>
      <c r="AV10" s="2">
        <v>0.94681255399999997</v>
      </c>
      <c r="AW10" s="2">
        <v>0.94681255399999997</v>
      </c>
      <c r="AX10" s="2">
        <v>0.896314480999999</v>
      </c>
      <c r="AY10" s="2">
        <v>0.87421432499999996</v>
      </c>
      <c r="AZ10" s="2">
        <v>1.1307429359999901</v>
      </c>
      <c r="BA10" s="2">
        <v>1.1307429359999901</v>
      </c>
      <c r="BB10" s="2">
        <v>0.94681255399999997</v>
      </c>
      <c r="BC10" s="2">
        <v>1.1307429359999901</v>
      </c>
      <c r="BD10" s="2">
        <v>0.94681255399999997</v>
      </c>
      <c r="BE10" s="2">
        <v>0.94681255399999997</v>
      </c>
      <c r="BF10" s="2">
        <v>0.896314480999999</v>
      </c>
      <c r="BG10" s="2">
        <v>0.87417672299999905</v>
      </c>
      <c r="BH10" s="2">
        <v>0.17582224099999999</v>
      </c>
      <c r="BI10" s="2">
        <v>0.17582224099999999</v>
      </c>
      <c r="BJ10" s="2">
        <v>0.22712332299999999</v>
      </c>
      <c r="BK10" s="2">
        <v>0.308990078</v>
      </c>
      <c r="BL10" s="2">
        <v>3.513968E-2</v>
      </c>
      <c r="BM10" s="2">
        <v>3.513968E-2</v>
      </c>
      <c r="BN10" s="2">
        <v>0.17582224099999999</v>
      </c>
      <c r="BO10" s="2">
        <v>3.513968E-2</v>
      </c>
      <c r="BP10" s="2">
        <v>0.17582224099999999</v>
      </c>
      <c r="BQ10" s="2">
        <v>0.17582224099999999</v>
      </c>
      <c r="BR10" s="2">
        <v>0.22712332299999999</v>
      </c>
      <c r="BS10" s="2">
        <v>0.30899682000000001</v>
      </c>
      <c r="BT10" s="2">
        <v>0</v>
      </c>
      <c r="BU10" s="2">
        <v>0</v>
      </c>
      <c r="BV10" s="2">
        <v>0</v>
      </c>
      <c r="BW10" s="2">
        <v>2.1294700000000001E-4</v>
      </c>
      <c r="BX10" s="2">
        <v>138.7734476</v>
      </c>
      <c r="BY10" s="2">
        <v>0</v>
      </c>
      <c r="BZ10" s="2">
        <v>0</v>
      </c>
      <c r="CA10" s="2">
        <v>0</v>
      </c>
      <c r="CB10" s="2">
        <v>13230664.66</v>
      </c>
      <c r="CC10" s="2">
        <v>0</v>
      </c>
      <c r="CD10" s="2">
        <v>0</v>
      </c>
      <c r="CE10" s="2">
        <v>0</v>
      </c>
      <c r="CG10" s="2">
        <f t="shared" si="0"/>
        <v>0</v>
      </c>
      <c r="CH10" s="2">
        <f t="shared" si="1"/>
        <v>13230664.66</v>
      </c>
      <c r="CI10" s="2">
        <f t="shared" si="7"/>
        <v>950572.46799999999</v>
      </c>
      <c r="CJ10" s="2">
        <f t="shared" si="2"/>
        <v>119.1750375</v>
      </c>
      <c r="CK10" s="2">
        <f t="shared" si="3"/>
        <v>17.173546250000001</v>
      </c>
      <c r="CL10" s="2">
        <f t="shared" si="4"/>
        <v>128.05482861788619</v>
      </c>
      <c r="CM10" s="2">
        <f t="shared" si="5"/>
        <v>100.3673494745037</v>
      </c>
      <c r="CN10" s="2">
        <f t="shared" si="8"/>
        <v>936833.63100000005</v>
      </c>
      <c r="CP10" s="2">
        <v>2028</v>
      </c>
      <c r="CQ10" s="4">
        <f t="shared" si="6"/>
        <v>118885730.78717589</v>
      </c>
      <c r="CR10" s="4">
        <f t="shared" si="9"/>
        <v>42174469.337186098</v>
      </c>
      <c r="CS10" s="4">
        <f t="shared" si="10"/>
        <v>42183229.337186098</v>
      </c>
    </row>
    <row r="11" spans="1:97" x14ac:dyDescent="0.45">
      <c r="A11" s="2">
        <v>187</v>
      </c>
      <c r="B11" s="2" t="s">
        <v>146</v>
      </c>
      <c r="C11" s="2">
        <v>1</v>
      </c>
      <c r="D11" s="2">
        <v>2017</v>
      </c>
      <c r="E11" s="2">
        <v>2015</v>
      </c>
      <c r="F11" s="2">
        <v>0.22269777099999999</v>
      </c>
      <c r="G11" s="2">
        <v>1.1247221999999999E-2</v>
      </c>
      <c r="H11" s="2">
        <v>0.178111835</v>
      </c>
      <c r="I11" s="2">
        <v>0.58794317299999999</v>
      </c>
      <c r="J11" s="2">
        <v>198.73123509999999</v>
      </c>
      <c r="K11" s="2">
        <v>75.46821396</v>
      </c>
      <c r="L11" s="2">
        <v>74.740516349999993</v>
      </c>
      <c r="M11" s="2">
        <v>72.366722620000004</v>
      </c>
      <c r="N11" s="2">
        <v>103252.46799999999</v>
      </c>
      <c r="O11" s="2">
        <v>13731.94</v>
      </c>
      <c r="P11" s="2">
        <v>219577.27299999999</v>
      </c>
      <c r="Q11" s="2">
        <v>748595.39399999997</v>
      </c>
      <c r="R11" s="2">
        <v>2037.7408820000001</v>
      </c>
      <c r="S11" s="2">
        <v>92140529.469999999</v>
      </c>
      <c r="T11" s="2">
        <v>45217</v>
      </c>
      <c r="U11" s="2">
        <v>19.486000000000001</v>
      </c>
      <c r="V11" s="2">
        <v>32891.010110000003</v>
      </c>
      <c r="W11" s="2">
        <v>4.30944E-4</v>
      </c>
      <c r="X11" s="2">
        <v>-2.28434289199999</v>
      </c>
      <c r="Y11" s="2">
        <v>-2.28434289199999</v>
      </c>
      <c r="Z11" s="2">
        <v>-2.4119018849999998</v>
      </c>
      <c r="AA11" s="2">
        <v>-0.38768124500000001</v>
      </c>
      <c r="AB11" s="2">
        <v>123.26302109999899</v>
      </c>
      <c r="AC11" s="2">
        <v>0</v>
      </c>
      <c r="AD11" s="2">
        <v>0</v>
      </c>
      <c r="AE11" s="2">
        <v>0</v>
      </c>
      <c r="AF11" s="2">
        <v>12727211.140000001</v>
      </c>
      <c r="AG11" s="2">
        <v>0</v>
      </c>
      <c r="AH11" s="2">
        <v>0</v>
      </c>
      <c r="AI11" s="2">
        <v>0</v>
      </c>
      <c r="AJ11" s="2">
        <v>77.752556850000005</v>
      </c>
      <c r="AK11" s="2">
        <v>77.752556850000005</v>
      </c>
      <c r="AL11" s="2">
        <v>77.152418240000003</v>
      </c>
      <c r="AM11" s="2">
        <v>72.754403870000004</v>
      </c>
      <c r="AN11" s="2">
        <v>75.46821396</v>
      </c>
      <c r="AO11" s="2">
        <v>75.46821396</v>
      </c>
      <c r="AP11" s="2">
        <v>74.740516349999993</v>
      </c>
      <c r="AQ11" s="2">
        <v>72.366722620000004</v>
      </c>
      <c r="AR11" s="2">
        <v>20519490.489999998</v>
      </c>
      <c r="AS11" s="2">
        <v>1036324.98599999</v>
      </c>
      <c r="AT11" s="2">
        <v>16411318.76</v>
      </c>
      <c r="AU11" s="2">
        <v>54173395.229999997</v>
      </c>
      <c r="AV11" s="2">
        <v>0.94681255399999997</v>
      </c>
      <c r="AW11" s="2">
        <v>0.94681255399999997</v>
      </c>
      <c r="AX11" s="2">
        <v>0.896314480999999</v>
      </c>
      <c r="AY11" s="2">
        <v>0.87421432499999996</v>
      </c>
      <c r="AZ11" s="2">
        <v>1.1307429359999901</v>
      </c>
      <c r="BA11" s="2">
        <v>1.1307429359999901</v>
      </c>
      <c r="BB11" s="2">
        <v>0.94681255399999997</v>
      </c>
      <c r="BC11" s="2">
        <v>1.1307429359999901</v>
      </c>
      <c r="BD11" s="2">
        <v>0.94681255399999997</v>
      </c>
      <c r="BE11" s="2">
        <v>0.94681255399999997</v>
      </c>
      <c r="BF11" s="2">
        <v>0.896314480999999</v>
      </c>
      <c r="BG11" s="2">
        <v>0.87417672299999905</v>
      </c>
      <c r="BH11" s="2">
        <v>0.17582224099999999</v>
      </c>
      <c r="BI11" s="2">
        <v>0.17582224099999999</v>
      </c>
      <c r="BJ11" s="2">
        <v>0.22712332299999999</v>
      </c>
      <c r="BK11" s="2">
        <v>0.308990078</v>
      </c>
      <c r="BL11" s="2">
        <v>3.513968E-2</v>
      </c>
      <c r="BM11" s="2">
        <v>3.513968E-2</v>
      </c>
      <c r="BN11" s="2">
        <v>0.17582224099999999</v>
      </c>
      <c r="BO11" s="2">
        <v>3.513968E-2</v>
      </c>
      <c r="BP11" s="2">
        <v>0.17582224099999999</v>
      </c>
      <c r="BQ11" s="2">
        <v>0.17582224099999999</v>
      </c>
      <c r="BR11" s="2">
        <v>0.22712332299999999</v>
      </c>
      <c r="BS11" s="2">
        <v>0.30899682000000001</v>
      </c>
      <c r="BT11" s="2">
        <v>0</v>
      </c>
      <c r="BU11" s="2">
        <v>0</v>
      </c>
      <c r="BV11" s="2">
        <v>0</v>
      </c>
      <c r="BW11" s="2">
        <v>2.1294700000000001E-4</v>
      </c>
      <c r="BX11" s="2">
        <v>147.0038342</v>
      </c>
      <c r="BY11" s="2">
        <v>0</v>
      </c>
      <c r="BZ11" s="2">
        <v>0</v>
      </c>
      <c r="CA11" s="2">
        <v>0</v>
      </c>
      <c r="CB11" s="2">
        <v>15178508.689999999</v>
      </c>
      <c r="CC11" s="2">
        <v>0</v>
      </c>
      <c r="CD11" s="2">
        <v>0</v>
      </c>
      <c r="CE11" s="2">
        <v>0</v>
      </c>
      <c r="CG11" s="2">
        <f t="shared" si="0"/>
        <v>0</v>
      </c>
      <c r="CH11" s="2">
        <f t="shared" si="1"/>
        <v>15178508.689999999</v>
      </c>
      <c r="CI11" s="2">
        <f t="shared" si="7"/>
        <v>1085157.075</v>
      </c>
      <c r="CJ11" s="2">
        <f t="shared" si="2"/>
        <v>129.065585</v>
      </c>
      <c r="CK11" s="2">
        <f t="shared" si="3"/>
        <v>17.164925</v>
      </c>
      <c r="CL11" s="2">
        <f t="shared" si="4"/>
        <v>142.81448650406503</v>
      </c>
      <c r="CM11" s="2">
        <f t="shared" si="5"/>
        <v>116.55825519657454</v>
      </c>
      <c r="CN11" s="2">
        <f t="shared" si="8"/>
        <v>1071425.135</v>
      </c>
      <c r="CP11" s="2">
        <v>2029</v>
      </c>
      <c r="CQ11" s="4">
        <f t="shared" si="6"/>
        <v>121756316.66832891</v>
      </c>
      <c r="CR11" s="4">
        <f t="shared" si="9"/>
        <v>42456190.359165974</v>
      </c>
      <c r="CS11" s="4">
        <f t="shared" si="10"/>
        <v>42464950.359165974</v>
      </c>
    </row>
    <row r="12" spans="1:97" x14ac:dyDescent="0.45">
      <c r="A12" s="2">
        <v>188</v>
      </c>
      <c r="B12" s="2" t="s">
        <v>146</v>
      </c>
      <c r="C12" s="2">
        <v>1</v>
      </c>
      <c r="D12" s="2">
        <v>2018</v>
      </c>
      <c r="E12" s="2">
        <v>2016</v>
      </c>
      <c r="F12" s="2">
        <v>0.26220141899999999</v>
      </c>
      <c r="G12" s="2">
        <v>1.0048945E-2</v>
      </c>
      <c r="H12" s="2">
        <v>0.17947998300000001</v>
      </c>
      <c r="I12" s="2">
        <v>0.548269652</v>
      </c>
      <c r="J12" s="2">
        <v>177.9818611</v>
      </c>
      <c r="K12" s="2">
        <v>62.634327460000002</v>
      </c>
      <c r="L12" s="2">
        <v>57.760109509999999</v>
      </c>
      <c r="M12" s="2">
        <v>53.94571002</v>
      </c>
      <c r="N12" s="2">
        <v>105060.863</v>
      </c>
      <c r="O12" s="2">
        <v>11441.678</v>
      </c>
      <c r="P12" s="2">
        <v>221599.962</v>
      </c>
      <c r="Q12" s="2">
        <v>724801.299</v>
      </c>
      <c r="R12" s="2">
        <v>1529.8751150000001</v>
      </c>
      <c r="S12" s="2">
        <v>71315128.489999995</v>
      </c>
      <c r="T12" s="2">
        <v>46615</v>
      </c>
      <c r="U12" s="2">
        <v>19.565999999999999</v>
      </c>
      <c r="V12" s="2">
        <v>34773.897409999998</v>
      </c>
      <c r="W12" s="2">
        <v>4.1973599999999998E-4</v>
      </c>
      <c r="X12" s="2">
        <v>-14.791792490000001</v>
      </c>
      <c r="Y12" s="2">
        <v>-14.791792490000001</v>
      </c>
      <c r="Z12" s="2">
        <v>-7.3144806089999896</v>
      </c>
      <c r="AA12" s="2">
        <v>-6.0868455679999904</v>
      </c>
      <c r="AB12" s="2">
        <v>115.347533599999</v>
      </c>
      <c r="AC12" s="2">
        <v>0</v>
      </c>
      <c r="AD12" s="2">
        <v>0</v>
      </c>
      <c r="AE12" s="2">
        <v>0</v>
      </c>
      <c r="AF12" s="2">
        <v>12118511.43</v>
      </c>
      <c r="AG12" s="2">
        <v>0</v>
      </c>
      <c r="AH12" s="2">
        <v>0</v>
      </c>
      <c r="AI12" s="2">
        <v>0</v>
      </c>
      <c r="AJ12" s="2">
        <v>77.42611995</v>
      </c>
      <c r="AK12" s="2">
        <v>77.42611995</v>
      </c>
      <c r="AL12" s="2">
        <v>65.074590110000003</v>
      </c>
      <c r="AM12" s="2">
        <v>60.03255558</v>
      </c>
      <c r="AN12" s="2">
        <v>62.634327460000002</v>
      </c>
      <c r="AO12" s="2">
        <v>62.634327460000002</v>
      </c>
      <c r="AP12" s="2">
        <v>57.760109509999999</v>
      </c>
      <c r="AQ12" s="2">
        <v>53.94571002</v>
      </c>
      <c r="AR12" s="2">
        <v>18698927.920000002</v>
      </c>
      <c r="AS12" s="2">
        <v>716641.80649999995</v>
      </c>
      <c r="AT12" s="2">
        <v>12799638.07</v>
      </c>
      <c r="AU12" s="2">
        <v>39099920.689999998</v>
      </c>
      <c r="AV12" s="2">
        <v>0.94681255399999997</v>
      </c>
      <c r="AW12" s="2">
        <v>0.94681255399999997</v>
      </c>
      <c r="AX12" s="2">
        <v>0.896314480999999</v>
      </c>
      <c r="AY12" s="2">
        <v>0.87421432499999996</v>
      </c>
      <c r="AZ12" s="2">
        <v>1.1307429359999901</v>
      </c>
      <c r="BA12" s="2">
        <v>1.1307429359999901</v>
      </c>
      <c r="BB12" s="2">
        <v>0.94681255399999997</v>
      </c>
      <c r="BC12" s="2">
        <v>1.1307429359999901</v>
      </c>
      <c r="BD12" s="2">
        <v>0.94681255399999997</v>
      </c>
      <c r="BE12" s="2">
        <v>0.94681255399999997</v>
      </c>
      <c r="BF12" s="2">
        <v>0.896314480999999</v>
      </c>
      <c r="BG12" s="2">
        <v>0.87417672299999905</v>
      </c>
      <c r="BH12" s="2">
        <v>0.17582224099999999</v>
      </c>
      <c r="BI12" s="2">
        <v>0.17582224099999999</v>
      </c>
      <c r="BJ12" s="2">
        <v>0.22712332299999999</v>
      </c>
      <c r="BK12" s="2">
        <v>0.308990078</v>
      </c>
      <c r="BL12" s="2">
        <v>3.513968E-2</v>
      </c>
      <c r="BM12" s="2">
        <v>3.513968E-2</v>
      </c>
      <c r="BN12" s="2">
        <v>0.17582224099999999</v>
      </c>
      <c r="BO12" s="2">
        <v>3.513968E-2</v>
      </c>
      <c r="BP12" s="2">
        <v>0.17582224099999999</v>
      </c>
      <c r="BQ12" s="2">
        <v>0.17582224099999999</v>
      </c>
      <c r="BR12" s="2">
        <v>0.22712332299999999</v>
      </c>
      <c r="BS12" s="2">
        <v>0.30899682000000001</v>
      </c>
      <c r="BT12" s="2">
        <v>0</v>
      </c>
      <c r="BU12" s="2">
        <v>0</v>
      </c>
      <c r="BV12" s="2">
        <v>0</v>
      </c>
      <c r="BW12" s="2">
        <v>2.1294700000000001E-4</v>
      </c>
      <c r="BX12" s="2">
        <v>155.41779119999899</v>
      </c>
      <c r="BY12" s="2">
        <v>0</v>
      </c>
      <c r="BZ12" s="2">
        <v>0</v>
      </c>
      <c r="CA12" s="2">
        <v>0</v>
      </c>
      <c r="CB12" s="2">
        <v>16328327.27</v>
      </c>
      <c r="CC12" s="2">
        <v>0</v>
      </c>
      <c r="CD12" s="2">
        <v>0</v>
      </c>
      <c r="CE12" s="2">
        <v>0</v>
      </c>
      <c r="CG12" s="2">
        <f t="shared" si="0"/>
        <v>0</v>
      </c>
      <c r="CH12" s="2">
        <f t="shared" si="1"/>
        <v>16328327.27</v>
      </c>
      <c r="CI12" s="2">
        <f t="shared" si="7"/>
        <v>1062903.8020000001</v>
      </c>
      <c r="CJ12" s="2">
        <f t="shared" si="2"/>
        <v>131.32607874999999</v>
      </c>
      <c r="CK12" s="2">
        <f t="shared" si="3"/>
        <v>14.3020975</v>
      </c>
      <c r="CL12" s="2">
        <f t="shared" si="4"/>
        <v>144.13005658536585</v>
      </c>
      <c r="CM12" s="2">
        <f t="shared" si="5"/>
        <v>112.85345254963021</v>
      </c>
      <c r="CN12" s="2">
        <f t="shared" si="8"/>
        <v>1051462.1240000001</v>
      </c>
      <c r="CP12" s="2">
        <v>2030</v>
      </c>
      <c r="CQ12" s="4">
        <f t="shared" si="6"/>
        <v>124600224.42171691</v>
      </c>
      <c r="CR12" s="4">
        <f t="shared" si="9"/>
        <v>42732842.282125011</v>
      </c>
      <c r="CS12" s="4">
        <f t="shared" si="10"/>
        <v>42741602.282125011</v>
      </c>
    </row>
    <row r="13" spans="1:97" x14ac:dyDescent="0.45">
      <c r="A13" s="2">
        <v>189</v>
      </c>
      <c r="B13" s="2" t="s">
        <v>146</v>
      </c>
      <c r="C13" s="2">
        <v>1</v>
      </c>
      <c r="D13" s="2">
        <v>2019</v>
      </c>
      <c r="E13" s="2">
        <v>2017</v>
      </c>
      <c r="F13" s="2">
        <v>0.32934618399999999</v>
      </c>
      <c r="G13" s="2">
        <v>2.1214384999999999E-2</v>
      </c>
      <c r="H13" s="2">
        <v>0.198324793</v>
      </c>
      <c r="I13" s="2">
        <v>0.45111463699999999</v>
      </c>
      <c r="J13" s="2">
        <v>258.36461119999899</v>
      </c>
      <c r="K13" s="2">
        <v>132.26180109999899</v>
      </c>
      <c r="L13" s="2">
        <v>78.173469100000005</v>
      </c>
      <c r="M13" s="2">
        <v>54.713547740000003</v>
      </c>
      <c r="N13" s="2">
        <v>106597.897</v>
      </c>
      <c r="O13" s="2">
        <v>13412.973</v>
      </c>
      <c r="P13" s="2">
        <v>212151.76699999999</v>
      </c>
      <c r="Q13" s="2">
        <v>689479.04399999999</v>
      </c>
      <c r="R13" s="2">
        <v>1738.1395600000001</v>
      </c>
      <c r="S13" s="2">
        <v>83623632.379999995</v>
      </c>
      <c r="T13" s="2">
        <v>48111</v>
      </c>
      <c r="U13" s="2">
        <v>19.95</v>
      </c>
      <c r="V13" s="2">
        <v>35126.961960000001</v>
      </c>
      <c r="W13" s="2">
        <v>4.14666E-4</v>
      </c>
      <c r="X13" s="2">
        <v>8.3217323679999993</v>
      </c>
      <c r="Y13" s="2">
        <v>8.3217323679999993</v>
      </c>
      <c r="Z13" s="2">
        <v>0.85280619400000002</v>
      </c>
      <c r="AA13" s="2">
        <v>0.17298313300000001</v>
      </c>
      <c r="AB13" s="2">
        <v>126.10281019999999</v>
      </c>
      <c r="AC13" s="2">
        <v>0</v>
      </c>
      <c r="AD13" s="2">
        <v>0</v>
      </c>
      <c r="AE13" s="2">
        <v>0</v>
      </c>
      <c r="AF13" s="2">
        <v>13442294.369999999</v>
      </c>
      <c r="AG13" s="2">
        <v>0</v>
      </c>
      <c r="AH13" s="2">
        <v>0</v>
      </c>
      <c r="AI13" s="2">
        <v>0</v>
      </c>
      <c r="AJ13" s="2">
        <v>123.9400687</v>
      </c>
      <c r="AK13" s="2">
        <v>123.9400687</v>
      </c>
      <c r="AL13" s="2">
        <v>77.320662909999996</v>
      </c>
      <c r="AM13" s="2">
        <v>54.540564609999997</v>
      </c>
      <c r="AN13" s="2">
        <v>132.26180109999899</v>
      </c>
      <c r="AO13" s="2">
        <v>132.26180109999899</v>
      </c>
      <c r="AP13" s="2">
        <v>78.173469100000005</v>
      </c>
      <c r="AQ13" s="2">
        <v>54.713547740000003</v>
      </c>
      <c r="AR13" s="2">
        <v>27541124.219999999</v>
      </c>
      <c r="AS13" s="2">
        <v>1774023.9669999999</v>
      </c>
      <c r="AT13" s="2">
        <v>16584639.6</v>
      </c>
      <c r="AU13" s="2">
        <v>37723844.590000004</v>
      </c>
      <c r="AV13" s="2">
        <v>0.94681255399999997</v>
      </c>
      <c r="AW13" s="2">
        <v>0.94681255399999997</v>
      </c>
      <c r="AX13" s="2">
        <v>0.896314480999999</v>
      </c>
      <c r="AY13" s="2">
        <v>0.87421432499999996</v>
      </c>
      <c r="AZ13" s="2">
        <v>1.1307429359999901</v>
      </c>
      <c r="BA13" s="2">
        <v>1.1307429359999901</v>
      </c>
      <c r="BB13" s="2">
        <v>0.94681255399999997</v>
      </c>
      <c r="BC13" s="2">
        <v>1.1307429359999901</v>
      </c>
      <c r="BD13" s="2">
        <v>0.94681255399999997</v>
      </c>
      <c r="BE13" s="2">
        <v>0.94681255399999997</v>
      </c>
      <c r="BF13" s="2">
        <v>0.896314480999999</v>
      </c>
      <c r="BG13" s="2">
        <v>0.87417672299999905</v>
      </c>
      <c r="BH13" s="2">
        <v>0.17582224099999999</v>
      </c>
      <c r="BI13" s="2">
        <v>0.17582224099999999</v>
      </c>
      <c r="BJ13" s="2">
        <v>0.22712332299999999</v>
      </c>
      <c r="BK13" s="2">
        <v>0.308990078</v>
      </c>
      <c r="BL13" s="2">
        <v>3.513968E-2</v>
      </c>
      <c r="BM13" s="2">
        <v>3.513968E-2</v>
      </c>
      <c r="BN13" s="2">
        <v>0.17582224099999999</v>
      </c>
      <c r="BO13" s="2">
        <v>3.513968E-2</v>
      </c>
      <c r="BP13" s="2">
        <v>0.17582224099999999</v>
      </c>
      <c r="BQ13" s="2">
        <v>0.17582224099999999</v>
      </c>
      <c r="BR13" s="2">
        <v>0.22712332299999999</v>
      </c>
      <c r="BS13" s="2">
        <v>0.30899682000000001</v>
      </c>
      <c r="BT13" s="2">
        <v>0</v>
      </c>
      <c r="BU13" s="2">
        <v>0</v>
      </c>
      <c r="BV13" s="2">
        <v>0</v>
      </c>
      <c r="BW13" s="2">
        <v>2.1294700000000001E-4</v>
      </c>
      <c r="BX13" s="2">
        <v>150.64252490000001</v>
      </c>
      <c r="BY13" s="2">
        <v>0</v>
      </c>
      <c r="BZ13" s="2">
        <v>0</v>
      </c>
      <c r="CA13" s="2">
        <v>0</v>
      </c>
      <c r="CB13" s="2">
        <v>16058176.35</v>
      </c>
      <c r="CC13" s="2">
        <v>0</v>
      </c>
      <c r="CD13" s="2">
        <v>0</v>
      </c>
      <c r="CE13" s="2">
        <v>0</v>
      </c>
      <c r="CG13" s="2">
        <f t="shared" si="0"/>
        <v>0</v>
      </c>
      <c r="CH13" s="2">
        <f t="shared" si="1"/>
        <v>16058176.35</v>
      </c>
      <c r="CI13" s="2">
        <f t="shared" si="7"/>
        <v>1021641.681</v>
      </c>
      <c r="CJ13" s="2">
        <f t="shared" si="2"/>
        <v>133.24737124999999</v>
      </c>
      <c r="CK13" s="2">
        <f t="shared" si="3"/>
        <v>16.766216249999999</v>
      </c>
      <c r="CL13" s="2">
        <f t="shared" si="4"/>
        <v>137.98488910569105</v>
      </c>
      <c r="CM13" s="2">
        <f t="shared" si="5"/>
        <v>107.35368532502919</v>
      </c>
      <c r="CN13" s="2">
        <f t="shared" si="8"/>
        <v>1008228.708</v>
      </c>
      <c r="CP13" s="2">
        <v>2031</v>
      </c>
      <c r="CQ13" s="4">
        <f t="shared" si="6"/>
        <v>127456356.41586831</v>
      </c>
      <c r="CR13" s="4">
        <f t="shared" si="9"/>
        <v>43008388.29425922</v>
      </c>
      <c r="CS13" s="4">
        <f t="shared" si="10"/>
        <v>43017148.29425922</v>
      </c>
    </row>
    <row r="14" spans="1:97" x14ac:dyDescent="0.45">
      <c r="A14" s="2">
        <v>231</v>
      </c>
      <c r="B14" s="2" t="s">
        <v>146</v>
      </c>
      <c r="C14" s="2">
        <v>1</v>
      </c>
      <c r="D14" s="2">
        <v>2020</v>
      </c>
      <c r="E14" s="2">
        <v>2018</v>
      </c>
      <c r="F14" s="2">
        <v>0.26798969237187598</v>
      </c>
      <c r="G14" s="2">
        <v>1.7281483864030701E-2</v>
      </c>
      <c r="H14" s="2">
        <v>0.20295799172305301</v>
      </c>
      <c r="I14" s="2">
        <v>0.51177083204103802</v>
      </c>
      <c r="J14" s="2">
        <v>272.04371318128</v>
      </c>
      <c r="K14" s="2">
        <v>123.225530710626</v>
      </c>
      <c r="L14" s="2">
        <v>92.130272870365701</v>
      </c>
      <c r="M14" s="2">
        <v>71.523136436681796</v>
      </c>
      <c r="N14" s="2">
        <v>106148.221161808</v>
      </c>
      <c r="O14" s="2">
        <v>13342.5713087236</v>
      </c>
      <c r="P14" s="2">
        <v>209586.35225813801</v>
      </c>
      <c r="Q14" s="2">
        <v>680750.82874383696</v>
      </c>
      <c r="R14" s="2">
        <v>1967.37868844387</v>
      </c>
      <c r="S14" s="2">
        <v>95139135.244279206</v>
      </c>
      <c r="T14" s="2">
        <v>48358.3235922569</v>
      </c>
      <c r="U14" s="2">
        <v>19.95</v>
      </c>
      <c r="V14" s="2">
        <v>35686.8729217855</v>
      </c>
      <c r="W14" s="2">
        <v>4.12534331884458E-4</v>
      </c>
      <c r="X14" s="2">
        <v>-6.9222268260004398</v>
      </c>
      <c r="Y14" s="2">
        <v>-6.9222268260004398</v>
      </c>
      <c r="Z14" s="2">
        <v>-10.6576155586796</v>
      </c>
      <c r="AA14" s="2">
        <v>-10.2910530490393</v>
      </c>
      <c r="AB14" s="2">
        <v>148.818182470653</v>
      </c>
      <c r="AC14" s="2">
        <v>0</v>
      </c>
      <c r="AD14" s="2">
        <v>0</v>
      </c>
      <c r="AE14" s="2">
        <v>0</v>
      </c>
      <c r="AF14" s="2">
        <v>12416136.6999879</v>
      </c>
      <c r="AG14" s="2">
        <v>0</v>
      </c>
      <c r="AH14" s="2">
        <v>0</v>
      </c>
      <c r="AI14" s="2">
        <v>0</v>
      </c>
      <c r="AJ14" s="2">
        <v>130.14775753662701</v>
      </c>
      <c r="AK14" s="2">
        <v>130.14775753662701</v>
      </c>
      <c r="AL14" s="2">
        <v>102.787888429045</v>
      </c>
      <c r="AM14" s="2">
        <v>81.814189485721201</v>
      </c>
      <c r="AN14" s="2">
        <v>123.225530710626</v>
      </c>
      <c r="AO14" s="2">
        <v>123.225530710626</v>
      </c>
      <c r="AP14" s="2">
        <v>92.130272870365701</v>
      </c>
      <c r="AQ14" s="2">
        <v>71.523136436681796</v>
      </c>
      <c r="AR14" s="2">
        <v>25496307.586640701</v>
      </c>
      <c r="AS14" s="2">
        <v>1644145.4305618401</v>
      </c>
      <c r="AT14" s="2">
        <v>19309247.8234469</v>
      </c>
      <c r="AU14" s="2">
        <v>48689434.403629698</v>
      </c>
      <c r="AV14" s="2">
        <v>0.94661285084411595</v>
      </c>
      <c r="AW14" s="2">
        <v>0.94661285084411595</v>
      </c>
      <c r="AX14" s="2">
        <v>0.89577255329998096</v>
      </c>
      <c r="AY14" s="2">
        <v>0.87366098470089804</v>
      </c>
      <c r="AZ14" s="2">
        <v>1.13012284111127</v>
      </c>
      <c r="BA14" s="2">
        <v>1.13012284111127</v>
      </c>
      <c r="BB14" s="2">
        <v>0.94624009426559397</v>
      </c>
      <c r="BC14" s="2">
        <v>1.1288820849444201</v>
      </c>
      <c r="BD14" s="2">
        <v>0.94661285084411595</v>
      </c>
      <c r="BE14" s="2">
        <v>0.94661285084411595</v>
      </c>
      <c r="BF14" s="2">
        <v>0.89577255329998096</v>
      </c>
      <c r="BG14" s="2">
        <v>0.87362340650135695</v>
      </c>
      <c r="BH14" s="2">
        <v>0.17582224099999999</v>
      </c>
      <c r="BI14" s="2">
        <v>0.17582224099999999</v>
      </c>
      <c r="BJ14" s="2">
        <v>0.22712332299999999</v>
      </c>
      <c r="BK14" s="2">
        <v>0.308990078</v>
      </c>
      <c r="BL14" s="2">
        <v>3.513968E-2</v>
      </c>
      <c r="BM14" s="2">
        <v>3.513968E-2</v>
      </c>
      <c r="BN14" s="2">
        <v>0.17582224099999999</v>
      </c>
      <c r="BO14" s="2">
        <v>3.513968E-2</v>
      </c>
      <c r="BP14" s="2">
        <v>0.17582224099999999</v>
      </c>
      <c r="BQ14" s="2">
        <v>0.17582224099999999</v>
      </c>
      <c r="BR14" s="2">
        <v>0.22712332299999999</v>
      </c>
      <c r="BS14" s="2">
        <v>0.30899682000000001</v>
      </c>
      <c r="BT14" s="2">
        <v>0</v>
      </c>
      <c r="BU14" s="2">
        <v>0</v>
      </c>
      <c r="BV14" s="2">
        <v>0</v>
      </c>
      <c r="BW14" s="2">
        <v>2.1294700000000001E-4</v>
      </c>
      <c r="BX14" s="2">
        <v>158.48481607982299</v>
      </c>
      <c r="BY14" s="2">
        <v>0</v>
      </c>
      <c r="BZ14" s="2">
        <v>0</v>
      </c>
      <c r="CA14" s="2">
        <v>0</v>
      </c>
      <c r="CB14" s="2">
        <v>16894148.100540899</v>
      </c>
      <c r="CC14" s="2">
        <v>0</v>
      </c>
      <c r="CD14" s="2">
        <v>0</v>
      </c>
      <c r="CE14" s="2">
        <v>0</v>
      </c>
      <c r="CG14" s="2">
        <f t="shared" si="0"/>
        <v>0</v>
      </c>
      <c r="CH14" s="2">
        <f t="shared" si="1"/>
        <v>16894148.100540899</v>
      </c>
      <c r="CI14" s="2">
        <f t="shared" si="7"/>
        <v>1009827.9734725065</v>
      </c>
      <c r="CJ14" s="2">
        <f t="shared" si="2"/>
        <v>132.68527645226001</v>
      </c>
      <c r="CK14" s="2">
        <f t="shared" si="3"/>
        <v>16.678214135904501</v>
      </c>
      <c r="CL14" s="2">
        <f t="shared" si="4"/>
        <v>136.31632667195967</v>
      </c>
      <c r="CM14" s="2">
        <f t="shared" si="5"/>
        <v>105.99467944629615</v>
      </c>
      <c r="CN14" s="2">
        <f t="shared" si="8"/>
        <v>996485.40216378297</v>
      </c>
      <c r="CP14" s="2">
        <v>2032</v>
      </c>
      <c r="CQ14" s="4">
        <f t="shared" si="6"/>
        <v>130465767.35942473</v>
      </c>
      <c r="CR14" s="4">
        <f t="shared" si="9"/>
        <v>43296776.192712925</v>
      </c>
      <c r="CS14" s="4">
        <f t="shared" si="10"/>
        <v>43305536.192712925</v>
      </c>
    </row>
    <row r="15" spans="1:97" x14ac:dyDescent="0.45">
      <c r="A15" s="2">
        <v>253</v>
      </c>
      <c r="B15" s="2" t="s">
        <v>146</v>
      </c>
      <c r="C15" s="2">
        <v>1</v>
      </c>
      <c r="D15" s="2">
        <v>2021</v>
      </c>
      <c r="E15" s="2">
        <v>2019</v>
      </c>
      <c r="F15" s="2">
        <v>0.289455495500127</v>
      </c>
      <c r="G15" s="2">
        <v>1.6748715797143501E-2</v>
      </c>
      <c r="H15" s="2">
        <v>0.19699893658240999</v>
      </c>
      <c r="I15" s="2">
        <v>0.49679685212031799</v>
      </c>
      <c r="J15" s="2">
        <v>264.583802420849</v>
      </c>
      <c r="K15" s="2">
        <v>123.199539792715</v>
      </c>
      <c r="L15" s="2">
        <v>92.074569266399607</v>
      </c>
      <c r="M15" s="2">
        <v>71.477865348601</v>
      </c>
      <c r="N15" s="2">
        <v>106981.08777594801</v>
      </c>
      <c r="O15" s="2">
        <v>13414.780676632799</v>
      </c>
      <c r="P15" s="2">
        <v>211122.89616221999</v>
      </c>
      <c r="Q15" s="2">
        <v>685833.05073275405</v>
      </c>
      <c r="R15" s="2">
        <v>2030.0795612448701</v>
      </c>
      <c r="S15" s="2">
        <v>98675911.980262697</v>
      </c>
      <c r="T15" s="2">
        <v>48606.918597689502</v>
      </c>
      <c r="U15" s="2">
        <v>19.95</v>
      </c>
      <c r="V15" s="2">
        <v>36255.708660085598</v>
      </c>
      <c r="W15" s="2">
        <v>4.1041362200748598E-4</v>
      </c>
      <c r="X15" s="2">
        <v>-6.9482177439117301</v>
      </c>
      <c r="Y15" s="2">
        <v>-6.9482177439117301</v>
      </c>
      <c r="Z15" s="2">
        <v>-10.7133191626457</v>
      </c>
      <c r="AA15" s="2">
        <v>-10.3363241371201</v>
      </c>
      <c r="AB15" s="2">
        <v>141.384262628134</v>
      </c>
      <c r="AC15" s="2">
        <v>0</v>
      </c>
      <c r="AD15" s="2">
        <v>0</v>
      </c>
      <c r="AE15" s="2">
        <v>0</v>
      </c>
      <c r="AF15" s="2">
        <v>15382264.215652799</v>
      </c>
      <c r="AG15" s="2">
        <v>0</v>
      </c>
      <c r="AH15" s="2">
        <v>0</v>
      </c>
      <c r="AI15" s="2">
        <v>0</v>
      </c>
      <c r="AJ15" s="2">
        <v>130.14775753662701</v>
      </c>
      <c r="AK15" s="2">
        <v>130.14775753662701</v>
      </c>
      <c r="AL15" s="2">
        <v>102.787888429045</v>
      </c>
      <c r="AM15" s="2">
        <v>81.814189485721201</v>
      </c>
      <c r="AN15" s="2">
        <v>123.199539792715</v>
      </c>
      <c r="AO15" s="2">
        <v>123.199539792715</v>
      </c>
      <c r="AP15" s="2">
        <v>92.074569266399607</v>
      </c>
      <c r="AQ15" s="2">
        <v>71.477865348601</v>
      </c>
      <c r="AR15" s="2">
        <v>28562284.996173799</v>
      </c>
      <c r="AS15" s="2">
        <v>1652694.80578137</v>
      </c>
      <c r="AT15" s="2">
        <v>19439049.726411302</v>
      </c>
      <c r="AU15" s="2">
        <v>49021882.451896101</v>
      </c>
      <c r="AV15" s="2">
        <v>0.946984219403737</v>
      </c>
      <c r="AW15" s="2">
        <v>0.946984219403737</v>
      </c>
      <c r="AX15" s="2">
        <v>0.89610091290960903</v>
      </c>
      <c r="AY15" s="2">
        <v>0.87398710542523905</v>
      </c>
      <c r="AZ15" s="2">
        <v>1.13127558210506</v>
      </c>
      <c r="BA15" s="2">
        <v>1.13127558210506</v>
      </c>
      <c r="BB15" s="2">
        <v>0.94658695355127198</v>
      </c>
      <c r="BC15" s="2">
        <v>1.12997769847092</v>
      </c>
      <c r="BD15" s="2">
        <v>0.946984219403737</v>
      </c>
      <c r="BE15" s="2">
        <v>0.946984219403737</v>
      </c>
      <c r="BF15" s="2">
        <v>0.89610091290960903</v>
      </c>
      <c r="BG15" s="2">
        <v>0.87394951319848302</v>
      </c>
      <c r="BH15" s="2">
        <v>0.17582224099999999</v>
      </c>
      <c r="BI15" s="2">
        <v>0.17582224099999999</v>
      </c>
      <c r="BJ15" s="2">
        <v>0.22712332299999999</v>
      </c>
      <c r="BK15" s="2">
        <v>0.308990078</v>
      </c>
      <c r="BL15" s="2">
        <v>3.513968E-2</v>
      </c>
      <c r="BM15" s="2">
        <v>3.513968E-2</v>
      </c>
      <c r="BN15" s="2">
        <v>0.17582224099999999</v>
      </c>
      <c r="BO15" s="2">
        <v>3.513968E-2</v>
      </c>
      <c r="BP15" s="2">
        <v>0.17582224099999999</v>
      </c>
      <c r="BQ15" s="2">
        <v>0.17582224099999999</v>
      </c>
      <c r="BR15" s="2">
        <v>0.22712332299999999</v>
      </c>
      <c r="BS15" s="2">
        <v>0.30899682000000001</v>
      </c>
      <c r="BT15" s="2">
        <v>0</v>
      </c>
      <c r="BU15" s="2">
        <v>0</v>
      </c>
      <c r="BV15" s="2">
        <v>0</v>
      </c>
      <c r="BW15" s="2">
        <v>2.1294700000000001E-4</v>
      </c>
      <c r="BX15" s="2">
        <v>148.818182470653</v>
      </c>
      <c r="BY15" s="2">
        <v>0</v>
      </c>
      <c r="BZ15" s="2">
        <v>0</v>
      </c>
      <c r="CA15" s="2">
        <v>0</v>
      </c>
      <c r="CB15" s="2">
        <v>15796785.345793299</v>
      </c>
      <c r="CC15" s="2">
        <v>0</v>
      </c>
      <c r="CD15" s="2">
        <v>0</v>
      </c>
      <c r="CE15" s="2">
        <v>0</v>
      </c>
      <c r="CG15" s="2">
        <f t="shared" si="0"/>
        <v>0</v>
      </c>
      <c r="CH15" s="2">
        <f t="shared" si="1"/>
        <v>15796785.345793299</v>
      </c>
      <c r="CI15" s="2">
        <f t="shared" si="7"/>
        <v>1017351.8153475549</v>
      </c>
      <c r="CJ15" s="2">
        <f t="shared" si="2"/>
        <v>133.726359719935</v>
      </c>
      <c r="CK15" s="2">
        <f t="shared" si="3"/>
        <v>16.768475845790999</v>
      </c>
      <c r="CL15" s="2">
        <f t="shared" si="4"/>
        <v>137.31570482095609</v>
      </c>
      <c r="CM15" s="2">
        <f t="shared" si="5"/>
        <v>106.78599466450044</v>
      </c>
      <c r="CN15" s="2">
        <f t="shared" si="8"/>
        <v>1003937.034670922</v>
      </c>
      <c r="CP15" s="2">
        <v>2033</v>
      </c>
      <c r="CQ15" s="4">
        <f t="shared" si="6"/>
        <v>133530732.94125552</v>
      </c>
      <c r="CR15" s="4">
        <f t="shared" si="9"/>
        <v>43588178.701178007</v>
      </c>
      <c r="CS15" s="4">
        <f t="shared" si="10"/>
        <v>43596938.701178007</v>
      </c>
    </row>
    <row r="16" spans="1:97" x14ac:dyDescent="0.45">
      <c r="A16" s="2">
        <v>275</v>
      </c>
      <c r="B16" s="2" t="s">
        <v>146</v>
      </c>
      <c r="C16" s="2">
        <v>1</v>
      </c>
      <c r="D16" s="2">
        <v>2022</v>
      </c>
      <c r="E16" s="2">
        <v>2020</v>
      </c>
      <c r="F16" s="2">
        <v>0.28467375726823002</v>
      </c>
      <c r="G16" s="2">
        <v>1.68351986814042E-2</v>
      </c>
      <c r="H16" s="2">
        <v>0.19831606235968699</v>
      </c>
      <c r="I16" s="2">
        <v>0.50017498169067698</v>
      </c>
      <c r="J16" s="2">
        <v>259.77262039758301</v>
      </c>
      <c r="K16" s="2">
        <v>123.24787257796901</v>
      </c>
      <c r="L16" s="2">
        <v>92.1083206573187</v>
      </c>
      <c r="M16" s="2">
        <v>71.504546651337506</v>
      </c>
      <c r="N16" s="2">
        <v>107798.441988648</v>
      </c>
      <c r="O16" s="2">
        <v>13490.157265215599</v>
      </c>
      <c r="P16" s="2">
        <v>212636.21084174901</v>
      </c>
      <c r="Q16" s="2">
        <v>690822.54992839601</v>
      </c>
      <c r="R16" s="2">
        <v>2021.40462372825</v>
      </c>
      <c r="S16" s="2">
        <v>98759344.344214693</v>
      </c>
      <c r="T16" s="2">
        <v>48856.791552234601</v>
      </c>
      <c r="U16" s="2">
        <v>19.95</v>
      </c>
      <c r="V16" s="2">
        <v>36833.6114325827</v>
      </c>
      <c r="W16" s="2">
        <v>4.0830381403620899E-4</v>
      </c>
      <c r="X16" s="2">
        <v>-6.8998849586574398</v>
      </c>
      <c r="Y16" s="2">
        <v>-6.8998849586574398</v>
      </c>
      <c r="Z16" s="2">
        <v>-10.6795677717266</v>
      </c>
      <c r="AA16" s="2">
        <v>-10.309642834383601</v>
      </c>
      <c r="AB16" s="2">
        <v>136.524747819613</v>
      </c>
      <c r="AC16" s="2">
        <v>0</v>
      </c>
      <c r="AD16" s="2">
        <v>0</v>
      </c>
      <c r="AE16" s="2">
        <v>0</v>
      </c>
      <c r="AF16" s="2">
        <v>14828264.977493901</v>
      </c>
      <c r="AG16" s="2">
        <v>0</v>
      </c>
      <c r="AH16" s="2">
        <v>0</v>
      </c>
      <c r="AI16" s="2">
        <v>0</v>
      </c>
      <c r="AJ16" s="2">
        <v>130.14775753662701</v>
      </c>
      <c r="AK16" s="2">
        <v>130.14775753662701</v>
      </c>
      <c r="AL16" s="2">
        <v>102.787888429045</v>
      </c>
      <c r="AM16" s="2">
        <v>81.814189485721201</v>
      </c>
      <c r="AN16" s="2">
        <v>123.24787257796901</v>
      </c>
      <c r="AO16" s="2">
        <v>123.24787257796901</v>
      </c>
      <c r="AP16" s="2">
        <v>92.1083206573187</v>
      </c>
      <c r="AQ16" s="2">
        <v>71.504546651337506</v>
      </c>
      <c r="AR16" s="2">
        <v>28114193.6198145</v>
      </c>
      <c r="AS16" s="2">
        <v>1662633.1836800601</v>
      </c>
      <c r="AT16" s="2">
        <v>19585564.291569099</v>
      </c>
      <c r="AU16" s="2">
        <v>49396953.249150902</v>
      </c>
      <c r="AV16" s="2">
        <v>0.94734597565298695</v>
      </c>
      <c r="AW16" s="2">
        <v>0.94734597565298695</v>
      </c>
      <c r="AX16" s="2">
        <v>0.89642207245471195</v>
      </c>
      <c r="AY16" s="2">
        <v>0.87430502229690799</v>
      </c>
      <c r="AZ16" s="2">
        <v>1.1323991907227899</v>
      </c>
      <c r="BA16" s="2">
        <v>1.1323991907227899</v>
      </c>
      <c r="BB16" s="2">
        <v>0.94692620712307696</v>
      </c>
      <c r="BC16" s="2">
        <v>1.13104638853406</v>
      </c>
      <c r="BD16" s="2">
        <v>0.94734597565298695</v>
      </c>
      <c r="BE16" s="2">
        <v>0.94734597565298695</v>
      </c>
      <c r="BF16" s="2">
        <v>0.89642207245471195</v>
      </c>
      <c r="BG16" s="2">
        <v>0.87426741639580496</v>
      </c>
      <c r="BH16" s="2">
        <v>0.17582224099999999</v>
      </c>
      <c r="BI16" s="2">
        <v>0.17582224099999999</v>
      </c>
      <c r="BJ16" s="2">
        <v>0.22712332299999999</v>
      </c>
      <c r="BK16" s="2">
        <v>0.308990078</v>
      </c>
      <c r="BL16" s="2">
        <v>3.513968E-2</v>
      </c>
      <c r="BM16" s="2">
        <v>3.513968E-2</v>
      </c>
      <c r="BN16" s="2">
        <v>0.17582224099999999</v>
      </c>
      <c r="BO16" s="2">
        <v>3.513968E-2</v>
      </c>
      <c r="BP16" s="2">
        <v>0.17582224099999999</v>
      </c>
      <c r="BQ16" s="2">
        <v>0.17582224099999999</v>
      </c>
      <c r="BR16" s="2">
        <v>0.22712332299999999</v>
      </c>
      <c r="BS16" s="2">
        <v>0.30899682000000001</v>
      </c>
      <c r="BT16" s="2">
        <v>0</v>
      </c>
      <c r="BU16" s="2">
        <v>0</v>
      </c>
      <c r="BV16" s="2">
        <v>0</v>
      </c>
      <c r="BW16" s="2">
        <v>2.1294700000000001E-4</v>
      </c>
      <c r="BX16" s="2">
        <v>141.384262628134</v>
      </c>
      <c r="BY16" s="2">
        <v>0</v>
      </c>
      <c r="BZ16" s="2">
        <v>0</v>
      </c>
      <c r="CA16" s="2">
        <v>0</v>
      </c>
      <c r="CB16" s="2">
        <v>15125442.210358201</v>
      </c>
      <c r="CC16" s="2">
        <v>0</v>
      </c>
      <c r="CD16" s="2">
        <v>0</v>
      </c>
      <c r="CE16" s="2">
        <v>0</v>
      </c>
      <c r="CG16" s="2">
        <f t="shared" si="0"/>
        <v>0</v>
      </c>
      <c r="CH16" s="2">
        <f t="shared" si="1"/>
        <v>15125442.210358201</v>
      </c>
      <c r="CI16" s="2">
        <f t="shared" si="7"/>
        <v>1024747.3600240087</v>
      </c>
      <c r="CJ16" s="2">
        <f t="shared" si="2"/>
        <v>134.74805248581001</v>
      </c>
      <c r="CK16" s="2">
        <f t="shared" si="3"/>
        <v>16.862696581519501</v>
      </c>
      <c r="CL16" s="2">
        <f t="shared" si="4"/>
        <v>138.29997453121888</v>
      </c>
      <c r="CM16" s="2">
        <f t="shared" si="5"/>
        <v>107.56287270196901</v>
      </c>
      <c r="CN16" s="2">
        <f t="shared" si="8"/>
        <v>1011257.202758793</v>
      </c>
      <c r="CP16" s="2">
        <v>2034</v>
      </c>
      <c r="CQ16" s="4">
        <f t="shared" si="6"/>
        <v>136651730.13784236</v>
      </c>
      <c r="CR16" s="4">
        <f t="shared" si="9"/>
        <v>43882587.821008503</v>
      </c>
      <c r="CS16" s="4">
        <f t="shared" si="10"/>
        <v>43891347.821008503</v>
      </c>
    </row>
    <row r="17" spans="1:97" x14ac:dyDescent="0.45">
      <c r="A17" s="2">
        <v>297</v>
      </c>
      <c r="B17" s="2" t="s">
        <v>146</v>
      </c>
      <c r="C17" s="2">
        <v>1</v>
      </c>
      <c r="D17" s="2">
        <v>2023</v>
      </c>
      <c r="E17" s="2">
        <v>2021</v>
      </c>
      <c r="F17" s="2">
        <v>0.28315327565378101</v>
      </c>
      <c r="G17" s="2">
        <v>1.6865044828871599E-2</v>
      </c>
      <c r="H17" s="2">
        <v>0.19873489664911401</v>
      </c>
      <c r="I17" s="2">
        <v>0.50124678286823199</v>
      </c>
      <c r="J17" s="2">
        <v>257.96983024200699</v>
      </c>
      <c r="K17" s="2">
        <v>123.29495434258401</v>
      </c>
      <c r="L17" s="2">
        <v>92.1413319688087</v>
      </c>
      <c r="M17" s="2">
        <v>71.530556762516895</v>
      </c>
      <c r="N17" s="2">
        <v>108558.542941365</v>
      </c>
      <c r="O17" s="2">
        <v>13578.835889849999</v>
      </c>
      <c r="P17" s="2">
        <v>214111.498550819</v>
      </c>
      <c r="Q17" s="2">
        <v>695633.25685718504</v>
      </c>
      <c r="R17" s="2">
        <v>2021.4758039588301</v>
      </c>
      <c r="S17" s="2">
        <v>99270530.736948401</v>
      </c>
      <c r="T17" s="2">
        <v>49107.949025428898</v>
      </c>
      <c r="U17" s="2">
        <v>19.95</v>
      </c>
      <c r="V17" s="2">
        <v>37420.725764495</v>
      </c>
      <c r="W17" s="2">
        <v>4.06204851927342E-4</v>
      </c>
      <c r="X17" s="2">
        <v>-6.8528031940426999</v>
      </c>
      <c r="Y17" s="2">
        <v>-6.8528031940426999</v>
      </c>
      <c r="Z17" s="2">
        <v>-10.646556460236701</v>
      </c>
      <c r="AA17" s="2">
        <v>-10.2836327232042</v>
      </c>
      <c r="AB17" s="2">
        <v>134.67487589942201</v>
      </c>
      <c r="AC17" s="2">
        <v>0</v>
      </c>
      <c r="AD17" s="2">
        <v>0</v>
      </c>
      <c r="AE17" s="2">
        <v>0</v>
      </c>
      <c r="AF17" s="2">
        <v>14724055.358603099</v>
      </c>
      <c r="AG17" s="2">
        <v>0</v>
      </c>
      <c r="AH17" s="2">
        <v>0</v>
      </c>
      <c r="AI17" s="2">
        <v>0</v>
      </c>
      <c r="AJ17" s="2">
        <v>130.14775753662701</v>
      </c>
      <c r="AK17" s="2">
        <v>130.14775753662701</v>
      </c>
      <c r="AL17" s="2">
        <v>102.787888429045</v>
      </c>
      <c r="AM17" s="2">
        <v>81.814189485721201</v>
      </c>
      <c r="AN17" s="2">
        <v>123.29495434258401</v>
      </c>
      <c r="AO17" s="2">
        <v>123.29495434258401</v>
      </c>
      <c r="AP17" s="2">
        <v>92.1413319688087</v>
      </c>
      <c r="AQ17" s="2">
        <v>71.530556762516895</v>
      </c>
      <c r="AR17" s="2">
        <v>28108775.9540563</v>
      </c>
      <c r="AS17" s="2">
        <v>1674201.95106451</v>
      </c>
      <c r="AT17" s="2">
        <v>19728518.666310102</v>
      </c>
      <c r="AU17" s="2">
        <v>49759034.165517397</v>
      </c>
      <c r="AV17" s="2">
        <v>0.94767996868913995</v>
      </c>
      <c r="AW17" s="2">
        <v>0.94767996868913995</v>
      </c>
      <c r="AX17" s="2">
        <v>0.89673304499800499</v>
      </c>
      <c r="AY17" s="2">
        <v>0.87460944383244299</v>
      </c>
      <c r="AZ17" s="2">
        <v>1.1334372011004901</v>
      </c>
      <c r="BA17" s="2">
        <v>1.1334372011004901</v>
      </c>
      <c r="BB17" s="2">
        <v>0.94725469976062804</v>
      </c>
      <c r="BC17" s="2">
        <v>1.1320703088603801</v>
      </c>
      <c r="BD17" s="2">
        <v>0.94767996868913995</v>
      </c>
      <c r="BE17" s="2">
        <v>0.94767996868913995</v>
      </c>
      <c r="BF17" s="2">
        <v>0.89673304499800499</v>
      </c>
      <c r="BG17" s="2">
        <v>0.87457182483745899</v>
      </c>
      <c r="BH17" s="2">
        <v>0.17582224099999999</v>
      </c>
      <c r="BI17" s="2">
        <v>0.17582224099999999</v>
      </c>
      <c r="BJ17" s="2">
        <v>0.22712332299999999</v>
      </c>
      <c r="BK17" s="2">
        <v>0.308990078</v>
      </c>
      <c r="BL17" s="2">
        <v>3.513968E-2</v>
      </c>
      <c r="BM17" s="2">
        <v>3.513968E-2</v>
      </c>
      <c r="BN17" s="2">
        <v>0.17582224099999999</v>
      </c>
      <c r="BO17" s="2">
        <v>3.513968E-2</v>
      </c>
      <c r="BP17" s="2">
        <v>0.17582224099999999</v>
      </c>
      <c r="BQ17" s="2">
        <v>0.17582224099999999</v>
      </c>
      <c r="BR17" s="2">
        <v>0.22712332299999999</v>
      </c>
      <c r="BS17" s="2">
        <v>0.30899682000000001</v>
      </c>
      <c r="BT17" s="2">
        <v>0</v>
      </c>
      <c r="BU17" s="2">
        <v>0</v>
      </c>
      <c r="BV17" s="2">
        <v>0</v>
      </c>
      <c r="BW17" s="2">
        <v>2.1294700000000001E-4</v>
      </c>
      <c r="BX17" s="2">
        <v>136.524747819613</v>
      </c>
      <c r="BY17" s="2">
        <v>0</v>
      </c>
      <c r="BZ17" s="2">
        <v>0</v>
      </c>
      <c r="CA17" s="2">
        <v>0</v>
      </c>
      <c r="CB17" s="2">
        <v>14717155.1078474</v>
      </c>
      <c r="CC17" s="2">
        <v>0</v>
      </c>
      <c r="CD17" s="2">
        <v>0</v>
      </c>
      <c r="CE17" s="2">
        <v>0</v>
      </c>
      <c r="CG17" s="2">
        <f t="shared" si="0"/>
        <v>0</v>
      </c>
      <c r="CH17" s="2">
        <f t="shared" si="1"/>
        <v>14717155.1078474</v>
      </c>
      <c r="CI17" s="2">
        <f t="shared" si="7"/>
        <v>1031882.134239219</v>
      </c>
      <c r="CJ17" s="2">
        <f t="shared" si="2"/>
        <v>135.69817867670625</v>
      </c>
      <c r="CK17" s="2">
        <f t="shared" si="3"/>
        <v>16.973544862312497</v>
      </c>
      <c r="CL17" s="2">
        <f t="shared" si="4"/>
        <v>139.2595112525652</v>
      </c>
      <c r="CM17" s="2">
        <f t="shared" si="5"/>
        <v>108.31191231719502</v>
      </c>
      <c r="CN17" s="2">
        <f t="shared" si="8"/>
        <v>1018303.2983493691</v>
      </c>
      <c r="CP17" s="2">
        <v>2035</v>
      </c>
      <c r="CQ17" s="4">
        <f t="shared" si="6"/>
        <v>139829668.5408777</v>
      </c>
      <c r="CR17" s="4">
        <f t="shared" si="9"/>
        <v>44180036.174669251</v>
      </c>
      <c r="CS17" s="4">
        <f t="shared" si="10"/>
        <v>44188796.174669251</v>
      </c>
    </row>
    <row r="18" spans="1:97" x14ac:dyDescent="0.45">
      <c r="A18" s="2">
        <v>319</v>
      </c>
      <c r="B18" s="2" t="s">
        <v>146</v>
      </c>
      <c r="C18" s="2">
        <v>1</v>
      </c>
      <c r="D18" s="2">
        <v>2024</v>
      </c>
      <c r="E18" s="2">
        <v>2022</v>
      </c>
      <c r="F18" s="2">
        <v>0.152850832859526</v>
      </c>
      <c r="G18" s="2">
        <v>1.77819953450176E-2</v>
      </c>
      <c r="H18" s="2">
        <v>0.228719496241132</v>
      </c>
      <c r="I18" s="2">
        <v>0.60064767555432397</v>
      </c>
      <c r="J18" s="2">
        <v>137.19595493490101</v>
      </c>
      <c r="K18" s="2">
        <v>137.19595493490101</v>
      </c>
      <c r="L18" s="2">
        <v>106.030828327522</v>
      </c>
      <c r="M18" s="2">
        <v>85.412994911338103</v>
      </c>
      <c r="N18" s="2">
        <v>110715.508756925</v>
      </c>
      <c r="O18" s="2">
        <v>12880.1565847288</v>
      </c>
      <c r="P18" s="2">
        <v>214364.56109848301</v>
      </c>
      <c r="Q18" s="2">
        <v>698840.08523891296</v>
      </c>
      <c r="R18" s="2">
        <v>2013.27596098246</v>
      </c>
      <c r="S18" s="2">
        <v>99376101.954051301</v>
      </c>
      <c r="T18" s="2">
        <v>49360.397620580603</v>
      </c>
      <c r="U18" s="2">
        <v>19.95</v>
      </c>
      <c r="V18" s="2">
        <v>38017.198484719796</v>
      </c>
      <c r="W18" s="2">
        <v>4.0411667992570302E-4</v>
      </c>
      <c r="X18" s="2">
        <v>-6.8093347493545497</v>
      </c>
      <c r="Y18" s="2">
        <v>-6.8093347493545497</v>
      </c>
      <c r="Z18" s="2">
        <v>-10.614592249152199</v>
      </c>
      <c r="AA18" s="2">
        <v>-10.258726722012399</v>
      </c>
      <c r="AB18" s="2">
        <v>13.8575321476293</v>
      </c>
      <c r="AC18" s="2">
        <v>13.8575321476293</v>
      </c>
      <c r="AD18" s="2">
        <v>13.8575321476293</v>
      </c>
      <c r="AE18" s="2">
        <v>13.8575321476293</v>
      </c>
      <c r="AF18" s="2">
        <v>1504353.4987097699</v>
      </c>
      <c r="AG18" s="2">
        <v>188169.15487098001</v>
      </c>
      <c r="AH18" s="2">
        <v>2967056.9743450698</v>
      </c>
      <c r="AI18" s="2">
        <v>9639760.2198585402</v>
      </c>
      <c r="AJ18" s="2">
        <v>130.14775753662701</v>
      </c>
      <c r="AK18" s="2">
        <v>130.14775753662701</v>
      </c>
      <c r="AL18" s="2">
        <v>102.787888429045</v>
      </c>
      <c r="AM18" s="2">
        <v>81.814189485721201</v>
      </c>
      <c r="AN18" s="2">
        <v>123.33842278727199</v>
      </c>
      <c r="AO18" s="2">
        <v>123.33842278727199</v>
      </c>
      <c r="AP18" s="2">
        <v>92.1732961798931</v>
      </c>
      <c r="AQ18" s="2">
        <v>71.555462763708704</v>
      </c>
      <c r="AR18" s="2">
        <v>15189719.950009899</v>
      </c>
      <c r="AS18" s="2">
        <v>1767105.38235294</v>
      </c>
      <c r="AT18" s="2">
        <v>22729251.977338001</v>
      </c>
      <c r="AU18" s="2">
        <v>59690024.644350402</v>
      </c>
      <c r="AV18" s="2">
        <v>0.94862144839270202</v>
      </c>
      <c r="AW18" s="2">
        <v>0.94862144839270202</v>
      </c>
      <c r="AX18" s="2">
        <v>0.89678603831001202</v>
      </c>
      <c r="AY18" s="2">
        <v>0.87481103873606203</v>
      </c>
      <c r="AZ18" s="2">
        <v>1.1363648572754901</v>
      </c>
      <c r="BA18" s="2">
        <v>1.1363648572754901</v>
      </c>
      <c r="BB18" s="2">
        <v>0.94731067869899199</v>
      </c>
      <c r="BC18" s="2">
        <v>1.1327487499367701</v>
      </c>
      <c r="BD18" s="2">
        <v>0.94862144839270202</v>
      </c>
      <c r="BE18" s="2">
        <v>0.94862144839270202</v>
      </c>
      <c r="BF18" s="2">
        <v>0.89678603831001202</v>
      </c>
      <c r="BG18" s="2">
        <v>0.87477341107001105</v>
      </c>
      <c r="BH18" s="2">
        <v>0.17582224099999999</v>
      </c>
      <c r="BI18" s="2">
        <v>0.17582224099999999</v>
      </c>
      <c r="BJ18" s="2">
        <v>0.22712332299999999</v>
      </c>
      <c r="BK18" s="2">
        <v>0.308990078</v>
      </c>
      <c r="BL18" s="2">
        <v>3.513968E-2</v>
      </c>
      <c r="BM18" s="2">
        <v>3.513968E-2</v>
      </c>
      <c r="BN18" s="2">
        <v>0.17582224099999999</v>
      </c>
      <c r="BO18" s="2">
        <v>3.513968E-2</v>
      </c>
      <c r="BP18" s="2">
        <v>0.17582224099999999</v>
      </c>
      <c r="BQ18" s="2">
        <v>0.17582224099999999</v>
      </c>
      <c r="BR18" s="2">
        <v>0.22712332299999999</v>
      </c>
      <c r="BS18" s="2">
        <v>0.30899682000000001</v>
      </c>
      <c r="BT18" s="2">
        <v>0</v>
      </c>
      <c r="BU18" s="2">
        <v>0</v>
      </c>
      <c r="BV18" s="2">
        <v>0</v>
      </c>
      <c r="BW18" s="2">
        <v>2.1294700000000001E-4</v>
      </c>
      <c r="BX18" s="2">
        <v>13.8575321476293</v>
      </c>
      <c r="BY18" s="2">
        <v>13.8575321476293</v>
      </c>
      <c r="BZ18" s="2">
        <v>13.8575321476293</v>
      </c>
      <c r="CA18" s="2">
        <v>13.8575321476293</v>
      </c>
      <c r="CB18" s="2">
        <v>1504353.4987097699</v>
      </c>
      <c r="CC18" s="2">
        <v>188169.15487098001</v>
      </c>
      <c r="CD18" s="2">
        <v>2967056.9743450698</v>
      </c>
      <c r="CE18" s="2">
        <v>9639760.2198585402</v>
      </c>
      <c r="CG18" s="2">
        <f t="shared" si="0"/>
        <v>0</v>
      </c>
      <c r="CH18" s="2">
        <f t="shared" si="1"/>
        <v>14299339.847784359</v>
      </c>
      <c r="CI18" s="2">
        <f t="shared" si="7"/>
        <v>1036800.3116790497</v>
      </c>
      <c r="CJ18" s="2">
        <f t="shared" si="2"/>
        <v>138.39438594615626</v>
      </c>
      <c r="CK18" s="2">
        <f t="shared" si="3"/>
        <v>16.100195730911</v>
      </c>
      <c r="CL18" s="2">
        <f t="shared" si="4"/>
        <v>139.42410477950114</v>
      </c>
      <c r="CM18" s="2">
        <f t="shared" si="5"/>
        <v>108.8112238596984</v>
      </c>
      <c r="CN18" s="2">
        <f t="shared" si="8"/>
        <v>1023920.155094321</v>
      </c>
      <c r="CP18" s="2">
        <v>2036</v>
      </c>
      <c r="CQ18" s="4">
        <f t="shared" si="6"/>
        <v>143065483.60338375</v>
      </c>
      <c r="CR18" s="4">
        <f t="shared" si="9"/>
        <v>44480557.364225402</v>
      </c>
      <c r="CS18" s="4">
        <f t="shared" si="10"/>
        <v>44489317.364225402</v>
      </c>
    </row>
    <row r="19" spans="1:97" x14ac:dyDescent="0.45">
      <c r="A19" s="2">
        <v>341</v>
      </c>
      <c r="B19" s="2" t="s">
        <v>146</v>
      </c>
      <c r="C19" s="2">
        <v>1</v>
      </c>
      <c r="D19" s="2">
        <v>2025</v>
      </c>
      <c r="E19" s="2">
        <v>2023</v>
      </c>
      <c r="F19" s="2">
        <v>0.15311769872970801</v>
      </c>
      <c r="G19" s="2">
        <v>1.78093847827746E-2</v>
      </c>
      <c r="H19" s="2">
        <v>0.228739016681449</v>
      </c>
      <c r="I19" s="2">
        <v>0.600333899806067</v>
      </c>
      <c r="J19" s="2">
        <v>136.97872980025099</v>
      </c>
      <c r="K19" s="2">
        <v>136.97872980025099</v>
      </c>
      <c r="L19" s="2">
        <v>105.696518791328</v>
      </c>
      <c r="M19" s="2">
        <v>85.089731628146197</v>
      </c>
      <c r="N19" s="2">
        <v>111526.35793541701</v>
      </c>
      <c r="O19" s="2">
        <v>12971.823886926801</v>
      </c>
      <c r="P19" s="2">
        <v>215916.000702691</v>
      </c>
      <c r="Q19" s="2">
        <v>703916.22441919299</v>
      </c>
      <c r="R19" s="2">
        <v>2010.94299055124</v>
      </c>
      <c r="S19" s="2">
        <v>99771215.058613107</v>
      </c>
      <c r="T19" s="2">
        <v>49614.143974943603</v>
      </c>
      <c r="U19" s="2">
        <v>19.95</v>
      </c>
      <c r="V19" s="2">
        <v>38623.178762553398</v>
      </c>
      <c r="W19" s="2">
        <v>4.0203924256272498E-4</v>
      </c>
      <c r="X19" s="2">
        <v>-6.68680327716958</v>
      </c>
      <c r="Y19" s="2">
        <v>-6.68680327716958</v>
      </c>
      <c r="Z19" s="2">
        <v>-10.609145178510101</v>
      </c>
      <c r="AA19" s="2">
        <v>-10.242233398368301</v>
      </c>
      <c r="AB19" s="2">
        <v>13.5177755407933</v>
      </c>
      <c r="AC19" s="2">
        <v>13.5177755407933</v>
      </c>
      <c r="AD19" s="2">
        <v>13.5177755407933</v>
      </c>
      <c r="AE19" s="2">
        <v>13.5177755407933</v>
      </c>
      <c r="AF19" s="2">
        <v>1496627.3962608599</v>
      </c>
      <c r="AG19" s="2">
        <v>174111.06564263601</v>
      </c>
      <c r="AH19" s="2">
        <v>2897732.02082999</v>
      </c>
      <c r="AI19" s="2">
        <v>9446763.4111685492</v>
      </c>
      <c r="AJ19" s="2">
        <v>130.14775753662701</v>
      </c>
      <c r="AK19" s="2">
        <v>130.14775753662701</v>
      </c>
      <c r="AL19" s="2">
        <v>102.787888429045</v>
      </c>
      <c r="AM19" s="2">
        <v>81.814189485721201</v>
      </c>
      <c r="AN19" s="2">
        <v>123.460954259457</v>
      </c>
      <c r="AO19" s="2">
        <v>123.460954259457</v>
      </c>
      <c r="AP19" s="2">
        <v>92.178743250535206</v>
      </c>
      <c r="AQ19" s="2">
        <v>71.571956087352802</v>
      </c>
      <c r="AR19" s="2">
        <v>15276738.849241599</v>
      </c>
      <c r="AS19" s="2">
        <v>1776863.9592238001</v>
      </c>
      <c r="AT19" s="2">
        <v>22821569.625620499</v>
      </c>
      <c r="AU19" s="2">
        <v>59896042.624527097</v>
      </c>
      <c r="AV19" s="2">
        <v>0.94896882019759499</v>
      </c>
      <c r="AW19" s="2">
        <v>0.94896882019759499</v>
      </c>
      <c r="AX19" s="2">
        <v>0.89711055775697801</v>
      </c>
      <c r="AY19" s="2">
        <v>0.875128755384182</v>
      </c>
      <c r="AZ19" s="2">
        <v>1.13744677134312</v>
      </c>
      <c r="BA19" s="2">
        <v>1.13744677134312</v>
      </c>
      <c r="BB19" s="2">
        <v>0.94765348146846395</v>
      </c>
      <c r="BC19" s="2">
        <v>1.1338183776759601</v>
      </c>
      <c r="BD19" s="2">
        <v>0.94896882019759499</v>
      </c>
      <c r="BE19" s="2">
        <v>0.94896882019759499</v>
      </c>
      <c r="BF19" s="2">
        <v>0.89711055775697801</v>
      </c>
      <c r="BG19" s="2">
        <v>0.87509111405239504</v>
      </c>
      <c r="BH19" s="2">
        <v>0.17582224099999999</v>
      </c>
      <c r="BI19" s="2">
        <v>0.17582224099999999</v>
      </c>
      <c r="BJ19" s="2">
        <v>0.22712332299999999</v>
      </c>
      <c r="BK19" s="2">
        <v>0.308990078</v>
      </c>
      <c r="BL19" s="2">
        <v>3.513968E-2</v>
      </c>
      <c r="BM19" s="2">
        <v>3.513968E-2</v>
      </c>
      <c r="BN19" s="2">
        <v>0.17582224099999999</v>
      </c>
      <c r="BO19" s="2">
        <v>3.513968E-2</v>
      </c>
      <c r="BP19" s="2">
        <v>0.17582224099999999</v>
      </c>
      <c r="BQ19" s="2">
        <v>0.17582224099999999</v>
      </c>
      <c r="BR19" s="2">
        <v>0.22712332299999999</v>
      </c>
      <c r="BS19" s="2">
        <v>0.30899682000000001</v>
      </c>
      <c r="BT19" s="2">
        <v>0</v>
      </c>
      <c r="BU19" s="2">
        <v>0</v>
      </c>
      <c r="BV19" s="2">
        <v>0</v>
      </c>
      <c r="BW19" s="2">
        <v>2.1294700000000001E-4</v>
      </c>
      <c r="BX19" s="2">
        <v>13.5177755407933</v>
      </c>
      <c r="BY19" s="2">
        <v>13.5177755407933</v>
      </c>
      <c r="BZ19" s="2">
        <v>13.5177755407933</v>
      </c>
      <c r="CA19" s="2">
        <v>13.5177755407933</v>
      </c>
      <c r="CB19" s="2">
        <v>1496627.3962608599</v>
      </c>
      <c r="CC19" s="2">
        <v>174111.06564263601</v>
      </c>
      <c r="CD19" s="2">
        <v>2897732.02082999</v>
      </c>
      <c r="CE19" s="2">
        <v>9446763.4111685492</v>
      </c>
      <c r="CG19" s="2">
        <f t="shared" si="0"/>
        <v>0</v>
      </c>
      <c r="CH19" s="2">
        <f t="shared" si="1"/>
        <v>14015233.893902035</v>
      </c>
      <c r="CI19" s="2">
        <f t="shared" si="7"/>
        <v>1044330.4069442279</v>
      </c>
      <c r="CJ19" s="2">
        <f t="shared" si="2"/>
        <v>139.40794741927127</v>
      </c>
      <c r="CK19" s="2">
        <f t="shared" si="3"/>
        <v>16.214779858658503</v>
      </c>
      <c r="CL19" s="2">
        <f t="shared" si="4"/>
        <v>140.43317118874211</v>
      </c>
      <c r="CM19" s="2">
        <f t="shared" si="5"/>
        <v>109.60159196873383</v>
      </c>
      <c r="CN19" s="2">
        <f t="shared" si="8"/>
        <v>1031358.583057301</v>
      </c>
      <c r="CP19" s="2">
        <v>2037</v>
      </c>
      <c r="CQ19" s="4">
        <f t="shared" si="6"/>
        <v>146360131.03543681</v>
      </c>
      <c r="CR19" s="4">
        <f t="shared" si="9"/>
        <v>44784185.598269686</v>
      </c>
      <c r="CS19" s="4">
        <f t="shared" si="10"/>
        <v>44792945.598269686</v>
      </c>
    </row>
    <row r="20" spans="1:97" x14ac:dyDescent="0.45">
      <c r="A20" s="2">
        <v>363</v>
      </c>
      <c r="B20" s="2" t="s">
        <v>146</v>
      </c>
      <c r="C20" s="2">
        <v>1</v>
      </c>
      <c r="D20" s="2">
        <v>2026</v>
      </c>
      <c r="E20" s="2">
        <v>2024</v>
      </c>
      <c r="F20" s="2">
        <v>0.15330133763457501</v>
      </c>
      <c r="G20" s="2">
        <v>1.7826417093059502E-2</v>
      </c>
      <c r="H20" s="2">
        <v>0.22881690036212499</v>
      </c>
      <c r="I20" s="2">
        <v>0.60005534491023904</v>
      </c>
      <c r="J20" s="2">
        <v>136.666324897907</v>
      </c>
      <c r="K20" s="2">
        <v>136.666324897907</v>
      </c>
      <c r="L20" s="2">
        <v>105.372260896255</v>
      </c>
      <c r="M20" s="2">
        <v>84.758110794416893</v>
      </c>
      <c r="N20" s="2">
        <v>112343.59545234501</v>
      </c>
      <c r="O20" s="2">
        <v>13063.707213313701</v>
      </c>
      <c r="P20" s="2">
        <v>217483.18787319199</v>
      </c>
      <c r="Q20" s="2">
        <v>709045.21593396796</v>
      </c>
      <c r="R20" s="2">
        <v>2008.31362600486</v>
      </c>
      <c r="S20" s="2">
        <v>100152983.35418101</v>
      </c>
      <c r="T20" s="2">
        <v>49869.194759891703</v>
      </c>
      <c r="U20" s="2">
        <v>19.95</v>
      </c>
      <c r="V20" s="2">
        <v>39238.818144996498</v>
      </c>
      <c r="W20" s="2">
        <v>3.9997248465499302E-4</v>
      </c>
      <c r="X20" s="2">
        <v>-6.6415936157313897</v>
      </c>
      <c r="Y20" s="2">
        <v>-6.6415936157313897</v>
      </c>
      <c r="Z20" s="2">
        <v>-10.5757885098024</v>
      </c>
      <c r="AA20" s="2">
        <v>-10.2162396683163</v>
      </c>
      <c r="AB20" s="2">
        <v>13.160160977012</v>
      </c>
      <c r="AC20" s="2">
        <v>13.160160977012</v>
      </c>
      <c r="AD20" s="2">
        <v>13.160160977012</v>
      </c>
      <c r="AE20" s="2">
        <v>13.160160977012</v>
      </c>
      <c r="AF20" s="2">
        <v>1467704.82360996</v>
      </c>
      <c r="AG20" s="2">
        <v>170711.29051740799</v>
      </c>
      <c r="AH20" s="2">
        <v>2841489.3267600699</v>
      </c>
      <c r="AI20" s="2">
        <v>9263650.8276871294</v>
      </c>
      <c r="AJ20" s="2">
        <v>130.14775753662701</v>
      </c>
      <c r="AK20" s="2">
        <v>130.14775753662701</v>
      </c>
      <c r="AL20" s="2">
        <v>102.787888429045</v>
      </c>
      <c r="AM20" s="2">
        <v>81.814189485721201</v>
      </c>
      <c r="AN20" s="2">
        <v>123.50616392089501</v>
      </c>
      <c r="AO20" s="2">
        <v>123.50616392089501</v>
      </c>
      <c r="AP20" s="2">
        <v>92.212099919243002</v>
      </c>
      <c r="AQ20" s="2">
        <v>71.597949817404796</v>
      </c>
      <c r="AR20" s="2">
        <v>15353586.3162893</v>
      </c>
      <c r="AS20" s="2">
        <v>1785368.85438587</v>
      </c>
      <c r="AT20" s="2">
        <v>22916695.213123199</v>
      </c>
      <c r="AU20" s="2">
        <v>60097332.970382497</v>
      </c>
      <c r="AV20" s="2">
        <v>0.949316510616531</v>
      </c>
      <c r="AW20" s="2">
        <v>0.949316510616531</v>
      </c>
      <c r="AX20" s="2">
        <v>0.89743613347903195</v>
      </c>
      <c r="AY20" s="2">
        <v>0.87544758082142804</v>
      </c>
      <c r="AZ20" s="2">
        <v>1.1385303119965899</v>
      </c>
      <c r="BA20" s="2">
        <v>1.1385303119965899</v>
      </c>
      <c r="BB20" s="2">
        <v>0.94799740002322697</v>
      </c>
      <c r="BC20" s="2">
        <v>1.1348923617706099</v>
      </c>
      <c r="BD20" s="2">
        <v>0.949316510616531</v>
      </c>
      <c r="BE20" s="2">
        <v>0.949316510616531</v>
      </c>
      <c r="BF20" s="2">
        <v>0.89743613347903195</v>
      </c>
      <c r="BG20" s="2">
        <v>0.87540992577621402</v>
      </c>
      <c r="BH20" s="2">
        <v>0.17582224099999999</v>
      </c>
      <c r="BI20" s="2">
        <v>0.17582224099999999</v>
      </c>
      <c r="BJ20" s="2">
        <v>0.22712332299999999</v>
      </c>
      <c r="BK20" s="2">
        <v>0.308990078</v>
      </c>
      <c r="BL20" s="2">
        <v>3.513968E-2</v>
      </c>
      <c r="BM20" s="2">
        <v>3.513968E-2</v>
      </c>
      <c r="BN20" s="2">
        <v>0.17582224099999999</v>
      </c>
      <c r="BO20" s="2">
        <v>3.513968E-2</v>
      </c>
      <c r="BP20" s="2">
        <v>0.17582224099999999</v>
      </c>
      <c r="BQ20" s="2">
        <v>0.17582224099999999</v>
      </c>
      <c r="BR20" s="2">
        <v>0.22712332299999999</v>
      </c>
      <c r="BS20" s="2">
        <v>0.30899682000000001</v>
      </c>
      <c r="BT20" s="2">
        <v>0</v>
      </c>
      <c r="BU20" s="2">
        <v>0</v>
      </c>
      <c r="BV20" s="2">
        <v>0</v>
      </c>
      <c r="BW20" s="2">
        <v>2.1294700000000001E-4</v>
      </c>
      <c r="BX20" s="2">
        <v>13.160160977012</v>
      </c>
      <c r="BY20" s="2">
        <v>13.160160977012</v>
      </c>
      <c r="BZ20" s="2">
        <v>13.160160977012</v>
      </c>
      <c r="CA20" s="2">
        <v>13.160160977012</v>
      </c>
      <c r="CB20" s="2">
        <v>1467704.82360996</v>
      </c>
      <c r="CC20" s="2">
        <v>170711.29051740799</v>
      </c>
      <c r="CD20" s="2">
        <v>2841489.3267600699</v>
      </c>
      <c r="CE20" s="2">
        <v>9263650.8276871294</v>
      </c>
      <c r="CG20" s="2">
        <f t="shared" si="0"/>
        <v>0</v>
      </c>
      <c r="CH20" s="2">
        <f t="shared" si="1"/>
        <v>13743556.268574568</v>
      </c>
      <c r="CI20" s="2">
        <f t="shared" si="7"/>
        <v>1051935.7064728187</v>
      </c>
      <c r="CJ20" s="2">
        <f t="shared" si="2"/>
        <v>140.42949431543127</v>
      </c>
      <c r="CK20" s="2">
        <f t="shared" si="3"/>
        <v>16.329634016642125</v>
      </c>
      <c r="CL20" s="2">
        <f t="shared" si="4"/>
        <v>141.45247991752325</v>
      </c>
      <c r="CM20" s="2">
        <f t="shared" si="5"/>
        <v>110.40018932408999</v>
      </c>
      <c r="CN20" s="2">
        <f t="shared" si="8"/>
        <v>1038871.999259505</v>
      </c>
      <c r="CP20" s="2">
        <v>2038</v>
      </c>
      <c r="CQ20" s="4">
        <f t="shared" si="6"/>
        <v>149714585.81271815</v>
      </c>
      <c r="CR20" s="4">
        <f t="shared" si="9"/>
        <v>45090955.637813531</v>
      </c>
      <c r="CS20" s="4">
        <f t="shared" si="10"/>
        <v>45099715.637813531</v>
      </c>
    </row>
    <row r="21" spans="1:97" x14ac:dyDescent="0.45">
      <c r="A21" s="2">
        <v>385</v>
      </c>
      <c r="B21" s="2" t="s">
        <v>146</v>
      </c>
      <c r="C21" s="2">
        <v>1</v>
      </c>
      <c r="D21" s="2">
        <v>2027</v>
      </c>
      <c r="E21" s="2">
        <v>2025</v>
      </c>
      <c r="F21" s="2">
        <v>0.15343279621115499</v>
      </c>
      <c r="G21" s="2">
        <v>1.7838720418630501E-2</v>
      </c>
      <c r="H21" s="2">
        <v>0.22887262312501899</v>
      </c>
      <c r="I21" s="2">
        <v>0.59985586024519399</v>
      </c>
      <c r="J21" s="2">
        <v>136.45837285938001</v>
      </c>
      <c r="K21" s="2">
        <v>136.45837285938001</v>
      </c>
      <c r="L21" s="2">
        <v>105.15252297038001</v>
      </c>
      <c r="M21" s="2">
        <v>84.530992072283894</v>
      </c>
      <c r="N21" s="2">
        <v>113151.84757531701</v>
      </c>
      <c r="O21" s="2">
        <v>13155.493633640899</v>
      </c>
      <c r="P21" s="2">
        <v>219037.15401073801</v>
      </c>
      <c r="Q21" s="2">
        <v>714125.56101146096</v>
      </c>
      <c r="R21" s="2">
        <v>2007.6334793999499</v>
      </c>
      <c r="S21" s="2">
        <v>100633745.766525</v>
      </c>
      <c r="T21" s="2">
        <v>50125.556681094298</v>
      </c>
      <c r="U21" s="2">
        <v>19.95</v>
      </c>
      <c r="V21" s="2">
        <v>39864.270594653601</v>
      </c>
      <c r="W21" s="2">
        <v>3.9791635130277003E-4</v>
      </c>
      <c r="X21" s="2">
        <v>-6.5963424873898697</v>
      </c>
      <c r="Y21" s="2">
        <v>-6.5963424873898697</v>
      </c>
      <c r="Z21" s="2">
        <v>-10.542323268808699</v>
      </c>
      <c r="AA21" s="2">
        <v>-10.1901552235806</v>
      </c>
      <c r="AB21" s="2">
        <v>12.9069578101433</v>
      </c>
      <c r="AC21" s="2">
        <v>12.9069578101433</v>
      </c>
      <c r="AD21" s="2">
        <v>12.9069578101433</v>
      </c>
      <c r="AE21" s="2">
        <v>12.9069578101433</v>
      </c>
      <c r="AF21" s="2">
        <v>1450014.04674323</v>
      </c>
      <c r="AG21" s="2">
        <v>168612.71784630499</v>
      </c>
      <c r="AH21" s="2">
        <v>2807046.3302947599</v>
      </c>
      <c r="AI21" s="2">
        <v>9151616.6875437107</v>
      </c>
      <c r="AJ21" s="2">
        <v>130.14775753662701</v>
      </c>
      <c r="AK21" s="2">
        <v>130.14775753662701</v>
      </c>
      <c r="AL21" s="2">
        <v>102.787888429045</v>
      </c>
      <c r="AM21" s="2">
        <v>81.814189485721201</v>
      </c>
      <c r="AN21" s="2">
        <v>123.55141504923699</v>
      </c>
      <c r="AO21" s="2">
        <v>123.55141504923699</v>
      </c>
      <c r="AP21" s="2">
        <v>92.245565160236694</v>
      </c>
      <c r="AQ21" s="2">
        <v>71.624034262140498</v>
      </c>
      <c r="AR21" s="2">
        <v>15440517.006160401</v>
      </c>
      <c r="AS21" s="2">
        <v>1795177.2554085799</v>
      </c>
      <c r="AT21" s="2">
        <v>23032309.368480802</v>
      </c>
      <c r="AU21" s="2">
        <v>60365742.136474997</v>
      </c>
      <c r="AV21" s="2">
        <v>0.94965800186131</v>
      </c>
      <c r="AW21" s="2">
        <v>0.94965800186131</v>
      </c>
      <c r="AX21" s="2">
        <v>0.89775675259807197</v>
      </c>
      <c r="AY21" s="2">
        <v>0.87576121214619196</v>
      </c>
      <c r="AZ21" s="2">
        <v>1.1395951572148999</v>
      </c>
      <c r="BA21" s="2">
        <v>1.1395951572148999</v>
      </c>
      <c r="BB21" s="2">
        <v>0.94833608272153602</v>
      </c>
      <c r="BC21" s="2">
        <v>1.1359494647736701</v>
      </c>
      <c r="BD21" s="2">
        <v>0.94965800186131</v>
      </c>
      <c r="BE21" s="2">
        <v>0.94965800186131</v>
      </c>
      <c r="BF21" s="2">
        <v>0.89775675259807197</v>
      </c>
      <c r="BG21" s="2">
        <v>0.87572354361096305</v>
      </c>
      <c r="BH21" s="2">
        <v>0.17582224099999999</v>
      </c>
      <c r="BI21" s="2">
        <v>0.17582224099999999</v>
      </c>
      <c r="BJ21" s="2">
        <v>0.22712332299999999</v>
      </c>
      <c r="BK21" s="2">
        <v>0.308990078</v>
      </c>
      <c r="BL21" s="2">
        <v>3.513968E-2</v>
      </c>
      <c r="BM21" s="2">
        <v>3.513968E-2</v>
      </c>
      <c r="BN21" s="2">
        <v>0.17582224099999999</v>
      </c>
      <c r="BO21" s="2">
        <v>3.513968E-2</v>
      </c>
      <c r="BP21" s="2">
        <v>0.17582224099999999</v>
      </c>
      <c r="BQ21" s="2">
        <v>0.17582224099999999</v>
      </c>
      <c r="BR21" s="2">
        <v>0.22712332299999999</v>
      </c>
      <c r="BS21" s="2">
        <v>0.30899682000000001</v>
      </c>
      <c r="BT21" s="2">
        <v>0</v>
      </c>
      <c r="BU21" s="2">
        <v>0</v>
      </c>
      <c r="BV21" s="2">
        <v>0</v>
      </c>
      <c r="BW21" s="2">
        <v>2.1294700000000001E-4</v>
      </c>
      <c r="BX21" s="2">
        <v>12.9069578101433</v>
      </c>
      <c r="BY21" s="2">
        <v>12.9069578101433</v>
      </c>
      <c r="BZ21" s="2">
        <v>12.9069578101433</v>
      </c>
      <c r="CA21" s="2">
        <v>12.9069578101433</v>
      </c>
      <c r="CB21" s="2">
        <v>1450014.04674323</v>
      </c>
      <c r="CC21" s="2">
        <v>168612.71784630499</v>
      </c>
      <c r="CD21" s="2">
        <v>2807046.3302947599</v>
      </c>
      <c r="CE21" s="2">
        <v>9151616.6875437107</v>
      </c>
      <c r="CG21" s="2">
        <f t="shared" si="0"/>
        <v>0</v>
      </c>
      <c r="CH21" s="2">
        <f t="shared" si="1"/>
        <v>13577289.782428006</v>
      </c>
      <c r="CI21" s="2">
        <f t="shared" si="7"/>
        <v>1059470.0562311569</v>
      </c>
      <c r="CJ21" s="2">
        <f t="shared" si="2"/>
        <v>141.43980946914627</v>
      </c>
      <c r="CK21" s="2">
        <f t="shared" si="3"/>
        <v>16.444367042051123</v>
      </c>
      <c r="CL21" s="2">
        <f t="shared" si="4"/>
        <v>142.46318960048001</v>
      </c>
      <c r="CM21" s="2">
        <f t="shared" si="5"/>
        <v>111.19121230229054</v>
      </c>
      <c r="CN21" s="2">
        <f t="shared" si="8"/>
        <v>1046314.562597516</v>
      </c>
      <c r="CP21" s="2">
        <v>2039</v>
      </c>
      <c r="CQ21" s="4">
        <f t="shared" si="6"/>
        <v>153129841.5874261</v>
      </c>
      <c r="CR21" s="4">
        <f t="shared" si="9"/>
        <v>45400902.758767679</v>
      </c>
      <c r="CS21" s="4">
        <f t="shared" si="10"/>
        <v>45409662.758767679</v>
      </c>
    </row>
    <row r="22" spans="1:97" x14ac:dyDescent="0.45">
      <c r="A22" s="2">
        <v>407</v>
      </c>
      <c r="B22" s="2" t="s">
        <v>146</v>
      </c>
      <c r="C22" s="2">
        <v>1</v>
      </c>
      <c r="D22" s="2">
        <v>2028</v>
      </c>
      <c r="E22" s="2">
        <v>2026</v>
      </c>
      <c r="F22" s="2">
        <v>0.15351999551297499</v>
      </c>
      <c r="G22" s="2">
        <v>1.7847002371258799E-2</v>
      </c>
      <c r="H22" s="2">
        <v>0.22890960734541099</v>
      </c>
      <c r="I22" s="2">
        <v>0.59972339477035297</v>
      </c>
      <c r="J22" s="2">
        <v>136.33695641708599</v>
      </c>
      <c r="K22" s="2">
        <v>136.33695641708599</v>
      </c>
      <c r="L22" s="2">
        <v>105.01961797059499</v>
      </c>
      <c r="M22" s="2">
        <v>84.390790802896603</v>
      </c>
      <c r="N22" s="2">
        <v>113953.285492884</v>
      </c>
      <c r="O22" s="2">
        <v>13247.294266839301</v>
      </c>
      <c r="P22" s="2">
        <v>220581.49868118399</v>
      </c>
      <c r="Q22" s="2">
        <v>719169.78192059998</v>
      </c>
      <c r="R22" s="2">
        <v>2008.58139159902</v>
      </c>
      <c r="S22" s="2">
        <v>101198831.23963501</v>
      </c>
      <c r="T22" s="2">
        <v>50383.236478692597</v>
      </c>
      <c r="U22" s="2">
        <v>19.95</v>
      </c>
      <c r="V22" s="2">
        <v>40499.692528236897</v>
      </c>
      <c r="W22" s="2">
        <v>3.9587078788853999E-4</v>
      </c>
      <c r="X22" s="2">
        <v>-6.5518981676635404</v>
      </c>
      <c r="Y22" s="2">
        <v>-6.5518981676635404</v>
      </c>
      <c r="Z22" s="2">
        <v>-10.5093675065726</v>
      </c>
      <c r="AA22" s="2">
        <v>-10.1644957309476</v>
      </c>
      <c r="AB22" s="2">
        <v>12.7410970481231</v>
      </c>
      <c r="AC22" s="2">
        <v>12.7410970481231</v>
      </c>
      <c r="AD22" s="2">
        <v>12.7410970481231</v>
      </c>
      <c r="AE22" s="2">
        <v>12.7410970481231</v>
      </c>
      <c r="AF22" s="2">
        <v>1441678.6711315501</v>
      </c>
      <c r="AG22" s="2">
        <v>167615.42110218501</v>
      </c>
      <c r="AH22" s="2">
        <v>2790773.6363955098</v>
      </c>
      <c r="AI22" s="2">
        <v>9098743.0773924105</v>
      </c>
      <c r="AJ22" s="2">
        <v>130.14775753662701</v>
      </c>
      <c r="AK22" s="2">
        <v>130.14775753662701</v>
      </c>
      <c r="AL22" s="2">
        <v>102.787888429045</v>
      </c>
      <c r="AM22" s="2">
        <v>81.814189485721201</v>
      </c>
      <c r="AN22" s="2">
        <v>123.595859368963</v>
      </c>
      <c r="AO22" s="2">
        <v>123.595859368963</v>
      </c>
      <c r="AP22" s="2">
        <v>92.278520922472794</v>
      </c>
      <c r="AQ22" s="2">
        <v>71.649693754773494</v>
      </c>
      <c r="AR22" s="2">
        <v>15536044.117827199</v>
      </c>
      <c r="AS22" s="2">
        <v>1806095.78110239</v>
      </c>
      <c r="AT22" s="2">
        <v>23165384.722879399</v>
      </c>
      <c r="AU22" s="2">
        <v>60691306.617826201</v>
      </c>
      <c r="AV22" s="2">
        <v>0.94999431626877295</v>
      </c>
      <c r="AW22" s="2">
        <v>0.94999431626877295</v>
      </c>
      <c r="AX22" s="2">
        <v>0.89807323905501402</v>
      </c>
      <c r="AY22" s="2">
        <v>0.87607050880625503</v>
      </c>
      <c r="AZ22" s="2">
        <v>1.14064446328105</v>
      </c>
      <c r="BA22" s="2">
        <v>1.14064446328105</v>
      </c>
      <c r="BB22" s="2">
        <v>0.94867039992488</v>
      </c>
      <c r="BC22" s="2">
        <v>1.1369925550173401</v>
      </c>
      <c r="BD22" s="2">
        <v>0.94999431626877295</v>
      </c>
      <c r="BE22" s="2">
        <v>0.94999431626877295</v>
      </c>
      <c r="BF22" s="2">
        <v>0.89807323905501402</v>
      </c>
      <c r="BG22" s="2">
        <v>0.87603282696745399</v>
      </c>
      <c r="BH22" s="2">
        <v>0.17582224099999999</v>
      </c>
      <c r="BI22" s="2">
        <v>0.17582224099999999</v>
      </c>
      <c r="BJ22" s="2">
        <v>0.22712332299999999</v>
      </c>
      <c r="BK22" s="2">
        <v>0.308990078</v>
      </c>
      <c r="BL22" s="2">
        <v>3.513968E-2</v>
      </c>
      <c r="BM22" s="2">
        <v>3.513968E-2</v>
      </c>
      <c r="BN22" s="2">
        <v>0.17582224099999999</v>
      </c>
      <c r="BO22" s="2">
        <v>3.513968E-2</v>
      </c>
      <c r="BP22" s="2">
        <v>0.17582224099999999</v>
      </c>
      <c r="BQ22" s="2">
        <v>0.17582224099999999</v>
      </c>
      <c r="BR22" s="2">
        <v>0.22712332299999999</v>
      </c>
      <c r="BS22" s="2">
        <v>0.30899682000000001</v>
      </c>
      <c r="BT22" s="2">
        <v>0</v>
      </c>
      <c r="BU22" s="2">
        <v>0</v>
      </c>
      <c r="BV22" s="2">
        <v>0</v>
      </c>
      <c r="BW22" s="2">
        <v>2.1294700000000001E-4</v>
      </c>
      <c r="BX22" s="2">
        <v>12.7410970481231</v>
      </c>
      <c r="BY22" s="2">
        <v>12.7410970481231</v>
      </c>
      <c r="BZ22" s="2">
        <v>12.7410970481231</v>
      </c>
      <c r="CA22" s="2">
        <v>12.7410970481231</v>
      </c>
      <c r="CB22" s="2">
        <v>1441678.6711315501</v>
      </c>
      <c r="CC22" s="2">
        <v>167615.42110218501</v>
      </c>
      <c r="CD22" s="2">
        <v>2790773.6363955098</v>
      </c>
      <c r="CE22" s="2">
        <v>9098743.0773924105</v>
      </c>
      <c r="CG22" s="2">
        <f t="shared" si="0"/>
        <v>0</v>
      </c>
      <c r="CH22" s="2">
        <f t="shared" si="1"/>
        <v>13498810.806021655</v>
      </c>
      <c r="CI22" s="2">
        <f t="shared" si="7"/>
        <v>1066951.8603615072</v>
      </c>
      <c r="CJ22" s="2">
        <f t="shared" si="2"/>
        <v>142.44160686610499</v>
      </c>
      <c r="CK22" s="2">
        <f t="shared" si="3"/>
        <v>16.559117833549127</v>
      </c>
      <c r="CL22" s="2">
        <f t="shared" si="4"/>
        <v>143.46764141865626</v>
      </c>
      <c r="CM22" s="2">
        <f t="shared" si="5"/>
        <v>111.97661065326587</v>
      </c>
      <c r="CN22" s="2">
        <f t="shared" si="8"/>
        <v>1053704.5660946681</v>
      </c>
      <c r="CP22" s="2">
        <v>2040</v>
      </c>
      <c r="CQ22" s="4">
        <f t="shared" si="6"/>
        <v>156606910.4287129</v>
      </c>
      <c r="CR22" s="4">
        <f t="shared" si="9"/>
        <v>45714062.730329387</v>
      </c>
      <c r="CS22" s="4">
        <f t="shared" si="10"/>
        <v>45722822.730329387</v>
      </c>
    </row>
    <row r="23" spans="1:97" x14ac:dyDescent="0.45">
      <c r="A23" s="2">
        <v>429</v>
      </c>
      <c r="B23" s="2" t="s">
        <v>146</v>
      </c>
      <c r="C23" s="2">
        <v>1</v>
      </c>
      <c r="D23" s="2">
        <v>2029</v>
      </c>
      <c r="E23" s="2">
        <v>2027</v>
      </c>
      <c r="F23" s="2">
        <v>0.15363810854420201</v>
      </c>
      <c r="G23" s="2">
        <v>1.7858085185977601E-2</v>
      </c>
      <c r="H23" s="2">
        <v>0.228959870951082</v>
      </c>
      <c r="I23" s="2">
        <v>0.59954393531873595</v>
      </c>
      <c r="J23" s="2">
        <v>136.15499133342601</v>
      </c>
      <c r="K23" s="2">
        <v>136.15499133342601</v>
      </c>
      <c r="L23" s="2">
        <v>104.82641329560199</v>
      </c>
      <c r="M23" s="2">
        <v>84.190360008831703</v>
      </c>
      <c r="N23" s="2">
        <v>114769.30617645</v>
      </c>
      <c r="O23" s="2">
        <v>13340.180153577699</v>
      </c>
      <c r="P23" s="2">
        <v>222151.38050830099</v>
      </c>
      <c r="Q23" s="2">
        <v>724300.88986392703</v>
      </c>
      <c r="R23" s="2">
        <v>2008.38725218267</v>
      </c>
      <c r="S23" s="2">
        <v>101709231.10070699</v>
      </c>
      <c r="T23" s="2">
        <v>50642.240927476501</v>
      </c>
      <c r="U23" s="2">
        <v>19.95</v>
      </c>
      <c r="V23" s="2">
        <v>41145.242855684199</v>
      </c>
      <c r="W23" s="2">
        <v>3.9383574007556202E-4</v>
      </c>
      <c r="X23" s="2">
        <v>-6.5081276017049801</v>
      </c>
      <c r="Y23" s="2">
        <v>-6.5081276017049801</v>
      </c>
      <c r="Z23" s="2">
        <v>-10.4768365319471</v>
      </c>
      <c r="AA23" s="2">
        <v>-10.139190875394</v>
      </c>
      <c r="AB23" s="2">
        <v>12.515361398504499</v>
      </c>
      <c r="AC23" s="2">
        <v>12.515361398504499</v>
      </c>
      <c r="AD23" s="2">
        <v>12.515361398504499</v>
      </c>
      <c r="AE23" s="2">
        <v>12.515361398504499</v>
      </c>
      <c r="AF23" s="2">
        <v>1426166.5504904101</v>
      </c>
      <c r="AG23" s="2">
        <v>165794.67530183101</v>
      </c>
      <c r="AH23" s="2">
        <v>2760657.1738187699</v>
      </c>
      <c r="AI23" s="2">
        <v>9000669.7276200205</v>
      </c>
      <c r="AJ23" s="2">
        <v>130.14775753662701</v>
      </c>
      <c r="AK23" s="2">
        <v>130.14775753662701</v>
      </c>
      <c r="AL23" s="2">
        <v>102.787888429045</v>
      </c>
      <c r="AM23" s="2">
        <v>81.814189485721201</v>
      </c>
      <c r="AN23" s="2">
        <v>123.639629934922</v>
      </c>
      <c r="AO23" s="2">
        <v>123.639629934922</v>
      </c>
      <c r="AP23" s="2">
        <v>92.311051897098295</v>
      </c>
      <c r="AQ23" s="2">
        <v>71.674998610327094</v>
      </c>
      <c r="AR23" s="2">
        <v>15626413.8877979</v>
      </c>
      <c r="AS23" s="2">
        <v>1816332.1131967199</v>
      </c>
      <c r="AT23" s="2">
        <v>23287332.427351899</v>
      </c>
      <c r="AU23" s="2">
        <v>60979152.672361203</v>
      </c>
      <c r="AV23" s="2">
        <v>0.95033446223647899</v>
      </c>
      <c r="AW23" s="2">
        <v>0.95033446223647899</v>
      </c>
      <c r="AX23" s="2">
        <v>0.89839281908911495</v>
      </c>
      <c r="AY23" s="2">
        <v>0.87638303670020001</v>
      </c>
      <c r="AZ23" s="2">
        <v>1.14170632500078</v>
      </c>
      <c r="BA23" s="2">
        <v>1.14170632500078</v>
      </c>
      <c r="BB23" s="2">
        <v>0.94900798499653605</v>
      </c>
      <c r="BC23" s="2">
        <v>1.1380471378405399</v>
      </c>
      <c r="BD23" s="2">
        <v>0.95033446223647899</v>
      </c>
      <c r="BE23" s="2">
        <v>0.95033446223647899</v>
      </c>
      <c r="BF23" s="2">
        <v>0.89839281908911495</v>
      </c>
      <c r="BG23" s="2">
        <v>0.87634534141884401</v>
      </c>
      <c r="BH23" s="2">
        <v>0.17582224099999999</v>
      </c>
      <c r="BI23" s="2">
        <v>0.17582224099999999</v>
      </c>
      <c r="BJ23" s="2">
        <v>0.22712332299999999</v>
      </c>
      <c r="BK23" s="2">
        <v>0.308990078</v>
      </c>
      <c r="BL23" s="2">
        <v>3.513968E-2</v>
      </c>
      <c r="BM23" s="2">
        <v>3.513968E-2</v>
      </c>
      <c r="BN23" s="2">
        <v>0.17582224099999999</v>
      </c>
      <c r="BO23" s="2">
        <v>3.513968E-2</v>
      </c>
      <c r="BP23" s="2">
        <v>0.17582224099999999</v>
      </c>
      <c r="BQ23" s="2">
        <v>0.17582224099999999</v>
      </c>
      <c r="BR23" s="2">
        <v>0.22712332299999999</v>
      </c>
      <c r="BS23" s="2">
        <v>0.30899682000000001</v>
      </c>
      <c r="BT23" s="2">
        <v>0</v>
      </c>
      <c r="BU23" s="2">
        <v>0</v>
      </c>
      <c r="BV23" s="2">
        <v>0</v>
      </c>
      <c r="BW23" s="2">
        <v>2.1294700000000001E-4</v>
      </c>
      <c r="BX23" s="2">
        <v>12.515361398504499</v>
      </c>
      <c r="BY23" s="2">
        <v>12.515361398504499</v>
      </c>
      <c r="BZ23" s="2">
        <v>12.515361398504499</v>
      </c>
      <c r="CA23" s="2">
        <v>12.515361398504499</v>
      </c>
      <c r="CB23" s="2">
        <v>1426166.5504904101</v>
      </c>
      <c r="CC23" s="2">
        <v>165794.67530183101</v>
      </c>
      <c r="CD23" s="2">
        <v>2760657.1738187699</v>
      </c>
      <c r="CE23" s="2">
        <v>9000669.7276200205</v>
      </c>
      <c r="CG23" s="2">
        <f t="shared" si="0"/>
        <v>0</v>
      </c>
      <c r="CH23" s="2">
        <f t="shared" si="1"/>
        <v>13353288.127231032</v>
      </c>
      <c r="CI23" s="2">
        <f t="shared" si="7"/>
        <v>1074561.7567022557</v>
      </c>
      <c r="CJ23" s="2">
        <f t="shared" si="2"/>
        <v>143.46163272056251</v>
      </c>
      <c r="CK23" s="2">
        <f t="shared" si="3"/>
        <v>16.675225191972125</v>
      </c>
      <c r="CL23" s="2">
        <f t="shared" si="4"/>
        <v>144.48870276962666</v>
      </c>
      <c r="CM23" s="2">
        <f t="shared" si="5"/>
        <v>112.77553754206727</v>
      </c>
      <c r="CN23" s="2">
        <f t="shared" si="8"/>
        <v>1061221.5765486781</v>
      </c>
      <c r="CP23" s="2">
        <v>2041</v>
      </c>
      <c r="CQ23" s="4">
        <f t="shared" si="6"/>
        <v>160146822.78473017</v>
      </c>
      <c r="CR23" s="4">
        <f t="shared" si="9"/>
        <v>46030471.80477564</v>
      </c>
      <c r="CS23" s="4">
        <f t="shared" si="10"/>
        <v>46039231.80477564</v>
      </c>
    </row>
    <row r="24" spans="1:97" x14ac:dyDescent="0.45">
      <c r="A24" s="2">
        <v>451</v>
      </c>
      <c r="B24" s="2" t="s">
        <v>146</v>
      </c>
      <c r="C24" s="2">
        <v>1</v>
      </c>
      <c r="D24" s="2">
        <v>2030</v>
      </c>
      <c r="E24" s="2">
        <v>2028</v>
      </c>
      <c r="F24" s="2">
        <v>0.15375141922989499</v>
      </c>
      <c r="G24" s="2">
        <v>1.7868740909198301E-2</v>
      </c>
      <c r="H24" s="2">
        <v>0.22900802338929699</v>
      </c>
      <c r="I24" s="2">
        <v>0.59937181647160798</v>
      </c>
      <c r="J24" s="2">
        <v>135.98390120711099</v>
      </c>
      <c r="K24" s="2">
        <v>135.98390120711099</v>
      </c>
      <c r="L24" s="2">
        <v>104.64390289124501</v>
      </c>
      <c r="M24" s="2">
        <v>84.000569863919296</v>
      </c>
      <c r="N24" s="2">
        <v>115589.645070635</v>
      </c>
      <c r="O24" s="2">
        <v>13433.6413276617</v>
      </c>
      <c r="P24" s="2">
        <v>223729.917479739</v>
      </c>
      <c r="Q24" s="2">
        <v>729459.82600205997</v>
      </c>
      <c r="R24" s="2">
        <v>2008.38757129855</v>
      </c>
      <c r="S24" s="2">
        <v>102232102.666627</v>
      </c>
      <c r="T24" s="2">
        <v>50902.576837063301</v>
      </c>
      <c r="U24" s="2">
        <v>19.95</v>
      </c>
      <c r="V24" s="2">
        <v>41801.083019899299</v>
      </c>
      <c r="W24" s="2">
        <v>3.9181115380642001E-4</v>
      </c>
      <c r="X24" s="2">
        <v>-6.4638583667729002</v>
      </c>
      <c r="Y24" s="2">
        <v>-6.4638583667729002</v>
      </c>
      <c r="Z24" s="2">
        <v>-10.4439875750578</v>
      </c>
      <c r="AA24" s="2">
        <v>-10.1136216590592</v>
      </c>
      <c r="AB24" s="2">
        <v>12.3000020372573</v>
      </c>
      <c r="AC24" s="2">
        <v>12.3000020372573</v>
      </c>
      <c r="AD24" s="2">
        <v>12.3000020372573</v>
      </c>
      <c r="AE24" s="2">
        <v>12.3000020372573</v>
      </c>
      <c r="AF24" s="2">
        <v>1411662.6997849499</v>
      </c>
      <c r="AG24" s="2">
        <v>164084.243066386</v>
      </c>
      <c r="AH24" s="2">
        <v>2732462.4328316399</v>
      </c>
      <c r="AI24" s="2">
        <v>8908902.4209136404</v>
      </c>
      <c r="AJ24" s="2">
        <v>130.14775753662701</v>
      </c>
      <c r="AK24" s="2">
        <v>130.14775753662701</v>
      </c>
      <c r="AL24" s="2">
        <v>102.787888429045</v>
      </c>
      <c r="AM24" s="2">
        <v>81.814189485721201</v>
      </c>
      <c r="AN24" s="2">
        <v>123.683899169854</v>
      </c>
      <c r="AO24" s="2">
        <v>123.683899169854</v>
      </c>
      <c r="AP24" s="2">
        <v>92.343900853987606</v>
      </c>
      <c r="AQ24" s="2">
        <v>71.700567826661896</v>
      </c>
      <c r="AR24" s="2">
        <v>15718330.875850299</v>
      </c>
      <c r="AS24" s="2">
        <v>1826758.95515253</v>
      </c>
      <c r="AT24" s="2">
        <v>23411971.758616101</v>
      </c>
      <c r="AU24" s="2">
        <v>61275041.077008396</v>
      </c>
      <c r="AV24" s="2">
        <v>0.95067409848062301</v>
      </c>
      <c r="AW24" s="2">
        <v>0.95067409848062301</v>
      </c>
      <c r="AX24" s="2">
        <v>0.898712003754221</v>
      </c>
      <c r="AY24" s="2">
        <v>0.87669514484352495</v>
      </c>
      <c r="AZ24" s="2">
        <v>1.1427672026656699</v>
      </c>
      <c r="BA24" s="2">
        <v>1.1427672026656699</v>
      </c>
      <c r="BB24" s="2">
        <v>0.94934515242423301</v>
      </c>
      <c r="BC24" s="2">
        <v>1.1391009051857099</v>
      </c>
      <c r="BD24" s="2">
        <v>0.95067409848062301</v>
      </c>
      <c r="BE24" s="2">
        <v>0.95067409848062301</v>
      </c>
      <c r="BF24" s="2">
        <v>0.898712003754221</v>
      </c>
      <c r="BG24" s="2">
        <v>0.876657436137669</v>
      </c>
      <c r="BH24" s="2">
        <v>0.17582224099999999</v>
      </c>
      <c r="BI24" s="2">
        <v>0.17582224099999999</v>
      </c>
      <c r="BJ24" s="2">
        <v>0.22712332299999999</v>
      </c>
      <c r="BK24" s="2">
        <v>0.308990078</v>
      </c>
      <c r="BL24" s="2">
        <v>3.513968E-2</v>
      </c>
      <c r="BM24" s="2">
        <v>3.513968E-2</v>
      </c>
      <c r="BN24" s="2">
        <v>0.17582224099999999</v>
      </c>
      <c r="BO24" s="2">
        <v>3.513968E-2</v>
      </c>
      <c r="BP24" s="2">
        <v>0.17582224099999999</v>
      </c>
      <c r="BQ24" s="2">
        <v>0.17582224099999999</v>
      </c>
      <c r="BR24" s="2">
        <v>0.22712332299999999</v>
      </c>
      <c r="BS24" s="2">
        <v>0.30899682000000001</v>
      </c>
      <c r="BT24" s="2">
        <v>0</v>
      </c>
      <c r="BU24" s="2">
        <v>0</v>
      </c>
      <c r="BV24" s="2">
        <v>0</v>
      </c>
      <c r="BW24" s="2">
        <v>2.1294700000000001E-4</v>
      </c>
      <c r="BX24" s="2">
        <v>12.3000020372573</v>
      </c>
      <c r="BY24" s="2">
        <v>12.3000020372573</v>
      </c>
      <c r="BZ24" s="2">
        <v>12.3000020372573</v>
      </c>
      <c r="CA24" s="2">
        <v>12.3000020372573</v>
      </c>
      <c r="CB24" s="2">
        <v>1411662.6997849499</v>
      </c>
      <c r="CC24" s="2">
        <v>164084.243066386</v>
      </c>
      <c r="CD24" s="2">
        <v>2732462.4328316399</v>
      </c>
      <c r="CE24" s="2">
        <v>8908902.4209136404</v>
      </c>
      <c r="CG24" s="2">
        <f t="shared" si="0"/>
        <v>0</v>
      </c>
      <c r="CH24" s="2">
        <f t="shared" si="1"/>
        <v>13217111.796596617</v>
      </c>
      <c r="CI24" s="2">
        <f t="shared" si="7"/>
        <v>1082213.0298800957</v>
      </c>
      <c r="CJ24" s="2">
        <f t="shared" si="2"/>
        <v>144.48705633829374</v>
      </c>
      <c r="CK24" s="2">
        <f t="shared" si="3"/>
        <v>16.792051659577126</v>
      </c>
      <c r="CL24" s="2">
        <f t="shared" si="4"/>
        <v>145.51539348275708</v>
      </c>
      <c r="CM24" s="2">
        <f t="shared" si="5"/>
        <v>113.5787973533764</v>
      </c>
      <c r="CN24" s="2">
        <f t="shared" si="8"/>
        <v>1068779.388552434</v>
      </c>
      <c r="CP24" s="2">
        <v>2042</v>
      </c>
      <c r="CQ24" s="4">
        <f t="shared" si="6"/>
        <v>163750627.56041786</v>
      </c>
      <c r="CR24" s="4">
        <f t="shared" si="9"/>
        <v>46350166.712662302</v>
      </c>
      <c r="CS24" s="4">
        <f t="shared" si="10"/>
        <v>46358926.712662302</v>
      </c>
    </row>
    <row r="25" spans="1:97" x14ac:dyDescent="0.45">
      <c r="A25" s="2">
        <v>473</v>
      </c>
      <c r="B25" s="2" t="s">
        <v>146</v>
      </c>
      <c r="C25" s="2">
        <v>1</v>
      </c>
      <c r="D25" s="2">
        <v>2031</v>
      </c>
      <c r="E25" s="2">
        <v>2029</v>
      </c>
      <c r="F25" s="2">
        <v>0.15385956415187901</v>
      </c>
      <c r="G25" s="2">
        <v>1.7878929894935398E-2</v>
      </c>
      <c r="H25" s="2">
        <v>0.22905398999370399</v>
      </c>
      <c r="I25" s="2">
        <v>0.59920751595947996</v>
      </c>
      <c r="J25" s="2">
        <v>135.82353728454601</v>
      </c>
      <c r="K25" s="2">
        <v>135.82353728454601</v>
      </c>
      <c r="L25" s="2">
        <v>104.47214439087099</v>
      </c>
      <c r="M25" s="2">
        <v>83.821537920578905</v>
      </c>
      <c r="N25" s="2">
        <v>116414.285400056</v>
      </c>
      <c r="O25" s="2">
        <v>13527.679341285701</v>
      </c>
      <c r="P25" s="2">
        <v>225317.10768719501</v>
      </c>
      <c r="Q25" s="2">
        <v>734646.54896503699</v>
      </c>
      <c r="R25" s="2">
        <v>2008.58490352178</v>
      </c>
      <c r="S25" s="2">
        <v>102767742.263198</v>
      </c>
      <c r="T25" s="2">
        <v>51164.251052076099</v>
      </c>
      <c r="U25" s="2">
        <v>19.95</v>
      </c>
      <c r="V25" s="2">
        <v>42467.377037127502</v>
      </c>
      <c r="W25" s="2">
        <v>3.8979697530159299E-4</v>
      </c>
      <c r="X25" s="2">
        <v>-6.4196554712193103</v>
      </c>
      <c r="Y25" s="2">
        <v>-6.4196554712193103</v>
      </c>
      <c r="Z25" s="2">
        <v>-10.4111792573126</v>
      </c>
      <c r="AA25" s="2">
        <v>-10.088086784281201</v>
      </c>
      <c r="AB25" s="2">
        <v>12.095435219138899</v>
      </c>
      <c r="AC25" s="2">
        <v>12.095435219138899</v>
      </c>
      <c r="AD25" s="2">
        <v>12.095435219138899</v>
      </c>
      <c r="AE25" s="2">
        <v>12.095435219138899</v>
      </c>
      <c r="AF25" s="2">
        <v>1398107.0639551301</v>
      </c>
      <c r="AG25" s="2">
        <v>162485.73843588101</v>
      </c>
      <c r="AH25" s="2">
        <v>2706110.7234594901</v>
      </c>
      <c r="AI25" s="2">
        <v>8823134.0703722909</v>
      </c>
      <c r="AJ25" s="2">
        <v>130.14775753662701</v>
      </c>
      <c r="AK25" s="2">
        <v>130.14775753662701</v>
      </c>
      <c r="AL25" s="2">
        <v>102.787888429045</v>
      </c>
      <c r="AM25" s="2">
        <v>81.814189485721201</v>
      </c>
      <c r="AN25" s="2">
        <v>123.728102065407</v>
      </c>
      <c r="AO25" s="2">
        <v>123.728102065407</v>
      </c>
      <c r="AP25" s="2">
        <v>92.376709171732699</v>
      </c>
      <c r="AQ25" s="2">
        <v>71.726102701439899</v>
      </c>
      <c r="AR25" s="2">
        <v>15811800.0334884</v>
      </c>
      <c r="AS25" s="2">
        <v>1837377.2593845199</v>
      </c>
      <c r="AT25" s="2">
        <v>23539361.408030201</v>
      </c>
      <c r="AU25" s="2">
        <v>61579203.562295303</v>
      </c>
      <c r="AV25" s="2">
        <v>0.95101321371939096</v>
      </c>
      <c r="AW25" s="2">
        <v>0.95101321371939096</v>
      </c>
      <c r="AX25" s="2">
        <v>0.89903078697904604</v>
      </c>
      <c r="AY25" s="2">
        <v>0.87700682580779499</v>
      </c>
      <c r="AZ25" s="2">
        <v>1.1438270584152499</v>
      </c>
      <c r="BA25" s="2">
        <v>1.1438270584152499</v>
      </c>
      <c r="BB25" s="2">
        <v>0.94968189579463202</v>
      </c>
      <c r="BC25" s="2">
        <v>1.1401538296642</v>
      </c>
      <c r="BD25" s="2">
        <v>0.95101321371939096</v>
      </c>
      <c r="BE25" s="2">
        <v>0.95101321371939096</v>
      </c>
      <c r="BF25" s="2">
        <v>0.89903078697904604</v>
      </c>
      <c r="BG25" s="2">
        <v>0.87696910369581305</v>
      </c>
      <c r="BH25" s="2">
        <v>0.17582224099999999</v>
      </c>
      <c r="BI25" s="2">
        <v>0.17582224099999999</v>
      </c>
      <c r="BJ25" s="2">
        <v>0.22712332299999999</v>
      </c>
      <c r="BK25" s="2">
        <v>0.308990078</v>
      </c>
      <c r="BL25" s="2">
        <v>3.513968E-2</v>
      </c>
      <c r="BM25" s="2">
        <v>3.513968E-2</v>
      </c>
      <c r="BN25" s="2">
        <v>0.17582224099999999</v>
      </c>
      <c r="BO25" s="2">
        <v>3.513968E-2</v>
      </c>
      <c r="BP25" s="2">
        <v>0.17582224099999999</v>
      </c>
      <c r="BQ25" s="2">
        <v>0.17582224099999999</v>
      </c>
      <c r="BR25" s="2">
        <v>0.22712332299999999</v>
      </c>
      <c r="BS25" s="2">
        <v>0.30899682000000001</v>
      </c>
      <c r="BT25" s="2">
        <v>0</v>
      </c>
      <c r="BU25" s="2">
        <v>0</v>
      </c>
      <c r="BV25" s="2">
        <v>0</v>
      </c>
      <c r="BW25" s="2">
        <v>2.1294700000000001E-4</v>
      </c>
      <c r="BX25" s="2">
        <v>12.095435219138899</v>
      </c>
      <c r="BY25" s="2">
        <v>12.095435219138899</v>
      </c>
      <c r="BZ25" s="2">
        <v>12.095435219138899</v>
      </c>
      <c r="CA25" s="2">
        <v>12.095435219138899</v>
      </c>
      <c r="CB25" s="2">
        <v>1398107.0639551301</v>
      </c>
      <c r="CC25" s="2">
        <v>162485.73843588101</v>
      </c>
      <c r="CD25" s="2">
        <v>2706110.7234594901</v>
      </c>
      <c r="CE25" s="2">
        <v>8823134.0703722909</v>
      </c>
      <c r="CG25" s="2">
        <f t="shared" si="0"/>
        <v>0</v>
      </c>
      <c r="CH25" s="2">
        <f t="shared" si="1"/>
        <v>13089837.596222792</v>
      </c>
      <c r="CI25" s="2">
        <f t="shared" si="7"/>
        <v>1089905.6213935737</v>
      </c>
      <c r="CJ25" s="2">
        <f t="shared" si="2"/>
        <v>145.51785675007</v>
      </c>
      <c r="CK25" s="2">
        <f t="shared" si="3"/>
        <v>16.909599176607127</v>
      </c>
      <c r="CL25" s="2">
        <f t="shared" si="4"/>
        <v>146.54771231687479</v>
      </c>
      <c r="CM25" s="2">
        <f t="shared" si="5"/>
        <v>114.38638364578233</v>
      </c>
      <c r="CN25" s="2">
        <f t="shared" si="8"/>
        <v>1076377.942052288</v>
      </c>
      <c r="CP25" s="2">
        <v>2043</v>
      </c>
      <c r="CQ25" s="4">
        <f t="shared" si="6"/>
        <v>167419392.27528983</v>
      </c>
      <c r="CR25" s="4">
        <f t="shared" si="9"/>
        <v>46673184.662406527</v>
      </c>
      <c r="CS25" s="4">
        <f t="shared" si="10"/>
        <v>46681944.662406527</v>
      </c>
    </row>
    <row r="26" spans="1:97" x14ac:dyDescent="0.45">
      <c r="A26" s="2">
        <v>495</v>
      </c>
      <c r="B26" s="2" t="s">
        <v>146</v>
      </c>
      <c r="C26" s="2">
        <v>1</v>
      </c>
      <c r="D26" s="2">
        <v>2032</v>
      </c>
      <c r="E26" s="2">
        <v>2030</v>
      </c>
      <c r="F26" s="2">
        <v>0.15390717709187099</v>
      </c>
      <c r="G26" s="2">
        <v>1.78836217352226E-2</v>
      </c>
      <c r="H26" s="2">
        <v>0.22907416619877999</v>
      </c>
      <c r="I26" s="2">
        <v>0.59913503497412501</v>
      </c>
      <c r="J26" s="2">
        <v>135.780278835095</v>
      </c>
      <c r="K26" s="2">
        <v>135.780278835095</v>
      </c>
      <c r="L26" s="2">
        <v>104.417517908094</v>
      </c>
      <c r="M26" s="2">
        <v>83.7596443087252</v>
      </c>
      <c r="N26" s="2">
        <v>117227.116161185</v>
      </c>
      <c r="O26" s="2">
        <v>13621.4921366936</v>
      </c>
      <c r="P26" s="2">
        <v>226886.499088037</v>
      </c>
      <c r="Q26" s="2">
        <v>739768.43502585497</v>
      </c>
      <c r="R26" s="2">
        <v>2011.00166663452</v>
      </c>
      <c r="S26" s="2">
        <v>103420326.59008799</v>
      </c>
      <c r="T26" s="2">
        <v>51427.270452324199</v>
      </c>
      <c r="U26" s="2">
        <v>19.95</v>
      </c>
      <c r="V26" s="2">
        <v>43144.291537972902</v>
      </c>
      <c r="W26" s="2">
        <v>3.8779315105801998E-4</v>
      </c>
      <c r="X26" s="2">
        <v>-6.3755203833472303</v>
      </c>
      <c r="Y26" s="2">
        <v>-6.3755203833472303</v>
      </c>
      <c r="Z26" s="2">
        <v>-10.378412202766199</v>
      </c>
      <c r="AA26" s="2">
        <v>-10.062586858811301</v>
      </c>
      <c r="AB26" s="2">
        <v>12.008041681815399</v>
      </c>
      <c r="AC26" s="2">
        <v>12.008041681815399</v>
      </c>
      <c r="AD26" s="2">
        <v>12.008041681815399</v>
      </c>
      <c r="AE26" s="2">
        <v>12.008041681815399</v>
      </c>
      <c r="AF26" s="2">
        <v>1397907.5914426299</v>
      </c>
      <c r="AG26" s="2">
        <v>162440.93738839301</v>
      </c>
      <c r="AH26" s="2">
        <v>2705617.2207339401</v>
      </c>
      <c r="AI26" s="2">
        <v>8821666.3813740499</v>
      </c>
      <c r="AJ26" s="2">
        <v>130.14775753662701</v>
      </c>
      <c r="AK26" s="2">
        <v>130.14775753662701</v>
      </c>
      <c r="AL26" s="2">
        <v>102.787888429045</v>
      </c>
      <c r="AM26" s="2">
        <v>81.814189485721201</v>
      </c>
      <c r="AN26" s="2">
        <v>123.77223715327899</v>
      </c>
      <c r="AO26" s="2">
        <v>123.77223715327899</v>
      </c>
      <c r="AP26" s="2">
        <v>92.409476226279097</v>
      </c>
      <c r="AQ26" s="2">
        <v>71.751602626909801</v>
      </c>
      <c r="AR26" s="2">
        <v>15917130.519399799</v>
      </c>
      <c r="AS26" s="2">
        <v>1849530.00047032</v>
      </c>
      <c r="AT26" s="2">
        <v>23690925.081629999</v>
      </c>
      <c r="AU26" s="2">
        <v>61962740.988587901</v>
      </c>
      <c r="AV26" s="2">
        <v>0.95134522314233005</v>
      </c>
      <c r="AW26" s="2">
        <v>0.95134522314233005</v>
      </c>
      <c r="AX26" s="2">
        <v>0.89934388597109804</v>
      </c>
      <c r="AY26" s="2">
        <v>0.87731254622822497</v>
      </c>
      <c r="AZ26" s="2">
        <v>1.1448652979748399</v>
      </c>
      <c r="BA26" s="2">
        <v>1.1448652979748399</v>
      </c>
      <c r="BB26" s="2">
        <v>0.95001263468438901</v>
      </c>
      <c r="BC26" s="2">
        <v>1.1411872054311201</v>
      </c>
      <c r="BD26" s="2">
        <v>0.95134522314233005</v>
      </c>
      <c r="BE26" s="2">
        <v>0.95134522314233005</v>
      </c>
      <c r="BF26" s="2">
        <v>0.89934388597109804</v>
      </c>
      <c r="BG26" s="2">
        <v>0.87727481096649396</v>
      </c>
      <c r="BH26" s="2">
        <v>0.17582224099999999</v>
      </c>
      <c r="BI26" s="2">
        <v>0.17582224099999999</v>
      </c>
      <c r="BJ26" s="2">
        <v>0.22712332299999999</v>
      </c>
      <c r="BK26" s="2">
        <v>0.308990078</v>
      </c>
      <c r="BL26" s="2">
        <v>3.513968E-2</v>
      </c>
      <c r="BM26" s="2">
        <v>3.513968E-2</v>
      </c>
      <c r="BN26" s="2">
        <v>0.17582224099999999</v>
      </c>
      <c r="BO26" s="2">
        <v>3.513968E-2</v>
      </c>
      <c r="BP26" s="2">
        <v>0.17582224099999999</v>
      </c>
      <c r="BQ26" s="2">
        <v>0.17582224099999999</v>
      </c>
      <c r="BR26" s="2">
        <v>0.22712332299999999</v>
      </c>
      <c r="BS26" s="2">
        <v>0.30899682000000001</v>
      </c>
      <c r="BT26" s="2">
        <v>0</v>
      </c>
      <c r="BU26" s="2">
        <v>0</v>
      </c>
      <c r="BV26" s="2">
        <v>0</v>
      </c>
      <c r="BW26" s="2">
        <v>2.1294700000000001E-4</v>
      </c>
      <c r="BX26" s="2">
        <v>12.008041681815399</v>
      </c>
      <c r="BY26" s="2">
        <v>12.008041681815399</v>
      </c>
      <c r="BZ26" s="2">
        <v>12.008041681815399</v>
      </c>
      <c r="CA26" s="2">
        <v>12.008041681815399</v>
      </c>
      <c r="CB26" s="2">
        <v>1397907.5914426299</v>
      </c>
      <c r="CC26" s="2">
        <v>162440.93738839301</v>
      </c>
      <c r="CD26" s="2">
        <v>2705617.2207339401</v>
      </c>
      <c r="CE26" s="2">
        <v>8821666.3813740499</v>
      </c>
      <c r="CG26" s="2">
        <f t="shared" si="0"/>
        <v>0</v>
      </c>
      <c r="CH26" s="2">
        <f t="shared" si="1"/>
        <v>13087632.130939014</v>
      </c>
      <c r="CI26" s="2">
        <f t="shared" si="7"/>
        <v>1097503.5424117707</v>
      </c>
      <c r="CJ26" s="2">
        <f t="shared" si="2"/>
        <v>146.53389520148124</v>
      </c>
      <c r="CK26" s="2">
        <f t="shared" si="3"/>
        <v>17.026865170866998</v>
      </c>
      <c r="CL26" s="2">
        <f t="shared" si="4"/>
        <v>147.56845469140617</v>
      </c>
      <c r="CM26" s="2">
        <f t="shared" si="5"/>
        <v>115.18387466342624</v>
      </c>
      <c r="CN26" s="2">
        <f t="shared" si="8"/>
        <v>1083882.0502750771</v>
      </c>
      <c r="CP26" s="2">
        <v>2044</v>
      </c>
      <c r="CQ26" s="4">
        <f t="shared" si="6"/>
        <v>171154203.26717663</v>
      </c>
      <c r="CR26" s="4">
        <f t="shared" si="9"/>
        <v>46999563.342316054</v>
      </c>
      <c r="CS26" s="4">
        <f t="shared" si="10"/>
        <v>47008323.342316054</v>
      </c>
    </row>
    <row r="27" spans="1:97" x14ac:dyDescent="0.45">
      <c r="A27" s="2">
        <v>517</v>
      </c>
      <c r="B27" s="2" t="s">
        <v>146</v>
      </c>
      <c r="C27" s="2">
        <v>1</v>
      </c>
      <c r="D27" s="2">
        <v>2033</v>
      </c>
      <c r="E27" s="2">
        <v>2031</v>
      </c>
      <c r="F27" s="2">
        <v>0.15392209442739599</v>
      </c>
      <c r="G27" s="2">
        <v>1.7885334233703299E-2</v>
      </c>
      <c r="H27" s="2">
        <v>0.2290805426626</v>
      </c>
      <c r="I27" s="2">
        <v>0.59911202867629898</v>
      </c>
      <c r="J27" s="2">
        <v>135.79885281400601</v>
      </c>
      <c r="K27" s="2">
        <v>135.79885281400601</v>
      </c>
      <c r="L27" s="2">
        <v>104.42506438939</v>
      </c>
      <c r="M27" s="2">
        <v>83.760020274166095</v>
      </c>
      <c r="N27" s="2">
        <v>118036.126858831</v>
      </c>
      <c r="O27" s="2">
        <v>13715.481122937799</v>
      </c>
      <c r="P27" s="2">
        <v>228451.25013482099</v>
      </c>
      <c r="Q27" s="2">
        <v>744871.49161070003</v>
      </c>
      <c r="R27" s="2">
        <v>2014.60431570678</v>
      </c>
      <c r="S27" s="2">
        <v>104138204.964451</v>
      </c>
      <c r="T27" s="2">
        <v>51691.641952983897</v>
      </c>
      <c r="U27" s="2">
        <v>19.95</v>
      </c>
      <c r="V27" s="2">
        <v>43831.9958090707</v>
      </c>
      <c r="W27" s="2">
        <v>3.8579962784768702E-4</v>
      </c>
      <c r="X27" s="2">
        <v>-6.3323101014706404</v>
      </c>
      <c r="Y27" s="2">
        <v>-6.3323101014706404</v>
      </c>
      <c r="Z27" s="2">
        <v>-10.346229418504</v>
      </c>
      <c r="AA27" s="2">
        <v>-10.037574590404599</v>
      </c>
      <c r="AB27" s="2">
        <v>11.983405378849501</v>
      </c>
      <c r="AC27" s="2">
        <v>11.983405378849501</v>
      </c>
      <c r="AD27" s="2">
        <v>11.983405378849501</v>
      </c>
      <c r="AE27" s="2">
        <v>11.983405378849501</v>
      </c>
      <c r="AF27" s="2">
        <v>1404780.0543529701</v>
      </c>
      <c r="AG27" s="2">
        <v>163231.862138811</v>
      </c>
      <c r="AH27" s="2">
        <v>2718872.8935599299</v>
      </c>
      <c r="AI27" s="2">
        <v>8864945.0433919393</v>
      </c>
      <c r="AJ27" s="2">
        <v>130.14775753662701</v>
      </c>
      <c r="AK27" s="2">
        <v>130.14775753662701</v>
      </c>
      <c r="AL27" s="2">
        <v>102.787888429045</v>
      </c>
      <c r="AM27" s="2">
        <v>81.814189485721201</v>
      </c>
      <c r="AN27" s="2">
        <v>123.815447435156</v>
      </c>
      <c r="AO27" s="2">
        <v>123.815447435156</v>
      </c>
      <c r="AP27" s="2">
        <v>92.4416590105414</v>
      </c>
      <c r="AQ27" s="2">
        <v>71.776614895316499</v>
      </c>
      <c r="AR27" s="2">
        <v>16029170.618037799</v>
      </c>
      <c r="AS27" s="2">
        <v>1862546.6022871099</v>
      </c>
      <c r="AT27" s="2">
        <v>23856036.505165499</v>
      </c>
      <c r="AU27" s="2">
        <v>62390451.238960601</v>
      </c>
      <c r="AV27" s="2">
        <v>0.95167349551133495</v>
      </c>
      <c r="AW27" s="2">
        <v>0.95167349551133495</v>
      </c>
      <c r="AX27" s="2">
        <v>0.89965400783657901</v>
      </c>
      <c r="AY27" s="2">
        <v>0.877615139266399</v>
      </c>
      <c r="AZ27" s="2">
        <v>1.14589242445793</v>
      </c>
      <c r="BA27" s="2">
        <v>1.14589242445793</v>
      </c>
      <c r="BB27" s="2">
        <v>0.95034022871721002</v>
      </c>
      <c r="BC27" s="2">
        <v>1.14221058050226</v>
      </c>
      <c r="BD27" s="2">
        <v>0.95167349551133495</v>
      </c>
      <c r="BE27" s="2">
        <v>0.95167349551133495</v>
      </c>
      <c r="BF27" s="2">
        <v>0.89965400783657901</v>
      </c>
      <c r="BG27" s="2">
        <v>0.87757739098943399</v>
      </c>
      <c r="BH27" s="2">
        <v>0.17582224099999999</v>
      </c>
      <c r="BI27" s="2">
        <v>0.17582224099999999</v>
      </c>
      <c r="BJ27" s="2">
        <v>0.22712332299999999</v>
      </c>
      <c r="BK27" s="2">
        <v>0.308990078</v>
      </c>
      <c r="BL27" s="2">
        <v>3.513968E-2</v>
      </c>
      <c r="BM27" s="2">
        <v>3.513968E-2</v>
      </c>
      <c r="BN27" s="2">
        <v>0.17582224099999999</v>
      </c>
      <c r="BO27" s="2">
        <v>3.513968E-2</v>
      </c>
      <c r="BP27" s="2">
        <v>0.17582224099999999</v>
      </c>
      <c r="BQ27" s="2">
        <v>0.17582224099999999</v>
      </c>
      <c r="BR27" s="2">
        <v>0.22712332299999999</v>
      </c>
      <c r="BS27" s="2">
        <v>0.30899682000000001</v>
      </c>
      <c r="BT27" s="2">
        <v>0</v>
      </c>
      <c r="BU27" s="2">
        <v>0</v>
      </c>
      <c r="BV27" s="2">
        <v>0</v>
      </c>
      <c r="BW27" s="2">
        <v>2.1294700000000001E-4</v>
      </c>
      <c r="BX27" s="2">
        <v>11.983405378849501</v>
      </c>
      <c r="BY27" s="2">
        <v>11.983405378849501</v>
      </c>
      <c r="BZ27" s="2">
        <v>11.983405378849501</v>
      </c>
      <c r="CA27" s="2">
        <v>11.983405378849501</v>
      </c>
      <c r="CB27" s="2">
        <v>1404780.0543529701</v>
      </c>
      <c r="CC27" s="2">
        <v>163231.862138811</v>
      </c>
      <c r="CD27" s="2">
        <v>2718872.8935599299</v>
      </c>
      <c r="CE27" s="2">
        <v>8864945.0433919393</v>
      </c>
      <c r="CG27" s="2">
        <f t="shared" si="0"/>
        <v>0</v>
      </c>
      <c r="CH27" s="2">
        <f t="shared" si="1"/>
        <v>13151829.853443651</v>
      </c>
      <c r="CI27" s="2">
        <f t="shared" si="7"/>
        <v>1105074.3497272898</v>
      </c>
      <c r="CJ27" s="2">
        <f t="shared" si="2"/>
        <v>147.54515857353874</v>
      </c>
      <c r="CK27" s="2">
        <f t="shared" si="3"/>
        <v>17.14435140367225</v>
      </c>
      <c r="CL27" s="2">
        <f t="shared" si="4"/>
        <v>148.58617894947707</v>
      </c>
      <c r="CM27" s="2">
        <f t="shared" si="5"/>
        <v>115.97843388255353</v>
      </c>
      <c r="CN27" s="2">
        <f t="shared" si="8"/>
        <v>1091358.868604352</v>
      </c>
      <c r="CP27" s="2">
        <v>2045</v>
      </c>
      <c r="CQ27" s="4">
        <f t="shared" si="6"/>
        <v>174956165.91202998</v>
      </c>
      <c r="CR27" s="4">
        <f t="shared" si="9"/>
        <v>47329340.922962733</v>
      </c>
      <c r="CS27" s="4">
        <f t="shared" si="10"/>
        <v>47338100.922962733</v>
      </c>
    </row>
    <row r="28" spans="1:97" x14ac:dyDescent="0.45">
      <c r="A28" s="2">
        <v>539</v>
      </c>
      <c r="B28" s="2" t="s">
        <v>146</v>
      </c>
      <c r="C28" s="2">
        <v>1</v>
      </c>
      <c r="D28" s="2">
        <v>2034</v>
      </c>
      <c r="E28" s="2">
        <v>2032</v>
      </c>
      <c r="F28" s="2">
        <v>0.15400225101210799</v>
      </c>
      <c r="G28" s="2">
        <v>1.7892968026541198E-2</v>
      </c>
      <c r="H28" s="2">
        <v>0.229114805139086</v>
      </c>
      <c r="I28" s="2">
        <v>0.59898997582226299</v>
      </c>
      <c r="J28" s="2">
        <v>135.69139133328801</v>
      </c>
      <c r="K28" s="2">
        <v>135.69139133328801</v>
      </c>
      <c r="L28" s="2">
        <v>104.306755767694</v>
      </c>
      <c r="M28" s="2">
        <v>83.6345912849238</v>
      </c>
      <c r="N28" s="2">
        <v>118870.04963378501</v>
      </c>
      <c r="O28" s="2">
        <v>13811.083821388</v>
      </c>
      <c r="P28" s="2">
        <v>230058.55447233201</v>
      </c>
      <c r="Q28" s="2">
        <v>750120.93515123206</v>
      </c>
      <c r="R28" s="2">
        <v>2015.8141536473299</v>
      </c>
      <c r="S28" s="2">
        <v>104736406.88146199</v>
      </c>
      <c r="T28" s="2">
        <v>51957.372504780302</v>
      </c>
      <c r="U28" s="2">
        <v>19.95</v>
      </c>
      <c r="V28" s="2">
        <v>44530.661835423503</v>
      </c>
      <c r="W28" s="2">
        <v>3.83816352716206E-4</v>
      </c>
      <c r="X28" s="2">
        <v>-6.2895861887834101</v>
      </c>
      <c r="Y28" s="2">
        <v>-6.2895861887834101</v>
      </c>
      <c r="Z28" s="2">
        <v>-10.3143526467955</v>
      </c>
      <c r="AA28" s="2">
        <v>-10.012818186242299</v>
      </c>
      <c r="AB28" s="2">
        <v>11.833219985445</v>
      </c>
      <c r="AC28" s="2">
        <v>11.833219985445</v>
      </c>
      <c r="AD28" s="2">
        <v>11.833219985445</v>
      </c>
      <c r="AE28" s="2">
        <v>11.833219985445</v>
      </c>
      <c r="AF28" s="2">
        <v>1396747.45535045</v>
      </c>
      <c r="AG28" s="2">
        <v>162298.305333942</v>
      </c>
      <c r="AH28" s="2">
        <v>2703313.8987952699</v>
      </c>
      <c r="AI28" s="2">
        <v>8814228.2211160101</v>
      </c>
      <c r="AJ28" s="2">
        <v>130.14775753662701</v>
      </c>
      <c r="AK28" s="2">
        <v>130.14775753662701</v>
      </c>
      <c r="AL28" s="2">
        <v>102.787888429045</v>
      </c>
      <c r="AM28" s="2">
        <v>81.814189485721201</v>
      </c>
      <c r="AN28" s="2">
        <v>123.858171347843</v>
      </c>
      <c r="AO28" s="2">
        <v>123.858171347843</v>
      </c>
      <c r="AP28" s="2">
        <v>92.473535782249797</v>
      </c>
      <c r="AQ28" s="2">
        <v>71.801371299478802</v>
      </c>
      <c r="AR28" s="2">
        <v>16129642.4226653</v>
      </c>
      <c r="AS28" s="2">
        <v>1874045.17954482</v>
      </c>
      <c r="AT28" s="2">
        <v>23996661.453614499</v>
      </c>
      <c r="AU28" s="2">
        <v>62736057.825638197</v>
      </c>
      <c r="AV28" s="2">
        <v>0.95200967318140395</v>
      </c>
      <c r="AW28" s="2">
        <v>0.95200967318140395</v>
      </c>
      <c r="AX28" s="2">
        <v>0.89997049062846601</v>
      </c>
      <c r="AY28" s="2">
        <v>0.87792438664502603</v>
      </c>
      <c r="AZ28" s="2">
        <v>1.1469448662489099</v>
      </c>
      <c r="BA28" s="2">
        <v>1.1469448662489099</v>
      </c>
      <c r="BB28" s="2">
        <v>0.95067454204901003</v>
      </c>
      <c r="BC28" s="2">
        <v>1.1432570376465601</v>
      </c>
      <c r="BD28" s="2">
        <v>0.95200967318140395</v>
      </c>
      <c r="BE28" s="2">
        <v>0.95200967318140395</v>
      </c>
      <c r="BF28" s="2">
        <v>0.89997049062846601</v>
      </c>
      <c r="BG28" s="2">
        <v>0.87788662506660997</v>
      </c>
      <c r="BH28" s="2">
        <v>0.17582224099999999</v>
      </c>
      <c r="BI28" s="2">
        <v>0.17582224099999999</v>
      </c>
      <c r="BJ28" s="2">
        <v>0.22712332299999999</v>
      </c>
      <c r="BK28" s="2">
        <v>0.308990078</v>
      </c>
      <c r="BL28" s="2">
        <v>3.513968E-2</v>
      </c>
      <c r="BM28" s="2">
        <v>3.513968E-2</v>
      </c>
      <c r="BN28" s="2">
        <v>0.17582224099999999</v>
      </c>
      <c r="BO28" s="2">
        <v>3.513968E-2</v>
      </c>
      <c r="BP28" s="2">
        <v>0.17582224099999999</v>
      </c>
      <c r="BQ28" s="2">
        <v>0.17582224099999999</v>
      </c>
      <c r="BR28" s="2">
        <v>0.22712332299999999</v>
      </c>
      <c r="BS28" s="2">
        <v>0.30899682000000001</v>
      </c>
      <c r="BT28" s="2">
        <v>0</v>
      </c>
      <c r="BU28" s="2">
        <v>0</v>
      </c>
      <c r="BV28" s="2">
        <v>0</v>
      </c>
      <c r="BW28" s="2">
        <v>2.1294700000000001E-4</v>
      </c>
      <c r="BX28" s="2">
        <v>11.833219985445</v>
      </c>
      <c r="BY28" s="2">
        <v>11.833219985445</v>
      </c>
      <c r="BZ28" s="2">
        <v>11.833219985445</v>
      </c>
      <c r="CA28" s="2">
        <v>11.833219985445</v>
      </c>
      <c r="CB28" s="2">
        <v>1396747.45535045</v>
      </c>
      <c r="CC28" s="2">
        <v>162298.305333942</v>
      </c>
      <c r="CD28" s="2">
        <v>2703313.8987952699</v>
      </c>
      <c r="CE28" s="2">
        <v>8814228.2211160101</v>
      </c>
      <c r="CG28" s="2">
        <f t="shared" si="0"/>
        <v>0</v>
      </c>
      <c r="CH28" s="2">
        <f t="shared" si="1"/>
        <v>13076587.880595673</v>
      </c>
      <c r="CI28" s="2">
        <f t="shared" si="7"/>
        <v>1112860.6230787369</v>
      </c>
      <c r="CJ28" s="2">
        <f t="shared" si="2"/>
        <v>148.58756204223127</v>
      </c>
      <c r="CK28" s="2">
        <f t="shared" si="3"/>
        <v>17.263854776734998</v>
      </c>
      <c r="CL28" s="2">
        <f t="shared" si="4"/>
        <v>149.63158014460618</v>
      </c>
      <c r="CM28" s="2">
        <f t="shared" si="5"/>
        <v>116.7957859324612</v>
      </c>
      <c r="CN28" s="2">
        <f t="shared" si="8"/>
        <v>1099049.539257349</v>
      </c>
      <c r="CP28" s="2">
        <v>2046</v>
      </c>
      <c r="CQ28" s="4">
        <f t="shared" si="6"/>
        <v>178826404.86685377</v>
      </c>
      <c r="CR28" s="4">
        <f t="shared" si="9"/>
        <v>47662556.060872979</v>
      </c>
      <c r="CS28" s="4">
        <f t="shared" si="10"/>
        <v>47671316.060872979</v>
      </c>
    </row>
    <row r="29" spans="1:97" x14ac:dyDescent="0.45">
      <c r="A29" s="2">
        <v>561</v>
      </c>
      <c r="B29" s="2" t="s">
        <v>146</v>
      </c>
      <c r="C29" s="2">
        <v>1</v>
      </c>
      <c r="D29" s="2">
        <v>2035</v>
      </c>
      <c r="E29" s="2">
        <v>2033</v>
      </c>
      <c r="F29" s="2">
        <v>0.154079772098632</v>
      </c>
      <c r="G29" s="2">
        <v>1.7900375161262801E-2</v>
      </c>
      <c r="H29" s="2">
        <v>0.229147799096244</v>
      </c>
      <c r="I29" s="2">
        <v>0.59887205364385998</v>
      </c>
      <c r="J29" s="2">
        <v>135.59067657590299</v>
      </c>
      <c r="K29" s="2">
        <v>135.59067657590299</v>
      </c>
      <c r="L29" s="2">
        <v>104.194818838318</v>
      </c>
      <c r="M29" s="2">
        <v>83.515424581278594</v>
      </c>
      <c r="N29" s="2">
        <v>119708.91537864</v>
      </c>
      <c r="O29" s="2">
        <v>13907.305717286599</v>
      </c>
      <c r="P29" s="2">
        <v>231675.582004508</v>
      </c>
      <c r="Q29" s="2">
        <v>755401.86053554201</v>
      </c>
      <c r="R29" s="2">
        <v>2017.14288446463</v>
      </c>
      <c r="S29" s="2">
        <v>105344216.228247</v>
      </c>
      <c r="T29" s="2">
        <v>52224.469094169799</v>
      </c>
      <c r="U29" s="2">
        <v>19.95</v>
      </c>
      <c r="V29" s="2">
        <v>45240.464343411797</v>
      </c>
      <c r="W29" s="2">
        <v>3.8184327298140997E-4</v>
      </c>
      <c r="X29" s="2">
        <v>-6.2458334188900997</v>
      </c>
      <c r="Y29" s="2">
        <v>-6.2458334188900997</v>
      </c>
      <c r="Z29" s="2">
        <v>-10.2818220488933</v>
      </c>
      <c r="AA29" s="2">
        <v>-9.9875173626094202</v>
      </c>
      <c r="AB29" s="2">
        <v>11.6887524581668</v>
      </c>
      <c r="AC29" s="2">
        <v>11.6887524581668</v>
      </c>
      <c r="AD29" s="2">
        <v>11.6887524581668</v>
      </c>
      <c r="AE29" s="2">
        <v>11.6887524581668</v>
      </c>
      <c r="AF29" s="2">
        <v>1389442.58485932</v>
      </c>
      <c r="AG29" s="2">
        <v>161434.33996719899</v>
      </c>
      <c r="AH29" s="2">
        <v>2689097.4941107901</v>
      </c>
      <c r="AI29" s="2">
        <v>8767977.9246714097</v>
      </c>
      <c r="AJ29" s="2">
        <v>130.14775753662701</v>
      </c>
      <c r="AK29" s="2">
        <v>130.14775753662701</v>
      </c>
      <c r="AL29" s="2">
        <v>102.787888429045</v>
      </c>
      <c r="AM29" s="2">
        <v>81.814189485721201</v>
      </c>
      <c r="AN29" s="2">
        <v>123.901924117737</v>
      </c>
      <c r="AO29" s="2">
        <v>123.901924117737</v>
      </c>
      <c r="AP29" s="2">
        <v>92.506066380152006</v>
      </c>
      <c r="AQ29" s="2">
        <v>71.826672123111706</v>
      </c>
      <c r="AR29" s="2">
        <v>16231412.828357499</v>
      </c>
      <c r="AS29" s="2">
        <v>1885700.99155482</v>
      </c>
      <c r="AT29" s="2">
        <v>24139395.2962218</v>
      </c>
      <c r="AU29" s="2">
        <v>63087707.112113602</v>
      </c>
      <c r="AV29" s="2">
        <v>0.95234558971633598</v>
      </c>
      <c r="AW29" s="2">
        <v>0.95234558971633598</v>
      </c>
      <c r="AX29" s="2">
        <v>0.90028677468598095</v>
      </c>
      <c r="AY29" s="2">
        <v>0.87823342035956997</v>
      </c>
      <c r="AZ29" s="2">
        <v>1.1479970846935501</v>
      </c>
      <c r="BA29" s="2">
        <v>1.1479970846935501</v>
      </c>
      <c r="BB29" s="2">
        <v>0.95100864544980701</v>
      </c>
      <c r="BC29" s="2">
        <v>1.1443033611494</v>
      </c>
      <c r="BD29" s="2">
        <v>0.95234558971633598</v>
      </c>
      <c r="BE29" s="2">
        <v>0.95234558971633598</v>
      </c>
      <c r="BF29" s="2">
        <v>0.90028677468598095</v>
      </c>
      <c r="BG29" s="2">
        <v>0.87819564548889195</v>
      </c>
      <c r="BH29" s="2">
        <v>0.17582224099999999</v>
      </c>
      <c r="BI29" s="2">
        <v>0.17582224099999999</v>
      </c>
      <c r="BJ29" s="2">
        <v>0.22712332299999999</v>
      </c>
      <c r="BK29" s="2">
        <v>0.308990078</v>
      </c>
      <c r="BL29" s="2">
        <v>3.513968E-2</v>
      </c>
      <c r="BM29" s="2">
        <v>3.513968E-2</v>
      </c>
      <c r="BN29" s="2">
        <v>0.17582224099999999</v>
      </c>
      <c r="BO29" s="2">
        <v>3.513968E-2</v>
      </c>
      <c r="BP29" s="2">
        <v>0.17582224099999999</v>
      </c>
      <c r="BQ29" s="2">
        <v>0.17582224099999999</v>
      </c>
      <c r="BR29" s="2">
        <v>0.22712332299999999</v>
      </c>
      <c r="BS29" s="2">
        <v>0.30899682000000001</v>
      </c>
      <c r="BT29" s="2">
        <v>0</v>
      </c>
      <c r="BU29" s="2">
        <v>0</v>
      </c>
      <c r="BV29" s="2">
        <v>0</v>
      </c>
      <c r="BW29" s="2">
        <v>2.1294700000000001E-4</v>
      </c>
      <c r="BX29" s="2">
        <v>11.6887524581668</v>
      </c>
      <c r="BY29" s="2">
        <v>11.6887524581668</v>
      </c>
      <c r="BZ29" s="2">
        <v>11.6887524581668</v>
      </c>
      <c r="CA29" s="2">
        <v>11.6887524581668</v>
      </c>
      <c r="CB29" s="2">
        <v>1389442.58485932</v>
      </c>
      <c r="CC29" s="2">
        <v>161434.33996719899</v>
      </c>
      <c r="CD29" s="2">
        <v>2689097.4941107901</v>
      </c>
      <c r="CE29" s="2">
        <v>8767977.9246714097</v>
      </c>
      <c r="CG29" s="2">
        <f t="shared" si="0"/>
        <v>0</v>
      </c>
      <c r="CH29" s="2">
        <f t="shared" si="1"/>
        <v>13007952.343608718</v>
      </c>
      <c r="CI29" s="2">
        <f t="shared" si="7"/>
        <v>1120693.6636359766</v>
      </c>
      <c r="CJ29" s="2">
        <f t="shared" si="2"/>
        <v>149.63614422329999</v>
      </c>
      <c r="CK29" s="2">
        <f t="shared" si="3"/>
        <v>17.384132146608248</v>
      </c>
      <c r="CL29" s="2">
        <f t="shared" si="4"/>
        <v>150.68330536878568</v>
      </c>
      <c r="CM29" s="2">
        <f t="shared" si="5"/>
        <v>117.61803978755033</v>
      </c>
      <c r="CN29" s="2">
        <f t="shared" si="8"/>
        <v>1106786.35791869</v>
      </c>
      <c r="CP29" s="2">
        <v>2047</v>
      </c>
      <c r="CQ29" s="4">
        <f t="shared" si="6"/>
        <v>182766064.32616973</v>
      </c>
      <c r="CR29" s="4">
        <f t="shared" si="9"/>
        <v>47999247.902806185</v>
      </c>
      <c r="CS29" s="4">
        <f t="shared" si="10"/>
        <v>48008007.902806185</v>
      </c>
    </row>
    <row r="30" spans="1:97" x14ac:dyDescent="0.45">
      <c r="A30" s="2">
        <v>583</v>
      </c>
      <c r="B30" s="2" t="s">
        <v>146</v>
      </c>
      <c r="C30" s="2">
        <v>1</v>
      </c>
      <c r="D30" s="2">
        <v>2036</v>
      </c>
      <c r="E30" s="2">
        <v>2034</v>
      </c>
      <c r="F30" s="2">
        <v>0.154153744371127</v>
      </c>
      <c r="G30" s="2">
        <v>1.79074607818978E-2</v>
      </c>
      <c r="H30" s="2">
        <v>0.229179288632546</v>
      </c>
      <c r="I30" s="2">
        <v>0.59875950621442797</v>
      </c>
      <c r="J30" s="2">
        <v>135.49705119848099</v>
      </c>
      <c r="K30" s="2">
        <v>135.49705119848099</v>
      </c>
      <c r="L30" s="2">
        <v>104.089984847571</v>
      </c>
      <c r="M30" s="2">
        <v>83.403363762994204</v>
      </c>
      <c r="N30" s="2">
        <v>120552.612101559</v>
      </c>
      <c r="O30" s="2">
        <v>14004.1436046257</v>
      </c>
      <c r="P30" s="2">
        <v>233302.18833346601</v>
      </c>
      <c r="Q30" s="2">
        <v>760713.713832487</v>
      </c>
      <c r="R30" s="2">
        <v>2018.6057400510799</v>
      </c>
      <c r="S30" s="2">
        <v>105962547.45982701</v>
      </c>
      <c r="T30" s="2">
        <v>52492.938743524101</v>
      </c>
      <c r="U30" s="2">
        <v>19.95</v>
      </c>
      <c r="V30" s="2">
        <v>45961.580844491298</v>
      </c>
      <c r="W30" s="2">
        <v>3.7988033623195702E-4</v>
      </c>
      <c r="X30" s="2">
        <v>-6.2021146351492202</v>
      </c>
      <c r="Y30" s="2">
        <v>-6.2021146351492202</v>
      </c>
      <c r="Z30" s="2">
        <v>-10.249311878477601</v>
      </c>
      <c r="AA30" s="2">
        <v>-9.9622340197302499</v>
      </c>
      <c r="AB30" s="2">
        <v>11.551408297003199</v>
      </c>
      <c r="AC30" s="2">
        <v>11.551408297003199</v>
      </c>
      <c r="AD30" s="2">
        <v>11.551408297003199</v>
      </c>
      <c r="AE30" s="2">
        <v>11.551408297003199</v>
      </c>
      <c r="AF30" s="2">
        <v>1382806.55833009</v>
      </c>
      <c r="AG30" s="2">
        <v>160648.966651625</v>
      </c>
      <c r="AH30" s="2">
        <v>2676179.2401799401</v>
      </c>
      <c r="AI30" s="2">
        <v>8725955.3193619791</v>
      </c>
      <c r="AJ30" s="2">
        <v>130.14775753662701</v>
      </c>
      <c r="AK30" s="2">
        <v>130.14775753662701</v>
      </c>
      <c r="AL30" s="2">
        <v>102.787888429045</v>
      </c>
      <c r="AM30" s="2">
        <v>81.814189485721201</v>
      </c>
      <c r="AN30" s="2">
        <v>123.945642901477</v>
      </c>
      <c r="AO30" s="2">
        <v>123.945642901477</v>
      </c>
      <c r="AP30" s="2">
        <v>92.538576550567797</v>
      </c>
      <c r="AQ30" s="2">
        <v>71.851955465990898</v>
      </c>
      <c r="AR30" s="2">
        <v>16334523.454035699</v>
      </c>
      <c r="AS30" s="2">
        <v>1897520.1629868499</v>
      </c>
      <c r="AT30" s="2">
        <v>24284421.2485357</v>
      </c>
      <c r="AU30" s="2">
        <v>63446082.594269201</v>
      </c>
      <c r="AV30" s="2">
        <v>0.95268119164313803</v>
      </c>
      <c r="AW30" s="2">
        <v>0.95268119164313803</v>
      </c>
      <c r="AX30" s="2">
        <v>0.90060282270297798</v>
      </c>
      <c r="AY30" s="2">
        <v>0.87854219952289603</v>
      </c>
      <c r="AZ30" s="2">
        <v>1.1490489109403901</v>
      </c>
      <c r="BA30" s="2">
        <v>1.1490489109403901</v>
      </c>
      <c r="BB30" s="2">
        <v>0.95134249951163696</v>
      </c>
      <c r="BC30" s="2">
        <v>1.1453494114001199</v>
      </c>
      <c r="BD30" s="2">
        <v>0.95268119164313803</v>
      </c>
      <c r="BE30" s="2">
        <v>0.95268119164313803</v>
      </c>
      <c r="BF30" s="2">
        <v>0.90060282270297798</v>
      </c>
      <c r="BG30" s="2">
        <v>0.87850441137090496</v>
      </c>
      <c r="BH30" s="2">
        <v>0.17582224099999999</v>
      </c>
      <c r="BI30" s="2">
        <v>0.17582224099999999</v>
      </c>
      <c r="BJ30" s="2">
        <v>0.22712332299999999</v>
      </c>
      <c r="BK30" s="2">
        <v>0.308990078</v>
      </c>
      <c r="BL30" s="2">
        <v>3.513968E-2</v>
      </c>
      <c r="BM30" s="2">
        <v>3.513968E-2</v>
      </c>
      <c r="BN30" s="2">
        <v>0.17582224099999999</v>
      </c>
      <c r="BO30" s="2">
        <v>3.513968E-2</v>
      </c>
      <c r="BP30" s="2">
        <v>0.17582224099999999</v>
      </c>
      <c r="BQ30" s="2">
        <v>0.17582224099999999</v>
      </c>
      <c r="BR30" s="2">
        <v>0.22712332299999999</v>
      </c>
      <c r="BS30" s="2">
        <v>0.30899682000000001</v>
      </c>
      <c r="BT30" s="2">
        <v>0</v>
      </c>
      <c r="BU30" s="2">
        <v>0</v>
      </c>
      <c r="BV30" s="2">
        <v>0</v>
      </c>
      <c r="BW30" s="2">
        <v>2.1294700000000001E-4</v>
      </c>
      <c r="BX30" s="2">
        <v>11.551408297003199</v>
      </c>
      <c r="BY30" s="2">
        <v>11.551408297003199</v>
      </c>
      <c r="BZ30" s="2">
        <v>11.551408297003199</v>
      </c>
      <c r="CA30" s="2">
        <v>11.551408297003199</v>
      </c>
      <c r="CB30" s="2">
        <v>1382806.55833009</v>
      </c>
      <c r="CC30" s="2">
        <v>160648.966651625</v>
      </c>
      <c r="CD30" s="2">
        <v>2676179.2401799401</v>
      </c>
      <c r="CE30" s="2">
        <v>8725955.3193619791</v>
      </c>
      <c r="CG30" s="2">
        <f t="shared" si="0"/>
        <v>0</v>
      </c>
      <c r="CH30" s="2">
        <f t="shared" si="1"/>
        <v>12945590.084523633</v>
      </c>
      <c r="CI30" s="2">
        <f t="shared" si="7"/>
        <v>1128572.6578721376</v>
      </c>
      <c r="CJ30" s="2">
        <f t="shared" si="2"/>
        <v>150.69076512694875</v>
      </c>
      <c r="CK30" s="2">
        <f t="shared" si="3"/>
        <v>17.505179505782124</v>
      </c>
      <c r="CL30" s="2">
        <f t="shared" si="4"/>
        <v>151.74126070469333</v>
      </c>
      <c r="CM30" s="2">
        <f t="shared" si="5"/>
        <v>118.44510919929732</v>
      </c>
      <c r="CN30" s="2">
        <f t="shared" si="8"/>
        <v>1114568.5142675121</v>
      </c>
      <c r="CP30" s="2">
        <v>2048</v>
      </c>
      <c r="CQ30" s="4">
        <f t="shared" si="6"/>
        <v>186776308.28797895</v>
      </c>
      <c r="CR30" s="4">
        <f t="shared" si="9"/>
        <v>48339456.09032318</v>
      </c>
      <c r="CS30" s="4">
        <f t="shared" si="10"/>
        <v>48348216.09032318</v>
      </c>
    </row>
    <row r="31" spans="1:97" x14ac:dyDescent="0.45">
      <c r="A31" s="2">
        <v>605</v>
      </c>
      <c r="B31" s="2" t="s">
        <v>146</v>
      </c>
      <c r="C31" s="2">
        <v>1</v>
      </c>
      <c r="D31" s="2">
        <v>2037</v>
      </c>
      <c r="E31" s="2">
        <v>2035</v>
      </c>
      <c r="F31" s="2">
        <v>0.154224351583748</v>
      </c>
      <c r="G31" s="2">
        <v>1.7914241299180601E-2</v>
      </c>
      <c r="H31" s="2">
        <v>0.22920935350305499</v>
      </c>
      <c r="I31" s="2">
        <v>0.59865205361401497</v>
      </c>
      <c r="J31" s="2">
        <v>135.41010053464399</v>
      </c>
      <c r="K31" s="2">
        <v>135.41010053464399</v>
      </c>
      <c r="L31" s="2">
        <v>103.99184225384499</v>
      </c>
      <c r="M31" s="2">
        <v>83.297997777937198</v>
      </c>
      <c r="N31" s="2">
        <v>121401.21951734</v>
      </c>
      <c r="O31" s="2">
        <v>14101.604047059</v>
      </c>
      <c r="P31" s="2">
        <v>234938.51600457699</v>
      </c>
      <c r="Q31" s="2">
        <v>766056.97486169601</v>
      </c>
      <c r="R31" s="2">
        <v>2020.19558204792</v>
      </c>
      <c r="S31" s="2">
        <v>106591152.247087</v>
      </c>
      <c r="T31" s="2">
        <v>52762.788511314699</v>
      </c>
      <c r="U31" s="2">
        <v>19.95</v>
      </c>
      <c r="V31" s="2">
        <v>46694.191679585099</v>
      </c>
      <c r="W31" s="2">
        <v>3.77927490325934E-4</v>
      </c>
      <c r="X31" s="2">
        <v>-6.1584367969509097</v>
      </c>
      <c r="Y31" s="2">
        <v>-6.1584367969509097</v>
      </c>
      <c r="Z31" s="2">
        <v>-10.2168259701683</v>
      </c>
      <c r="AA31" s="2">
        <v>-9.9369715027526393</v>
      </c>
      <c r="AB31" s="2">
        <v>11.420779794968601</v>
      </c>
      <c r="AC31" s="2">
        <v>11.420779794968601</v>
      </c>
      <c r="AD31" s="2">
        <v>11.420779794968601</v>
      </c>
      <c r="AE31" s="2">
        <v>11.420779794968601</v>
      </c>
      <c r="AF31" s="2">
        <v>1376804.8365201899</v>
      </c>
      <c r="AG31" s="2">
        <v>159938.24032554901</v>
      </c>
      <c r="AH31" s="2">
        <v>2664492.9186408301</v>
      </c>
      <c r="AI31" s="2">
        <v>8687943.8126936592</v>
      </c>
      <c r="AJ31" s="2">
        <v>130.14775753662701</v>
      </c>
      <c r="AK31" s="2">
        <v>130.14775753662701</v>
      </c>
      <c r="AL31" s="2">
        <v>102.787888429045</v>
      </c>
      <c r="AM31" s="2">
        <v>81.814189485721201</v>
      </c>
      <c r="AN31" s="2">
        <v>123.989320739676</v>
      </c>
      <c r="AO31" s="2">
        <v>123.989320739676</v>
      </c>
      <c r="AP31" s="2">
        <v>92.571062458877094</v>
      </c>
      <c r="AQ31" s="2">
        <v>71.877217982968503</v>
      </c>
      <c r="AR31" s="2">
        <v>16438951.3398716</v>
      </c>
      <c r="AS31" s="2">
        <v>1909499.6217120199</v>
      </c>
      <c r="AT31" s="2">
        <v>24431689.095700599</v>
      </c>
      <c r="AU31" s="2">
        <v>63811012.1898029</v>
      </c>
      <c r="AV31" s="2">
        <v>0.95301650263723803</v>
      </c>
      <c r="AW31" s="2">
        <v>0.95301650263723803</v>
      </c>
      <c r="AX31" s="2">
        <v>0.90091865371382196</v>
      </c>
      <c r="AY31" s="2">
        <v>0.87885074399973895</v>
      </c>
      <c r="AZ31" s="2">
        <v>1.1501004176915901</v>
      </c>
      <c r="BA31" s="2">
        <v>1.1501004176915901</v>
      </c>
      <c r="BB31" s="2">
        <v>0.95167612434125703</v>
      </c>
      <c r="BC31" s="2">
        <v>1.1463952544015701</v>
      </c>
      <c r="BD31" s="2">
        <v>0.95301650263723803</v>
      </c>
      <c r="BE31" s="2">
        <v>0.95301650263723803</v>
      </c>
      <c r="BF31" s="2">
        <v>0.90091865371382196</v>
      </c>
      <c r="BG31" s="2">
        <v>0.87881294257652898</v>
      </c>
      <c r="BH31" s="2">
        <v>0.17582224099999999</v>
      </c>
      <c r="BI31" s="2">
        <v>0.17582224099999999</v>
      </c>
      <c r="BJ31" s="2">
        <v>0.22712332299999999</v>
      </c>
      <c r="BK31" s="2">
        <v>0.308990078</v>
      </c>
      <c r="BL31" s="2">
        <v>3.513968E-2</v>
      </c>
      <c r="BM31" s="2">
        <v>3.513968E-2</v>
      </c>
      <c r="BN31" s="2">
        <v>0.17582224099999999</v>
      </c>
      <c r="BO31" s="2">
        <v>3.513968E-2</v>
      </c>
      <c r="BP31" s="2">
        <v>0.17582224099999999</v>
      </c>
      <c r="BQ31" s="2">
        <v>0.17582224099999999</v>
      </c>
      <c r="BR31" s="2">
        <v>0.22712332299999999</v>
      </c>
      <c r="BS31" s="2">
        <v>0.30899682000000001</v>
      </c>
      <c r="BT31" s="2">
        <v>0</v>
      </c>
      <c r="BU31" s="2">
        <v>0</v>
      </c>
      <c r="BV31" s="2">
        <v>0</v>
      </c>
      <c r="BW31" s="2">
        <v>2.1294700000000001E-4</v>
      </c>
      <c r="BX31" s="2">
        <v>11.420779794968601</v>
      </c>
      <c r="BY31" s="2">
        <v>11.420779794968601</v>
      </c>
      <c r="BZ31" s="2">
        <v>11.420779794968601</v>
      </c>
      <c r="CA31" s="2">
        <v>11.420779794968601</v>
      </c>
      <c r="CB31" s="2">
        <v>1376804.8365201899</v>
      </c>
      <c r="CC31" s="2">
        <v>159938.24032554901</v>
      </c>
      <c r="CD31" s="2">
        <v>2664492.9186408301</v>
      </c>
      <c r="CE31" s="2">
        <v>8687943.8126936592</v>
      </c>
      <c r="CG31" s="2">
        <f t="shared" si="0"/>
        <v>0</v>
      </c>
      <c r="CH31" s="2">
        <f t="shared" si="1"/>
        <v>12889179.808180228</v>
      </c>
      <c r="CI31" s="2">
        <f t="shared" si="7"/>
        <v>1136498.314430672</v>
      </c>
      <c r="CJ31" s="2">
        <f t="shared" si="2"/>
        <v>151.75152439667499</v>
      </c>
      <c r="CK31" s="2">
        <f t="shared" si="3"/>
        <v>17.627005058823748</v>
      </c>
      <c r="CL31" s="2">
        <f t="shared" si="4"/>
        <v>152.80553886476551</v>
      </c>
      <c r="CM31" s="2">
        <f t="shared" si="5"/>
        <v>119.27706887686976</v>
      </c>
      <c r="CN31" s="2">
        <f t="shared" si="8"/>
        <v>1122396.7103836131</v>
      </c>
      <c r="CP31" s="2">
        <v>2049</v>
      </c>
      <c r="CQ31" s="4">
        <f t="shared" si="6"/>
        <v>190858320.82417712</v>
      </c>
      <c r="CR31" s="4">
        <f t="shared" si="9"/>
        <v>48683220.764245808</v>
      </c>
      <c r="CS31" s="4">
        <f t="shared" si="10"/>
        <v>48691980.764245808</v>
      </c>
    </row>
    <row r="32" spans="1:97" x14ac:dyDescent="0.45">
      <c r="A32" s="2">
        <v>627</v>
      </c>
      <c r="B32" s="2" t="s">
        <v>146</v>
      </c>
      <c r="C32" s="2">
        <v>1</v>
      </c>
      <c r="D32" s="2">
        <v>2038</v>
      </c>
      <c r="E32" s="2">
        <v>2036</v>
      </c>
      <c r="F32" s="2">
        <v>0.154291773006213</v>
      </c>
      <c r="G32" s="2">
        <v>1.7920732863763701E-2</v>
      </c>
      <c r="H32" s="2">
        <v>0.22923806944925601</v>
      </c>
      <c r="I32" s="2">
        <v>0.598549424680766</v>
      </c>
      <c r="J32" s="2">
        <v>135.32943895294599</v>
      </c>
      <c r="K32" s="2">
        <v>135.32943895294599</v>
      </c>
      <c r="L32" s="2">
        <v>103.90000430089199</v>
      </c>
      <c r="M32" s="2">
        <v>83.198939538572105</v>
      </c>
      <c r="N32" s="2">
        <v>122254.815744106</v>
      </c>
      <c r="O32" s="2">
        <v>14199.6935518432</v>
      </c>
      <c r="P32" s="2">
        <v>236584.704725477</v>
      </c>
      <c r="Q32" s="2">
        <v>771432.11375833896</v>
      </c>
      <c r="R32" s="2">
        <v>2021.9056882715299</v>
      </c>
      <c r="S32" s="2">
        <v>107229797.814816</v>
      </c>
      <c r="T32" s="2">
        <v>53034.025492298497</v>
      </c>
      <c r="U32" s="2">
        <v>19.95</v>
      </c>
      <c r="V32" s="2">
        <v>47438.480064185103</v>
      </c>
      <c r="W32" s="2">
        <v>3.7598468338947299E-4</v>
      </c>
      <c r="X32" s="2">
        <v>-6.1147968229913898</v>
      </c>
      <c r="Y32" s="2">
        <v>-6.1147968229913898</v>
      </c>
      <c r="Z32" s="2">
        <v>-10.1843623674632</v>
      </c>
      <c r="AA32" s="2">
        <v>-9.9117281864594702</v>
      </c>
      <c r="AB32" s="2">
        <v>11.2964782393104</v>
      </c>
      <c r="AC32" s="2">
        <v>11.2964782393104</v>
      </c>
      <c r="AD32" s="2">
        <v>11.2964782393104</v>
      </c>
      <c r="AE32" s="2">
        <v>11.2964782393104</v>
      </c>
      <c r="AF32" s="2">
        <v>1371406.23450338</v>
      </c>
      <c r="AG32" s="2">
        <v>159298.46325697401</v>
      </c>
      <c r="AH32" s="2">
        <v>2653977.8336215899</v>
      </c>
      <c r="AI32" s="2">
        <v>8653745.9465971291</v>
      </c>
      <c r="AJ32" s="2">
        <v>130.14775753662701</v>
      </c>
      <c r="AK32" s="2">
        <v>130.14775753662701</v>
      </c>
      <c r="AL32" s="2">
        <v>102.787888429045</v>
      </c>
      <c r="AM32" s="2">
        <v>81.814189485721201</v>
      </c>
      <c r="AN32" s="2">
        <v>124.03296071363501</v>
      </c>
      <c r="AO32" s="2">
        <v>124.03296071363501</v>
      </c>
      <c r="AP32" s="2">
        <v>92.603526061582102</v>
      </c>
      <c r="AQ32" s="2">
        <v>71.902461299261702</v>
      </c>
      <c r="AR32" s="2">
        <v>16544675.6239457</v>
      </c>
      <c r="AS32" s="2">
        <v>1921636.5616747099</v>
      </c>
      <c r="AT32" s="2">
        <v>24581151.8385025</v>
      </c>
      <c r="AU32" s="2">
        <v>64182333.790693</v>
      </c>
      <c r="AV32" s="2">
        <v>0.95335154510795295</v>
      </c>
      <c r="AW32" s="2">
        <v>0.95335154510795295</v>
      </c>
      <c r="AX32" s="2">
        <v>0.90123428568243502</v>
      </c>
      <c r="AY32" s="2">
        <v>0.87915907255580195</v>
      </c>
      <c r="AZ32" s="2">
        <v>1.1511516738446199</v>
      </c>
      <c r="BA32" s="2">
        <v>1.1511516738446199</v>
      </c>
      <c r="BB32" s="2">
        <v>0.95200953891467099</v>
      </c>
      <c r="BC32" s="2">
        <v>1.1474409525810301</v>
      </c>
      <c r="BD32" s="2">
        <v>0.95335154510795295</v>
      </c>
      <c r="BE32" s="2">
        <v>0.95335154510795295</v>
      </c>
      <c r="BF32" s="2">
        <v>0.90123428568243502</v>
      </c>
      <c r="BG32" s="2">
        <v>0.87912125787065998</v>
      </c>
      <c r="BH32" s="2">
        <v>0.17582224099999999</v>
      </c>
      <c r="BI32" s="2">
        <v>0.17582224099999999</v>
      </c>
      <c r="BJ32" s="2">
        <v>0.22712332299999999</v>
      </c>
      <c r="BK32" s="2">
        <v>0.308990078</v>
      </c>
      <c r="BL32" s="2">
        <v>3.513968E-2</v>
      </c>
      <c r="BM32" s="2">
        <v>3.513968E-2</v>
      </c>
      <c r="BN32" s="2">
        <v>0.17582224099999999</v>
      </c>
      <c r="BO32" s="2">
        <v>3.513968E-2</v>
      </c>
      <c r="BP32" s="2">
        <v>0.17582224099999999</v>
      </c>
      <c r="BQ32" s="2">
        <v>0.17582224099999999</v>
      </c>
      <c r="BR32" s="2">
        <v>0.22712332299999999</v>
      </c>
      <c r="BS32" s="2">
        <v>0.30899682000000001</v>
      </c>
      <c r="BT32" s="2">
        <v>0</v>
      </c>
      <c r="BU32" s="2">
        <v>0</v>
      </c>
      <c r="BV32" s="2">
        <v>0</v>
      </c>
      <c r="BW32" s="2">
        <v>2.1294700000000001E-4</v>
      </c>
      <c r="BX32" s="2">
        <v>11.2964782393104</v>
      </c>
      <c r="BY32" s="2">
        <v>11.2964782393104</v>
      </c>
      <c r="BZ32" s="2">
        <v>11.2964782393104</v>
      </c>
      <c r="CA32" s="2">
        <v>11.2964782393104</v>
      </c>
      <c r="CB32" s="2">
        <v>1371406.23450338</v>
      </c>
      <c r="CC32" s="2">
        <v>159298.46325697401</v>
      </c>
      <c r="CD32" s="2">
        <v>2653977.8336215899</v>
      </c>
      <c r="CE32" s="2">
        <v>8653745.9465971291</v>
      </c>
      <c r="CG32" s="2">
        <f t="shared" si="0"/>
        <v>0</v>
      </c>
      <c r="CH32" s="2">
        <f t="shared" si="1"/>
        <v>12838428.477979073</v>
      </c>
      <c r="CI32" s="2">
        <f t="shared" si="7"/>
        <v>1144471.3277797652</v>
      </c>
      <c r="CJ32" s="2">
        <f t="shared" si="2"/>
        <v>152.81851968013251</v>
      </c>
      <c r="CK32" s="2">
        <f t="shared" si="3"/>
        <v>17.749616939804</v>
      </c>
      <c r="CL32" s="2">
        <f t="shared" si="4"/>
        <v>153.8762307157574</v>
      </c>
      <c r="CM32" s="2">
        <f t="shared" si="5"/>
        <v>120.11399202153974</v>
      </c>
      <c r="CN32" s="2">
        <f t="shared" si="8"/>
        <v>1130271.634227922</v>
      </c>
    </row>
    <row r="33" spans="1:92" x14ac:dyDescent="0.45">
      <c r="A33" s="2">
        <v>649</v>
      </c>
      <c r="B33" s="2" t="s">
        <v>146</v>
      </c>
      <c r="C33" s="2">
        <v>1</v>
      </c>
      <c r="D33" s="2">
        <v>2039</v>
      </c>
      <c r="E33" s="2">
        <v>2037</v>
      </c>
      <c r="F33" s="2">
        <v>0.15435617922556999</v>
      </c>
      <c r="G33" s="2">
        <v>1.7926950855771999E-2</v>
      </c>
      <c r="H33" s="2">
        <v>0.22926550855623801</v>
      </c>
      <c r="I33" s="2">
        <v>0.59845136136241905</v>
      </c>
      <c r="J33" s="2">
        <v>135.254703044031</v>
      </c>
      <c r="K33" s="2">
        <v>135.254703044031</v>
      </c>
      <c r="L33" s="2">
        <v>103.814106509309</v>
      </c>
      <c r="M33" s="2">
        <v>83.105824254323906</v>
      </c>
      <c r="N33" s="2">
        <v>123113.477426401</v>
      </c>
      <c r="O33" s="2">
        <v>14298.418570473999</v>
      </c>
      <c r="P33" s="2">
        <v>238240.891853607</v>
      </c>
      <c r="Q33" s="2">
        <v>776839.59240716998</v>
      </c>
      <c r="R33" s="2">
        <v>2023.72971013443</v>
      </c>
      <c r="S33" s="2">
        <v>107878265.149928</v>
      </c>
      <c r="T33" s="2">
        <v>53306.656817704497</v>
      </c>
      <c r="U33" s="2">
        <v>19.95</v>
      </c>
      <c r="V33" s="2">
        <v>48194.632134171399</v>
      </c>
      <c r="W33" s="2">
        <v>3.7405186381537402E-4</v>
      </c>
      <c r="X33" s="2">
        <v>-6.0711917967483702</v>
      </c>
      <c r="Y33" s="2">
        <v>-6.0711917967483702</v>
      </c>
      <c r="Z33" s="2">
        <v>-10.151919223888701</v>
      </c>
      <c r="AA33" s="2">
        <v>-9.8865025355498997</v>
      </c>
      <c r="AB33" s="2">
        <v>11.178137304152701</v>
      </c>
      <c r="AC33" s="2">
        <v>11.178137304152701</v>
      </c>
      <c r="AD33" s="2">
        <v>11.178137304152701</v>
      </c>
      <c r="AE33" s="2">
        <v>11.178137304152701</v>
      </c>
      <c r="AF33" s="2">
        <v>1366581.11648151</v>
      </c>
      <c r="AG33" s="2">
        <v>158726.12419939501</v>
      </c>
      <c r="AH33" s="2">
        <v>2644576.3134838101</v>
      </c>
      <c r="AI33" s="2">
        <v>8623174.0884234607</v>
      </c>
      <c r="AJ33" s="2">
        <v>130.14775753662701</v>
      </c>
      <c r="AK33" s="2">
        <v>130.14775753662701</v>
      </c>
      <c r="AL33" s="2">
        <v>102.787888429045</v>
      </c>
      <c r="AM33" s="2">
        <v>81.814189485721201</v>
      </c>
      <c r="AN33" s="2">
        <v>124.07656573987801</v>
      </c>
      <c r="AO33" s="2">
        <v>124.07656573987801</v>
      </c>
      <c r="AP33" s="2">
        <v>92.635969205156599</v>
      </c>
      <c r="AQ33" s="2">
        <v>71.927686950171207</v>
      </c>
      <c r="AR33" s="2">
        <v>16651676.8300259</v>
      </c>
      <c r="AS33" s="2">
        <v>1933928.3577487201</v>
      </c>
      <c r="AT33" s="2">
        <v>24732765.321763199</v>
      </c>
      <c r="AU33" s="2">
        <v>64559894.640390903</v>
      </c>
      <c r="AV33" s="2">
        <v>0.95368634028005295</v>
      </c>
      <c r="AW33" s="2">
        <v>0.95368634028005295</v>
      </c>
      <c r="AX33" s="2">
        <v>0.90154973562352703</v>
      </c>
      <c r="AY33" s="2">
        <v>0.87946720296863901</v>
      </c>
      <c r="AZ33" s="2">
        <v>1.1522027447368901</v>
      </c>
      <c r="BA33" s="2">
        <v>1.1522027447368901</v>
      </c>
      <c r="BB33" s="2">
        <v>0.95234276120518901</v>
      </c>
      <c r="BC33" s="2">
        <v>1.14848656515582</v>
      </c>
      <c r="BD33" s="2">
        <v>0.95368634028005295</v>
      </c>
      <c r="BE33" s="2">
        <v>0.95368634028005295</v>
      </c>
      <c r="BF33" s="2">
        <v>0.90154973562352703</v>
      </c>
      <c r="BG33" s="2">
        <v>0.879429375030089</v>
      </c>
      <c r="BH33" s="2">
        <v>0.17582224099999999</v>
      </c>
      <c r="BI33" s="2">
        <v>0.17582224099999999</v>
      </c>
      <c r="BJ33" s="2">
        <v>0.22712332299999999</v>
      </c>
      <c r="BK33" s="2">
        <v>0.308990078</v>
      </c>
      <c r="BL33" s="2">
        <v>3.513968E-2</v>
      </c>
      <c r="BM33" s="2">
        <v>3.513968E-2</v>
      </c>
      <c r="BN33" s="2">
        <v>0.17582224099999999</v>
      </c>
      <c r="BO33" s="2">
        <v>3.513968E-2</v>
      </c>
      <c r="BP33" s="2">
        <v>0.17582224099999999</v>
      </c>
      <c r="BQ33" s="2">
        <v>0.17582224099999999</v>
      </c>
      <c r="BR33" s="2">
        <v>0.22712332299999999</v>
      </c>
      <c r="BS33" s="2">
        <v>0.30899682000000001</v>
      </c>
      <c r="BT33" s="2">
        <v>0</v>
      </c>
      <c r="BU33" s="2">
        <v>0</v>
      </c>
      <c r="BV33" s="2">
        <v>0</v>
      </c>
      <c r="BW33" s="2">
        <v>2.1294700000000001E-4</v>
      </c>
      <c r="BX33" s="2">
        <v>11.178137304152701</v>
      </c>
      <c r="BY33" s="2">
        <v>11.178137304152701</v>
      </c>
      <c r="BZ33" s="2">
        <v>11.178137304152701</v>
      </c>
      <c r="CA33" s="2">
        <v>11.178137304152701</v>
      </c>
      <c r="CB33" s="2">
        <v>1366581.11648151</v>
      </c>
      <c r="CC33" s="2">
        <v>158726.12419939501</v>
      </c>
      <c r="CD33" s="2">
        <v>2644576.3134838101</v>
      </c>
      <c r="CE33" s="2">
        <v>8623174.0884234607</v>
      </c>
      <c r="CG33" s="2">
        <f t="shared" si="0"/>
        <v>0</v>
      </c>
      <c r="CH33" s="2">
        <f t="shared" si="1"/>
        <v>12793057.642588176</v>
      </c>
      <c r="CI33" s="2">
        <f t="shared" si="7"/>
        <v>1152492.3802576521</v>
      </c>
      <c r="CJ33" s="2">
        <f t="shared" si="2"/>
        <v>153.89184678300126</v>
      </c>
      <c r="CK33" s="2">
        <f t="shared" si="3"/>
        <v>17.873023213092498</v>
      </c>
      <c r="CL33" s="2">
        <f t="shared" si="4"/>
        <v>154.95342559584196</v>
      </c>
      <c r="CM33" s="2">
        <f t="shared" si="5"/>
        <v>120.95595054996808</v>
      </c>
      <c r="CN33" s="2">
        <f t="shared" si="8"/>
        <v>1138193.9616871779</v>
      </c>
    </row>
    <row r="34" spans="1:92" x14ac:dyDescent="0.45">
      <c r="A34" s="2">
        <v>671</v>
      </c>
      <c r="B34" s="2" t="s">
        <v>146</v>
      </c>
      <c r="C34" s="2">
        <v>1</v>
      </c>
      <c r="D34" s="2">
        <v>2040</v>
      </c>
      <c r="E34" s="2">
        <v>2038</v>
      </c>
      <c r="F34" s="2">
        <v>0.154417732460602</v>
      </c>
      <c r="G34" s="2">
        <v>1.7932909911170501E-2</v>
      </c>
      <c r="H34" s="2">
        <v>0.22929173938883199</v>
      </c>
      <c r="I34" s="2">
        <v>0.59835761823939504</v>
      </c>
      <c r="J34" s="2">
        <v>135.18555036025799</v>
      </c>
      <c r="K34" s="2">
        <v>135.18555036025799</v>
      </c>
      <c r="L34" s="2">
        <v>103.73380541800201</v>
      </c>
      <c r="M34" s="2">
        <v>83.018308169649799</v>
      </c>
      <c r="N34" s="2">
        <v>123977.279799048</v>
      </c>
      <c r="O34" s="2">
        <v>14397.7855019698</v>
      </c>
      <c r="P34" s="2">
        <v>239907.21250283599</v>
      </c>
      <c r="Q34" s="2">
        <v>782279.86480467301</v>
      </c>
      <c r="R34" s="2">
        <v>2025.66165251449</v>
      </c>
      <c r="S34" s="2">
        <v>108536348.350265</v>
      </c>
      <c r="T34" s="2">
        <v>53580.689655420698</v>
      </c>
      <c r="U34" s="2">
        <v>19.95</v>
      </c>
      <c r="V34" s="2">
        <v>48962.836992361903</v>
      </c>
      <c r="W34" s="2">
        <v>3.7212898026173197E-4</v>
      </c>
      <c r="X34" s="2">
        <v>-6.0276189558655204</v>
      </c>
      <c r="Y34" s="2">
        <v>-6.0276189558655204</v>
      </c>
      <c r="Z34" s="2">
        <v>-10.1194947905389</v>
      </c>
      <c r="AA34" s="2">
        <v>-9.8612930955676905</v>
      </c>
      <c r="AB34" s="2">
        <v>11.0654117794963</v>
      </c>
      <c r="AC34" s="2">
        <v>11.0654117794963</v>
      </c>
      <c r="AD34" s="2">
        <v>11.0654117794963</v>
      </c>
      <c r="AE34" s="2">
        <v>11.0654117794963</v>
      </c>
      <c r="AF34" s="2">
        <v>1362301.3233288601</v>
      </c>
      <c r="AG34" s="2">
        <v>158217.88927789201</v>
      </c>
      <c r="AH34" s="2">
        <v>2636233.5710746199</v>
      </c>
      <c r="AI34" s="2">
        <v>8596049.9766014405</v>
      </c>
      <c r="AJ34" s="2">
        <v>130.14775753662701</v>
      </c>
      <c r="AK34" s="2">
        <v>130.14775753662701</v>
      </c>
      <c r="AL34" s="2">
        <v>102.787888429045</v>
      </c>
      <c r="AM34" s="2">
        <v>81.814189485721201</v>
      </c>
      <c r="AN34" s="2">
        <v>124.12013858076099</v>
      </c>
      <c r="AO34" s="2">
        <v>124.12013858076099</v>
      </c>
      <c r="AP34" s="2">
        <v>92.668393638506501</v>
      </c>
      <c r="AQ34" s="2">
        <v>71.952896390153498</v>
      </c>
      <c r="AR34" s="2">
        <v>16759936.801802</v>
      </c>
      <c r="AS34" s="2">
        <v>1946372.5570527399</v>
      </c>
      <c r="AT34" s="2">
        <v>24886488.100144699</v>
      </c>
      <c r="AU34" s="2">
        <v>64943550.891266398</v>
      </c>
      <c r="AV34" s="2">
        <v>0.95402090824966701</v>
      </c>
      <c r="AW34" s="2">
        <v>0.95402090824966701</v>
      </c>
      <c r="AX34" s="2">
        <v>0.90186501964741705</v>
      </c>
      <c r="AY34" s="2">
        <v>0.87977515207393597</v>
      </c>
      <c r="AZ34" s="2">
        <v>1.1532536923107299</v>
      </c>
      <c r="BA34" s="2">
        <v>1.1532536923107299</v>
      </c>
      <c r="BB34" s="2">
        <v>0.95267580823078502</v>
      </c>
      <c r="BC34" s="2">
        <v>1.1495321482809</v>
      </c>
      <c r="BD34" s="2">
        <v>0.95402090824966701</v>
      </c>
      <c r="BE34" s="2">
        <v>0.95402090824966701</v>
      </c>
      <c r="BF34" s="2">
        <v>0.90186501964741705</v>
      </c>
      <c r="BG34" s="2">
        <v>0.87973731088977503</v>
      </c>
      <c r="BH34" s="2">
        <v>0.17582224099999999</v>
      </c>
      <c r="BI34" s="2">
        <v>0.17582224099999999</v>
      </c>
      <c r="BJ34" s="2">
        <v>0.22712332299999999</v>
      </c>
      <c r="BK34" s="2">
        <v>0.308990078</v>
      </c>
      <c r="BL34" s="2">
        <v>3.513968E-2</v>
      </c>
      <c r="BM34" s="2">
        <v>3.513968E-2</v>
      </c>
      <c r="BN34" s="2">
        <v>0.17582224099999999</v>
      </c>
      <c r="BO34" s="2">
        <v>3.513968E-2</v>
      </c>
      <c r="BP34" s="2">
        <v>0.17582224099999999</v>
      </c>
      <c r="BQ34" s="2">
        <v>0.17582224099999999</v>
      </c>
      <c r="BR34" s="2">
        <v>0.22712332299999999</v>
      </c>
      <c r="BS34" s="2">
        <v>0.30899682000000001</v>
      </c>
      <c r="BT34" s="2">
        <v>0</v>
      </c>
      <c r="BU34" s="2">
        <v>0</v>
      </c>
      <c r="BV34" s="2">
        <v>0</v>
      </c>
      <c r="BW34" s="2">
        <v>2.1294700000000001E-4</v>
      </c>
      <c r="BX34" s="2">
        <v>11.0654117794963</v>
      </c>
      <c r="BY34" s="2">
        <v>11.0654117794963</v>
      </c>
      <c r="BZ34" s="2">
        <v>11.0654117794963</v>
      </c>
      <c r="CA34" s="2">
        <v>11.0654117794963</v>
      </c>
      <c r="CB34" s="2">
        <v>1362301.3233288601</v>
      </c>
      <c r="CC34" s="2">
        <v>158217.88927789201</v>
      </c>
      <c r="CD34" s="2">
        <v>2636233.5710746199</v>
      </c>
      <c r="CE34" s="2">
        <v>8596049.9766014405</v>
      </c>
      <c r="CG34" s="2">
        <f t="shared" si="0"/>
        <v>0</v>
      </c>
      <c r="CH34" s="2">
        <f t="shared" si="1"/>
        <v>12752802.760282813</v>
      </c>
      <c r="CI34" s="2">
        <f t="shared" si="7"/>
        <v>1160562.1426085269</v>
      </c>
      <c r="CJ34" s="2">
        <f t="shared" si="2"/>
        <v>154.97159974881001</v>
      </c>
      <c r="CK34" s="2">
        <f t="shared" si="3"/>
        <v>17.997231877462252</v>
      </c>
      <c r="CL34" s="2">
        <f t="shared" si="4"/>
        <v>156.03721138395838</v>
      </c>
      <c r="CM34" s="2">
        <f t="shared" si="5"/>
        <v>121.80301515059136</v>
      </c>
      <c r="CN34" s="2">
        <f t="shared" si="8"/>
        <v>1146164.3571065571</v>
      </c>
    </row>
    <row r="35" spans="1:92" x14ac:dyDescent="0.45">
      <c r="A35" s="2">
        <v>693</v>
      </c>
      <c r="B35" s="2" t="s">
        <v>146</v>
      </c>
      <c r="C35" s="2">
        <v>1</v>
      </c>
      <c r="D35" s="2">
        <v>2041</v>
      </c>
      <c r="E35" s="2">
        <v>2039</v>
      </c>
      <c r="F35" s="2">
        <v>0.15447658688673199</v>
      </c>
      <c r="G35" s="2">
        <v>1.7938623949420002E-2</v>
      </c>
      <c r="H35" s="2">
        <v>0.22931682712644699</v>
      </c>
      <c r="I35" s="2">
        <v>0.59826796203739896</v>
      </c>
      <c r="J35" s="2">
        <v>135.121658213552</v>
      </c>
      <c r="K35" s="2">
        <v>135.121658213552</v>
      </c>
      <c r="L35" s="2">
        <v>103.658777379379</v>
      </c>
      <c r="M35" s="2">
        <v>82.936067358407897</v>
      </c>
      <c r="N35" s="2">
        <v>124846.296752789</v>
      </c>
      <c r="O35" s="2">
        <v>14497.800696283601</v>
      </c>
      <c r="P35" s="2">
        <v>241583.79965284001</v>
      </c>
      <c r="Q35" s="2">
        <v>787753.37743153097</v>
      </c>
      <c r="R35" s="2">
        <v>2027.6958543968699</v>
      </c>
      <c r="S35" s="2">
        <v>109203853.98874199</v>
      </c>
      <c r="T35" s="2">
        <v>53856.131210183303</v>
      </c>
      <c r="U35" s="2">
        <v>19.95</v>
      </c>
      <c r="V35" s="2">
        <v>49743.286755804598</v>
      </c>
      <c r="W35" s="2">
        <v>3.7021598165057801E-4</v>
      </c>
      <c r="X35" s="2">
        <v>-5.9840756848765997</v>
      </c>
      <c r="Y35" s="2">
        <v>-5.9840756848765997</v>
      </c>
      <c r="Z35" s="2">
        <v>-10.087087411467801</v>
      </c>
      <c r="AA35" s="2">
        <v>-9.8360984891149794</v>
      </c>
      <c r="AB35" s="2">
        <v>10.957976361801601</v>
      </c>
      <c r="AC35" s="2">
        <v>10.957976361801601</v>
      </c>
      <c r="AD35" s="2">
        <v>10.957976361801601</v>
      </c>
      <c r="AE35" s="2">
        <v>10.957976361801601</v>
      </c>
      <c r="AF35" s="2">
        <v>1358540.1014384399</v>
      </c>
      <c r="AG35" s="2">
        <v>157770.59319287699</v>
      </c>
      <c r="AH35" s="2">
        <v>2628897.56363182</v>
      </c>
      <c r="AI35" s="2">
        <v>8572204.2668430395</v>
      </c>
      <c r="AJ35" s="2">
        <v>130.14775753662701</v>
      </c>
      <c r="AK35" s="2">
        <v>130.14775753662701</v>
      </c>
      <c r="AL35" s="2">
        <v>102.787888429045</v>
      </c>
      <c r="AM35" s="2">
        <v>81.814189485721201</v>
      </c>
      <c r="AN35" s="2">
        <v>124.16368185175</v>
      </c>
      <c r="AO35" s="2">
        <v>124.16368185175</v>
      </c>
      <c r="AP35" s="2">
        <v>92.700801017577604</v>
      </c>
      <c r="AQ35" s="2">
        <v>71.978090996606198</v>
      </c>
      <c r="AR35" s="2">
        <v>16869438.639058098</v>
      </c>
      <c r="AS35" s="2">
        <v>1958966.87053143</v>
      </c>
      <c r="AT35" s="2">
        <v>25042281.306678299</v>
      </c>
      <c r="AU35" s="2">
        <v>65333167.172474802</v>
      </c>
      <c r="AV35" s="2">
        <v>0.95435526803915305</v>
      </c>
      <c r="AW35" s="2">
        <v>0.95435526803915305</v>
      </c>
      <c r="AX35" s="2">
        <v>0.90218015300401899</v>
      </c>
      <c r="AY35" s="2">
        <v>0.88008293581095398</v>
      </c>
      <c r="AZ35" s="2">
        <v>1.15430457527563</v>
      </c>
      <c r="BA35" s="2">
        <v>1.15430457527563</v>
      </c>
      <c r="BB35" s="2">
        <v>0.95300869610054395</v>
      </c>
      <c r="BC35" s="2">
        <v>1.1505777551941201</v>
      </c>
      <c r="BD35" s="2">
        <v>0.95435526803915305</v>
      </c>
      <c r="BE35" s="2">
        <v>0.95435526803915305</v>
      </c>
      <c r="BF35" s="2">
        <v>0.90218015300401899</v>
      </c>
      <c r="BG35" s="2">
        <v>0.88004508138829596</v>
      </c>
      <c r="BH35" s="2">
        <v>0.17582224099999999</v>
      </c>
      <c r="BI35" s="2">
        <v>0.17582224099999999</v>
      </c>
      <c r="BJ35" s="2">
        <v>0.22712332299999999</v>
      </c>
      <c r="BK35" s="2">
        <v>0.308990078</v>
      </c>
      <c r="BL35" s="2">
        <v>3.513968E-2</v>
      </c>
      <c r="BM35" s="2">
        <v>3.513968E-2</v>
      </c>
      <c r="BN35" s="2">
        <v>0.17582224099999999</v>
      </c>
      <c r="BO35" s="2">
        <v>3.513968E-2</v>
      </c>
      <c r="BP35" s="2">
        <v>0.17582224099999999</v>
      </c>
      <c r="BQ35" s="2">
        <v>0.17582224099999999</v>
      </c>
      <c r="BR35" s="2">
        <v>0.22712332299999999</v>
      </c>
      <c r="BS35" s="2">
        <v>0.30899682000000001</v>
      </c>
      <c r="BT35" s="2">
        <v>0</v>
      </c>
      <c r="BU35" s="2">
        <v>0</v>
      </c>
      <c r="BV35" s="2">
        <v>0</v>
      </c>
      <c r="BW35" s="2">
        <v>2.1294700000000001E-4</v>
      </c>
      <c r="BX35" s="2">
        <v>10.957976361801601</v>
      </c>
      <c r="BY35" s="2">
        <v>10.957976361801601</v>
      </c>
      <c r="BZ35" s="2">
        <v>10.957976361801601</v>
      </c>
      <c r="CA35" s="2">
        <v>10.957976361801601</v>
      </c>
      <c r="CB35" s="2">
        <v>1358540.1014384399</v>
      </c>
      <c r="CC35" s="2">
        <v>157770.59319287699</v>
      </c>
      <c r="CD35" s="2">
        <v>2628897.56363182</v>
      </c>
      <c r="CE35" s="2">
        <v>8572204.2668430395</v>
      </c>
      <c r="CG35" s="2">
        <f t="shared" si="0"/>
        <v>0</v>
      </c>
      <c r="CH35" s="2">
        <f t="shared" si="1"/>
        <v>12717412.525106177</v>
      </c>
      <c r="CI35" s="2">
        <f t="shared" si="7"/>
        <v>1168681.2745334436</v>
      </c>
      <c r="CJ35" s="2">
        <f t="shared" si="2"/>
        <v>156.05787094098625</v>
      </c>
      <c r="CK35" s="2">
        <f t="shared" si="3"/>
        <v>18.122250870354502</v>
      </c>
      <c r="CL35" s="2">
        <f t="shared" si="4"/>
        <v>157.12767457095285</v>
      </c>
      <c r="CM35" s="2">
        <f t="shared" si="5"/>
        <v>122.65525534161634</v>
      </c>
      <c r="CN35" s="2">
        <f t="shared" si="8"/>
        <v>1154183.47383716</v>
      </c>
    </row>
    <row r="36" spans="1:92" x14ac:dyDescent="0.45">
      <c r="A36" s="2">
        <v>715</v>
      </c>
      <c r="B36" s="2" t="s">
        <v>146</v>
      </c>
      <c r="C36" s="2">
        <v>1</v>
      </c>
      <c r="D36" s="2">
        <v>2042</v>
      </c>
      <c r="E36" s="2">
        <v>2040</v>
      </c>
      <c r="F36" s="2">
        <v>0.154532888962437</v>
      </c>
      <c r="G36" s="2">
        <v>1.79441062014719E-2</v>
      </c>
      <c r="H36" s="2">
        <v>0.22934083369883199</v>
      </c>
      <c r="I36" s="2">
        <v>0.59818217113725702</v>
      </c>
      <c r="J36" s="2">
        <v>135.062722534166</v>
      </c>
      <c r="K36" s="2">
        <v>135.062722534166</v>
      </c>
      <c r="L36" s="2">
        <v>103.588717415479</v>
      </c>
      <c r="M36" s="2">
        <v>82.858796579190795</v>
      </c>
      <c r="N36" s="2">
        <v>125720.600900141</v>
      </c>
      <c r="O36" s="2">
        <v>14598.470457724799</v>
      </c>
      <c r="P36" s="2">
        <v>243270.784258695</v>
      </c>
      <c r="Q36" s="2">
        <v>793260.569626824</v>
      </c>
      <c r="R36" s="2">
        <v>2029.8269704040299</v>
      </c>
      <c r="S36" s="2">
        <v>109880600.50007699</v>
      </c>
      <c r="T36" s="2">
        <v>54132.988723765797</v>
      </c>
      <c r="U36" s="2">
        <v>19.95</v>
      </c>
      <c r="V36" s="2">
        <v>50536.1766038231</v>
      </c>
      <c r="W36" s="2">
        <v>3.6831281716651401E-4</v>
      </c>
      <c r="X36" s="2">
        <v>-5.9405595080646298</v>
      </c>
      <c r="Y36" s="2">
        <v>-5.9405595080646298</v>
      </c>
      <c r="Z36" s="2">
        <v>-10.054695519169099</v>
      </c>
      <c r="AA36" s="2">
        <v>-9.8109174121339393</v>
      </c>
      <c r="AB36" s="2">
        <v>10.855524505603499</v>
      </c>
      <c r="AC36" s="2">
        <v>10.855524505603499</v>
      </c>
      <c r="AD36" s="2">
        <v>10.855524505603499</v>
      </c>
      <c r="AE36" s="2">
        <v>10.855524505603499</v>
      </c>
      <c r="AF36" s="2">
        <v>1355272.0338337601</v>
      </c>
      <c r="AG36" s="2">
        <v>157381.23073586301</v>
      </c>
      <c r="AH36" s="2">
        <v>2622518.85728824</v>
      </c>
      <c r="AI36" s="2">
        <v>8551476.0930799898</v>
      </c>
      <c r="AJ36" s="2">
        <v>130.14775753662701</v>
      </c>
      <c r="AK36" s="2">
        <v>130.14775753662701</v>
      </c>
      <c r="AL36" s="2">
        <v>102.787888429045</v>
      </c>
      <c r="AM36" s="2">
        <v>81.814189485721201</v>
      </c>
      <c r="AN36" s="2">
        <v>124.207198028562</v>
      </c>
      <c r="AO36" s="2">
        <v>124.207198028562</v>
      </c>
      <c r="AP36" s="2">
        <v>92.733192909876195</v>
      </c>
      <c r="AQ36" s="2">
        <v>72.003272073587198</v>
      </c>
      <c r="AR36" s="2">
        <v>16980166.636204399</v>
      </c>
      <c r="AS36" s="2">
        <v>1971709.1648549</v>
      </c>
      <c r="AT36" s="2">
        <v>25200108.526016101</v>
      </c>
      <c r="AU36" s="2">
        <v>65728616.173001997</v>
      </c>
      <c r="AV36" s="2">
        <v>0.95468943765034497</v>
      </c>
      <c r="AW36" s="2">
        <v>0.95468943765034497</v>
      </c>
      <c r="AX36" s="2">
        <v>0.90249515012551695</v>
      </c>
      <c r="AY36" s="2">
        <v>0.88039056926668802</v>
      </c>
      <c r="AZ36" s="2">
        <v>1.15535544926616</v>
      </c>
      <c r="BA36" s="2">
        <v>1.15535544926616</v>
      </c>
      <c r="BB36" s="2">
        <v>0.95334144005975796</v>
      </c>
      <c r="BC36" s="2">
        <v>1.15162343635773</v>
      </c>
      <c r="BD36" s="2">
        <v>0.95468943765034497</v>
      </c>
      <c r="BE36" s="2">
        <v>0.95468943765034497</v>
      </c>
      <c r="BF36" s="2">
        <v>0.90249515012551695</v>
      </c>
      <c r="BG36" s="2">
        <v>0.88035270161199697</v>
      </c>
      <c r="BH36" s="2">
        <v>0.17582224099999999</v>
      </c>
      <c r="BI36" s="2">
        <v>0.17582224099999999</v>
      </c>
      <c r="BJ36" s="2">
        <v>0.22712332299999999</v>
      </c>
      <c r="BK36" s="2">
        <v>0.308990078</v>
      </c>
      <c r="BL36" s="2">
        <v>3.513968E-2</v>
      </c>
      <c r="BM36" s="2">
        <v>3.513968E-2</v>
      </c>
      <c r="BN36" s="2">
        <v>0.17582224099999999</v>
      </c>
      <c r="BO36" s="2">
        <v>3.513968E-2</v>
      </c>
      <c r="BP36" s="2">
        <v>0.17582224099999999</v>
      </c>
      <c r="BQ36" s="2">
        <v>0.17582224099999999</v>
      </c>
      <c r="BR36" s="2">
        <v>0.22712332299999999</v>
      </c>
      <c r="BS36" s="2">
        <v>0.30899682000000001</v>
      </c>
      <c r="BT36" s="2">
        <v>0</v>
      </c>
      <c r="BU36" s="2">
        <v>0</v>
      </c>
      <c r="BV36" s="2">
        <v>0</v>
      </c>
      <c r="BW36" s="2">
        <v>2.1294700000000001E-4</v>
      </c>
      <c r="BX36" s="2">
        <v>10.855524505603499</v>
      </c>
      <c r="BY36" s="2">
        <v>10.855524505603499</v>
      </c>
      <c r="BZ36" s="2">
        <v>10.855524505603499</v>
      </c>
      <c r="CA36" s="2">
        <v>10.855524505603499</v>
      </c>
      <c r="CB36" s="2">
        <v>1355272.0338337601</v>
      </c>
      <c r="CC36" s="2">
        <v>157381.23073586301</v>
      </c>
      <c r="CD36" s="2">
        <v>2622518.85728824</v>
      </c>
      <c r="CE36" s="2">
        <v>8551476.0930799898</v>
      </c>
      <c r="CG36" s="2">
        <f t="shared" si="0"/>
        <v>0</v>
      </c>
      <c r="CH36" s="2">
        <f t="shared" si="1"/>
        <v>12686648.214937853</v>
      </c>
      <c r="CI36" s="2">
        <f t="shared" si="7"/>
        <v>1176850.4252433847</v>
      </c>
      <c r="CJ36" s="2">
        <f t="shared" si="2"/>
        <v>157.15075112517624</v>
      </c>
      <c r="CK36" s="2">
        <f t="shared" si="3"/>
        <v>18.248088072155998</v>
      </c>
      <c r="CL36" s="2">
        <f t="shared" si="4"/>
        <v>158.22490033085853</v>
      </c>
      <c r="CM36" s="2">
        <f t="shared" si="5"/>
        <v>123.51273952928361</v>
      </c>
      <c r="CN36" s="2">
        <f t="shared" si="8"/>
        <v>1162251.9547856599</v>
      </c>
    </row>
    <row r="37" spans="1:92" x14ac:dyDescent="0.45">
      <c r="A37" s="2">
        <v>737</v>
      </c>
      <c r="B37" s="2" t="s">
        <v>146</v>
      </c>
      <c r="C37" s="2">
        <v>1</v>
      </c>
      <c r="D37" s="2">
        <v>2043</v>
      </c>
      <c r="E37" s="2">
        <v>2041</v>
      </c>
      <c r="F37" s="2">
        <v>0.15458677775709301</v>
      </c>
      <c r="G37" s="2">
        <v>1.7949369238073599E-2</v>
      </c>
      <c r="H37" s="2">
        <v>0.22936381792271299</v>
      </c>
      <c r="I37" s="2">
        <v>0.59810003508211895</v>
      </c>
      <c r="J37" s="2">
        <v>135.00845678393</v>
      </c>
      <c r="K37" s="2">
        <v>135.00845678393</v>
      </c>
      <c r="L37" s="2">
        <v>103.52333812869</v>
      </c>
      <c r="M37" s="2">
        <v>82.786208185261401</v>
      </c>
      <c r="N37" s="2">
        <v>126600.2636418</v>
      </c>
      <c r="O37" s="2">
        <v>14699.8010484107</v>
      </c>
      <c r="P37" s="2">
        <v>244968.29536125899</v>
      </c>
      <c r="Q37" s="2">
        <v>798801.87396580598</v>
      </c>
      <c r="R37" s="2">
        <v>2032.0499531104499</v>
      </c>
      <c r="S37" s="2">
        <v>110566417.585697</v>
      </c>
      <c r="T37" s="2">
        <v>54411.269475169203</v>
      </c>
      <c r="U37" s="2">
        <v>19.95</v>
      </c>
      <c r="V37" s="2">
        <v>51341.704826828398</v>
      </c>
      <c r="W37" s="2">
        <v>3.6641943625537302E-4</v>
      </c>
      <c r="X37" s="2">
        <v>-5.89706808253103</v>
      </c>
      <c r="Y37" s="2">
        <v>-5.89706808253103</v>
      </c>
      <c r="Z37" s="2">
        <v>-10.0223176301891</v>
      </c>
      <c r="AA37" s="2">
        <v>-9.7857486302943695</v>
      </c>
      <c r="AB37" s="2">
        <v>10.7577673298346</v>
      </c>
      <c r="AC37" s="2">
        <v>10.7577673298346</v>
      </c>
      <c r="AD37" s="2">
        <v>10.7577673298346</v>
      </c>
      <c r="AE37" s="2">
        <v>10.7577673298346</v>
      </c>
      <c r="AF37" s="2">
        <v>1352472.9730507201</v>
      </c>
      <c r="AG37" s="2">
        <v>157046.94855566701</v>
      </c>
      <c r="AH37" s="2">
        <v>2617050.4952014401</v>
      </c>
      <c r="AI37" s="2">
        <v>8533712.6399774496</v>
      </c>
      <c r="AJ37" s="2">
        <v>130.14775753662701</v>
      </c>
      <c r="AK37" s="2">
        <v>130.14775753662701</v>
      </c>
      <c r="AL37" s="2">
        <v>102.787888429045</v>
      </c>
      <c r="AM37" s="2">
        <v>81.814189485721201</v>
      </c>
      <c r="AN37" s="2">
        <v>124.250689454096</v>
      </c>
      <c r="AO37" s="2">
        <v>124.250689454096</v>
      </c>
      <c r="AP37" s="2">
        <v>92.765570798856203</v>
      </c>
      <c r="AQ37" s="2">
        <v>72.028440855426794</v>
      </c>
      <c r="AR37" s="2">
        <v>17092106.222718202</v>
      </c>
      <c r="AS37" s="2">
        <v>1984597.45457673</v>
      </c>
      <c r="AT37" s="2">
        <v>25359935.6714927</v>
      </c>
      <c r="AU37" s="2">
        <v>66129778.236910202</v>
      </c>
      <c r="AV37" s="2">
        <v>0.95502343411637503</v>
      </c>
      <c r="AW37" s="2">
        <v>0.95502343411637503</v>
      </c>
      <c r="AX37" s="2">
        <v>0.90281002466789495</v>
      </c>
      <c r="AY37" s="2">
        <v>0.88069806671886697</v>
      </c>
      <c r="AZ37" s="2">
        <v>1.15640636699584</v>
      </c>
      <c r="BA37" s="2">
        <v>1.15640636699584</v>
      </c>
      <c r="BB37" s="2">
        <v>0.95367405453378196</v>
      </c>
      <c r="BC37" s="2">
        <v>1.1526692395964</v>
      </c>
      <c r="BD37" s="2">
        <v>0.95502343411637503</v>
      </c>
      <c r="BE37" s="2">
        <v>0.95502343411637503</v>
      </c>
      <c r="BF37" s="2">
        <v>0.90281002466789495</v>
      </c>
      <c r="BG37" s="2">
        <v>0.88066018583799099</v>
      </c>
      <c r="BH37" s="2">
        <v>0.17582224099999999</v>
      </c>
      <c r="BI37" s="2">
        <v>0.17582224099999999</v>
      </c>
      <c r="BJ37" s="2">
        <v>0.22712332299999999</v>
      </c>
      <c r="BK37" s="2">
        <v>0.308990078</v>
      </c>
      <c r="BL37" s="2">
        <v>3.513968E-2</v>
      </c>
      <c r="BM37" s="2">
        <v>3.513968E-2</v>
      </c>
      <c r="BN37" s="2">
        <v>0.17582224099999999</v>
      </c>
      <c r="BO37" s="2">
        <v>3.513968E-2</v>
      </c>
      <c r="BP37" s="2">
        <v>0.17582224099999999</v>
      </c>
      <c r="BQ37" s="2">
        <v>0.17582224099999999</v>
      </c>
      <c r="BR37" s="2">
        <v>0.22712332299999999</v>
      </c>
      <c r="BS37" s="2">
        <v>0.30899682000000001</v>
      </c>
      <c r="BT37" s="2">
        <v>0</v>
      </c>
      <c r="BU37" s="2">
        <v>0</v>
      </c>
      <c r="BV37" s="2">
        <v>0</v>
      </c>
      <c r="BW37" s="2">
        <v>2.1294700000000001E-4</v>
      </c>
      <c r="BX37" s="2">
        <v>10.7577673298346</v>
      </c>
      <c r="BY37" s="2">
        <v>10.7577673298346</v>
      </c>
      <c r="BZ37" s="2">
        <v>10.7577673298346</v>
      </c>
      <c r="CA37" s="2">
        <v>10.7577673298346</v>
      </c>
      <c r="CB37" s="2">
        <v>1352472.9730507201</v>
      </c>
      <c r="CC37" s="2">
        <v>157046.94855566701</v>
      </c>
      <c r="CD37" s="2">
        <v>2617050.4952014401</v>
      </c>
      <c r="CE37" s="2">
        <v>8533712.6399774496</v>
      </c>
      <c r="CG37" s="2">
        <f t="shared" si="0"/>
        <v>0</v>
      </c>
      <c r="CH37" s="2">
        <f t="shared" si="1"/>
        <v>12660283.056785276</v>
      </c>
      <c r="CI37" s="2">
        <f t="shared" si="7"/>
        <v>1185070.2340172757</v>
      </c>
      <c r="CJ37" s="2">
        <f t="shared" si="2"/>
        <v>158.25032955225001</v>
      </c>
      <c r="CK37" s="2">
        <f t="shared" si="3"/>
        <v>18.374751310513375</v>
      </c>
      <c r="CL37" s="2">
        <f t="shared" si="4"/>
        <v>159.32897259268879</v>
      </c>
      <c r="CM37" s="2">
        <f t="shared" si="5"/>
        <v>124.37553506668836</v>
      </c>
      <c r="CN37" s="2">
        <f t="shared" si="8"/>
        <v>1170370.4329688649</v>
      </c>
    </row>
    <row r="38" spans="1:92" x14ac:dyDescent="0.45">
      <c r="A38" s="2">
        <v>759</v>
      </c>
      <c r="B38" s="2" t="s">
        <v>146</v>
      </c>
      <c r="C38" s="2">
        <v>1</v>
      </c>
      <c r="D38" s="2">
        <v>2044</v>
      </c>
      <c r="E38" s="2">
        <v>2042</v>
      </c>
      <c r="F38" s="2">
        <v>0.154638385266264</v>
      </c>
      <c r="G38" s="2">
        <v>1.7954424997094199E-2</v>
      </c>
      <c r="H38" s="2">
        <v>0.22938583563331499</v>
      </c>
      <c r="I38" s="2">
        <v>0.59802135410332602</v>
      </c>
      <c r="J38" s="2">
        <v>134.958590944555</v>
      </c>
      <c r="K38" s="2">
        <v>134.958590944555</v>
      </c>
      <c r="L38" s="2">
        <v>103.46236868756699</v>
      </c>
      <c r="M38" s="2">
        <v>82.718031109626196</v>
      </c>
      <c r="N38" s="2">
        <v>127485.355229518</v>
      </c>
      <c r="O38" s="2">
        <v>14801.7986915417</v>
      </c>
      <c r="P38" s="2">
        <v>246676.46019167101</v>
      </c>
      <c r="Q38" s="2">
        <v>804377.71661786502</v>
      </c>
      <c r="R38" s="2">
        <v>2034.3600365585401</v>
      </c>
      <c r="S38" s="2">
        <v>111261145.660678</v>
      </c>
      <c r="T38" s="2">
        <v>54690.980780813697</v>
      </c>
      <c r="U38" s="2">
        <v>19.95</v>
      </c>
      <c r="V38" s="2">
        <v>52160.072875908001</v>
      </c>
      <c r="W38" s="2">
        <v>3.64535788622868E-4</v>
      </c>
      <c r="X38" s="2">
        <v>-5.8535991914520604</v>
      </c>
      <c r="Y38" s="2">
        <v>-5.8535991914520604</v>
      </c>
      <c r="Z38" s="2">
        <v>-9.9899523408580393</v>
      </c>
      <c r="AA38" s="2">
        <v>-9.7605909754754698</v>
      </c>
      <c r="AB38" s="2">
        <v>10.6644325993805</v>
      </c>
      <c r="AC38" s="2">
        <v>10.6644325993805</v>
      </c>
      <c r="AD38" s="2">
        <v>10.6644325993805</v>
      </c>
      <c r="AE38" s="2">
        <v>10.6644325993805</v>
      </c>
      <c r="AF38" s="2">
        <v>1350119.9786717801</v>
      </c>
      <c r="AG38" s="2">
        <v>156765.03750507801</v>
      </c>
      <c r="AH38" s="2">
        <v>2612447.8748652898</v>
      </c>
      <c r="AI38" s="2">
        <v>8518768.7451671809</v>
      </c>
      <c r="AJ38" s="2">
        <v>130.14775753662701</v>
      </c>
      <c r="AK38" s="2">
        <v>130.14775753662701</v>
      </c>
      <c r="AL38" s="2">
        <v>102.787888429045</v>
      </c>
      <c r="AM38" s="2">
        <v>81.814189485721201</v>
      </c>
      <c r="AN38" s="2">
        <v>124.29415834517501</v>
      </c>
      <c r="AO38" s="2">
        <v>124.29415834517501</v>
      </c>
      <c r="AP38" s="2">
        <v>92.797936088187299</v>
      </c>
      <c r="AQ38" s="2">
        <v>72.053598510245706</v>
      </c>
      <c r="AR38" s="2">
        <v>17205243.907841999</v>
      </c>
      <c r="AS38" s="2">
        <v>1997629.8948554299</v>
      </c>
      <c r="AT38" s="2">
        <v>25521730.870894801</v>
      </c>
      <c r="AU38" s="2">
        <v>66536540.987086602</v>
      </c>
      <c r="AV38" s="2">
        <v>0.95535727355055</v>
      </c>
      <c r="AW38" s="2">
        <v>0.95535727355055</v>
      </c>
      <c r="AX38" s="2">
        <v>0.903124789550103</v>
      </c>
      <c r="AY38" s="2">
        <v>0.88100544167654005</v>
      </c>
      <c r="AZ38" s="2">
        <v>1.15745737840242</v>
      </c>
      <c r="BA38" s="2">
        <v>1.15745737840242</v>
      </c>
      <c r="BB38" s="2">
        <v>0.95400655316941796</v>
      </c>
      <c r="BC38" s="2">
        <v>1.1537152102275501</v>
      </c>
      <c r="BD38" s="2">
        <v>0.95535727355055</v>
      </c>
      <c r="BE38" s="2">
        <v>0.95535727355055</v>
      </c>
      <c r="BF38" s="2">
        <v>0.903124789550103</v>
      </c>
      <c r="BG38" s="2">
        <v>0.88096754757475004</v>
      </c>
      <c r="BH38" s="2">
        <v>0.17582224099999999</v>
      </c>
      <c r="BI38" s="2">
        <v>0.17582224099999999</v>
      </c>
      <c r="BJ38" s="2">
        <v>0.22712332299999999</v>
      </c>
      <c r="BK38" s="2">
        <v>0.308990078</v>
      </c>
      <c r="BL38" s="2">
        <v>3.513968E-2</v>
      </c>
      <c r="BM38" s="2">
        <v>3.513968E-2</v>
      </c>
      <c r="BN38" s="2">
        <v>0.17582224099999999</v>
      </c>
      <c r="BO38" s="2">
        <v>3.513968E-2</v>
      </c>
      <c r="BP38" s="2">
        <v>0.17582224099999999</v>
      </c>
      <c r="BQ38" s="2">
        <v>0.17582224099999999</v>
      </c>
      <c r="BR38" s="2">
        <v>0.22712332299999999</v>
      </c>
      <c r="BS38" s="2">
        <v>0.30899682000000001</v>
      </c>
      <c r="BT38" s="2">
        <v>0</v>
      </c>
      <c r="BU38" s="2">
        <v>0</v>
      </c>
      <c r="BV38" s="2">
        <v>0</v>
      </c>
      <c r="BW38" s="2">
        <v>2.1294700000000001E-4</v>
      </c>
      <c r="BX38" s="2">
        <v>10.6644325993805</v>
      </c>
      <c r="BY38" s="2">
        <v>10.6644325993805</v>
      </c>
      <c r="BZ38" s="2">
        <v>10.6644325993805</v>
      </c>
      <c r="CA38" s="2">
        <v>10.6644325993805</v>
      </c>
      <c r="CB38" s="2">
        <v>1350119.9786717801</v>
      </c>
      <c r="CC38" s="2">
        <v>156765.03750507801</v>
      </c>
      <c r="CD38" s="2">
        <v>2612447.8748652898</v>
      </c>
      <c r="CE38" s="2">
        <v>8518768.7451671809</v>
      </c>
      <c r="CG38" s="2">
        <f t="shared" si="0"/>
        <v>0</v>
      </c>
      <c r="CH38" s="2">
        <f t="shared" si="1"/>
        <v>12638101.636209328</v>
      </c>
      <c r="CI38" s="2">
        <f t="shared" si="7"/>
        <v>1193341.3307305956</v>
      </c>
      <c r="CJ38" s="2">
        <f t="shared" si="2"/>
        <v>159.35669403689749</v>
      </c>
      <c r="CK38" s="2">
        <f t="shared" si="3"/>
        <v>18.502248364427125</v>
      </c>
      <c r="CL38" s="2">
        <f t="shared" si="4"/>
        <v>160.4399741084039</v>
      </c>
      <c r="CM38" s="2">
        <f t="shared" si="5"/>
        <v>125.24370830951577</v>
      </c>
      <c r="CN38" s="2">
        <f t="shared" si="8"/>
        <v>1178539.532039054</v>
      </c>
    </row>
    <row r="39" spans="1:92" x14ac:dyDescent="0.45">
      <c r="A39" s="2">
        <v>781</v>
      </c>
      <c r="B39" s="2" t="s">
        <v>146</v>
      </c>
      <c r="C39" s="2">
        <v>1</v>
      </c>
      <c r="D39" s="2">
        <v>2045</v>
      </c>
      <c r="E39" s="2">
        <v>2043</v>
      </c>
      <c r="F39" s="2">
        <v>0.15468783672443501</v>
      </c>
      <c r="G39" s="2">
        <v>1.7959284810761401E-2</v>
      </c>
      <c r="H39" s="2">
        <v>0.22940693981504401</v>
      </c>
      <c r="I39" s="2">
        <v>0.59794593864975798</v>
      </c>
      <c r="J39" s="2">
        <v>134.91287055644</v>
      </c>
      <c r="K39" s="2">
        <v>134.91287055644</v>
      </c>
      <c r="L39" s="2">
        <v>103.405553863311</v>
      </c>
      <c r="M39" s="2">
        <v>82.654009900806102</v>
      </c>
      <c r="N39" s="2">
        <v>128375.944828757</v>
      </c>
      <c r="O39" s="2">
        <v>14904.469574666</v>
      </c>
      <c r="P39" s="2">
        <v>248395.40427538101</v>
      </c>
      <c r="Q39" s="2">
        <v>809988.51770355203</v>
      </c>
      <c r="R39" s="2">
        <v>2036.7527205225499</v>
      </c>
      <c r="S39" s="2">
        <v>111964635.31968699</v>
      </c>
      <c r="T39" s="2">
        <v>54972.129994730902</v>
      </c>
      <c r="U39" s="2">
        <v>19.95</v>
      </c>
      <c r="V39" s="2">
        <v>52991.485413206603</v>
      </c>
      <c r="W39" s="2">
        <v>3.6266182423325903E-4</v>
      </c>
      <c r="X39" s="2">
        <v>-5.8101507377169597</v>
      </c>
      <c r="Y39" s="2">
        <v>-5.8101507377169597</v>
      </c>
      <c r="Z39" s="2">
        <v>-9.9575983232642802</v>
      </c>
      <c r="AA39" s="2">
        <v>-9.7354433424451994</v>
      </c>
      <c r="AB39" s="2">
        <v>10.575263757530101</v>
      </c>
      <c r="AC39" s="2">
        <v>10.575263757530101</v>
      </c>
      <c r="AD39" s="2">
        <v>10.575263757530101</v>
      </c>
      <c r="AE39" s="2">
        <v>10.575263757530101</v>
      </c>
      <c r="AF39" s="2">
        <v>1348191.2567745899</v>
      </c>
      <c r="AG39" s="2">
        <v>156532.92524891801</v>
      </c>
      <c r="AH39" s="2">
        <v>2608668.6293008099</v>
      </c>
      <c r="AI39" s="2">
        <v>8506506.5139137805</v>
      </c>
      <c r="AJ39" s="2">
        <v>130.14775753662701</v>
      </c>
      <c r="AK39" s="2">
        <v>130.14775753662701</v>
      </c>
      <c r="AL39" s="2">
        <v>102.787888429045</v>
      </c>
      <c r="AM39" s="2">
        <v>81.814189485721201</v>
      </c>
      <c r="AN39" s="2">
        <v>124.33760679891</v>
      </c>
      <c r="AO39" s="2">
        <v>124.33760679891</v>
      </c>
      <c r="AP39" s="2">
        <v>92.830290105781103</v>
      </c>
      <c r="AQ39" s="2">
        <v>72.078746143275893</v>
      </c>
      <c r="AR39" s="2">
        <v>17319567.227242801</v>
      </c>
      <c r="AS39" s="2">
        <v>2010804.77443932</v>
      </c>
      <c r="AT39" s="2">
        <v>25685464.356197</v>
      </c>
      <c r="AU39" s="2">
        <v>66948798.961808696</v>
      </c>
      <c r="AV39" s="2">
        <v>0.95569097119364399</v>
      </c>
      <c r="AW39" s="2">
        <v>0.95569097119364399</v>
      </c>
      <c r="AX39" s="2">
        <v>0.90343945699195005</v>
      </c>
      <c r="AY39" s="2">
        <v>0.88131270691938202</v>
      </c>
      <c r="AZ39" s="2">
        <v>1.15850853078865</v>
      </c>
      <c r="BA39" s="2">
        <v>1.15850853078865</v>
      </c>
      <c r="BB39" s="2">
        <v>0.95433894887493398</v>
      </c>
      <c r="BC39" s="2">
        <v>1.15476139118788</v>
      </c>
      <c r="BD39" s="2">
        <v>0.95569097119364399</v>
      </c>
      <c r="BE39" s="2">
        <v>0.95569097119364399</v>
      </c>
      <c r="BF39" s="2">
        <v>0.90343945699195005</v>
      </c>
      <c r="BG39" s="2">
        <v>0.88127479960139599</v>
      </c>
      <c r="BH39" s="2">
        <v>0.17582224099999999</v>
      </c>
      <c r="BI39" s="2">
        <v>0.17582224099999999</v>
      </c>
      <c r="BJ39" s="2">
        <v>0.22712332299999999</v>
      </c>
      <c r="BK39" s="2">
        <v>0.308990078</v>
      </c>
      <c r="BL39" s="2">
        <v>3.513968E-2</v>
      </c>
      <c r="BM39" s="2">
        <v>3.513968E-2</v>
      </c>
      <c r="BN39" s="2">
        <v>0.17582224099999999</v>
      </c>
      <c r="BO39" s="2">
        <v>3.513968E-2</v>
      </c>
      <c r="BP39" s="2">
        <v>0.17582224099999999</v>
      </c>
      <c r="BQ39" s="2">
        <v>0.17582224099999999</v>
      </c>
      <c r="BR39" s="2">
        <v>0.22712332299999999</v>
      </c>
      <c r="BS39" s="2">
        <v>0.30899682000000001</v>
      </c>
      <c r="BT39" s="2">
        <v>0</v>
      </c>
      <c r="BU39" s="2">
        <v>0</v>
      </c>
      <c r="BV39" s="2">
        <v>0</v>
      </c>
      <c r="BW39" s="2">
        <v>2.1294700000000001E-4</v>
      </c>
      <c r="BX39" s="2">
        <v>10.575263757530101</v>
      </c>
      <c r="BY39" s="2">
        <v>10.575263757530101</v>
      </c>
      <c r="BZ39" s="2">
        <v>10.575263757530101</v>
      </c>
      <c r="CA39" s="2">
        <v>10.575263757530101</v>
      </c>
      <c r="CB39" s="2">
        <v>1348191.2567745899</v>
      </c>
      <c r="CC39" s="2">
        <v>156532.92524891801</v>
      </c>
      <c r="CD39" s="2">
        <v>2608668.6293008099</v>
      </c>
      <c r="CE39" s="2">
        <v>8506506.5139137805</v>
      </c>
      <c r="CG39" s="2">
        <f t="shared" si="0"/>
        <v>0</v>
      </c>
      <c r="CH39" s="2">
        <f t="shared" si="1"/>
        <v>12619899.325238097</v>
      </c>
      <c r="CI39" s="2">
        <f t="shared" si="7"/>
        <v>1201664.336382356</v>
      </c>
      <c r="CJ39" s="2">
        <f t="shared" si="2"/>
        <v>160.46993103594625</v>
      </c>
      <c r="CK39" s="2">
        <f t="shared" si="3"/>
        <v>18.630586968332501</v>
      </c>
      <c r="CL39" s="2">
        <f t="shared" si="4"/>
        <v>161.55798652057302</v>
      </c>
      <c r="CM39" s="2">
        <f t="shared" si="5"/>
        <v>126.11732467163129</v>
      </c>
      <c r="CN39" s="2">
        <f t="shared" si="8"/>
        <v>1186759.8668076899</v>
      </c>
    </row>
    <row r="40" spans="1:92" x14ac:dyDescent="0.45">
      <c r="A40" s="2">
        <v>803</v>
      </c>
      <c r="B40" s="2" t="s">
        <v>146</v>
      </c>
      <c r="C40" s="2">
        <v>1</v>
      </c>
      <c r="D40" s="2">
        <v>2046</v>
      </c>
      <c r="E40" s="2">
        <v>2044</v>
      </c>
      <c r="F40" s="2">
        <v>0.154735250911961</v>
      </c>
      <c r="G40" s="2">
        <v>1.7963959432504301E-2</v>
      </c>
      <c r="H40" s="2">
        <v>0.229427180729908</v>
      </c>
      <c r="I40" s="2">
        <v>0.59787360892562502</v>
      </c>
      <c r="J40" s="2">
        <v>134.871055809556</v>
      </c>
      <c r="K40" s="2">
        <v>134.871055809556</v>
      </c>
      <c r="L40" s="2">
        <v>103.35265311838801</v>
      </c>
      <c r="M40" s="2">
        <v>82.593903810778897</v>
      </c>
      <c r="N40" s="2">
        <v>129272.10058028001</v>
      </c>
      <c r="O40" s="2">
        <v>15007.8198528921</v>
      </c>
      <c r="P40" s="2">
        <v>250125.25153439099</v>
      </c>
      <c r="Q40" s="2">
        <v>815634.69164593704</v>
      </c>
      <c r="R40" s="2">
        <v>2039.22375556511</v>
      </c>
      <c r="S40" s="2">
        <v>112676746.825463</v>
      </c>
      <c r="T40" s="2">
        <v>55254.724508757099</v>
      </c>
      <c r="U40" s="2">
        <v>19.95</v>
      </c>
      <c r="V40" s="2">
        <v>53836.150363108602</v>
      </c>
      <c r="W40" s="2">
        <v>3.6079749330802702E-4</v>
      </c>
      <c r="X40" s="2">
        <v>-5.7667207377730501</v>
      </c>
      <c r="Y40" s="2">
        <v>-5.7667207377730501</v>
      </c>
      <c r="Z40" s="2">
        <v>-9.9252543213594109</v>
      </c>
      <c r="AA40" s="2">
        <v>-9.7103046856449993</v>
      </c>
      <c r="AB40" s="2">
        <v>10.490019010702699</v>
      </c>
      <c r="AC40" s="2">
        <v>10.490019010702699</v>
      </c>
      <c r="AD40" s="2">
        <v>10.490019010702699</v>
      </c>
      <c r="AE40" s="2">
        <v>10.490019010702699</v>
      </c>
      <c r="AF40" s="2">
        <v>1346666.1017705901</v>
      </c>
      <c r="AG40" s="2">
        <v>156348.16918268701</v>
      </c>
      <c r="AH40" s="2">
        <v>2605672.5130199501</v>
      </c>
      <c r="AI40" s="2">
        <v>8496794.9491612203</v>
      </c>
      <c r="AJ40" s="2">
        <v>130.14775753662701</v>
      </c>
      <c r="AK40" s="2">
        <v>130.14775753662701</v>
      </c>
      <c r="AL40" s="2">
        <v>102.787888429045</v>
      </c>
      <c r="AM40" s="2">
        <v>81.814189485721201</v>
      </c>
      <c r="AN40" s="2">
        <v>124.381036798854</v>
      </c>
      <c r="AO40" s="2">
        <v>124.381036798854</v>
      </c>
      <c r="AP40" s="2">
        <v>92.862634107686006</v>
      </c>
      <c r="AQ40" s="2">
        <v>72.103884800076202</v>
      </c>
      <c r="AR40" s="2">
        <v>17435064.691981599</v>
      </c>
      <c r="AS40" s="2">
        <v>2024120.50895919</v>
      </c>
      <c r="AT40" s="2">
        <v>25851108.357983701</v>
      </c>
      <c r="AU40" s="2">
        <v>67366453.266538903</v>
      </c>
      <c r="AV40" s="2">
        <v>0.95602454145934102</v>
      </c>
      <c r="AW40" s="2">
        <v>0.95602454145934102</v>
      </c>
      <c r="AX40" s="2">
        <v>0.90375403855051795</v>
      </c>
      <c r="AY40" s="2">
        <v>0.88161987453547397</v>
      </c>
      <c r="AZ40" s="2">
        <v>1.15955986895779</v>
      </c>
      <c r="BA40" s="2">
        <v>1.15955986895779</v>
      </c>
      <c r="BB40" s="2">
        <v>0.95467125385853302</v>
      </c>
      <c r="BC40" s="2">
        <v>1.1558078231550399</v>
      </c>
      <c r="BD40" s="2">
        <v>0.95602454145934102</v>
      </c>
      <c r="BE40" s="2">
        <v>0.95602454145934102</v>
      </c>
      <c r="BF40" s="2">
        <v>0.90375403855051795</v>
      </c>
      <c r="BG40" s="2">
        <v>0.881581954005491</v>
      </c>
      <c r="BH40" s="2">
        <v>0.17582224099999999</v>
      </c>
      <c r="BI40" s="2">
        <v>0.17582224099999999</v>
      </c>
      <c r="BJ40" s="2">
        <v>0.22712332299999999</v>
      </c>
      <c r="BK40" s="2">
        <v>0.308990078</v>
      </c>
      <c r="BL40" s="2">
        <v>3.513968E-2</v>
      </c>
      <c r="BM40" s="2">
        <v>3.513968E-2</v>
      </c>
      <c r="BN40" s="2">
        <v>0.17582224099999999</v>
      </c>
      <c r="BO40" s="2">
        <v>3.513968E-2</v>
      </c>
      <c r="BP40" s="2">
        <v>0.17582224099999999</v>
      </c>
      <c r="BQ40" s="2">
        <v>0.17582224099999999</v>
      </c>
      <c r="BR40" s="2">
        <v>0.22712332299999999</v>
      </c>
      <c r="BS40" s="2">
        <v>0.30899682000000001</v>
      </c>
      <c r="BT40" s="2">
        <v>0</v>
      </c>
      <c r="BU40" s="2">
        <v>0</v>
      </c>
      <c r="BV40" s="2">
        <v>0</v>
      </c>
      <c r="BW40" s="2">
        <v>2.1294700000000001E-4</v>
      </c>
      <c r="BX40" s="2">
        <v>10.490019010702699</v>
      </c>
      <c r="BY40" s="2">
        <v>10.490019010702699</v>
      </c>
      <c r="BZ40" s="2">
        <v>10.490019010702699</v>
      </c>
      <c r="CA40" s="2">
        <v>10.490019010702699</v>
      </c>
      <c r="CB40" s="2">
        <v>1346666.1017705901</v>
      </c>
      <c r="CC40" s="2">
        <v>156348.16918268701</v>
      </c>
      <c r="CD40" s="2">
        <v>2605672.5130199501</v>
      </c>
      <c r="CE40" s="2">
        <v>8496794.9491612203</v>
      </c>
      <c r="CG40" s="2">
        <f t="shared" si="0"/>
        <v>0</v>
      </c>
      <c r="CH40" s="2">
        <f t="shared" si="1"/>
        <v>12605481.733134449</v>
      </c>
      <c r="CI40" s="2">
        <f t="shared" si="7"/>
        <v>1210039.8636135003</v>
      </c>
      <c r="CJ40" s="2">
        <f t="shared" si="2"/>
        <v>161.59012572535002</v>
      </c>
      <c r="CK40" s="2">
        <f t="shared" si="3"/>
        <v>18.759774816115126</v>
      </c>
      <c r="CL40" s="2">
        <f t="shared" si="4"/>
        <v>162.68309042887219</v>
      </c>
      <c r="CM40" s="2">
        <f t="shared" si="5"/>
        <v>126.99644867978779</v>
      </c>
      <c r="CN40" s="2">
        <f t="shared" si="8"/>
        <v>1195032.043760608</v>
      </c>
    </row>
    <row r="41" spans="1:92" x14ac:dyDescent="0.45">
      <c r="A41" s="2">
        <v>825</v>
      </c>
      <c r="B41" s="2" t="s">
        <v>146</v>
      </c>
      <c r="C41" s="2">
        <v>1</v>
      </c>
      <c r="D41" s="2">
        <v>2047</v>
      </c>
      <c r="E41" s="2">
        <v>2045</v>
      </c>
      <c r="F41" s="2">
        <v>0.15478074044753101</v>
      </c>
      <c r="G41" s="2">
        <v>1.7968459062594502E-2</v>
      </c>
      <c r="H41" s="2">
        <v>0.22944660603995801</v>
      </c>
      <c r="I41" s="2">
        <v>0.59780419444991495</v>
      </c>
      <c r="J41" s="2">
        <v>134.832920698294</v>
      </c>
      <c r="K41" s="2">
        <v>134.832920698294</v>
      </c>
      <c r="L41" s="2">
        <v>103.303439759209</v>
      </c>
      <c r="M41" s="2">
        <v>82.537485947002295</v>
      </c>
      <c r="N41" s="2">
        <v>130173.889658104</v>
      </c>
      <c r="O41" s="2">
        <v>15111.855651919701</v>
      </c>
      <c r="P41" s="2">
        <v>251866.124383421</v>
      </c>
      <c r="Q41" s="2">
        <v>821316.64750131499</v>
      </c>
      <c r="R41" s="2">
        <v>2041.7691291348401</v>
      </c>
      <c r="S41" s="2">
        <v>113397349.63478599</v>
      </c>
      <c r="T41" s="2">
        <v>55538.771752727902</v>
      </c>
      <c r="U41" s="2">
        <v>19.95</v>
      </c>
      <c r="V41" s="2">
        <v>54694.278964237499</v>
      </c>
      <c r="W41" s="2">
        <v>3.5894274632454601E-4</v>
      </c>
      <c r="X41" s="2">
        <v>-5.7233073157116099</v>
      </c>
      <c r="Y41" s="2">
        <v>-5.7233073157116099</v>
      </c>
      <c r="Z41" s="2">
        <v>-9.8929191472155402</v>
      </c>
      <c r="AA41" s="2">
        <v>-9.6851740160981503</v>
      </c>
      <c r="AB41" s="2">
        <v>10.4084704773793</v>
      </c>
      <c r="AC41" s="2">
        <v>10.4084704773793</v>
      </c>
      <c r="AD41" s="2">
        <v>10.4084704773793</v>
      </c>
      <c r="AE41" s="2">
        <v>10.4084704773793</v>
      </c>
      <c r="AF41" s="2">
        <v>1345524.8424386601</v>
      </c>
      <c r="AG41" s="2">
        <v>156208.44986865501</v>
      </c>
      <c r="AH41" s="2">
        <v>2603421.2962427898</v>
      </c>
      <c r="AI41" s="2">
        <v>8489509.6083231401</v>
      </c>
      <c r="AJ41" s="2">
        <v>130.14775753662701</v>
      </c>
      <c r="AK41" s="2">
        <v>130.14775753662701</v>
      </c>
      <c r="AL41" s="2">
        <v>102.787888429045</v>
      </c>
      <c r="AM41" s="2">
        <v>81.814189485721201</v>
      </c>
      <c r="AN41" s="2">
        <v>124.42445022091501</v>
      </c>
      <c r="AO41" s="2">
        <v>124.42445022091501</v>
      </c>
      <c r="AP41" s="2">
        <v>92.894969281829802</v>
      </c>
      <c r="AQ41" s="2">
        <v>72.129015469622999</v>
      </c>
      <c r="AR41" s="2">
        <v>17551725.741259798</v>
      </c>
      <c r="AS41" s="2">
        <v>2037575.6347193699</v>
      </c>
      <c r="AT41" s="2">
        <v>26018637.007628199</v>
      </c>
      <c r="AU41" s="2">
        <v>67789411.251178905</v>
      </c>
      <c r="AV41" s="2">
        <v>0.956357997976931</v>
      </c>
      <c r="AW41" s="2">
        <v>0.956357997976931</v>
      </c>
      <c r="AX41" s="2">
        <v>0.90406854515436197</v>
      </c>
      <c r="AY41" s="2">
        <v>0.88192695595682802</v>
      </c>
      <c r="AZ41" s="2">
        <v>1.1606114353408501</v>
      </c>
      <c r="BA41" s="2">
        <v>1.1606114353408501</v>
      </c>
      <c r="BB41" s="2">
        <v>0.95500347966448296</v>
      </c>
      <c r="BC41" s="2">
        <v>1.1568545446621601</v>
      </c>
      <c r="BD41" s="2">
        <v>0.956357997976931</v>
      </c>
      <c r="BE41" s="2">
        <v>0.956357997976931</v>
      </c>
      <c r="BF41" s="2">
        <v>0.90406854515436197</v>
      </c>
      <c r="BG41" s="2">
        <v>0.88188902221855703</v>
      </c>
      <c r="BH41" s="2">
        <v>0.17582224099999999</v>
      </c>
      <c r="BI41" s="2">
        <v>0.17582224099999999</v>
      </c>
      <c r="BJ41" s="2">
        <v>0.22712332299999999</v>
      </c>
      <c r="BK41" s="2">
        <v>0.308990078</v>
      </c>
      <c r="BL41" s="2">
        <v>3.513968E-2</v>
      </c>
      <c r="BM41" s="2">
        <v>3.513968E-2</v>
      </c>
      <c r="BN41" s="2">
        <v>0.17582224099999999</v>
      </c>
      <c r="BO41" s="2">
        <v>3.513968E-2</v>
      </c>
      <c r="BP41" s="2">
        <v>0.17582224099999999</v>
      </c>
      <c r="BQ41" s="2">
        <v>0.17582224099999999</v>
      </c>
      <c r="BR41" s="2">
        <v>0.22712332299999999</v>
      </c>
      <c r="BS41" s="2">
        <v>0.30899682000000001</v>
      </c>
      <c r="BT41" s="2">
        <v>0</v>
      </c>
      <c r="BU41" s="2">
        <v>0</v>
      </c>
      <c r="BV41" s="2">
        <v>0</v>
      </c>
      <c r="BW41" s="2">
        <v>2.1294700000000001E-4</v>
      </c>
      <c r="BX41" s="2">
        <v>10.4084704773793</v>
      </c>
      <c r="BY41" s="2">
        <v>10.4084704773793</v>
      </c>
      <c r="BZ41" s="2">
        <v>10.4084704773793</v>
      </c>
      <c r="CA41" s="2">
        <v>10.4084704773793</v>
      </c>
      <c r="CB41" s="2">
        <v>1345524.8424386601</v>
      </c>
      <c r="CC41" s="2">
        <v>156208.44986865501</v>
      </c>
      <c r="CD41" s="2">
        <v>2603421.2962427898</v>
      </c>
      <c r="CE41" s="2">
        <v>8489509.6083231401</v>
      </c>
      <c r="CG41" s="2">
        <f t="shared" si="0"/>
        <v>0</v>
      </c>
      <c r="CH41" s="2">
        <f t="shared" si="1"/>
        <v>12594664.196873244</v>
      </c>
      <c r="CI41" s="2">
        <f t="shared" si="7"/>
        <v>1218468.5171947596</v>
      </c>
      <c r="CJ41" s="2">
        <f t="shared" si="2"/>
        <v>162.71736207263001</v>
      </c>
      <c r="CK41" s="2">
        <f t="shared" si="3"/>
        <v>18.889819564899625</v>
      </c>
      <c r="CL41" s="2">
        <f t="shared" si="4"/>
        <v>163.81536545263154</v>
      </c>
      <c r="CM41" s="2">
        <f t="shared" si="5"/>
        <v>127.88114402511717</v>
      </c>
      <c r="CN41" s="2">
        <f t="shared" si="8"/>
        <v>1203356.6615428401</v>
      </c>
    </row>
    <row r="42" spans="1:92" x14ac:dyDescent="0.45">
      <c r="A42" s="2">
        <v>847</v>
      </c>
      <c r="B42" s="2" t="s">
        <v>146</v>
      </c>
      <c r="C42" s="2">
        <v>1</v>
      </c>
      <c r="D42" s="2">
        <v>2048</v>
      </c>
      <c r="E42" s="2">
        <v>2046</v>
      </c>
      <c r="F42" s="2">
        <v>0.15482441207508699</v>
      </c>
      <c r="G42" s="2">
        <v>1.7972793373386999E-2</v>
      </c>
      <c r="H42" s="2">
        <v>0.22946526092755701</v>
      </c>
      <c r="I42" s="2">
        <v>0.59773753362396798</v>
      </c>
      <c r="J42" s="2">
        <v>134.79825221943301</v>
      </c>
      <c r="K42" s="2">
        <v>134.79825221943301</v>
      </c>
      <c r="L42" s="2">
        <v>103.257700132053</v>
      </c>
      <c r="M42" s="2">
        <v>82.484542467734897</v>
      </c>
      <c r="N42" s="2">
        <v>131081.37832670001</v>
      </c>
      <c r="O42" s="2">
        <v>15216.5830710339</v>
      </c>
      <c r="P42" s="2">
        <v>253618.14382481101</v>
      </c>
      <c r="Q42" s="2">
        <v>827034.78928596096</v>
      </c>
      <c r="R42" s="2">
        <v>2044.38505231668</v>
      </c>
      <c r="S42" s="2">
        <v>114126321.941943</v>
      </c>
      <c r="T42" s="2">
        <v>55824.279194673101</v>
      </c>
      <c r="U42" s="2">
        <v>19.95</v>
      </c>
      <c r="V42" s="2">
        <v>55566.085822282999</v>
      </c>
      <c r="W42" s="2">
        <v>3.57097534014771E-4</v>
      </c>
      <c r="X42" s="2">
        <v>-5.67990869771136</v>
      </c>
      <c r="Y42" s="2">
        <v>-5.67990869771136</v>
      </c>
      <c r="Z42" s="2">
        <v>-9.8605916775094506</v>
      </c>
      <c r="AA42" s="2">
        <v>-9.6600503985039108</v>
      </c>
      <c r="AB42" s="2">
        <v>10.3304033805176</v>
      </c>
      <c r="AC42" s="2">
        <v>10.3304033805176</v>
      </c>
      <c r="AD42" s="2">
        <v>10.3304033805176</v>
      </c>
      <c r="AE42" s="2">
        <v>10.3304033805176</v>
      </c>
      <c r="AF42" s="2">
        <v>1344748.78977921</v>
      </c>
      <c r="AG42" s="2">
        <v>156111.56471248699</v>
      </c>
      <c r="AH42" s="2">
        <v>2601878.6627683798</v>
      </c>
      <c r="AI42" s="2">
        <v>8484532.2718230393</v>
      </c>
      <c r="AJ42" s="2">
        <v>130.14775753662701</v>
      </c>
      <c r="AK42" s="2">
        <v>130.14775753662701</v>
      </c>
      <c r="AL42" s="2">
        <v>102.787888429045</v>
      </c>
      <c r="AM42" s="2">
        <v>81.814189485721201</v>
      </c>
      <c r="AN42" s="2">
        <v>124.467848838915</v>
      </c>
      <c r="AO42" s="2">
        <v>124.467848838915</v>
      </c>
      <c r="AP42" s="2">
        <v>92.927296751535906</v>
      </c>
      <c r="AQ42" s="2">
        <v>72.154139087217203</v>
      </c>
      <c r="AR42" s="2">
        <v>17669540.696953502</v>
      </c>
      <c r="AS42" s="2">
        <v>2051168.8027271901</v>
      </c>
      <c r="AT42" s="2">
        <v>26188026.2431104</v>
      </c>
      <c r="AU42" s="2">
        <v>68217586.199152097</v>
      </c>
      <c r="AV42" s="2">
        <v>0.95669135363241797</v>
      </c>
      <c r="AW42" s="2">
        <v>0.95669135363241797</v>
      </c>
      <c r="AX42" s="2">
        <v>0.90438298713645404</v>
      </c>
      <c r="AY42" s="2">
        <v>0.88223396199361104</v>
      </c>
      <c r="AZ42" s="2">
        <v>1.16166327011945</v>
      </c>
      <c r="BA42" s="2">
        <v>1.16166327011945</v>
      </c>
      <c r="BB42" s="2">
        <v>0.95533563720791304</v>
      </c>
      <c r="BC42" s="2">
        <v>1.15790159220831</v>
      </c>
      <c r="BD42" s="2">
        <v>0.95669135363241797</v>
      </c>
      <c r="BE42" s="2">
        <v>0.95669135363241797</v>
      </c>
      <c r="BF42" s="2">
        <v>0.90438298713645404</v>
      </c>
      <c r="BG42" s="2">
        <v>0.88219601505029299</v>
      </c>
      <c r="BH42" s="2">
        <v>0.17582224099999999</v>
      </c>
      <c r="BI42" s="2">
        <v>0.17582224099999999</v>
      </c>
      <c r="BJ42" s="2">
        <v>0.22712332299999999</v>
      </c>
      <c r="BK42" s="2">
        <v>0.308990078</v>
      </c>
      <c r="BL42" s="2">
        <v>3.513968E-2</v>
      </c>
      <c r="BM42" s="2">
        <v>3.513968E-2</v>
      </c>
      <c r="BN42" s="2">
        <v>0.17582224099999999</v>
      </c>
      <c r="BO42" s="2">
        <v>3.513968E-2</v>
      </c>
      <c r="BP42" s="2">
        <v>0.17582224099999999</v>
      </c>
      <c r="BQ42" s="2">
        <v>0.17582224099999999</v>
      </c>
      <c r="BR42" s="2">
        <v>0.22712332299999999</v>
      </c>
      <c r="BS42" s="2">
        <v>0.30899682000000001</v>
      </c>
      <c r="BT42" s="2">
        <v>0</v>
      </c>
      <c r="BU42" s="2">
        <v>0</v>
      </c>
      <c r="BV42" s="2">
        <v>0</v>
      </c>
      <c r="BW42" s="2">
        <v>2.1294700000000001E-4</v>
      </c>
      <c r="BX42" s="2">
        <v>10.3304033805176</v>
      </c>
      <c r="BY42" s="2">
        <v>10.3304033805176</v>
      </c>
      <c r="BZ42" s="2">
        <v>10.3304033805176</v>
      </c>
      <c r="CA42" s="2">
        <v>10.3304033805176</v>
      </c>
      <c r="CB42" s="2">
        <v>1344748.78977921</v>
      </c>
      <c r="CC42" s="2">
        <v>156111.56471248699</v>
      </c>
      <c r="CD42" s="2">
        <v>2601878.6627683798</v>
      </c>
      <c r="CE42" s="2">
        <v>8484532.2718230393</v>
      </c>
      <c r="CG42" s="2">
        <f t="shared" si="0"/>
        <v>0</v>
      </c>
      <c r="CH42" s="2">
        <f t="shared" si="1"/>
        <v>12587271.289083116</v>
      </c>
      <c r="CI42" s="2">
        <f t="shared" si="7"/>
        <v>1226950.8945085059</v>
      </c>
      <c r="CJ42" s="2">
        <f t="shared" si="2"/>
        <v>163.85172290837502</v>
      </c>
      <c r="CK42" s="2">
        <f t="shared" si="3"/>
        <v>19.020728838792376</v>
      </c>
      <c r="CL42" s="2">
        <f t="shared" si="4"/>
        <v>164.95489029256001</v>
      </c>
      <c r="CM42" s="2">
        <f t="shared" si="5"/>
        <v>128.77147361400716</v>
      </c>
      <c r="CN42" s="2">
        <f t="shared" si="8"/>
        <v>1211734.311437472</v>
      </c>
    </row>
    <row r="43" spans="1:92" x14ac:dyDescent="0.45">
      <c r="A43" s="2">
        <v>869</v>
      </c>
      <c r="B43" s="2" t="s">
        <v>146</v>
      </c>
      <c r="C43" s="2">
        <v>1</v>
      </c>
      <c r="D43" s="2">
        <v>2049</v>
      </c>
      <c r="E43" s="2">
        <v>2047</v>
      </c>
      <c r="F43" s="2">
        <v>0.15486636694178199</v>
      </c>
      <c r="G43" s="2">
        <v>1.7976971533840001E-2</v>
      </c>
      <c r="H43" s="2">
        <v>0.22948318821198499</v>
      </c>
      <c r="I43" s="2">
        <v>0.59767347331239096</v>
      </c>
      <c r="J43" s="2">
        <v>134.766849616348</v>
      </c>
      <c r="K43" s="2">
        <v>134.766849616348</v>
      </c>
      <c r="L43" s="2">
        <v>103.21523286531701</v>
      </c>
      <c r="M43" s="2">
        <v>82.434871823692305</v>
      </c>
      <c r="N43" s="2">
        <v>131994.63199646401</v>
      </c>
      <c r="O43" s="2">
        <v>15322.0081860132</v>
      </c>
      <c r="P43" s="2">
        <v>255381.42954052499</v>
      </c>
      <c r="Q43" s="2">
        <v>832789.51629322197</v>
      </c>
      <c r="R43" s="2">
        <v>2047.0679473074899</v>
      </c>
      <c r="S43" s="2">
        <v>114863550.244707</v>
      </c>
      <c r="T43" s="2">
        <v>56111.254341013497</v>
      </c>
      <c r="U43" s="2">
        <v>19.95</v>
      </c>
      <c r="V43" s="2">
        <v>56451.788963671701</v>
      </c>
      <c r="W43" s="2">
        <v>3.5526180736392902E-4</v>
      </c>
      <c r="X43" s="2">
        <v>-5.6365232066875901</v>
      </c>
      <c r="Y43" s="2">
        <v>-5.6365232066875901</v>
      </c>
      <c r="Z43" s="2">
        <v>-9.8282708501367608</v>
      </c>
      <c r="AA43" s="2">
        <v>-9.6349329484372994</v>
      </c>
      <c r="AB43" s="2">
        <v>10.2556152864084</v>
      </c>
      <c r="AC43" s="2">
        <v>10.2556152864084</v>
      </c>
      <c r="AD43" s="2">
        <v>10.2556152864084</v>
      </c>
      <c r="AE43" s="2">
        <v>10.2556152864084</v>
      </c>
      <c r="AF43" s="2">
        <v>1344320.1873308001</v>
      </c>
      <c r="AG43" s="2">
        <v>156055.42195019999</v>
      </c>
      <c r="AH43" s="2">
        <v>2601010.11272028</v>
      </c>
      <c r="AI43" s="2">
        <v>8481750.6273927297</v>
      </c>
      <c r="AJ43" s="2">
        <v>130.14775753662701</v>
      </c>
      <c r="AK43" s="2">
        <v>130.14775753662701</v>
      </c>
      <c r="AL43" s="2">
        <v>102.787888429045</v>
      </c>
      <c r="AM43" s="2">
        <v>81.814189485721201</v>
      </c>
      <c r="AN43" s="2">
        <v>124.511234329939</v>
      </c>
      <c r="AO43" s="2">
        <v>124.511234329939</v>
      </c>
      <c r="AP43" s="2">
        <v>92.959617578908606</v>
      </c>
      <c r="AQ43" s="2">
        <v>72.179256537283806</v>
      </c>
      <c r="AR43" s="2">
        <v>17788500.720432699</v>
      </c>
      <c r="AS43" s="2">
        <v>2064898.7730248999</v>
      </c>
      <c r="AT43" s="2">
        <v>26359253.7195029</v>
      </c>
      <c r="AU43" s="2">
        <v>68650897.031746507</v>
      </c>
      <c r="AV43" s="2">
        <v>0.95702462060774596</v>
      </c>
      <c r="AW43" s="2">
        <v>0.95702462060774596</v>
      </c>
      <c r="AX43" s="2">
        <v>0.90469737426560404</v>
      </c>
      <c r="AY43" s="2">
        <v>0.88254090286681097</v>
      </c>
      <c r="AZ43" s="2">
        <v>1.16271541134303</v>
      </c>
      <c r="BA43" s="2">
        <v>1.16271541134303</v>
      </c>
      <c r="BB43" s="2">
        <v>0.95566773680800399</v>
      </c>
      <c r="BC43" s="2">
        <v>1.1589490003640499</v>
      </c>
      <c r="BD43" s="2">
        <v>0.95702462060774596</v>
      </c>
      <c r="BE43" s="2">
        <v>0.95702462060774596</v>
      </c>
      <c r="BF43" s="2">
        <v>0.90469737426560404</v>
      </c>
      <c r="BG43" s="2">
        <v>0.88250294272124896</v>
      </c>
      <c r="BH43" s="2">
        <v>0.17582224099999999</v>
      </c>
      <c r="BI43" s="2">
        <v>0.17582224099999999</v>
      </c>
      <c r="BJ43" s="2">
        <v>0.22712332299999999</v>
      </c>
      <c r="BK43" s="2">
        <v>0.308990078</v>
      </c>
      <c r="BL43" s="2">
        <v>3.513968E-2</v>
      </c>
      <c r="BM43" s="2">
        <v>3.513968E-2</v>
      </c>
      <c r="BN43" s="2">
        <v>0.17582224099999999</v>
      </c>
      <c r="BO43" s="2">
        <v>3.513968E-2</v>
      </c>
      <c r="BP43" s="2">
        <v>0.17582224099999999</v>
      </c>
      <c r="BQ43" s="2">
        <v>0.17582224099999999</v>
      </c>
      <c r="BR43" s="2">
        <v>0.22712332299999999</v>
      </c>
      <c r="BS43" s="2">
        <v>0.30899682000000001</v>
      </c>
      <c r="BT43" s="2">
        <v>0</v>
      </c>
      <c r="BU43" s="2">
        <v>0</v>
      </c>
      <c r="BV43" s="2">
        <v>0</v>
      </c>
      <c r="BW43" s="2">
        <v>2.1294700000000001E-4</v>
      </c>
      <c r="BX43" s="2">
        <v>10.2556152864084</v>
      </c>
      <c r="BY43" s="2">
        <v>10.2556152864084</v>
      </c>
      <c r="BZ43" s="2">
        <v>10.2556152864084</v>
      </c>
      <c r="CA43" s="2">
        <v>10.2556152864084</v>
      </c>
      <c r="CB43" s="2">
        <v>1344320.1873308001</v>
      </c>
      <c r="CC43" s="2">
        <v>156055.42195019999</v>
      </c>
      <c r="CD43" s="2">
        <v>2601010.11272028</v>
      </c>
      <c r="CE43" s="2">
        <v>8481750.6273927297</v>
      </c>
      <c r="CG43" s="2">
        <f t="shared" si="0"/>
        <v>0</v>
      </c>
      <c r="CH43" s="2">
        <f t="shared" si="1"/>
        <v>12583136.34939401</v>
      </c>
      <c r="CI43" s="2">
        <f t="shared" si="7"/>
        <v>1235487.5860162242</v>
      </c>
      <c r="CJ43" s="2">
        <f t="shared" si="2"/>
        <v>164.99328999558003</v>
      </c>
      <c r="CK43" s="2">
        <f t="shared" si="3"/>
        <v>19.152510232516498</v>
      </c>
      <c r="CL43" s="2">
        <f t="shared" si="4"/>
        <v>166.10174279058535</v>
      </c>
      <c r="CM43" s="2">
        <f t="shared" si="5"/>
        <v>129.66749961747325</v>
      </c>
      <c r="CN43" s="2">
        <f t="shared" si="8"/>
        <v>1220165.577830211</v>
      </c>
    </row>
    <row r="44" spans="1:92" x14ac:dyDescent="0.45">
      <c r="A44" s="2">
        <v>891</v>
      </c>
      <c r="B44" s="2" t="s">
        <v>146</v>
      </c>
      <c r="C44" s="2">
        <v>1</v>
      </c>
      <c r="D44" s="2">
        <v>2050</v>
      </c>
      <c r="E44" s="2">
        <v>2048</v>
      </c>
      <c r="F44" s="2">
        <v>0.154906700865688</v>
      </c>
      <c r="G44" s="2">
        <v>1.79810022331864E-2</v>
      </c>
      <c r="H44" s="2">
        <v>0.22950042846183499</v>
      </c>
      <c r="I44" s="2">
        <v>0.59761186843928904</v>
      </c>
      <c r="J44" s="2">
        <v>134.73852366863201</v>
      </c>
      <c r="K44" s="2">
        <v>134.73852366863201</v>
      </c>
      <c r="L44" s="2">
        <v>103.175848157256</v>
      </c>
      <c r="M44" s="2">
        <v>82.388284045237896</v>
      </c>
      <c r="N44" s="2">
        <v>132913.71527711899</v>
      </c>
      <c r="O44" s="2">
        <v>15428.1370519352</v>
      </c>
      <c r="P44" s="2">
        <v>257156.099980717</v>
      </c>
      <c r="Q44" s="2">
        <v>838581.22339897603</v>
      </c>
      <c r="R44" s="2">
        <v>2049.8144356145999</v>
      </c>
      <c r="S44" s="2">
        <v>115608928.933807</v>
      </c>
      <c r="T44" s="2">
        <v>56399.704736758002</v>
      </c>
      <c r="U44" s="2">
        <v>19.95</v>
      </c>
      <c r="V44" s="2">
        <v>57351.609890091699</v>
      </c>
      <c r="W44" s="2">
        <v>3.5343551760921702E-4</v>
      </c>
      <c r="X44" s="2">
        <v>-5.59314925718758</v>
      </c>
      <c r="Y44" s="2">
        <v>-5.59314925718758</v>
      </c>
      <c r="Z44" s="2">
        <v>-9.7959556609820808</v>
      </c>
      <c r="AA44" s="2">
        <v>-9.6098208296763907</v>
      </c>
      <c r="AB44" s="2">
        <v>10.1839153891931</v>
      </c>
      <c r="AC44" s="2">
        <v>10.1839153891931</v>
      </c>
      <c r="AD44" s="2">
        <v>10.1839153891931</v>
      </c>
      <c r="AE44" s="2">
        <v>10.1839153891931</v>
      </c>
      <c r="AF44" s="2">
        <v>1344222.1640796701</v>
      </c>
      <c r="AG44" s="2">
        <v>156038.03495888301</v>
      </c>
      <c r="AH44" s="2">
        <v>2600782.8704118901</v>
      </c>
      <c r="AI44" s="2">
        <v>8481057.9709372409</v>
      </c>
      <c r="AJ44" s="2">
        <v>130.14775753662701</v>
      </c>
      <c r="AK44" s="2">
        <v>130.14775753662701</v>
      </c>
      <c r="AL44" s="2">
        <v>102.787888429045</v>
      </c>
      <c r="AM44" s="2">
        <v>81.814189485721201</v>
      </c>
      <c r="AN44" s="2">
        <v>124.55460827943899</v>
      </c>
      <c r="AO44" s="2">
        <v>124.55460827943899</v>
      </c>
      <c r="AP44" s="2">
        <v>92.991932768063293</v>
      </c>
      <c r="AQ44" s="2">
        <v>72.204368656044807</v>
      </c>
      <c r="AR44" s="2">
        <v>17908597.771752</v>
      </c>
      <c r="AS44" s="2">
        <v>2078764.4093350901</v>
      </c>
      <c r="AT44" s="2">
        <v>26532298.724322699</v>
      </c>
      <c r="AU44" s="2">
        <v>69089268.028397903</v>
      </c>
      <c r="AV44" s="2">
        <v>0.957357810418071</v>
      </c>
      <c r="AW44" s="2">
        <v>0.957357810418071</v>
      </c>
      <c r="AX44" s="2">
        <v>0.905011715776324</v>
      </c>
      <c r="AY44" s="2">
        <v>0.88284778823929999</v>
      </c>
      <c r="AZ44" s="2">
        <v>1.16376789504038</v>
      </c>
      <c r="BA44" s="2">
        <v>1.16376789504038</v>
      </c>
      <c r="BB44" s="2">
        <v>0.95599978821953602</v>
      </c>
      <c r="BC44" s="2">
        <v>1.15999680187188</v>
      </c>
      <c r="BD44" s="2">
        <v>0.957357810418071</v>
      </c>
      <c r="BE44" s="2">
        <v>0.957357810418071</v>
      </c>
      <c r="BF44" s="2">
        <v>0.905011715776324</v>
      </c>
      <c r="BG44" s="2">
        <v>0.882809814893881</v>
      </c>
      <c r="BH44" s="2">
        <v>0.17582224099999999</v>
      </c>
      <c r="BI44" s="2">
        <v>0.17582224099999999</v>
      </c>
      <c r="BJ44" s="2">
        <v>0.22712332299999999</v>
      </c>
      <c r="BK44" s="2">
        <v>0.308990078</v>
      </c>
      <c r="BL44" s="2">
        <v>3.513968E-2</v>
      </c>
      <c r="BM44" s="2">
        <v>3.513968E-2</v>
      </c>
      <c r="BN44" s="2">
        <v>0.17582224099999999</v>
      </c>
      <c r="BO44" s="2">
        <v>3.513968E-2</v>
      </c>
      <c r="BP44" s="2">
        <v>0.17582224099999999</v>
      </c>
      <c r="BQ44" s="2">
        <v>0.17582224099999999</v>
      </c>
      <c r="BR44" s="2">
        <v>0.22712332299999999</v>
      </c>
      <c r="BS44" s="2">
        <v>0.30899682000000001</v>
      </c>
      <c r="BT44" s="2">
        <v>0</v>
      </c>
      <c r="BU44" s="2">
        <v>0</v>
      </c>
      <c r="BV44" s="2">
        <v>0</v>
      </c>
      <c r="BW44" s="2">
        <v>2.1294700000000001E-4</v>
      </c>
      <c r="BX44" s="2">
        <v>10.1839153891931</v>
      </c>
      <c r="BY44" s="2">
        <v>10.1839153891931</v>
      </c>
      <c r="BZ44" s="2">
        <v>10.1839153891931</v>
      </c>
      <c r="CA44" s="2">
        <v>10.1839153891931</v>
      </c>
      <c r="CB44" s="2">
        <v>1344222.1640796701</v>
      </c>
      <c r="CC44" s="2">
        <v>156038.03495888301</v>
      </c>
      <c r="CD44" s="2">
        <v>2600782.8704118901</v>
      </c>
      <c r="CE44" s="2">
        <v>8481057.9709372409</v>
      </c>
      <c r="CG44" s="2">
        <f t="shared" si="0"/>
        <v>0</v>
      </c>
      <c r="CH44" s="2">
        <f t="shared" si="1"/>
        <v>12582101.040387684</v>
      </c>
      <c r="CI44" s="2">
        <f t="shared" si="7"/>
        <v>1244079.1757087472</v>
      </c>
      <c r="CJ44" s="2">
        <f t="shared" si="2"/>
        <v>166.14214409639874</v>
      </c>
      <c r="CK44" s="2">
        <f t="shared" si="3"/>
        <v>19.285171314919001</v>
      </c>
      <c r="CL44" s="2">
        <f t="shared" si="4"/>
        <v>167.25599998745821</v>
      </c>
      <c r="CM44" s="2">
        <f t="shared" si="5"/>
        <v>130.56928351871952</v>
      </c>
      <c r="CN44" s="2">
        <f t="shared" si="8"/>
        <v>1228651.0386568122</v>
      </c>
    </row>
    <row r="45" spans="1:92" x14ac:dyDescent="0.45">
      <c r="A45" s="2">
        <v>913</v>
      </c>
      <c r="B45" s="2" t="s">
        <v>146</v>
      </c>
      <c r="C45" s="2">
        <v>1</v>
      </c>
      <c r="D45" s="2">
        <v>2051</v>
      </c>
      <c r="E45" s="2">
        <v>2049</v>
      </c>
      <c r="F45" s="2">
        <v>0.154945504591158</v>
      </c>
      <c r="G45" s="2">
        <v>1.79848937035566E-2</v>
      </c>
      <c r="H45" s="2">
        <v>0.22951702010227801</v>
      </c>
      <c r="I45" s="2">
        <v>0.59755258160300595</v>
      </c>
      <c r="J45" s="2">
        <v>134.71309602821199</v>
      </c>
      <c r="K45" s="2">
        <v>134.71309602821199</v>
      </c>
      <c r="L45" s="2">
        <v>103.13936711031999</v>
      </c>
      <c r="M45" s="2">
        <v>82.344600076184904</v>
      </c>
      <c r="N45" s="2">
        <v>133838.69202839601</v>
      </c>
      <c r="O45" s="2">
        <v>15534.9757058465</v>
      </c>
      <c r="P45" s="2">
        <v>258942.27244778999</v>
      </c>
      <c r="Q45" s="2">
        <v>844410.30135170696</v>
      </c>
      <c r="R45" s="2">
        <v>2052.6213270114699</v>
      </c>
      <c r="S45" s="2">
        <v>116362359.908959</v>
      </c>
      <c r="T45" s="2">
        <v>56689.637965702103</v>
      </c>
      <c r="U45" s="2">
        <v>19.95</v>
      </c>
      <c r="V45" s="2">
        <v>58265.773633887096</v>
      </c>
      <c r="W45" s="2">
        <v>3.5161861623850499E-4</v>
      </c>
      <c r="X45" s="2">
        <v>-5.5497853505397501</v>
      </c>
      <c r="Y45" s="2">
        <v>-5.5497853505397501</v>
      </c>
      <c r="Z45" s="2">
        <v>-9.7636451608496504</v>
      </c>
      <c r="AA45" s="2">
        <v>-9.5847132516611797</v>
      </c>
      <c r="AB45" s="2">
        <v>10.1151238421249</v>
      </c>
      <c r="AC45" s="2">
        <v>10.1151238421249</v>
      </c>
      <c r="AD45" s="2">
        <v>10.1151238421249</v>
      </c>
      <c r="AE45" s="2">
        <v>10.1151238421249</v>
      </c>
      <c r="AF45" s="2">
        <v>1344438.690345</v>
      </c>
      <c r="AG45" s="2">
        <v>156057.51693360199</v>
      </c>
      <c r="AH45" s="2">
        <v>2601165.7980628302</v>
      </c>
      <c r="AI45" s="2">
        <v>8482352.9263613094</v>
      </c>
      <c r="AJ45" s="2">
        <v>130.14775753662701</v>
      </c>
      <c r="AK45" s="2">
        <v>130.14775753662701</v>
      </c>
      <c r="AL45" s="2">
        <v>102.787888429045</v>
      </c>
      <c r="AM45" s="2">
        <v>81.814189485721201</v>
      </c>
      <c r="AN45" s="2">
        <v>124.59797218608701</v>
      </c>
      <c r="AO45" s="2">
        <v>124.59797218608701</v>
      </c>
      <c r="AP45" s="2">
        <v>93.024243268195704</v>
      </c>
      <c r="AQ45" s="2">
        <v>72.229476234060002</v>
      </c>
      <c r="AR45" s="2">
        <v>18029824.571511701</v>
      </c>
      <c r="AS45" s="2">
        <v>2092764.6740576499</v>
      </c>
      <c r="AT45" s="2">
        <v>26707142.098373301</v>
      </c>
      <c r="AU45" s="2">
        <v>69532628.565017194</v>
      </c>
      <c r="AV45" s="2">
        <v>0.95769093394691196</v>
      </c>
      <c r="AW45" s="2">
        <v>0.95769093394691196</v>
      </c>
      <c r="AX45" s="2">
        <v>0.90532602039698395</v>
      </c>
      <c r="AY45" s="2">
        <v>0.88315462724513805</v>
      </c>
      <c r="AZ45" s="2">
        <v>1.1648207553248999</v>
      </c>
      <c r="BA45" s="2">
        <v>1.1648207553248999</v>
      </c>
      <c r="BB45" s="2">
        <v>0.95633180066263401</v>
      </c>
      <c r="BC45" s="2">
        <v>1.16104502774108</v>
      </c>
      <c r="BD45" s="2">
        <v>0.95769093394691196</v>
      </c>
      <c r="BE45" s="2">
        <v>0.95769093394691196</v>
      </c>
      <c r="BF45" s="2">
        <v>0.90532602039698395</v>
      </c>
      <c r="BG45" s="2">
        <v>0.88311664070185703</v>
      </c>
      <c r="BH45" s="2">
        <v>0.17582224099999999</v>
      </c>
      <c r="BI45" s="2">
        <v>0.17582224099999999</v>
      </c>
      <c r="BJ45" s="2">
        <v>0.22712332299999999</v>
      </c>
      <c r="BK45" s="2">
        <v>0.308990078</v>
      </c>
      <c r="BL45" s="2">
        <v>3.513968E-2</v>
      </c>
      <c r="BM45" s="2">
        <v>3.513968E-2</v>
      </c>
      <c r="BN45" s="2">
        <v>0.17582224099999999</v>
      </c>
      <c r="BO45" s="2">
        <v>3.513968E-2</v>
      </c>
      <c r="BP45" s="2">
        <v>0.17582224099999999</v>
      </c>
      <c r="BQ45" s="2">
        <v>0.17582224099999999</v>
      </c>
      <c r="BR45" s="2">
        <v>0.22712332299999999</v>
      </c>
      <c r="BS45" s="2">
        <v>0.30899682000000001</v>
      </c>
      <c r="BT45" s="2">
        <v>0</v>
      </c>
      <c r="BU45" s="2">
        <v>0</v>
      </c>
      <c r="BV45" s="2">
        <v>0</v>
      </c>
      <c r="BW45" s="2">
        <v>2.1294700000000001E-4</v>
      </c>
      <c r="BX45" s="2">
        <v>10.1151238421249</v>
      </c>
      <c r="BY45" s="2">
        <v>10.1151238421249</v>
      </c>
      <c r="BZ45" s="2">
        <v>10.1151238421249</v>
      </c>
      <c r="CA45" s="2">
        <v>10.1151238421249</v>
      </c>
      <c r="CB45" s="2">
        <v>1344438.690345</v>
      </c>
      <c r="CC45" s="2">
        <v>156057.51693360199</v>
      </c>
      <c r="CD45" s="2">
        <v>2601165.7980628302</v>
      </c>
      <c r="CE45" s="2">
        <v>8482352.9263613094</v>
      </c>
      <c r="CG45" s="2">
        <f t="shared" si="0"/>
        <v>0</v>
      </c>
      <c r="CH45" s="2">
        <f t="shared" si="1"/>
        <v>12584014.93170274</v>
      </c>
      <c r="CI45" s="2">
        <f t="shared" si="7"/>
        <v>1252726.2415337395</v>
      </c>
      <c r="CJ45" s="2">
        <f t="shared" si="2"/>
        <v>167.29836503549501</v>
      </c>
      <c r="CK45" s="2">
        <f t="shared" si="3"/>
        <v>19.418719632308125</v>
      </c>
      <c r="CL45" s="2">
        <f t="shared" si="4"/>
        <v>168.41773817742438</v>
      </c>
      <c r="CM45" s="2">
        <f t="shared" si="5"/>
        <v>131.47688615830393</v>
      </c>
      <c r="CN45" s="2">
        <f t="shared" si="8"/>
        <v>1237191.2658278928</v>
      </c>
    </row>
    <row r="46" spans="1:92" x14ac:dyDescent="0.45">
      <c r="A46" s="2">
        <v>120</v>
      </c>
      <c r="B46" s="2" t="s">
        <v>147</v>
      </c>
      <c r="C46" s="2">
        <v>1</v>
      </c>
      <c r="D46" s="2">
        <v>2010</v>
      </c>
      <c r="E46" s="2">
        <v>2008</v>
      </c>
      <c r="F46" s="2">
        <v>0.22288195099999999</v>
      </c>
      <c r="G46" s="2">
        <v>2.45482629999999E-2</v>
      </c>
      <c r="H46" s="2">
        <v>0.22326241799999999</v>
      </c>
      <c r="I46" s="2">
        <v>0.529307368</v>
      </c>
      <c r="J46" s="2">
        <v>338.94101269999999</v>
      </c>
      <c r="K46" s="2">
        <v>243.80685940000001</v>
      </c>
      <c r="L46" s="2">
        <v>170.15823080000001</v>
      </c>
      <c r="M46" s="2">
        <v>133.95104449999999</v>
      </c>
      <c r="N46" s="2">
        <v>143190.88699999999</v>
      </c>
      <c r="O46" s="2">
        <v>21924.991999999998</v>
      </c>
      <c r="P46" s="2">
        <v>285711.19899999897</v>
      </c>
      <c r="Q46" s="2">
        <v>860451.57849999995</v>
      </c>
      <c r="R46" s="2">
        <v>2253.9642020000001</v>
      </c>
      <c r="S46" s="2">
        <v>217753227.5</v>
      </c>
      <c r="T46" s="2">
        <v>96609</v>
      </c>
      <c r="U46" s="2">
        <v>81.825999999999993</v>
      </c>
      <c r="V46" s="2">
        <v>39993.631600000001</v>
      </c>
      <c r="W46" s="2">
        <v>8.4698100000000001E-4</v>
      </c>
      <c r="X46" s="2">
        <v>2.9526412870000001</v>
      </c>
      <c r="Y46" s="2">
        <v>2.9526412870000001</v>
      </c>
      <c r="Z46" s="2">
        <v>1.834099406</v>
      </c>
      <c r="AA46" s="2">
        <v>-0.52931813500000002</v>
      </c>
      <c r="AB46" s="2">
        <v>95.134153269999999</v>
      </c>
      <c r="AC46" s="2">
        <v>0</v>
      </c>
      <c r="AD46" s="2">
        <v>0</v>
      </c>
      <c r="AE46" s="2">
        <v>0</v>
      </c>
      <c r="AF46" s="2">
        <v>13622343.789999999</v>
      </c>
      <c r="AG46" s="2">
        <v>0</v>
      </c>
      <c r="AH46" s="2">
        <v>0</v>
      </c>
      <c r="AI46" s="2">
        <v>0</v>
      </c>
      <c r="AJ46" s="2">
        <v>240.8542181</v>
      </c>
      <c r="AK46" s="2">
        <v>240.8542181</v>
      </c>
      <c r="AL46" s="2">
        <v>168.3241314</v>
      </c>
      <c r="AM46" s="2">
        <v>134.48036269999901</v>
      </c>
      <c r="AN46" s="2">
        <v>243.80685940000001</v>
      </c>
      <c r="AO46" s="2">
        <v>243.80685940000001</v>
      </c>
      <c r="AP46" s="2">
        <v>170.15823080000001</v>
      </c>
      <c r="AQ46" s="2">
        <v>133.95104449999999</v>
      </c>
      <c r="AR46" s="2">
        <v>48533264.240000002</v>
      </c>
      <c r="AS46" s="2">
        <v>5345463.4419999998</v>
      </c>
      <c r="AT46" s="2">
        <v>48616112.140000001</v>
      </c>
      <c r="AU46" s="2">
        <v>115258387.7</v>
      </c>
      <c r="AV46" s="2">
        <v>1.048807176</v>
      </c>
      <c r="AW46" s="2">
        <v>1.048807176</v>
      </c>
      <c r="AX46" s="2">
        <v>1.054031513</v>
      </c>
      <c r="AY46" s="2">
        <v>1.048614197</v>
      </c>
      <c r="AZ46" s="2">
        <v>1.0951635909999999</v>
      </c>
      <c r="BA46" s="2">
        <v>1.0951635909999999</v>
      </c>
      <c r="BB46" s="2">
        <v>1.0612899730000001</v>
      </c>
      <c r="BC46" s="2">
        <v>1.0551449690000001</v>
      </c>
      <c r="BD46" s="2">
        <v>1.0418025550000001</v>
      </c>
      <c r="BE46" s="2">
        <v>1.0418025550000001</v>
      </c>
      <c r="BF46" s="2">
        <v>1.0519227659999999</v>
      </c>
      <c r="BG46" s="2">
        <v>1.045388513</v>
      </c>
      <c r="BH46" s="2">
        <v>0.15192504600000001</v>
      </c>
      <c r="BI46" s="2">
        <v>0.15192504600000001</v>
      </c>
      <c r="BJ46" s="2">
        <v>0.15122007300000001</v>
      </c>
      <c r="BK46" s="2">
        <v>0.19096596699999999</v>
      </c>
      <c r="BL46" s="2">
        <v>0.184118371</v>
      </c>
      <c r="BM46" s="2">
        <v>0.184118371</v>
      </c>
      <c r="BN46" s="2">
        <v>0.14526681899999999</v>
      </c>
      <c r="BO46" s="2">
        <v>0.18154208499999999</v>
      </c>
      <c r="BP46" s="2">
        <v>0.145164612</v>
      </c>
      <c r="BQ46" s="2">
        <v>0.145164612</v>
      </c>
      <c r="BR46" s="2">
        <v>0.152841594</v>
      </c>
      <c r="BS46" s="2">
        <v>0.19537253399999999</v>
      </c>
      <c r="BT46" s="2">
        <v>0.113948431</v>
      </c>
      <c r="BU46" s="2">
        <v>0.113948431</v>
      </c>
      <c r="BV46" s="2">
        <v>0.19592215599999999</v>
      </c>
      <c r="BW46" s="2">
        <v>0.28392197299999999</v>
      </c>
      <c r="BX46" s="2">
        <v>102.0409693</v>
      </c>
      <c r="BY46" s="2">
        <v>0</v>
      </c>
      <c r="BZ46" s="2">
        <v>0</v>
      </c>
      <c r="CA46" s="2">
        <v>0</v>
      </c>
      <c r="CB46" s="2">
        <v>14611336.91</v>
      </c>
      <c r="CC46" s="2">
        <v>0</v>
      </c>
      <c r="CD46" s="2">
        <v>0</v>
      </c>
      <c r="CE46" s="2">
        <v>0</v>
      </c>
      <c r="CG46" s="2">
        <f t="shared" si="0"/>
        <v>4904671.7956342688</v>
      </c>
      <c r="CH46" s="2">
        <f t="shared" si="1"/>
        <v>14611336.91</v>
      </c>
      <c r="CI46" s="2">
        <f t="shared" si="7"/>
        <v>1311278.6564999989</v>
      </c>
      <c r="CJ46" s="2">
        <f t="shared" si="2"/>
        <v>178.98860875</v>
      </c>
      <c r="CK46" s="2">
        <f t="shared" si="3"/>
        <v>27.406239999999997</v>
      </c>
      <c r="CL46" s="2">
        <f t="shared" si="4"/>
        <v>185.82842211382047</v>
      </c>
      <c r="CM46" s="2">
        <f t="shared" si="5"/>
        <v>133.97455484624368</v>
      </c>
      <c r="CN46" s="2">
        <f t="shared" si="8"/>
        <v>1289353.664499999</v>
      </c>
    </row>
    <row r="47" spans="1:92" x14ac:dyDescent="0.45">
      <c r="A47" s="2">
        <v>121</v>
      </c>
      <c r="B47" s="2" t="s">
        <v>147</v>
      </c>
      <c r="C47" s="2">
        <v>1</v>
      </c>
      <c r="D47" s="2">
        <v>2011</v>
      </c>
      <c r="E47" s="2">
        <v>2009</v>
      </c>
      <c r="F47" s="2">
        <v>0.36656820799999901</v>
      </c>
      <c r="G47" s="2">
        <v>2.7222884999999999E-2</v>
      </c>
      <c r="H47" s="2">
        <v>0.21385496000000001</v>
      </c>
      <c r="I47" s="2">
        <v>0.39235394600000001</v>
      </c>
      <c r="J47" s="2">
        <v>227.9431088</v>
      </c>
      <c r="K47" s="2">
        <v>124.0780659</v>
      </c>
      <c r="L47" s="2">
        <v>70.29324312</v>
      </c>
      <c r="M47" s="2">
        <v>42.827959440000001</v>
      </c>
      <c r="N47" s="2">
        <v>150054.04999999999</v>
      </c>
      <c r="O47" s="2">
        <v>20471.918000000001</v>
      </c>
      <c r="P47" s="2">
        <v>283873.68699999998</v>
      </c>
      <c r="Q47" s="2">
        <v>854810.86699999997</v>
      </c>
      <c r="R47" s="2">
        <v>961.42387449999899</v>
      </c>
      <c r="S47" s="2">
        <v>93308109.870000005</v>
      </c>
      <c r="T47" s="2">
        <v>97052</v>
      </c>
      <c r="U47" s="2">
        <v>68.927999999999997</v>
      </c>
      <c r="V47" s="2">
        <v>39078.94253</v>
      </c>
      <c r="W47" s="2">
        <v>7.1021699999999997E-4</v>
      </c>
      <c r="X47" s="2">
        <v>28.667769379999999</v>
      </c>
      <c r="Y47" s="2">
        <v>28.667769379999999</v>
      </c>
      <c r="Z47" s="2">
        <v>11.114618800000001</v>
      </c>
      <c r="AA47" s="2">
        <v>4.8380836489999997</v>
      </c>
      <c r="AB47" s="2">
        <v>103.86504290000001</v>
      </c>
      <c r="AC47" s="2">
        <v>0</v>
      </c>
      <c r="AD47" s="2">
        <v>0</v>
      </c>
      <c r="AE47" s="2">
        <v>0</v>
      </c>
      <c r="AF47" s="2">
        <v>15585370.34</v>
      </c>
      <c r="AG47" s="2">
        <v>0</v>
      </c>
      <c r="AH47" s="2">
        <v>0</v>
      </c>
      <c r="AI47" s="2">
        <v>0</v>
      </c>
      <c r="AJ47" s="2">
        <v>95.41029648</v>
      </c>
      <c r="AK47" s="2">
        <v>95.41029648</v>
      </c>
      <c r="AL47" s="2">
        <v>59.178624319999997</v>
      </c>
      <c r="AM47" s="2">
        <v>37.989875789999999</v>
      </c>
      <c r="AN47" s="2">
        <v>124.0780659</v>
      </c>
      <c r="AO47" s="2">
        <v>124.0780659</v>
      </c>
      <c r="AP47" s="2">
        <v>70.29324312</v>
      </c>
      <c r="AQ47" s="2">
        <v>42.827959440000001</v>
      </c>
      <c r="AR47" s="2">
        <v>34203786.640000001</v>
      </c>
      <c r="AS47" s="2">
        <v>2540115.9900000002</v>
      </c>
      <c r="AT47" s="2">
        <v>19954402.100000001</v>
      </c>
      <c r="AU47" s="2">
        <v>36609805.140000001</v>
      </c>
      <c r="AV47" s="2">
        <v>1.048807176</v>
      </c>
      <c r="AW47" s="2">
        <v>1.048807176</v>
      </c>
      <c r="AX47" s="2">
        <v>1.054031513</v>
      </c>
      <c r="AY47" s="2">
        <v>1.048614197</v>
      </c>
      <c r="AZ47" s="2">
        <v>1.0951635909999999</v>
      </c>
      <c r="BA47" s="2">
        <v>1.0951635909999999</v>
      </c>
      <c r="BB47" s="2">
        <v>1.0612899730000001</v>
      </c>
      <c r="BC47" s="2">
        <v>1.0551449690000001</v>
      </c>
      <c r="BD47" s="2">
        <v>1.0418025550000001</v>
      </c>
      <c r="BE47" s="2">
        <v>1.0418025550000001</v>
      </c>
      <c r="BF47" s="2">
        <v>1.0519227659999999</v>
      </c>
      <c r="BG47" s="2">
        <v>1.045388513</v>
      </c>
      <c r="BH47" s="2">
        <v>0.15192504600000001</v>
      </c>
      <c r="BI47" s="2">
        <v>0.15192504600000001</v>
      </c>
      <c r="BJ47" s="2">
        <v>0.15122007300000001</v>
      </c>
      <c r="BK47" s="2">
        <v>0.19096596699999999</v>
      </c>
      <c r="BL47" s="2">
        <v>0.184118371</v>
      </c>
      <c r="BM47" s="2">
        <v>0.184118371</v>
      </c>
      <c r="BN47" s="2">
        <v>0.14526681899999999</v>
      </c>
      <c r="BO47" s="2">
        <v>0.18154208499999999</v>
      </c>
      <c r="BP47" s="2">
        <v>0.145164612</v>
      </c>
      <c r="BQ47" s="2">
        <v>0.145164612</v>
      </c>
      <c r="BR47" s="2">
        <v>0.152841594</v>
      </c>
      <c r="BS47" s="2">
        <v>0.19537253399999999</v>
      </c>
      <c r="BT47" s="2">
        <v>0.113948431</v>
      </c>
      <c r="BU47" s="2">
        <v>0.113948431</v>
      </c>
      <c r="BV47" s="2">
        <v>0.19592215599999999</v>
      </c>
      <c r="BW47" s="2">
        <v>0.28392197299999999</v>
      </c>
      <c r="BX47" s="2">
        <v>103.0185638</v>
      </c>
      <c r="BY47" s="2">
        <v>0</v>
      </c>
      <c r="BZ47" s="2">
        <v>0</v>
      </c>
      <c r="CA47" s="2">
        <v>0</v>
      </c>
      <c r="CB47" s="2">
        <v>15458352.720000001</v>
      </c>
      <c r="CC47" s="2">
        <v>0</v>
      </c>
      <c r="CD47" s="2">
        <v>0</v>
      </c>
      <c r="CE47" s="2">
        <v>0</v>
      </c>
      <c r="CG47" s="2">
        <f t="shared" si="0"/>
        <v>1576265.0332565713</v>
      </c>
      <c r="CH47" s="2">
        <f t="shared" si="1"/>
        <v>15458352.720000001</v>
      </c>
      <c r="CI47" s="2">
        <f t="shared" si="7"/>
        <v>1309210.5219999999</v>
      </c>
      <c r="CJ47" s="2">
        <f t="shared" si="2"/>
        <v>187.56756249999998</v>
      </c>
      <c r="CK47" s="2">
        <f t="shared" si="3"/>
        <v>25.589897500000003</v>
      </c>
      <c r="CL47" s="2">
        <f t="shared" si="4"/>
        <v>184.63329235772355</v>
      </c>
      <c r="CM47" s="2">
        <f t="shared" si="5"/>
        <v>133.09628135461267</v>
      </c>
      <c r="CN47" s="2">
        <f t="shared" si="8"/>
        <v>1288738.6039999998</v>
      </c>
    </row>
    <row r="48" spans="1:92" x14ac:dyDescent="0.45">
      <c r="A48" s="2">
        <v>122</v>
      </c>
      <c r="B48" s="2" t="s">
        <v>147</v>
      </c>
      <c r="C48" s="2">
        <v>1</v>
      </c>
      <c r="D48" s="2">
        <v>2012</v>
      </c>
      <c r="E48" s="2">
        <v>2010</v>
      </c>
      <c r="F48" s="2">
        <v>0.25468257300000002</v>
      </c>
      <c r="G48" s="2">
        <v>1.7948768E-2</v>
      </c>
      <c r="H48" s="2">
        <v>0.205681102</v>
      </c>
      <c r="I48" s="2">
        <v>0.521687558</v>
      </c>
      <c r="J48" s="2">
        <v>191.6558249</v>
      </c>
      <c r="K48" s="2">
        <v>102.7157002</v>
      </c>
      <c r="L48" s="2">
        <v>79.633544400000005</v>
      </c>
      <c r="M48" s="2">
        <v>67.167825030000003</v>
      </c>
      <c r="N48" s="2">
        <v>147802.37599999999</v>
      </c>
      <c r="O48" s="2">
        <v>19435.781999999999</v>
      </c>
      <c r="P48" s="2">
        <v>287278.12300000002</v>
      </c>
      <c r="Q48" s="2">
        <v>863879.96900000004</v>
      </c>
      <c r="R48" s="2">
        <v>1141.5232570000001</v>
      </c>
      <c r="S48" s="2">
        <v>111225460</v>
      </c>
      <c r="T48" s="2">
        <v>97436</v>
      </c>
      <c r="U48" s="2">
        <v>69.12</v>
      </c>
      <c r="V48" s="2">
        <v>38052.174359999997</v>
      </c>
      <c r="W48" s="2">
        <v>7.0938899999999896E-4</v>
      </c>
      <c r="X48" s="2">
        <v>13.74220169</v>
      </c>
      <c r="Y48" s="2">
        <v>13.74220169</v>
      </c>
      <c r="Z48" s="2">
        <v>6.5973381719999997</v>
      </c>
      <c r="AA48" s="2">
        <v>2.3147828430000001</v>
      </c>
      <c r="AB48" s="2">
        <v>88.940124740000002</v>
      </c>
      <c r="AC48" s="2">
        <v>0</v>
      </c>
      <c r="AD48" s="2">
        <v>0</v>
      </c>
      <c r="AE48" s="2">
        <v>0</v>
      </c>
      <c r="AF48" s="2">
        <v>13145561.76</v>
      </c>
      <c r="AG48" s="2">
        <v>0</v>
      </c>
      <c r="AH48" s="2">
        <v>0</v>
      </c>
      <c r="AI48" s="2">
        <v>0</v>
      </c>
      <c r="AJ48" s="2">
        <v>88.973498520000007</v>
      </c>
      <c r="AK48" s="2">
        <v>88.973498520000007</v>
      </c>
      <c r="AL48" s="2">
        <v>73.036206230000005</v>
      </c>
      <c r="AM48" s="2">
        <v>64.853042189999996</v>
      </c>
      <c r="AN48" s="2">
        <v>102.7157002</v>
      </c>
      <c r="AO48" s="2">
        <v>102.7157002</v>
      </c>
      <c r="AP48" s="2">
        <v>79.633544400000005</v>
      </c>
      <c r="AQ48" s="2">
        <v>67.167825030000003</v>
      </c>
      <c r="AR48" s="2">
        <v>28327186.300000001</v>
      </c>
      <c r="AS48" s="2">
        <v>1996359.9569999999</v>
      </c>
      <c r="AT48" s="2">
        <v>22876975.16</v>
      </c>
      <c r="AU48" s="2">
        <v>58024938.600000001</v>
      </c>
      <c r="AV48" s="2">
        <v>1.048807176</v>
      </c>
      <c r="AW48" s="2">
        <v>1.048807176</v>
      </c>
      <c r="AX48" s="2">
        <v>1.054031513</v>
      </c>
      <c r="AY48" s="2">
        <v>1.048614197</v>
      </c>
      <c r="AZ48" s="2">
        <v>1.0951635909999999</v>
      </c>
      <c r="BA48" s="2">
        <v>1.0951635909999999</v>
      </c>
      <c r="BB48" s="2">
        <v>1.0612899730000001</v>
      </c>
      <c r="BC48" s="2">
        <v>1.0551449690000001</v>
      </c>
      <c r="BD48" s="2">
        <v>1.0418025550000001</v>
      </c>
      <c r="BE48" s="2">
        <v>1.0418025550000001</v>
      </c>
      <c r="BF48" s="2">
        <v>1.0519227659999999</v>
      </c>
      <c r="BG48" s="2">
        <v>1.045388513</v>
      </c>
      <c r="BH48" s="2">
        <v>0.15192504600000001</v>
      </c>
      <c r="BI48" s="2">
        <v>0.15192504600000001</v>
      </c>
      <c r="BJ48" s="2">
        <v>0.15122007300000001</v>
      </c>
      <c r="BK48" s="2">
        <v>0.19096596699999999</v>
      </c>
      <c r="BL48" s="2">
        <v>0.184118371</v>
      </c>
      <c r="BM48" s="2">
        <v>0.184118371</v>
      </c>
      <c r="BN48" s="2">
        <v>0.14526681899999999</v>
      </c>
      <c r="BO48" s="2">
        <v>0.18154208499999999</v>
      </c>
      <c r="BP48" s="2">
        <v>0.145164612</v>
      </c>
      <c r="BQ48" s="2">
        <v>0.145164612</v>
      </c>
      <c r="BR48" s="2">
        <v>0.152841594</v>
      </c>
      <c r="BS48" s="2">
        <v>0.19537253399999999</v>
      </c>
      <c r="BT48" s="2">
        <v>0.113948431</v>
      </c>
      <c r="BU48" s="2">
        <v>0.113948431</v>
      </c>
      <c r="BV48" s="2">
        <v>0.19592215599999999</v>
      </c>
      <c r="BW48" s="2">
        <v>0.28392197299999999</v>
      </c>
      <c r="BX48" s="2">
        <v>103.8912108</v>
      </c>
      <c r="BY48" s="2">
        <v>0</v>
      </c>
      <c r="BZ48" s="2">
        <v>0</v>
      </c>
      <c r="CA48" s="2">
        <v>0</v>
      </c>
      <c r="CB48" s="2">
        <v>15355367.810000001</v>
      </c>
      <c r="CC48" s="2">
        <v>0</v>
      </c>
      <c r="CD48" s="2">
        <v>0</v>
      </c>
      <c r="CE48" s="2">
        <v>0</v>
      </c>
      <c r="CG48" s="2">
        <f t="shared" si="0"/>
        <v>2227857.8822212671</v>
      </c>
      <c r="CH48" s="2">
        <f t="shared" si="1"/>
        <v>15355367.810000001</v>
      </c>
      <c r="CI48" s="2">
        <f t="shared" si="7"/>
        <v>1318396.25</v>
      </c>
      <c r="CJ48" s="2">
        <f t="shared" si="2"/>
        <v>184.75296999999998</v>
      </c>
      <c r="CK48" s="2">
        <f t="shared" si="3"/>
        <v>24.2947275</v>
      </c>
      <c r="CL48" s="2">
        <f t="shared" si="4"/>
        <v>186.84755967479677</v>
      </c>
      <c r="CM48" s="2">
        <f t="shared" si="5"/>
        <v>134.50836418840015</v>
      </c>
      <c r="CN48" s="2">
        <f t="shared" si="8"/>
        <v>1298960.4680000001</v>
      </c>
    </row>
    <row r="49" spans="1:92" x14ac:dyDescent="0.45">
      <c r="A49" s="2">
        <v>123</v>
      </c>
      <c r="B49" s="2" t="s">
        <v>147</v>
      </c>
      <c r="C49" s="2">
        <v>1</v>
      </c>
      <c r="D49" s="2">
        <v>2013</v>
      </c>
      <c r="E49" s="2">
        <v>2011</v>
      </c>
      <c r="F49" s="2">
        <v>0.29004396199999999</v>
      </c>
      <c r="G49" s="2">
        <v>2.3568861E-2</v>
      </c>
      <c r="H49" s="2">
        <v>0.18742530800000001</v>
      </c>
      <c r="I49" s="2">
        <v>0.498961869</v>
      </c>
      <c r="J49" s="2">
        <v>198.0882574</v>
      </c>
      <c r="K49" s="2">
        <v>94.947506169999997</v>
      </c>
      <c r="L49" s="2">
        <v>64.735625089999999</v>
      </c>
      <c r="M49" s="2">
        <v>57.052404789999997</v>
      </c>
      <c r="N49" s="2">
        <v>144987.70000000001</v>
      </c>
      <c r="O49" s="2">
        <v>24579.955999999998</v>
      </c>
      <c r="P49" s="2">
        <v>286688.94699999999</v>
      </c>
      <c r="Q49" s="2">
        <v>866003.13699999999</v>
      </c>
      <c r="R49" s="2">
        <v>1012.730282</v>
      </c>
      <c r="S49" s="2">
        <v>99020716.079999998</v>
      </c>
      <c r="T49" s="2">
        <v>97776</v>
      </c>
      <c r="U49" s="2">
        <v>69.266000000000005</v>
      </c>
      <c r="V49" s="2">
        <v>35623.106879999999</v>
      </c>
      <c r="W49" s="2">
        <v>7.08415E-4</v>
      </c>
      <c r="X49" s="2">
        <v>6.7752129070000002</v>
      </c>
      <c r="Y49" s="2">
        <v>6.7752129070000002</v>
      </c>
      <c r="Z49" s="2">
        <v>4.9361731879999997</v>
      </c>
      <c r="AA49" s="2">
        <v>4.5221173820000002</v>
      </c>
      <c r="AB49" s="2">
        <v>103.140751299999</v>
      </c>
      <c r="AC49" s="2">
        <v>0</v>
      </c>
      <c r="AD49" s="2">
        <v>0</v>
      </c>
      <c r="AE49" s="2">
        <v>0</v>
      </c>
      <c r="AF49" s="2">
        <v>14954140.300000001</v>
      </c>
      <c r="AG49" s="2">
        <v>0</v>
      </c>
      <c r="AH49" s="2">
        <v>0</v>
      </c>
      <c r="AI49" s="2">
        <v>0</v>
      </c>
      <c r="AJ49" s="2">
        <v>88.172293269999997</v>
      </c>
      <c r="AK49" s="2">
        <v>88.172293269999997</v>
      </c>
      <c r="AL49" s="2">
        <v>59.799451899999902</v>
      </c>
      <c r="AM49" s="2">
        <v>52.53028741</v>
      </c>
      <c r="AN49" s="2">
        <v>94.947506169999997</v>
      </c>
      <c r="AO49" s="2">
        <v>94.947506169999997</v>
      </c>
      <c r="AP49" s="2">
        <v>64.735625089999999</v>
      </c>
      <c r="AQ49" s="2">
        <v>57.052404789999997</v>
      </c>
      <c r="AR49" s="2">
        <v>28720360.84</v>
      </c>
      <c r="AS49" s="2">
        <v>2333805.5240000002</v>
      </c>
      <c r="AT49" s="2">
        <v>18558988.190000001</v>
      </c>
      <c r="AU49" s="2">
        <v>49407561.520000003</v>
      </c>
      <c r="AV49" s="2">
        <v>1.048807176</v>
      </c>
      <c r="AW49" s="2">
        <v>1.048807176</v>
      </c>
      <c r="AX49" s="2">
        <v>1.054031513</v>
      </c>
      <c r="AY49" s="2">
        <v>1.048614197</v>
      </c>
      <c r="AZ49" s="2">
        <v>1.0951635909999999</v>
      </c>
      <c r="BA49" s="2">
        <v>1.0951635909999999</v>
      </c>
      <c r="BB49" s="2">
        <v>1.0612899730000001</v>
      </c>
      <c r="BC49" s="2">
        <v>1.0551449690000001</v>
      </c>
      <c r="BD49" s="2">
        <v>1.0418025550000001</v>
      </c>
      <c r="BE49" s="2">
        <v>1.0418025550000001</v>
      </c>
      <c r="BF49" s="2">
        <v>1.0519227659999999</v>
      </c>
      <c r="BG49" s="2">
        <v>1.045388513</v>
      </c>
      <c r="BH49" s="2">
        <v>0.15192504600000001</v>
      </c>
      <c r="BI49" s="2">
        <v>0.15192504600000001</v>
      </c>
      <c r="BJ49" s="2">
        <v>0.15122007300000001</v>
      </c>
      <c r="BK49" s="2">
        <v>0.19096596699999999</v>
      </c>
      <c r="BL49" s="2">
        <v>0.184118371</v>
      </c>
      <c r="BM49" s="2">
        <v>0.184118371</v>
      </c>
      <c r="BN49" s="2">
        <v>0.14526681899999999</v>
      </c>
      <c r="BO49" s="2">
        <v>0.18154208499999999</v>
      </c>
      <c r="BP49" s="2">
        <v>0.145164612</v>
      </c>
      <c r="BQ49" s="2">
        <v>0.145164612</v>
      </c>
      <c r="BR49" s="2">
        <v>0.152841594</v>
      </c>
      <c r="BS49" s="2">
        <v>0.19537253399999999</v>
      </c>
      <c r="BT49" s="2">
        <v>0.113948431</v>
      </c>
      <c r="BU49" s="2">
        <v>0.113948431</v>
      </c>
      <c r="BV49" s="2">
        <v>0.19592215599999999</v>
      </c>
      <c r="BW49" s="2">
        <v>0.28392197299999999</v>
      </c>
      <c r="BX49" s="2">
        <v>103.6997411</v>
      </c>
      <c r="BY49" s="2">
        <v>0</v>
      </c>
      <c r="BZ49" s="2">
        <v>0</v>
      </c>
      <c r="CA49" s="2">
        <v>0</v>
      </c>
      <c r="CB49" s="2">
        <v>15035186.960000001</v>
      </c>
      <c r="CC49" s="2">
        <v>0</v>
      </c>
      <c r="CD49" s="2">
        <v>0</v>
      </c>
      <c r="CE49" s="2">
        <v>0</v>
      </c>
      <c r="CG49" s="2">
        <f t="shared" si="0"/>
        <v>1862275.4338880486</v>
      </c>
      <c r="CH49" s="2">
        <f t="shared" si="1"/>
        <v>15035186.960000001</v>
      </c>
      <c r="CI49" s="2">
        <f t="shared" si="7"/>
        <v>1322259.74</v>
      </c>
      <c r="CJ49" s="2">
        <f t="shared" si="2"/>
        <v>181.23462500000002</v>
      </c>
      <c r="CK49" s="2">
        <f t="shared" si="3"/>
        <v>30.724944999999998</v>
      </c>
      <c r="CL49" s="2">
        <f t="shared" si="4"/>
        <v>186.46435577235772</v>
      </c>
      <c r="CM49" s="2">
        <f t="shared" si="5"/>
        <v>134.83894698326196</v>
      </c>
      <c r="CN49" s="2">
        <f t="shared" si="8"/>
        <v>1297679.784</v>
      </c>
    </row>
    <row r="50" spans="1:92" x14ac:dyDescent="0.45">
      <c r="A50" s="2">
        <v>124</v>
      </c>
      <c r="B50" s="2" t="s">
        <v>147</v>
      </c>
      <c r="C50" s="2">
        <v>1</v>
      </c>
      <c r="D50" s="2">
        <v>2014</v>
      </c>
      <c r="E50" s="2">
        <v>2012</v>
      </c>
      <c r="F50" s="2">
        <v>0.23286277</v>
      </c>
      <c r="G50" s="2">
        <v>1.6936679999999999E-2</v>
      </c>
      <c r="H50" s="2">
        <v>0.20791388199999999</v>
      </c>
      <c r="I50" s="2">
        <v>0.54228666799999903</v>
      </c>
      <c r="J50" s="2">
        <v>233.1666204</v>
      </c>
      <c r="K50" s="2">
        <v>127.215405599999</v>
      </c>
      <c r="L50" s="2">
        <v>107.9077594</v>
      </c>
      <c r="M50" s="2">
        <v>93.786052889999993</v>
      </c>
      <c r="N50" s="2">
        <v>147420.86300000001</v>
      </c>
      <c r="O50" s="2">
        <v>19652.321</v>
      </c>
      <c r="P50" s="2">
        <v>284417.34600000002</v>
      </c>
      <c r="Q50" s="2">
        <v>853524.39299999899</v>
      </c>
      <c r="R50" s="2">
        <v>1510.125166</v>
      </c>
      <c r="S50" s="2">
        <v>147613224.80000001</v>
      </c>
      <c r="T50" s="2">
        <v>97749</v>
      </c>
      <c r="U50" s="2">
        <v>89.3</v>
      </c>
      <c r="V50" s="2">
        <v>35353.134859999998</v>
      </c>
      <c r="W50" s="2">
        <v>9.1356399999999996E-4</v>
      </c>
      <c r="X50" s="2">
        <v>0.168081062</v>
      </c>
      <c r="Y50" s="2">
        <v>0.168081062</v>
      </c>
      <c r="Z50" s="2">
        <v>-3.184647896</v>
      </c>
      <c r="AA50" s="2">
        <v>-2.764721448</v>
      </c>
      <c r="AB50" s="2">
        <v>105.9512148</v>
      </c>
      <c r="AC50" s="2">
        <v>0</v>
      </c>
      <c r="AD50" s="2">
        <v>0</v>
      </c>
      <c r="AE50" s="2">
        <v>0</v>
      </c>
      <c r="AF50" s="2">
        <v>15619419.52</v>
      </c>
      <c r="AG50" s="2">
        <v>0</v>
      </c>
      <c r="AH50" s="2">
        <v>0</v>
      </c>
      <c r="AI50" s="2">
        <v>0</v>
      </c>
      <c r="AJ50" s="2">
        <v>127.0473246</v>
      </c>
      <c r="AK50" s="2">
        <v>127.0473246</v>
      </c>
      <c r="AL50" s="2">
        <v>111.092407299999</v>
      </c>
      <c r="AM50" s="2">
        <v>96.550774340000004</v>
      </c>
      <c r="AN50" s="2">
        <v>127.215405599999</v>
      </c>
      <c r="AO50" s="2">
        <v>127.215405599999</v>
      </c>
      <c r="AP50" s="2">
        <v>107.9077594</v>
      </c>
      <c r="AQ50" s="2">
        <v>93.786052889999993</v>
      </c>
      <c r="AR50" s="2">
        <v>34373624.409999996</v>
      </c>
      <c r="AS50" s="2">
        <v>2500077.98699999</v>
      </c>
      <c r="AT50" s="2">
        <v>30690838.550000001</v>
      </c>
      <c r="AU50" s="2">
        <v>80048683.859999999</v>
      </c>
      <c r="AV50" s="2">
        <v>1.048807176</v>
      </c>
      <c r="AW50" s="2">
        <v>1.048807176</v>
      </c>
      <c r="AX50" s="2">
        <v>1.054031513</v>
      </c>
      <c r="AY50" s="2">
        <v>1.048614197</v>
      </c>
      <c r="AZ50" s="2">
        <v>1.0951635909999999</v>
      </c>
      <c r="BA50" s="2">
        <v>1.0951635909999999</v>
      </c>
      <c r="BB50" s="2">
        <v>1.0612899730000001</v>
      </c>
      <c r="BC50" s="2">
        <v>1.0551449690000001</v>
      </c>
      <c r="BD50" s="2">
        <v>1.0418025550000001</v>
      </c>
      <c r="BE50" s="2">
        <v>1.0418025550000001</v>
      </c>
      <c r="BF50" s="2">
        <v>1.0519227659999999</v>
      </c>
      <c r="BG50" s="2">
        <v>1.045388513</v>
      </c>
      <c r="BH50" s="2">
        <v>0.15192504600000001</v>
      </c>
      <c r="BI50" s="2">
        <v>0.15192504600000001</v>
      </c>
      <c r="BJ50" s="2">
        <v>0.15122007300000001</v>
      </c>
      <c r="BK50" s="2">
        <v>0.19096596699999999</v>
      </c>
      <c r="BL50" s="2">
        <v>0.184118371</v>
      </c>
      <c r="BM50" s="2">
        <v>0.184118371</v>
      </c>
      <c r="BN50" s="2">
        <v>0.14526681899999999</v>
      </c>
      <c r="BO50" s="2">
        <v>0.18154208499999999</v>
      </c>
      <c r="BP50" s="2">
        <v>0.145164612</v>
      </c>
      <c r="BQ50" s="2">
        <v>0.145164612</v>
      </c>
      <c r="BR50" s="2">
        <v>0.152841594</v>
      </c>
      <c r="BS50" s="2">
        <v>0.19537253399999999</v>
      </c>
      <c r="BT50" s="2">
        <v>0.113948431</v>
      </c>
      <c r="BU50" s="2">
        <v>0.113948431</v>
      </c>
      <c r="BV50" s="2">
        <v>0.19592215599999999</v>
      </c>
      <c r="BW50" s="2">
        <v>0.28392197299999999</v>
      </c>
      <c r="BX50" s="2">
        <v>108.0149625</v>
      </c>
      <c r="BY50" s="2">
        <v>0</v>
      </c>
      <c r="BZ50" s="2">
        <v>0</v>
      </c>
      <c r="CA50" s="2">
        <v>0</v>
      </c>
      <c r="CB50" s="2">
        <v>15923658.99</v>
      </c>
      <c r="CC50" s="2">
        <v>0</v>
      </c>
      <c r="CD50" s="2">
        <v>0</v>
      </c>
      <c r="CE50" s="2">
        <v>0</v>
      </c>
      <c r="CG50" s="2">
        <f t="shared" si="0"/>
        <v>3282032.5278715244</v>
      </c>
      <c r="CH50" s="2">
        <f t="shared" si="1"/>
        <v>15923658.99</v>
      </c>
      <c r="CI50" s="2">
        <f t="shared" si="7"/>
        <v>1305014.922999999</v>
      </c>
      <c r="CJ50" s="2">
        <f t="shared" si="2"/>
        <v>184.27607875000001</v>
      </c>
      <c r="CK50" s="2">
        <f t="shared" si="3"/>
        <v>24.565401250000001</v>
      </c>
      <c r="CL50" s="2">
        <f t="shared" si="4"/>
        <v>184.98689170731708</v>
      </c>
      <c r="CM50" s="2">
        <f t="shared" si="5"/>
        <v>132.8959739976643</v>
      </c>
      <c r="CN50" s="2">
        <f t="shared" si="8"/>
        <v>1285362.601999999</v>
      </c>
    </row>
    <row r="51" spans="1:92" x14ac:dyDescent="0.45">
      <c r="A51" s="2">
        <v>125</v>
      </c>
      <c r="B51" s="2" t="s">
        <v>147</v>
      </c>
      <c r="C51" s="2">
        <v>1</v>
      </c>
      <c r="D51" s="2">
        <v>2015</v>
      </c>
      <c r="E51" s="2">
        <v>2013</v>
      </c>
      <c r="F51" s="2">
        <v>0.24200573</v>
      </c>
      <c r="G51" s="2">
        <v>2.7126844000000001E-2</v>
      </c>
      <c r="H51" s="2">
        <v>0.185498513999999</v>
      </c>
      <c r="I51" s="2">
        <v>0.54536891200000004</v>
      </c>
      <c r="J51" s="2">
        <v>245.5222148</v>
      </c>
      <c r="K51" s="2">
        <v>87.582005190000004</v>
      </c>
      <c r="L51" s="2">
        <v>84.158705220000002</v>
      </c>
      <c r="M51" s="2">
        <v>81.104603799999893</v>
      </c>
      <c r="N51" s="2">
        <v>124872.58199999999</v>
      </c>
      <c r="O51" s="2">
        <v>39238.881999999998</v>
      </c>
      <c r="P51" s="2">
        <v>279237.42599999998</v>
      </c>
      <c r="Q51" s="2">
        <v>851877.42099999997</v>
      </c>
      <c r="R51" s="2">
        <v>1290.946694</v>
      </c>
      <c r="S51" s="2">
        <v>126687053.8</v>
      </c>
      <c r="T51" s="2">
        <v>98135</v>
      </c>
      <c r="U51" s="2">
        <v>97.272000000000006</v>
      </c>
      <c r="V51" s="2">
        <v>36118.385349999997</v>
      </c>
      <c r="W51" s="2">
        <v>9.912059999999999E-4</v>
      </c>
      <c r="X51" s="2">
        <v>7.4596084289999904</v>
      </c>
      <c r="Y51" s="2">
        <v>7.4596084289999904</v>
      </c>
      <c r="Z51" s="2">
        <v>9.4355674349999994</v>
      </c>
      <c r="AA51" s="2">
        <v>5.9426761749999999</v>
      </c>
      <c r="AB51" s="2">
        <v>157.9402096</v>
      </c>
      <c r="AC51" s="2">
        <v>0</v>
      </c>
      <c r="AD51" s="2">
        <v>0</v>
      </c>
      <c r="AE51" s="2">
        <v>0</v>
      </c>
      <c r="AF51" s="2">
        <v>19722401.780000001</v>
      </c>
      <c r="AG51" s="2">
        <v>0</v>
      </c>
      <c r="AH51" s="2">
        <v>0</v>
      </c>
      <c r="AI51" s="2">
        <v>0</v>
      </c>
      <c r="AJ51" s="2">
        <v>80.122396760000001</v>
      </c>
      <c r="AK51" s="2">
        <v>80.122396760000001</v>
      </c>
      <c r="AL51" s="2">
        <v>74.723137780000002</v>
      </c>
      <c r="AM51" s="2">
        <v>75.161927629999994</v>
      </c>
      <c r="AN51" s="2">
        <v>87.582005190000004</v>
      </c>
      <c r="AO51" s="2">
        <v>87.582005190000004</v>
      </c>
      <c r="AP51" s="2">
        <v>84.158705220000002</v>
      </c>
      <c r="AQ51" s="2">
        <v>81.104603799999893</v>
      </c>
      <c r="AR51" s="2">
        <v>30658992.899999999</v>
      </c>
      <c r="AS51" s="2">
        <v>3436619.9669999899</v>
      </c>
      <c r="AT51" s="2">
        <v>23500260.219999999</v>
      </c>
      <c r="AU51" s="2">
        <v>69091180.719999999</v>
      </c>
      <c r="AV51" s="2">
        <v>1.048807176</v>
      </c>
      <c r="AW51" s="2">
        <v>1.048807176</v>
      </c>
      <c r="AX51" s="2">
        <v>1.054031513</v>
      </c>
      <c r="AY51" s="2">
        <v>1.048614197</v>
      </c>
      <c r="AZ51" s="2">
        <v>1.0951635909999999</v>
      </c>
      <c r="BA51" s="2">
        <v>1.0951635909999999</v>
      </c>
      <c r="BB51" s="2">
        <v>1.0612899730000001</v>
      </c>
      <c r="BC51" s="2">
        <v>1.0551449690000001</v>
      </c>
      <c r="BD51" s="2">
        <v>1.0418025550000001</v>
      </c>
      <c r="BE51" s="2">
        <v>1.0418025550000001</v>
      </c>
      <c r="BF51" s="2">
        <v>1.0519227659999999</v>
      </c>
      <c r="BG51" s="2">
        <v>1.045388513</v>
      </c>
      <c r="BH51" s="2">
        <v>0.15192504600000001</v>
      </c>
      <c r="BI51" s="2">
        <v>0.15192504600000001</v>
      </c>
      <c r="BJ51" s="2">
        <v>0.15122007300000001</v>
      </c>
      <c r="BK51" s="2">
        <v>0.19096596699999999</v>
      </c>
      <c r="BL51" s="2">
        <v>0.184118371</v>
      </c>
      <c r="BM51" s="2">
        <v>0.184118371</v>
      </c>
      <c r="BN51" s="2">
        <v>0.14526681899999999</v>
      </c>
      <c r="BO51" s="2">
        <v>0.18154208499999999</v>
      </c>
      <c r="BP51" s="2">
        <v>0.145164612</v>
      </c>
      <c r="BQ51" s="2">
        <v>0.145164612</v>
      </c>
      <c r="BR51" s="2">
        <v>0.152841594</v>
      </c>
      <c r="BS51" s="2">
        <v>0.19537253399999999</v>
      </c>
      <c r="BT51" s="2">
        <v>0.113948431</v>
      </c>
      <c r="BU51" s="2">
        <v>0.113948431</v>
      </c>
      <c r="BV51" s="2">
        <v>0.19592215599999999</v>
      </c>
      <c r="BW51" s="2">
        <v>0.28392197299999999</v>
      </c>
      <c r="BX51" s="2">
        <v>124.87115249999999</v>
      </c>
      <c r="BY51" s="2">
        <v>0</v>
      </c>
      <c r="BZ51" s="2">
        <v>0</v>
      </c>
      <c r="CA51" s="2">
        <v>0</v>
      </c>
      <c r="CB51" s="2">
        <v>15592983.23</v>
      </c>
      <c r="CC51" s="2">
        <v>0</v>
      </c>
      <c r="CD51" s="2">
        <v>0</v>
      </c>
      <c r="CE51" s="2">
        <v>0</v>
      </c>
      <c r="CG51" s="2">
        <f t="shared" si="0"/>
        <v>2342147.4495522268</v>
      </c>
      <c r="CH51" s="2">
        <f t="shared" si="1"/>
        <v>15592983.23</v>
      </c>
      <c r="CI51" s="2">
        <f t="shared" si="7"/>
        <v>1295226.311</v>
      </c>
      <c r="CJ51" s="2">
        <f t="shared" si="2"/>
        <v>156.09072749999999</v>
      </c>
      <c r="CK51" s="2">
        <f t="shared" si="3"/>
        <v>49.048602499999994</v>
      </c>
      <c r="CL51" s="2">
        <f t="shared" si="4"/>
        <v>181.61783804878047</v>
      </c>
      <c r="CM51" s="2">
        <f t="shared" si="5"/>
        <v>132.63953616193072</v>
      </c>
      <c r="CN51" s="2">
        <f t="shared" si="8"/>
        <v>1255987.429</v>
      </c>
    </row>
    <row r="52" spans="1:92" x14ac:dyDescent="0.45">
      <c r="A52" s="2">
        <v>126</v>
      </c>
      <c r="B52" s="2" t="s">
        <v>147</v>
      </c>
      <c r="C52" s="2">
        <v>1</v>
      </c>
      <c r="D52" s="2">
        <v>2016</v>
      </c>
      <c r="E52" s="2">
        <v>2014</v>
      </c>
      <c r="F52" s="2">
        <v>0.267359016</v>
      </c>
      <c r="G52" s="2">
        <v>3.2939636000000001E-2</v>
      </c>
      <c r="H52" s="2">
        <v>0.18287747199999899</v>
      </c>
      <c r="I52" s="2">
        <v>0.51682387600000002</v>
      </c>
      <c r="J52" s="2">
        <v>256.28810040000002</v>
      </c>
      <c r="K52" s="2">
        <v>96.570051090000007</v>
      </c>
      <c r="L52" s="2">
        <v>78.336694699999995</v>
      </c>
      <c r="M52" s="2">
        <v>72.757435810000004</v>
      </c>
      <c r="N52" s="2">
        <v>123589.86199999999</v>
      </c>
      <c r="O52" s="2">
        <v>40410.366999999998</v>
      </c>
      <c r="P52" s="2">
        <v>276574.04399999999</v>
      </c>
      <c r="Q52" s="2">
        <v>841553.321</v>
      </c>
      <c r="R52" s="2">
        <v>1201.178144</v>
      </c>
      <c r="S52" s="2">
        <v>118472200.40000001</v>
      </c>
      <c r="T52" s="2">
        <v>98630</v>
      </c>
      <c r="U52" s="2">
        <v>97.311999999999998</v>
      </c>
      <c r="V52" s="2">
        <v>35305.50417</v>
      </c>
      <c r="W52" s="2">
        <v>9.8663700000000006E-4</v>
      </c>
      <c r="X52" s="2">
        <v>5.8034813019999998</v>
      </c>
      <c r="Y52" s="2">
        <v>5.8034813019999998</v>
      </c>
      <c r="Z52" s="2">
        <v>5.8015454950000001</v>
      </c>
      <c r="AA52" s="2">
        <v>4.2432764880000002</v>
      </c>
      <c r="AB52" s="2">
        <v>159.71804929999999</v>
      </c>
      <c r="AC52" s="2">
        <v>0</v>
      </c>
      <c r="AD52" s="2">
        <v>0</v>
      </c>
      <c r="AE52" s="2">
        <v>0</v>
      </c>
      <c r="AF52" s="2">
        <v>19739531.68</v>
      </c>
      <c r="AG52" s="2">
        <v>0</v>
      </c>
      <c r="AH52" s="2">
        <v>0</v>
      </c>
      <c r="AI52" s="2">
        <v>0</v>
      </c>
      <c r="AJ52" s="2">
        <v>90.766569790000005</v>
      </c>
      <c r="AK52" s="2">
        <v>90.766569790000005</v>
      </c>
      <c r="AL52" s="2">
        <v>72.53514921</v>
      </c>
      <c r="AM52" s="2">
        <v>68.514159329999998</v>
      </c>
      <c r="AN52" s="2">
        <v>96.570051090000007</v>
      </c>
      <c r="AO52" s="2">
        <v>96.570051090000007</v>
      </c>
      <c r="AP52" s="2">
        <v>78.336694699999995</v>
      </c>
      <c r="AQ52" s="2">
        <v>72.757435810000004</v>
      </c>
      <c r="AR52" s="2">
        <v>31674610.960000001</v>
      </c>
      <c r="AS52" s="2">
        <v>3902431.2059999998</v>
      </c>
      <c r="AT52" s="2">
        <v>21665896.449999999</v>
      </c>
      <c r="AU52" s="2">
        <v>61229261.740000002</v>
      </c>
      <c r="AV52" s="2">
        <v>1.048807176</v>
      </c>
      <c r="AW52" s="2">
        <v>1.048807176</v>
      </c>
      <c r="AX52" s="2">
        <v>1.054031513</v>
      </c>
      <c r="AY52" s="2">
        <v>1.048614197</v>
      </c>
      <c r="AZ52" s="2">
        <v>1.0951635909999999</v>
      </c>
      <c r="BA52" s="2">
        <v>1.0951635909999999</v>
      </c>
      <c r="BB52" s="2">
        <v>1.0612899730000001</v>
      </c>
      <c r="BC52" s="2">
        <v>1.0551449690000001</v>
      </c>
      <c r="BD52" s="2">
        <v>1.0418025550000001</v>
      </c>
      <c r="BE52" s="2">
        <v>1.0418025550000001</v>
      </c>
      <c r="BF52" s="2">
        <v>1.0519227659999999</v>
      </c>
      <c r="BG52" s="2">
        <v>1.045388513</v>
      </c>
      <c r="BH52" s="2">
        <v>0.15192504600000001</v>
      </c>
      <c r="BI52" s="2">
        <v>0.15192504600000001</v>
      </c>
      <c r="BJ52" s="2">
        <v>0.15122007300000001</v>
      </c>
      <c r="BK52" s="2">
        <v>0.19096596699999999</v>
      </c>
      <c r="BL52" s="2">
        <v>0.184118371</v>
      </c>
      <c r="BM52" s="2">
        <v>0.184118371</v>
      </c>
      <c r="BN52" s="2">
        <v>0.14526681899999999</v>
      </c>
      <c r="BO52" s="2">
        <v>0.18154208499999999</v>
      </c>
      <c r="BP52" s="2">
        <v>0.145164612</v>
      </c>
      <c r="BQ52" s="2">
        <v>0.145164612</v>
      </c>
      <c r="BR52" s="2">
        <v>0.152841594</v>
      </c>
      <c r="BS52" s="2">
        <v>0.19537253399999999</v>
      </c>
      <c r="BT52" s="2">
        <v>0.113948431</v>
      </c>
      <c r="BU52" s="2">
        <v>0.113948431</v>
      </c>
      <c r="BV52" s="2">
        <v>0.19592215599999999</v>
      </c>
      <c r="BW52" s="2">
        <v>0.28392197299999999</v>
      </c>
      <c r="BX52" s="2">
        <v>138.7734476</v>
      </c>
      <c r="BY52" s="2">
        <v>0</v>
      </c>
      <c r="BZ52" s="2">
        <v>0</v>
      </c>
      <c r="CA52" s="2">
        <v>0</v>
      </c>
      <c r="CB52" s="2">
        <v>17150991.239999998</v>
      </c>
      <c r="CC52" s="2">
        <v>0</v>
      </c>
      <c r="CD52" s="2">
        <v>0</v>
      </c>
      <c r="CE52" s="2">
        <v>0</v>
      </c>
      <c r="CG52" s="2">
        <f t="shared" si="0"/>
        <v>2196171.766848926</v>
      </c>
      <c r="CH52" s="2">
        <f t="shared" si="1"/>
        <v>17150991.239999998</v>
      </c>
      <c r="CI52" s="2">
        <f t="shared" si="7"/>
        <v>1282127.594</v>
      </c>
      <c r="CJ52" s="2">
        <f t="shared" si="2"/>
        <v>154.48732749999999</v>
      </c>
      <c r="CK52" s="2">
        <f t="shared" si="3"/>
        <v>50.512958749999996</v>
      </c>
      <c r="CL52" s="2">
        <f t="shared" si="4"/>
        <v>179.88555707317073</v>
      </c>
      <c r="CM52" s="2">
        <f t="shared" si="5"/>
        <v>131.03204686648502</v>
      </c>
      <c r="CN52" s="2">
        <f t="shared" si="8"/>
        <v>1241717.227</v>
      </c>
    </row>
    <row r="53" spans="1:92" x14ac:dyDescent="0.45">
      <c r="A53" s="2">
        <v>127</v>
      </c>
      <c r="B53" s="2" t="s">
        <v>147</v>
      </c>
      <c r="C53" s="2">
        <v>1</v>
      </c>
      <c r="D53" s="2">
        <v>2017</v>
      </c>
      <c r="E53" s="2">
        <v>2015</v>
      </c>
      <c r="F53" s="2">
        <v>0.25046604899999902</v>
      </c>
      <c r="G53" s="2">
        <v>2.6663401999999999E-2</v>
      </c>
      <c r="H53" s="2">
        <v>0.17552927800000001</v>
      </c>
      <c r="I53" s="2">
        <v>0.54734127099999996</v>
      </c>
      <c r="J53" s="2">
        <v>229.79304329999999</v>
      </c>
      <c r="K53" s="2">
        <v>76.901235040000003</v>
      </c>
      <c r="L53" s="2">
        <v>73.160399429999998</v>
      </c>
      <c r="M53" s="2">
        <v>75.467652959999995</v>
      </c>
      <c r="N53" s="2">
        <v>128799.709</v>
      </c>
      <c r="O53" s="2">
        <v>40971.809000000001</v>
      </c>
      <c r="P53" s="2">
        <v>283515.22899999999</v>
      </c>
      <c r="Q53" s="2">
        <v>857038.33099999896</v>
      </c>
      <c r="R53" s="2">
        <v>1191.8907710000001</v>
      </c>
      <c r="S53" s="2">
        <v>118168818.59999999</v>
      </c>
      <c r="T53" s="2">
        <v>99144</v>
      </c>
      <c r="U53" s="2">
        <v>95.957999999999998</v>
      </c>
      <c r="V53" s="2">
        <v>36470.511339999997</v>
      </c>
      <c r="W53" s="2">
        <v>9.6786500000000004E-4</v>
      </c>
      <c r="X53" s="2">
        <v>3.6803613730000002</v>
      </c>
      <c r="Y53" s="2">
        <v>3.6803613730000002</v>
      </c>
      <c r="Z53" s="2">
        <v>2.1772859790000001</v>
      </c>
      <c r="AA53" s="2">
        <v>1.4930256580000001</v>
      </c>
      <c r="AB53" s="2">
        <v>152.89180830000001</v>
      </c>
      <c r="AC53" s="2">
        <v>0</v>
      </c>
      <c r="AD53" s="2">
        <v>0</v>
      </c>
      <c r="AE53" s="2">
        <v>0</v>
      </c>
      <c r="AF53" s="2">
        <v>19692420.420000002</v>
      </c>
      <c r="AG53" s="2">
        <v>0</v>
      </c>
      <c r="AH53" s="2">
        <v>0</v>
      </c>
      <c r="AI53" s="2">
        <v>0</v>
      </c>
      <c r="AJ53" s="2">
        <v>73.220873670000003</v>
      </c>
      <c r="AK53" s="2">
        <v>73.220873670000003</v>
      </c>
      <c r="AL53" s="2">
        <v>70.983113450000005</v>
      </c>
      <c r="AM53" s="2">
        <v>73.974627299999995</v>
      </c>
      <c r="AN53" s="2">
        <v>76.901235040000003</v>
      </c>
      <c r="AO53" s="2">
        <v>76.901235040000003</v>
      </c>
      <c r="AP53" s="2">
        <v>73.160399429999998</v>
      </c>
      <c r="AQ53" s="2">
        <v>75.467652959999995</v>
      </c>
      <c r="AR53" s="2">
        <v>29597277.109999999</v>
      </c>
      <c r="AS53" s="2">
        <v>3150782.7139999899</v>
      </c>
      <c r="AT53" s="2">
        <v>20742087.399999999</v>
      </c>
      <c r="AU53" s="2">
        <v>64678671.340000004</v>
      </c>
      <c r="AV53" s="2">
        <v>1.048807176</v>
      </c>
      <c r="AW53" s="2">
        <v>1.048807176</v>
      </c>
      <c r="AX53" s="2">
        <v>1.054031513</v>
      </c>
      <c r="AY53" s="2">
        <v>1.048614197</v>
      </c>
      <c r="AZ53" s="2">
        <v>1.0951635909999999</v>
      </c>
      <c r="BA53" s="2">
        <v>1.0951635909999999</v>
      </c>
      <c r="BB53" s="2">
        <v>1.0612899730000001</v>
      </c>
      <c r="BC53" s="2">
        <v>1.0551449690000001</v>
      </c>
      <c r="BD53" s="2">
        <v>1.0418025550000001</v>
      </c>
      <c r="BE53" s="2">
        <v>1.0418025550000001</v>
      </c>
      <c r="BF53" s="2">
        <v>1.0519227659999999</v>
      </c>
      <c r="BG53" s="2">
        <v>1.045388513</v>
      </c>
      <c r="BH53" s="2">
        <v>0.15192504600000001</v>
      </c>
      <c r="BI53" s="2">
        <v>0.15192504600000001</v>
      </c>
      <c r="BJ53" s="2">
        <v>0.15122007300000001</v>
      </c>
      <c r="BK53" s="2">
        <v>0.19096596699999999</v>
      </c>
      <c r="BL53" s="2">
        <v>0.184118371</v>
      </c>
      <c r="BM53" s="2">
        <v>0.184118371</v>
      </c>
      <c r="BN53" s="2">
        <v>0.14526681899999999</v>
      </c>
      <c r="BO53" s="2">
        <v>0.18154208499999999</v>
      </c>
      <c r="BP53" s="2">
        <v>0.145164612</v>
      </c>
      <c r="BQ53" s="2">
        <v>0.145164612</v>
      </c>
      <c r="BR53" s="2">
        <v>0.152841594</v>
      </c>
      <c r="BS53" s="2">
        <v>0.19537253399999999</v>
      </c>
      <c r="BT53" s="2">
        <v>0.113948431</v>
      </c>
      <c r="BU53" s="2">
        <v>0.113948431</v>
      </c>
      <c r="BV53" s="2">
        <v>0.19592215599999999</v>
      </c>
      <c r="BW53" s="2">
        <v>0.28392197299999999</v>
      </c>
      <c r="BX53" s="2">
        <v>147.0038342</v>
      </c>
      <c r="BY53" s="2">
        <v>0</v>
      </c>
      <c r="BZ53" s="2">
        <v>0</v>
      </c>
      <c r="CA53" s="2">
        <v>0</v>
      </c>
      <c r="CB53" s="2">
        <v>18934051.07</v>
      </c>
      <c r="CC53" s="2">
        <v>0</v>
      </c>
      <c r="CD53" s="2">
        <v>0</v>
      </c>
      <c r="CE53" s="2">
        <v>0</v>
      </c>
      <c r="CG53" s="2">
        <f t="shared" si="0"/>
        <v>2293327.6577535355</v>
      </c>
      <c r="CH53" s="2">
        <f t="shared" si="1"/>
        <v>18934051.07</v>
      </c>
      <c r="CI53" s="2">
        <f t="shared" si="7"/>
        <v>1310325.0779999988</v>
      </c>
      <c r="CJ53" s="2">
        <f t="shared" si="2"/>
        <v>160.99963625000001</v>
      </c>
      <c r="CK53" s="2">
        <f t="shared" si="3"/>
        <v>51.214761250000002</v>
      </c>
      <c r="CL53" s="2">
        <f t="shared" si="4"/>
        <v>184.40014894308942</v>
      </c>
      <c r="CM53" s="2">
        <f t="shared" si="5"/>
        <v>133.44310330868026</v>
      </c>
      <c r="CN53" s="2">
        <f t="shared" si="8"/>
        <v>1269353.2689999989</v>
      </c>
    </row>
    <row r="54" spans="1:92" x14ac:dyDescent="0.45">
      <c r="A54" s="2">
        <v>128</v>
      </c>
      <c r="B54" s="2" t="s">
        <v>147</v>
      </c>
      <c r="C54" s="2">
        <v>1</v>
      </c>
      <c r="D54" s="2">
        <v>2018</v>
      </c>
      <c r="E54" s="2">
        <v>2016</v>
      </c>
      <c r="F54" s="2">
        <v>0.28000692199999999</v>
      </c>
      <c r="G54" s="2">
        <v>3.4590609000000001E-2</v>
      </c>
      <c r="H54" s="2">
        <v>0.172427266</v>
      </c>
      <c r="I54" s="2">
        <v>0.51297520299999999</v>
      </c>
      <c r="J54" s="2">
        <v>240.53310279999999</v>
      </c>
      <c r="K54" s="2">
        <v>84.607540520000001</v>
      </c>
      <c r="L54" s="2">
        <v>65.188947799999994</v>
      </c>
      <c r="M54" s="2">
        <v>63.952092260000001</v>
      </c>
      <c r="N54" s="2">
        <v>123944.21400000001</v>
      </c>
      <c r="O54" s="2">
        <v>43529.279999999999</v>
      </c>
      <c r="P54" s="2">
        <v>281620.53100000002</v>
      </c>
      <c r="Q54" s="2">
        <v>854031.63399999996</v>
      </c>
      <c r="R54" s="2">
        <v>1069.622042</v>
      </c>
      <c r="S54" s="2">
        <v>106471247.59999999</v>
      </c>
      <c r="T54" s="2">
        <v>99541</v>
      </c>
      <c r="U54" s="2">
        <v>95.217999999999904</v>
      </c>
      <c r="V54" s="2">
        <v>37269.677830000001</v>
      </c>
      <c r="W54" s="2">
        <v>9.5657100000000003E-4</v>
      </c>
      <c r="X54" s="2">
        <v>9.3569400189999996</v>
      </c>
      <c r="Y54" s="2">
        <v>9.3569400189999996</v>
      </c>
      <c r="Z54" s="2">
        <v>3.1484283080000002</v>
      </c>
      <c r="AA54" s="2">
        <v>2.888624101</v>
      </c>
      <c r="AB54" s="2">
        <v>155.9255623</v>
      </c>
      <c r="AC54" s="2">
        <v>0</v>
      </c>
      <c r="AD54" s="2">
        <v>0</v>
      </c>
      <c r="AE54" s="2">
        <v>0</v>
      </c>
      <c r="AF54" s="2">
        <v>19326071.260000002</v>
      </c>
      <c r="AG54" s="2">
        <v>0</v>
      </c>
      <c r="AH54" s="2">
        <v>0</v>
      </c>
      <c r="AI54" s="2">
        <v>0</v>
      </c>
      <c r="AJ54" s="2">
        <v>75.250600509999998</v>
      </c>
      <c r="AK54" s="2">
        <v>75.250600509999998</v>
      </c>
      <c r="AL54" s="2">
        <v>62.040519490000001</v>
      </c>
      <c r="AM54" s="2">
        <v>61.063468159999999</v>
      </c>
      <c r="AN54" s="2">
        <v>84.607540520000001</v>
      </c>
      <c r="AO54" s="2">
        <v>84.607540520000001</v>
      </c>
      <c r="AP54" s="2">
        <v>65.188947799999994</v>
      </c>
      <c r="AQ54" s="2">
        <v>63.952092260000001</v>
      </c>
      <c r="AR54" s="2">
        <v>29812686.370000001</v>
      </c>
      <c r="AS54" s="2">
        <v>3682905.3219999899</v>
      </c>
      <c r="AT54" s="2">
        <v>18358546.100000001</v>
      </c>
      <c r="AU54" s="2">
        <v>54617109.850000001</v>
      </c>
      <c r="AV54" s="2">
        <v>1.048807176</v>
      </c>
      <c r="AW54" s="2">
        <v>1.048807176</v>
      </c>
      <c r="AX54" s="2">
        <v>1.054031513</v>
      </c>
      <c r="AY54" s="2">
        <v>1.048614197</v>
      </c>
      <c r="AZ54" s="2">
        <v>1.0951635909999999</v>
      </c>
      <c r="BA54" s="2">
        <v>1.0951635909999999</v>
      </c>
      <c r="BB54" s="2">
        <v>1.0612899730000001</v>
      </c>
      <c r="BC54" s="2">
        <v>1.0551449690000001</v>
      </c>
      <c r="BD54" s="2">
        <v>1.0418025550000001</v>
      </c>
      <c r="BE54" s="2">
        <v>1.0418025550000001</v>
      </c>
      <c r="BF54" s="2">
        <v>1.0519227659999999</v>
      </c>
      <c r="BG54" s="2">
        <v>1.045388513</v>
      </c>
      <c r="BH54" s="2">
        <v>0.15192504600000001</v>
      </c>
      <c r="BI54" s="2">
        <v>0.15192504600000001</v>
      </c>
      <c r="BJ54" s="2">
        <v>0.15122007300000001</v>
      </c>
      <c r="BK54" s="2">
        <v>0.19096596699999999</v>
      </c>
      <c r="BL54" s="2">
        <v>0.184118371</v>
      </c>
      <c r="BM54" s="2">
        <v>0.184118371</v>
      </c>
      <c r="BN54" s="2">
        <v>0.14526681899999999</v>
      </c>
      <c r="BO54" s="2">
        <v>0.18154208499999999</v>
      </c>
      <c r="BP54" s="2">
        <v>0.145164612</v>
      </c>
      <c r="BQ54" s="2">
        <v>0.145164612</v>
      </c>
      <c r="BR54" s="2">
        <v>0.152841594</v>
      </c>
      <c r="BS54" s="2">
        <v>0.19537253399999999</v>
      </c>
      <c r="BT54" s="2">
        <v>0.113948431</v>
      </c>
      <c r="BU54" s="2">
        <v>0.113948431</v>
      </c>
      <c r="BV54" s="2">
        <v>0.19592215599999999</v>
      </c>
      <c r="BW54" s="2">
        <v>0.28392197299999999</v>
      </c>
      <c r="BX54" s="2">
        <v>155.41779119999899</v>
      </c>
      <c r="BY54" s="2">
        <v>0</v>
      </c>
      <c r="BZ54" s="2">
        <v>0</v>
      </c>
      <c r="CA54" s="2">
        <v>0</v>
      </c>
      <c r="CB54" s="2">
        <v>19263135.969999999</v>
      </c>
      <c r="CC54" s="2">
        <v>0</v>
      </c>
      <c r="CD54" s="2">
        <v>0</v>
      </c>
      <c r="CE54" s="2">
        <v>0</v>
      </c>
      <c r="CG54" s="2">
        <f t="shared" si="0"/>
        <v>1948664.4118018281</v>
      </c>
      <c r="CH54" s="2">
        <f t="shared" si="1"/>
        <v>19263135.969999999</v>
      </c>
      <c r="CI54" s="2">
        <f t="shared" si="7"/>
        <v>1303125.659</v>
      </c>
      <c r="CJ54" s="2">
        <f t="shared" si="2"/>
        <v>154.93026750000001</v>
      </c>
      <c r="CK54" s="2">
        <f t="shared" si="3"/>
        <v>54.4116</v>
      </c>
      <c r="CL54" s="2">
        <f t="shared" si="4"/>
        <v>183.16782504065043</v>
      </c>
      <c r="CM54" s="2">
        <f t="shared" si="5"/>
        <v>132.97495274425847</v>
      </c>
      <c r="CN54" s="2">
        <f t="shared" si="8"/>
        <v>1259596.379</v>
      </c>
    </row>
    <row r="55" spans="1:92" x14ac:dyDescent="0.45">
      <c r="A55" s="2">
        <v>129</v>
      </c>
      <c r="B55" s="2" t="s">
        <v>147</v>
      </c>
      <c r="C55" s="2">
        <v>1</v>
      </c>
      <c r="D55" s="2">
        <v>2019</v>
      </c>
      <c r="E55" s="2">
        <v>2017</v>
      </c>
      <c r="F55" s="2">
        <v>0.33083875600000001</v>
      </c>
      <c r="G55" s="2">
        <v>4.4674005999999898E-2</v>
      </c>
      <c r="H55" s="2">
        <v>0.19785514800000001</v>
      </c>
      <c r="I55" s="2">
        <v>0.42663209000000002</v>
      </c>
      <c r="J55" s="2">
        <v>288.25943130000002</v>
      </c>
      <c r="K55" s="2">
        <v>129.29639520000001</v>
      </c>
      <c r="L55" s="2">
        <v>79.567580989999996</v>
      </c>
      <c r="M55" s="2">
        <v>56.328978390000003</v>
      </c>
      <c r="N55" s="2">
        <v>129988.891</v>
      </c>
      <c r="O55" s="2">
        <v>39132.885000000002</v>
      </c>
      <c r="P55" s="2">
        <v>281633.67599999998</v>
      </c>
      <c r="Q55" s="2">
        <v>857817.75199999998</v>
      </c>
      <c r="R55" s="2">
        <v>1128.8664679999999</v>
      </c>
      <c r="S55" s="2">
        <v>113259172.7</v>
      </c>
      <c r="T55" s="2">
        <v>100330</v>
      </c>
      <c r="U55" s="2">
        <v>96.762</v>
      </c>
      <c r="V55" s="2">
        <v>37099.624089999998</v>
      </c>
      <c r="W55" s="2">
        <v>9.6443699999999995E-4</v>
      </c>
      <c r="X55" s="2">
        <v>1.215600056</v>
      </c>
      <c r="Y55" s="2">
        <v>1.215600056</v>
      </c>
      <c r="Z55" s="2">
        <v>1.5751094299999999</v>
      </c>
      <c r="AA55" s="2">
        <v>2.3162576399999999</v>
      </c>
      <c r="AB55" s="2">
        <v>158.96303610000001</v>
      </c>
      <c r="AC55" s="2">
        <v>0</v>
      </c>
      <c r="AD55" s="2">
        <v>0</v>
      </c>
      <c r="AE55" s="2">
        <v>0</v>
      </c>
      <c r="AF55" s="2">
        <v>20663428.780000001</v>
      </c>
      <c r="AG55" s="2">
        <v>0</v>
      </c>
      <c r="AH55" s="2">
        <v>0</v>
      </c>
      <c r="AI55" s="2">
        <v>0</v>
      </c>
      <c r="AJ55" s="2">
        <v>128.08079509999999</v>
      </c>
      <c r="AK55" s="2">
        <v>128.08079509999999</v>
      </c>
      <c r="AL55" s="2">
        <v>77.992471559999998</v>
      </c>
      <c r="AM55" s="2">
        <v>54.01272075</v>
      </c>
      <c r="AN55" s="2">
        <v>129.29639520000001</v>
      </c>
      <c r="AO55" s="2">
        <v>129.29639520000001</v>
      </c>
      <c r="AP55" s="2">
        <v>79.567580989999996</v>
      </c>
      <c r="AQ55" s="2">
        <v>56.328978390000003</v>
      </c>
      <c r="AR55" s="2">
        <v>37470523.789999999</v>
      </c>
      <c r="AS55" s="2">
        <v>5059740.9630000005</v>
      </c>
      <c r="AT55" s="2">
        <v>22408910.329999998</v>
      </c>
      <c r="AU55" s="2">
        <v>48319997.609999999</v>
      </c>
      <c r="AV55" s="2">
        <v>1.048807176</v>
      </c>
      <c r="AW55" s="2">
        <v>1.048807176</v>
      </c>
      <c r="AX55" s="2">
        <v>1.054031513</v>
      </c>
      <c r="AY55" s="2">
        <v>1.048614197</v>
      </c>
      <c r="AZ55" s="2">
        <v>1.0951635909999999</v>
      </c>
      <c r="BA55" s="2">
        <v>1.0951635909999999</v>
      </c>
      <c r="BB55" s="2">
        <v>1.0612899730000001</v>
      </c>
      <c r="BC55" s="2">
        <v>1.0551449690000001</v>
      </c>
      <c r="BD55" s="2">
        <v>1.0418025550000001</v>
      </c>
      <c r="BE55" s="2">
        <v>1.0418025550000001</v>
      </c>
      <c r="BF55" s="2">
        <v>1.0519227659999999</v>
      </c>
      <c r="BG55" s="2">
        <v>1.045388513</v>
      </c>
      <c r="BH55" s="2">
        <v>0.15192504600000001</v>
      </c>
      <c r="BI55" s="2">
        <v>0.15192504600000001</v>
      </c>
      <c r="BJ55" s="2">
        <v>0.15122007300000001</v>
      </c>
      <c r="BK55" s="2">
        <v>0.19096596699999999</v>
      </c>
      <c r="BL55" s="2">
        <v>0.184118371</v>
      </c>
      <c r="BM55" s="2">
        <v>0.184118371</v>
      </c>
      <c r="BN55" s="2">
        <v>0.14526681899999999</v>
      </c>
      <c r="BO55" s="2">
        <v>0.18154208499999999</v>
      </c>
      <c r="BP55" s="2">
        <v>0.145164612</v>
      </c>
      <c r="BQ55" s="2">
        <v>0.145164612</v>
      </c>
      <c r="BR55" s="2">
        <v>0.152841594</v>
      </c>
      <c r="BS55" s="2">
        <v>0.19537253399999999</v>
      </c>
      <c r="BT55" s="2">
        <v>0.113948431</v>
      </c>
      <c r="BU55" s="2">
        <v>0.113948431</v>
      </c>
      <c r="BV55" s="2">
        <v>0.19592215599999999</v>
      </c>
      <c r="BW55" s="2">
        <v>0.28392197299999999</v>
      </c>
      <c r="BX55" s="2">
        <v>150.64252490000001</v>
      </c>
      <c r="BY55" s="2">
        <v>0</v>
      </c>
      <c r="BZ55" s="2">
        <v>0</v>
      </c>
      <c r="CA55" s="2">
        <v>0</v>
      </c>
      <c r="CB55" s="2">
        <v>19581854.739999998</v>
      </c>
      <c r="CC55" s="2">
        <v>0</v>
      </c>
      <c r="CD55" s="2">
        <v>0</v>
      </c>
      <c r="CE55" s="2">
        <v>0</v>
      </c>
      <c r="CG55" s="2">
        <f t="shared" si="0"/>
        <v>2104676.7819598257</v>
      </c>
      <c r="CH55" s="2">
        <f t="shared" si="1"/>
        <v>19581854.739999998</v>
      </c>
      <c r="CI55" s="2">
        <f t="shared" si="7"/>
        <v>1308573.2039999999</v>
      </c>
      <c r="CJ55" s="2">
        <f t="shared" si="2"/>
        <v>162.48611375000002</v>
      </c>
      <c r="CK55" s="2">
        <f t="shared" si="3"/>
        <v>48.916106250000006</v>
      </c>
      <c r="CL55" s="2">
        <f t="shared" si="4"/>
        <v>183.17637463414633</v>
      </c>
      <c r="CM55" s="2">
        <f t="shared" si="5"/>
        <v>133.56446119112493</v>
      </c>
      <c r="CN55" s="2">
        <f t="shared" si="8"/>
        <v>1269440.3189999999</v>
      </c>
    </row>
    <row r="56" spans="1:92" x14ac:dyDescent="0.45">
      <c r="A56" s="2">
        <v>227</v>
      </c>
      <c r="B56" s="2" t="s">
        <v>147</v>
      </c>
      <c r="C56" s="2">
        <v>1</v>
      </c>
      <c r="D56" s="2">
        <v>2020</v>
      </c>
      <c r="E56" s="2">
        <v>2018</v>
      </c>
      <c r="F56" s="2">
        <v>0.25425984551393199</v>
      </c>
      <c r="G56" s="2">
        <v>3.7201544249222097E-2</v>
      </c>
      <c r="H56" s="2">
        <v>0.207602905079696</v>
      </c>
      <c r="I56" s="2">
        <v>0.50093570515714902</v>
      </c>
      <c r="J56" s="2">
        <v>285.31808451537597</v>
      </c>
      <c r="K56" s="2">
        <v>136.49990204472201</v>
      </c>
      <c r="L56" s="2">
        <v>108.341673558941</v>
      </c>
      <c r="M56" s="2">
        <v>85.791520610775294</v>
      </c>
      <c r="N56" s="2">
        <v>127056.003852056</v>
      </c>
      <c r="O56" s="2">
        <v>38671.227502543399</v>
      </c>
      <c r="P56" s="2">
        <v>271892.49252157297</v>
      </c>
      <c r="Q56" s="2">
        <v>828508.46845491696</v>
      </c>
      <c r="R56" s="2">
        <v>1411.4209960723699</v>
      </c>
      <c r="S56" s="2">
        <v>141892463.67526001</v>
      </c>
      <c r="T56" s="2">
        <v>100531.63731453</v>
      </c>
      <c r="U56" s="2">
        <v>96.762</v>
      </c>
      <c r="V56" s="2">
        <v>37354.114429929898</v>
      </c>
      <c r="W56" s="2">
        <v>9.6249873141918303E-4</v>
      </c>
      <c r="X56" s="2">
        <v>6.3521445080954804</v>
      </c>
      <c r="Y56" s="2">
        <v>6.3521445080954804</v>
      </c>
      <c r="Z56" s="2">
        <v>5.55378512989651</v>
      </c>
      <c r="AA56" s="2">
        <v>3.9773311250541799</v>
      </c>
      <c r="AB56" s="2">
        <v>148.818182470653</v>
      </c>
      <c r="AC56" s="2">
        <v>0</v>
      </c>
      <c r="AD56" s="2">
        <v>0</v>
      </c>
      <c r="AE56" s="2">
        <v>0</v>
      </c>
      <c r="AF56" s="2">
        <v>18734423.813663401</v>
      </c>
      <c r="AG56" s="2">
        <v>0</v>
      </c>
      <c r="AH56" s="2">
        <v>0</v>
      </c>
      <c r="AI56" s="2">
        <v>0</v>
      </c>
      <c r="AJ56" s="2">
        <v>130.14775753662701</v>
      </c>
      <c r="AK56" s="2">
        <v>130.14775753662701</v>
      </c>
      <c r="AL56" s="2">
        <v>102.787888429045</v>
      </c>
      <c r="AM56" s="2">
        <v>81.814189485721201</v>
      </c>
      <c r="AN56" s="2">
        <v>136.49990204472201</v>
      </c>
      <c r="AO56" s="2">
        <v>136.49990204472201</v>
      </c>
      <c r="AP56" s="2">
        <v>108.341673558941</v>
      </c>
      <c r="AQ56" s="2">
        <v>85.791520610775294</v>
      </c>
      <c r="AR56" s="2">
        <v>36077555.893662997</v>
      </c>
      <c r="AS56" s="2">
        <v>5278618.7660463601</v>
      </c>
      <c r="AT56" s="2">
        <v>29457287.6678994</v>
      </c>
      <c r="AU56" s="2">
        <v>71079001.347651899</v>
      </c>
      <c r="AV56" s="2">
        <v>1.0457308800315099</v>
      </c>
      <c r="AW56" s="2">
        <v>1.0457308800315099</v>
      </c>
      <c r="AX56" s="2">
        <v>1.0492921051075099</v>
      </c>
      <c r="AY56" s="2">
        <v>1.0439565211725901</v>
      </c>
      <c r="AZ56" s="2">
        <v>1.09195132527859</v>
      </c>
      <c r="BA56" s="2">
        <v>1.09195132527859</v>
      </c>
      <c r="BB56" s="2">
        <v>1.05651792775067</v>
      </c>
      <c r="BC56" s="2">
        <v>1.05045828515519</v>
      </c>
      <c r="BD56" s="2">
        <v>1.03874680455011</v>
      </c>
      <c r="BE56" s="2">
        <v>1.03874680455011</v>
      </c>
      <c r="BF56" s="2">
        <v>1.04719283999876</v>
      </c>
      <c r="BG56" s="2">
        <v>1.04074516483518</v>
      </c>
      <c r="BH56" s="2">
        <v>0.15192504600000001</v>
      </c>
      <c r="BI56" s="2">
        <v>0.15192504600000001</v>
      </c>
      <c r="BJ56" s="2">
        <v>0.15122007300000001</v>
      </c>
      <c r="BK56" s="2">
        <v>0.19096596699999999</v>
      </c>
      <c r="BL56" s="2">
        <v>0.184118371</v>
      </c>
      <c r="BM56" s="2">
        <v>0.184118371</v>
      </c>
      <c r="BN56" s="2">
        <v>0.14526681899999999</v>
      </c>
      <c r="BO56" s="2">
        <v>0.18154208499999999</v>
      </c>
      <c r="BP56" s="2">
        <v>0.145164612</v>
      </c>
      <c r="BQ56" s="2">
        <v>0.145164612</v>
      </c>
      <c r="BR56" s="2">
        <v>0.152841594</v>
      </c>
      <c r="BS56" s="2">
        <v>0.19537253399999999</v>
      </c>
      <c r="BT56" s="2">
        <v>0.113948431</v>
      </c>
      <c r="BU56" s="2">
        <v>0.113948431</v>
      </c>
      <c r="BV56" s="2">
        <v>0.19592215599999999</v>
      </c>
      <c r="BW56" s="2">
        <v>0.28392197299999999</v>
      </c>
      <c r="BX56" s="2">
        <v>158.48481607982299</v>
      </c>
      <c r="BY56" s="2">
        <v>0</v>
      </c>
      <c r="BZ56" s="2">
        <v>0</v>
      </c>
      <c r="CA56" s="2">
        <v>0</v>
      </c>
      <c r="CB56" s="2">
        <v>20601265.482555199</v>
      </c>
      <c r="CC56" s="2">
        <v>0</v>
      </c>
      <c r="CD56" s="2">
        <v>0</v>
      </c>
      <c r="CE56" s="2">
        <v>0</v>
      </c>
      <c r="CG56" s="2">
        <f t="shared" si="0"/>
        <v>2529865.9451434142</v>
      </c>
      <c r="CH56" s="2">
        <f t="shared" si="1"/>
        <v>20601265.482555199</v>
      </c>
      <c r="CI56" s="2">
        <f t="shared" si="7"/>
        <v>1266128.1923310894</v>
      </c>
      <c r="CJ56" s="2">
        <f t="shared" si="2"/>
        <v>158.82000481507001</v>
      </c>
      <c r="CK56" s="2">
        <f t="shared" si="3"/>
        <v>48.33903437817925</v>
      </c>
      <c r="CL56" s="2">
        <f t="shared" si="4"/>
        <v>176.8406455424865</v>
      </c>
      <c r="CM56" s="2">
        <f t="shared" si="5"/>
        <v>129.0009293039964</v>
      </c>
      <c r="CN56" s="2">
        <f t="shared" si="8"/>
        <v>1227456.9648285459</v>
      </c>
    </row>
    <row r="57" spans="1:92" x14ac:dyDescent="0.45">
      <c r="A57" s="2">
        <v>249</v>
      </c>
      <c r="B57" s="2" t="s">
        <v>147</v>
      </c>
      <c r="C57" s="2">
        <v>1</v>
      </c>
      <c r="D57" s="2">
        <v>2021</v>
      </c>
      <c r="E57" s="2">
        <v>2019</v>
      </c>
      <c r="F57" s="2">
        <v>0.25242837168794402</v>
      </c>
      <c r="G57" s="2">
        <v>3.7308897359063002E-2</v>
      </c>
      <c r="H57" s="2">
        <v>0.20808018142978699</v>
      </c>
      <c r="I57" s="2">
        <v>0.50218254952320496</v>
      </c>
      <c r="J57" s="2">
        <v>277.48379165103898</v>
      </c>
      <c r="K57" s="2">
        <v>136.09952902290499</v>
      </c>
      <c r="L57" s="2">
        <v>107.85451982926899</v>
      </c>
      <c r="M57" s="2">
        <v>85.410456638069306</v>
      </c>
      <c r="N57" s="2">
        <v>127554.10740617799</v>
      </c>
      <c r="O57" s="2">
        <v>38769.553562560199</v>
      </c>
      <c r="P57" s="2">
        <v>272852.14772514801</v>
      </c>
      <c r="Q57" s="2">
        <v>831544.66562062805</v>
      </c>
      <c r="R57" s="2">
        <v>1403.97802130539</v>
      </c>
      <c r="S57" s="2">
        <v>141427872.53965801</v>
      </c>
      <c r="T57" s="2">
        <v>100733.679867838</v>
      </c>
      <c r="U57" s="2">
        <v>96.762</v>
      </c>
      <c r="V57" s="2">
        <v>37610.3504838585</v>
      </c>
      <c r="W57" s="2">
        <v>9.6056435825620195E-4</v>
      </c>
      <c r="X57" s="2">
        <v>5.9517714862782896</v>
      </c>
      <c r="Y57" s="2">
        <v>5.9517714862782896</v>
      </c>
      <c r="Z57" s="2">
        <v>5.0666314002244004</v>
      </c>
      <c r="AA57" s="2">
        <v>3.59626715234818</v>
      </c>
      <c r="AB57" s="2">
        <v>141.384262628134</v>
      </c>
      <c r="AC57" s="2">
        <v>0</v>
      </c>
      <c r="AD57" s="2">
        <v>0</v>
      </c>
      <c r="AE57" s="2">
        <v>0</v>
      </c>
      <c r="AF57" s="2">
        <v>18340353.633558001</v>
      </c>
      <c r="AG57" s="2">
        <v>0</v>
      </c>
      <c r="AH57" s="2">
        <v>0</v>
      </c>
      <c r="AI57" s="2">
        <v>0</v>
      </c>
      <c r="AJ57" s="2">
        <v>130.14775753662701</v>
      </c>
      <c r="AK57" s="2">
        <v>130.14775753662701</v>
      </c>
      <c r="AL57" s="2">
        <v>102.787888429045</v>
      </c>
      <c r="AM57" s="2">
        <v>81.814189485721201</v>
      </c>
      <c r="AN57" s="2">
        <v>136.09952902290499</v>
      </c>
      <c r="AO57" s="2">
        <v>136.09952902290499</v>
      </c>
      <c r="AP57" s="2">
        <v>107.85451982926899</v>
      </c>
      <c r="AQ57" s="2">
        <v>85.410456638069306</v>
      </c>
      <c r="AR57" s="2">
        <v>35700407.576476</v>
      </c>
      <c r="AS57" s="2">
        <v>5276517.9802927598</v>
      </c>
      <c r="AT57" s="2">
        <v>29428337.377280898</v>
      </c>
      <c r="AU57" s="2">
        <v>71022609.605608493</v>
      </c>
      <c r="AV57" s="2">
        <v>1.0462638315866299</v>
      </c>
      <c r="AW57" s="2">
        <v>1.0462638315866299</v>
      </c>
      <c r="AX57" s="2">
        <v>1.0497735623942599</v>
      </c>
      <c r="AY57" s="2">
        <v>1.0444538673479</v>
      </c>
      <c r="AZ57" s="2">
        <v>1.0925078328543301</v>
      </c>
      <c r="BA57" s="2">
        <v>1.0925078328543301</v>
      </c>
      <c r="BB57" s="2">
        <v>1.0570027005345499</v>
      </c>
      <c r="BC57" s="2">
        <v>1.05095872880379</v>
      </c>
      <c r="BD57" s="2">
        <v>1.03927619670581</v>
      </c>
      <c r="BE57" s="2">
        <v>1.03927619670581</v>
      </c>
      <c r="BF57" s="2">
        <v>1.04767333405851</v>
      </c>
      <c r="BG57" s="2">
        <v>1.0412409811040499</v>
      </c>
      <c r="BH57" s="2">
        <v>0.15192504600000001</v>
      </c>
      <c r="BI57" s="2">
        <v>0.15192504600000001</v>
      </c>
      <c r="BJ57" s="2">
        <v>0.15122007300000001</v>
      </c>
      <c r="BK57" s="2">
        <v>0.19096596699999999</v>
      </c>
      <c r="BL57" s="2">
        <v>0.184118371</v>
      </c>
      <c r="BM57" s="2">
        <v>0.184118371</v>
      </c>
      <c r="BN57" s="2">
        <v>0.14526681899999999</v>
      </c>
      <c r="BO57" s="2">
        <v>0.18154208499999999</v>
      </c>
      <c r="BP57" s="2">
        <v>0.145164612</v>
      </c>
      <c r="BQ57" s="2">
        <v>0.145164612</v>
      </c>
      <c r="BR57" s="2">
        <v>0.152841594</v>
      </c>
      <c r="BS57" s="2">
        <v>0.19537253399999999</v>
      </c>
      <c r="BT57" s="2">
        <v>0.113948431</v>
      </c>
      <c r="BU57" s="2">
        <v>0.113948431</v>
      </c>
      <c r="BV57" s="2">
        <v>0.19592215599999999</v>
      </c>
      <c r="BW57" s="2">
        <v>0.28392197299999999</v>
      </c>
      <c r="BX57" s="2">
        <v>148.818182470653</v>
      </c>
      <c r="BY57" s="2">
        <v>0</v>
      </c>
      <c r="BZ57" s="2">
        <v>0</v>
      </c>
      <c r="CA57" s="2">
        <v>0</v>
      </c>
      <c r="CB57" s="2">
        <v>18908243.565247301</v>
      </c>
      <c r="CC57" s="2">
        <v>0</v>
      </c>
      <c r="CD57" s="2">
        <v>0</v>
      </c>
      <c r="CE57" s="2">
        <v>0</v>
      </c>
      <c r="CG57" s="2">
        <f t="shared" si="0"/>
        <v>2567219.1556796487</v>
      </c>
      <c r="CH57" s="2">
        <f t="shared" si="1"/>
        <v>18908243.565247301</v>
      </c>
      <c r="CI57" s="2">
        <f t="shared" si="7"/>
        <v>1270720.4743145143</v>
      </c>
      <c r="CJ57" s="2">
        <f t="shared" si="2"/>
        <v>159.44263425772249</v>
      </c>
      <c r="CK57" s="2">
        <f t="shared" si="3"/>
        <v>48.461941953200245</v>
      </c>
      <c r="CL57" s="2">
        <f t="shared" si="4"/>
        <v>177.46481152855156</v>
      </c>
      <c r="CM57" s="2">
        <f t="shared" si="5"/>
        <v>129.47367312115657</v>
      </c>
      <c r="CN57" s="2">
        <f t="shared" si="8"/>
        <v>1231950.920751954</v>
      </c>
    </row>
    <row r="58" spans="1:92" x14ac:dyDescent="0.45">
      <c r="A58" s="2">
        <v>271</v>
      </c>
      <c r="B58" s="2" t="s">
        <v>147</v>
      </c>
      <c r="C58" s="2">
        <v>1</v>
      </c>
      <c r="D58" s="2">
        <v>2022</v>
      </c>
      <c r="E58" s="2">
        <v>2020</v>
      </c>
      <c r="F58" s="2">
        <v>0.24822041791152399</v>
      </c>
      <c r="G58" s="2">
        <v>3.7491872657075001E-2</v>
      </c>
      <c r="H58" s="2">
        <v>0.20924138602350001</v>
      </c>
      <c r="I58" s="2">
        <v>0.50504632340790001</v>
      </c>
      <c r="J58" s="2">
        <v>272.69363929229303</v>
      </c>
      <c r="K58" s="2">
        <v>136.16889147267901</v>
      </c>
      <c r="L58" s="2">
        <v>107.904007807143</v>
      </c>
      <c r="M58" s="2">
        <v>85.451146612295602</v>
      </c>
      <c r="N58" s="2">
        <v>127979.198694872</v>
      </c>
      <c r="O58" s="2">
        <v>38857.473658719398</v>
      </c>
      <c r="P58" s="2">
        <v>273668.83438065799</v>
      </c>
      <c r="Q58" s="2">
        <v>834120.22035849094</v>
      </c>
      <c r="R58" s="2">
        <v>1398.19803403528</v>
      </c>
      <c r="S58" s="2">
        <v>141128696.39596799</v>
      </c>
      <c r="T58" s="2">
        <v>100936.128474349</v>
      </c>
      <c r="U58" s="2">
        <v>96.762</v>
      </c>
      <c r="V58" s="2">
        <v>37868.344226768197</v>
      </c>
      <c r="W58" s="2">
        <v>9.5863387268227504E-4</v>
      </c>
      <c r="X58" s="2">
        <v>6.02113393605247</v>
      </c>
      <c r="Y58" s="2">
        <v>6.02113393605247</v>
      </c>
      <c r="Z58" s="2">
        <v>5.1161193780976797</v>
      </c>
      <c r="AA58" s="2">
        <v>3.6369571265744201</v>
      </c>
      <c r="AB58" s="2">
        <v>136.524747819613</v>
      </c>
      <c r="AC58" s="2">
        <v>0</v>
      </c>
      <c r="AD58" s="2">
        <v>0</v>
      </c>
      <c r="AE58" s="2">
        <v>0</v>
      </c>
      <c r="AF58" s="2">
        <v>17604238.3808733</v>
      </c>
      <c r="AG58" s="2">
        <v>0</v>
      </c>
      <c r="AH58" s="2">
        <v>0</v>
      </c>
      <c r="AI58" s="2">
        <v>0</v>
      </c>
      <c r="AJ58" s="2">
        <v>130.14775753662701</v>
      </c>
      <c r="AK58" s="2">
        <v>130.14775753662701</v>
      </c>
      <c r="AL58" s="2">
        <v>102.787888429045</v>
      </c>
      <c r="AM58" s="2">
        <v>81.814189485721201</v>
      </c>
      <c r="AN58" s="2">
        <v>136.16889147267901</v>
      </c>
      <c r="AO58" s="2">
        <v>136.16889147267901</v>
      </c>
      <c r="AP58" s="2">
        <v>107.904007807143</v>
      </c>
      <c r="AQ58" s="2">
        <v>85.451146612295602</v>
      </c>
      <c r="AR58" s="2">
        <v>35031023.9987159</v>
      </c>
      <c r="AS58" s="2">
        <v>5291179.1135366699</v>
      </c>
      <c r="AT58" s="2">
        <v>29529964.041582301</v>
      </c>
      <c r="AU58" s="2">
        <v>71276529.242133707</v>
      </c>
      <c r="AV58" s="2">
        <v>1.0467171176033501</v>
      </c>
      <c r="AW58" s="2">
        <v>1.0467171176033501</v>
      </c>
      <c r="AX58" s="2">
        <v>1.0501820388848899</v>
      </c>
      <c r="AY58" s="2">
        <v>1.04487441752194</v>
      </c>
      <c r="AZ58" s="2">
        <v>1.09298115374037</v>
      </c>
      <c r="BA58" s="2">
        <v>1.09298115374037</v>
      </c>
      <c r="BB58" s="2">
        <v>1.0574139899489201</v>
      </c>
      <c r="BC58" s="2">
        <v>1.0513818981654299</v>
      </c>
      <c r="BD58" s="2">
        <v>1.03972645538173</v>
      </c>
      <c r="BE58" s="2">
        <v>1.03972645538173</v>
      </c>
      <c r="BF58" s="2">
        <v>1.0480809933310899</v>
      </c>
      <c r="BG58" s="2">
        <v>1.04166023760691</v>
      </c>
      <c r="BH58" s="2">
        <v>0.15192504600000001</v>
      </c>
      <c r="BI58" s="2">
        <v>0.15192504600000001</v>
      </c>
      <c r="BJ58" s="2">
        <v>0.15122007300000001</v>
      </c>
      <c r="BK58" s="2">
        <v>0.19096596699999999</v>
      </c>
      <c r="BL58" s="2">
        <v>0.184118371</v>
      </c>
      <c r="BM58" s="2">
        <v>0.184118371</v>
      </c>
      <c r="BN58" s="2">
        <v>0.14526681899999999</v>
      </c>
      <c r="BO58" s="2">
        <v>0.18154208499999999</v>
      </c>
      <c r="BP58" s="2">
        <v>0.145164612</v>
      </c>
      <c r="BQ58" s="2">
        <v>0.145164612</v>
      </c>
      <c r="BR58" s="2">
        <v>0.152841594</v>
      </c>
      <c r="BS58" s="2">
        <v>0.19537253399999999</v>
      </c>
      <c r="BT58" s="2">
        <v>0.113948431</v>
      </c>
      <c r="BU58" s="2">
        <v>0.113948431</v>
      </c>
      <c r="BV58" s="2">
        <v>0.19592215599999999</v>
      </c>
      <c r="BW58" s="2">
        <v>0.28392197299999999</v>
      </c>
      <c r="BX58" s="2">
        <v>141.384262628134</v>
      </c>
      <c r="BY58" s="2">
        <v>0</v>
      </c>
      <c r="BZ58" s="2">
        <v>0</v>
      </c>
      <c r="CA58" s="2">
        <v>0</v>
      </c>
      <c r="CB58" s="2">
        <v>18034143.420812398</v>
      </c>
      <c r="CC58" s="2">
        <v>0</v>
      </c>
      <c r="CD58" s="2">
        <v>0</v>
      </c>
      <c r="CE58" s="2">
        <v>0</v>
      </c>
      <c r="CG58" s="2">
        <f t="shared" si="0"/>
        <v>2599045.8216648893</v>
      </c>
      <c r="CH58" s="2">
        <f t="shared" si="1"/>
        <v>18034143.420812398</v>
      </c>
      <c r="CI58" s="2">
        <f t="shared" si="7"/>
        <v>1274625.7270927404</v>
      </c>
      <c r="CJ58" s="2">
        <f t="shared" si="2"/>
        <v>159.97399836859</v>
      </c>
      <c r="CK58" s="2">
        <f t="shared" si="3"/>
        <v>48.571842073399246</v>
      </c>
      <c r="CL58" s="2">
        <f t="shared" si="4"/>
        <v>177.99598984107837</v>
      </c>
      <c r="CM58" s="2">
        <f t="shared" si="5"/>
        <v>129.8746937109367</v>
      </c>
      <c r="CN58" s="2">
        <f t="shared" si="8"/>
        <v>1235768.253434021</v>
      </c>
    </row>
    <row r="59" spans="1:92" x14ac:dyDescent="0.45">
      <c r="A59" s="2">
        <v>293</v>
      </c>
      <c r="B59" s="2" t="s">
        <v>147</v>
      </c>
      <c r="C59" s="2">
        <v>1</v>
      </c>
      <c r="D59" s="2">
        <v>2023</v>
      </c>
      <c r="E59" s="2">
        <v>2021</v>
      </c>
      <c r="F59" s="2">
        <v>0.24688629365995801</v>
      </c>
      <c r="G59" s="2">
        <v>3.7552885745315602E-2</v>
      </c>
      <c r="H59" s="2">
        <v>0.209608634867858</v>
      </c>
      <c r="I59" s="2">
        <v>0.50595218572686795</v>
      </c>
      <c r="J59" s="2">
        <v>270.90276153070101</v>
      </c>
      <c r="K59" s="2">
        <v>136.22788563127801</v>
      </c>
      <c r="L59" s="2">
        <v>107.945994243087</v>
      </c>
      <c r="M59" s="2">
        <v>85.485553583922695</v>
      </c>
      <c r="N59" s="2">
        <v>128346.51651596199</v>
      </c>
      <c r="O59" s="2">
        <v>38959.212464223099</v>
      </c>
      <c r="P59" s="2">
        <v>274432.47869189898</v>
      </c>
      <c r="Q59" s="2">
        <v>836468.55131985201</v>
      </c>
      <c r="R59" s="2">
        <v>1397.3792277034099</v>
      </c>
      <c r="S59" s="2">
        <v>141329515.28293401</v>
      </c>
      <c r="T59" s="2">
        <v>101138.983950125</v>
      </c>
      <c r="U59" s="2">
        <v>96.762</v>
      </c>
      <c r="V59" s="2">
        <v>38128.107715785598</v>
      </c>
      <c r="W59" s="2">
        <v>9.5670726688435695E-4</v>
      </c>
      <c r="X59" s="2">
        <v>6.0801280946516796</v>
      </c>
      <c r="Y59" s="2">
        <v>6.0801280946516796</v>
      </c>
      <c r="Z59" s="2">
        <v>5.1581058140421696</v>
      </c>
      <c r="AA59" s="2">
        <v>3.6713640982015399</v>
      </c>
      <c r="AB59" s="2">
        <v>134.67487589942201</v>
      </c>
      <c r="AC59" s="2">
        <v>0</v>
      </c>
      <c r="AD59" s="2">
        <v>0</v>
      </c>
      <c r="AE59" s="2">
        <v>0</v>
      </c>
      <c r="AF59" s="2">
        <v>17407945.639852501</v>
      </c>
      <c r="AG59" s="2">
        <v>0</v>
      </c>
      <c r="AH59" s="2">
        <v>0</v>
      </c>
      <c r="AI59" s="2">
        <v>0</v>
      </c>
      <c r="AJ59" s="2">
        <v>130.14775753662701</v>
      </c>
      <c r="AK59" s="2">
        <v>130.14775753662701</v>
      </c>
      <c r="AL59" s="2">
        <v>102.787888429045</v>
      </c>
      <c r="AM59" s="2">
        <v>81.814189485721201</v>
      </c>
      <c r="AN59" s="2">
        <v>136.22788563127801</v>
      </c>
      <c r="AO59" s="2">
        <v>136.22788563127801</v>
      </c>
      <c r="AP59" s="2">
        <v>107.945994243087</v>
      </c>
      <c r="AQ59" s="2">
        <v>85.485553583922695</v>
      </c>
      <c r="AR59" s="2">
        <v>34892320.212962098</v>
      </c>
      <c r="AS59" s="2">
        <v>5307331.1398608796</v>
      </c>
      <c r="AT59" s="2">
        <v>29623886.764991999</v>
      </c>
      <c r="AU59" s="2">
        <v>71505977.165119499</v>
      </c>
      <c r="AV59" s="2">
        <v>1.0471076663888701</v>
      </c>
      <c r="AW59" s="2">
        <v>1.0471076663888701</v>
      </c>
      <c r="AX59" s="2">
        <v>1.0505629939191199</v>
      </c>
      <c r="AY59" s="2">
        <v>1.04525683532589</v>
      </c>
      <c r="AZ59" s="2">
        <v>1.0933889644611501</v>
      </c>
      <c r="BA59" s="2">
        <v>1.0933889644611501</v>
      </c>
      <c r="BB59" s="2">
        <v>1.05779756838372</v>
      </c>
      <c r="BC59" s="2">
        <v>1.0517666976684801</v>
      </c>
      <c r="BD59" s="2">
        <v>1.04011439582676</v>
      </c>
      <c r="BE59" s="2">
        <v>1.04011439582676</v>
      </c>
      <c r="BF59" s="2">
        <v>1.04846118620804</v>
      </c>
      <c r="BG59" s="2">
        <v>1.04204147904019</v>
      </c>
      <c r="BH59" s="2">
        <v>0.15192504600000001</v>
      </c>
      <c r="BI59" s="2">
        <v>0.15192504600000001</v>
      </c>
      <c r="BJ59" s="2">
        <v>0.15122007300000001</v>
      </c>
      <c r="BK59" s="2">
        <v>0.19096596699999999</v>
      </c>
      <c r="BL59" s="2">
        <v>0.184118371</v>
      </c>
      <c r="BM59" s="2">
        <v>0.184118371</v>
      </c>
      <c r="BN59" s="2">
        <v>0.14526681899999999</v>
      </c>
      <c r="BO59" s="2">
        <v>0.18154208499999999</v>
      </c>
      <c r="BP59" s="2">
        <v>0.145164612</v>
      </c>
      <c r="BQ59" s="2">
        <v>0.145164612</v>
      </c>
      <c r="BR59" s="2">
        <v>0.152841594</v>
      </c>
      <c r="BS59" s="2">
        <v>0.19537253399999999</v>
      </c>
      <c r="BT59" s="2">
        <v>0.113948431</v>
      </c>
      <c r="BU59" s="2">
        <v>0.113948431</v>
      </c>
      <c r="BV59" s="2">
        <v>0.19592215599999999</v>
      </c>
      <c r="BW59" s="2">
        <v>0.28392197299999999</v>
      </c>
      <c r="BX59" s="2">
        <v>136.524747819613</v>
      </c>
      <c r="BY59" s="2">
        <v>0</v>
      </c>
      <c r="BZ59" s="2">
        <v>0</v>
      </c>
      <c r="CA59" s="2">
        <v>0</v>
      </c>
      <c r="CB59" s="2">
        <v>17472327.827973701</v>
      </c>
      <c r="CC59" s="2">
        <v>0</v>
      </c>
      <c r="CD59" s="2">
        <v>0</v>
      </c>
      <c r="CE59" s="2">
        <v>0</v>
      </c>
      <c r="CG59" s="2">
        <f t="shared" si="0"/>
        <v>2628076.7514932728</v>
      </c>
      <c r="CH59" s="2">
        <f t="shared" si="1"/>
        <v>17472327.827973701</v>
      </c>
      <c r="CI59" s="2">
        <f t="shared" si="7"/>
        <v>1278206.7589919362</v>
      </c>
      <c r="CJ59" s="2">
        <f t="shared" si="2"/>
        <v>160.4331456449525</v>
      </c>
      <c r="CK59" s="2">
        <f t="shared" si="3"/>
        <v>48.699015580278875</v>
      </c>
      <c r="CL59" s="2">
        <f t="shared" si="4"/>
        <v>178.49266906790177</v>
      </c>
      <c r="CM59" s="2">
        <f t="shared" si="5"/>
        <v>130.24033496611165</v>
      </c>
      <c r="CN59" s="2">
        <f t="shared" si="8"/>
        <v>1239247.5465277131</v>
      </c>
    </row>
    <row r="60" spans="1:92" x14ac:dyDescent="0.45">
      <c r="A60" s="2">
        <v>315</v>
      </c>
      <c r="B60" s="2" t="s">
        <v>147</v>
      </c>
      <c r="C60" s="2">
        <v>1</v>
      </c>
      <c r="D60" s="2">
        <v>2024</v>
      </c>
      <c r="E60" s="2">
        <v>2022</v>
      </c>
      <c r="F60" s="2">
        <v>0.13666276730062199</v>
      </c>
      <c r="G60" s="2">
        <v>4.0057665249745099E-2</v>
      </c>
      <c r="H60" s="2">
        <v>0.23496637598459399</v>
      </c>
      <c r="I60" s="2">
        <v>0.58831319146503802</v>
      </c>
      <c r="J60" s="2">
        <v>152.271889870602</v>
      </c>
      <c r="K60" s="2">
        <v>152.271889870602</v>
      </c>
      <c r="L60" s="2">
        <v>123.978326997322</v>
      </c>
      <c r="M60" s="2">
        <v>101.51001597727701</v>
      </c>
      <c r="N60" s="2">
        <v>129492.722013784</v>
      </c>
      <c r="O60" s="2">
        <v>37956.030110937398</v>
      </c>
      <c r="P60" s="2">
        <v>273448.05234699103</v>
      </c>
      <c r="Q60" s="2">
        <v>836208.49987787195</v>
      </c>
      <c r="R60" s="2">
        <v>1423.7192512161901</v>
      </c>
      <c r="S60" s="2">
        <v>144282908.176099</v>
      </c>
      <c r="T60" s="2">
        <v>101342.247112868</v>
      </c>
      <c r="U60" s="2">
        <v>96.762</v>
      </c>
      <c r="V60" s="2">
        <v>38389.653090745102</v>
      </c>
      <c r="W60" s="2">
        <v>9.5478453306510201E-4</v>
      </c>
      <c r="X60" s="2">
        <v>6.1309571432951797</v>
      </c>
      <c r="Y60" s="2">
        <v>6.1309571432951797</v>
      </c>
      <c r="Z60" s="2">
        <v>5.1972633775970198</v>
      </c>
      <c r="AA60" s="2">
        <v>3.7026513008768598</v>
      </c>
      <c r="AB60" s="2">
        <v>15.9931751906797</v>
      </c>
      <c r="AC60" s="2">
        <v>15.9931751906797</v>
      </c>
      <c r="AD60" s="2">
        <v>15.9931751906797</v>
      </c>
      <c r="AE60" s="2">
        <v>15.9931751906797</v>
      </c>
      <c r="AF60" s="2">
        <v>2052668.3237532501</v>
      </c>
      <c r="AG60" s="2">
        <v>623081.510231236</v>
      </c>
      <c r="AH60" s="2">
        <v>4389046.7097320398</v>
      </c>
      <c r="AI60" s="2">
        <v>13377788.0827525</v>
      </c>
      <c r="AJ60" s="2">
        <v>130.14775753662701</v>
      </c>
      <c r="AK60" s="2">
        <v>130.14775753662701</v>
      </c>
      <c r="AL60" s="2">
        <v>102.787888429045</v>
      </c>
      <c r="AM60" s="2">
        <v>81.814189485721201</v>
      </c>
      <c r="AN60" s="2">
        <v>136.27871467992199</v>
      </c>
      <c r="AO60" s="2">
        <v>136.27871467992199</v>
      </c>
      <c r="AP60" s="2">
        <v>107.98515180664199</v>
      </c>
      <c r="AQ60" s="2">
        <v>85.516840786597996</v>
      </c>
      <c r="AR60" s="2">
        <v>19718101.505527399</v>
      </c>
      <c r="AS60" s="2">
        <v>5779636.4369779201</v>
      </c>
      <c r="AT60" s="2">
        <v>33901632.050656103</v>
      </c>
      <c r="AU60" s="2">
        <v>84883538.182938397</v>
      </c>
      <c r="AV60" s="2">
        <v>1.0483233290929199</v>
      </c>
      <c r="AW60" s="2">
        <v>1.0483233290929199</v>
      </c>
      <c r="AX60" s="2">
        <v>1.0500730874543001</v>
      </c>
      <c r="AY60" s="2">
        <v>1.0452145902575101</v>
      </c>
      <c r="AZ60" s="2">
        <v>1.0946583584573799</v>
      </c>
      <c r="BA60" s="2">
        <v>1.0946583584573799</v>
      </c>
      <c r="BB60" s="2">
        <v>1.0573042882375401</v>
      </c>
      <c r="BC60" s="2">
        <v>1.0517241894977101</v>
      </c>
      <c r="BD60" s="2">
        <v>1.04132193953935</v>
      </c>
      <c r="BE60" s="2">
        <v>1.04132193953935</v>
      </c>
      <c r="BF60" s="2">
        <v>1.04797225987406</v>
      </c>
      <c r="BG60" s="2">
        <v>1.0419993639235501</v>
      </c>
      <c r="BH60" s="2">
        <v>0.15192504600000001</v>
      </c>
      <c r="BI60" s="2">
        <v>0.15192504600000001</v>
      </c>
      <c r="BJ60" s="2">
        <v>0.15122007300000001</v>
      </c>
      <c r="BK60" s="2">
        <v>0.19096596699999999</v>
      </c>
      <c r="BL60" s="2">
        <v>0.184118371</v>
      </c>
      <c r="BM60" s="2">
        <v>0.184118371</v>
      </c>
      <c r="BN60" s="2">
        <v>0.14526681899999999</v>
      </c>
      <c r="BO60" s="2">
        <v>0.18154208499999999</v>
      </c>
      <c r="BP60" s="2">
        <v>0.145164612</v>
      </c>
      <c r="BQ60" s="2">
        <v>0.145164612</v>
      </c>
      <c r="BR60" s="2">
        <v>0.152841594</v>
      </c>
      <c r="BS60" s="2">
        <v>0.19537253399999999</v>
      </c>
      <c r="BT60" s="2">
        <v>0.113948431</v>
      </c>
      <c r="BU60" s="2">
        <v>0.113948431</v>
      </c>
      <c r="BV60" s="2">
        <v>0.19592215599999999</v>
      </c>
      <c r="BW60" s="2">
        <v>0.28392197299999999</v>
      </c>
      <c r="BX60" s="2">
        <v>15.9931751906797</v>
      </c>
      <c r="BY60" s="2">
        <v>15.9931751906797</v>
      </c>
      <c r="BZ60" s="2">
        <v>15.9931751906797</v>
      </c>
      <c r="CA60" s="2">
        <v>15.9931751906797</v>
      </c>
      <c r="CB60" s="2">
        <v>2052668.3237532501</v>
      </c>
      <c r="CC60" s="2">
        <v>623081.510231236</v>
      </c>
      <c r="CD60" s="2">
        <v>4389046.7097320398</v>
      </c>
      <c r="CE60" s="2">
        <v>13377788.0827525</v>
      </c>
      <c r="CG60" s="2">
        <f t="shared" si="0"/>
        <v>2630407.8932798766</v>
      </c>
      <c r="CH60" s="2">
        <f t="shared" si="1"/>
        <v>20442584.626469024</v>
      </c>
      <c r="CI60" s="2">
        <f t="shared" si="7"/>
        <v>1277105.3043495845</v>
      </c>
      <c r="CJ60" s="2">
        <f t="shared" si="2"/>
        <v>161.86590251723001</v>
      </c>
      <c r="CK60" s="2">
        <f t="shared" si="3"/>
        <v>47.445037638671749</v>
      </c>
      <c r="CL60" s="2">
        <f t="shared" si="4"/>
        <v>177.85239177040066</v>
      </c>
      <c r="CM60" s="2">
        <f t="shared" si="5"/>
        <v>130.19984427837633</v>
      </c>
      <c r="CN60" s="2">
        <f t="shared" si="8"/>
        <v>1239149.274238647</v>
      </c>
    </row>
    <row r="61" spans="1:92" x14ac:dyDescent="0.45">
      <c r="A61" s="2">
        <v>337</v>
      </c>
      <c r="B61" s="2" t="s">
        <v>147</v>
      </c>
      <c r="C61" s="2">
        <v>1</v>
      </c>
      <c r="D61" s="2">
        <v>2025</v>
      </c>
      <c r="E61" s="2">
        <v>2023</v>
      </c>
      <c r="F61" s="2">
        <v>0.13685688212211999</v>
      </c>
      <c r="G61" s="2">
        <v>4.0108183436064197E-2</v>
      </c>
      <c r="H61" s="2">
        <v>0.234882948777448</v>
      </c>
      <c r="I61" s="2">
        <v>0.58815198566436699</v>
      </c>
      <c r="J61" s="2">
        <v>152.26346561315299</v>
      </c>
      <c r="K61" s="2">
        <v>152.26346561315299</v>
      </c>
      <c r="L61" s="2">
        <v>123.761330513974</v>
      </c>
      <c r="M61" s="2">
        <v>101.339919698947</v>
      </c>
      <c r="N61" s="2">
        <v>129879.632709991</v>
      </c>
      <c r="O61" s="2">
        <v>38063.384555938297</v>
      </c>
      <c r="P61" s="2">
        <v>274243.68847169197</v>
      </c>
      <c r="Q61" s="2">
        <v>838646.87356619595</v>
      </c>
      <c r="R61" s="2">
        <v>1423.0090008644499</v>
      </c>
      <c r="S61" s="2">
        <v>144500756.427728</v>
      </c>
      <c r="T61" s="2">
        <v>101545.918781923</v>
      </c>
      <c r="U61" s="2">
        <v>96.762</v>
      </c>
      <c r="V61" s="2">
        <v>38652.992574755997</v>
      </c>
      <c r="W61" s="2">
        <v>9.5286566344283496E-4</v>
      </c>
      <c r="X61" s="2">
        <v>6.2891729181484699</v>
      </c>
      <c r="Y61" s="2">
        <v>6.2891729181484699</v>
      </c>
      <c r="Z61" s="2">
        <v>5.14690692655111</v>
      </c>
      <c r="AA61" s="2">
        <v>3.6991950548479302</v>
      </c>
      <c r="AB61" s="2">
        <v>15.826535158378</v>
      </c>
      <c r="AC61" s="2">
        <v>15.826535158378</v>
      </c>
      <c r="AD61" s="2">
        <v>15.826535158378</v>
      </c>
      <c r="AE61" s="2">
        <v>15.826535158378</v>
      </c>
      <c r="AF61" s="2">
        <v>2049421.1177052199</v>
      </c>
      <c r="AG61" s="2">
        <v>600712.44502320699</v>
      </c>
      <c r="AH61" s="2">
        <v>4327735.2144596502</v>
      </c>
      <c r="AI61" s="2">
        <v>13234283.223051701</v>
      </c>
      <c r="AJ61" s="2">
        <v>130.14775753662701</v>
      </c>
      <c r="AK61" s="2">
        <v>130.14775753662701</v>
      </c>
      <c r="AL61" s="2">
        <v>102.787888429045</v>
      </c>
      <c r="AM61" s="2">
        <v>81.814189485721201</v>
      </c>
      <c r="AN61" s="2">
        <v>136.43693045477499</v>
      </c>
      <c r="AO61" s="2">
        <v>136.43693045477499</v>
      </c>
      <c r="AP61" s="2">
        <v>107.93479535559599</v>
      </c>
      <c r="AQ61" s="2">
        <v>85.513384540569106</v>
      </c>
      <c r="AR61" s="2">
        <v>19775922.988986801</v>
      </c>
      <c r="AS61" s="2">
        <v>5795662.8454533601</v>
      </c>
      <c r="AT61" s="2">
        <v>33940763.770316601</v>
      </c>
      <c r="AU61" s="2">
        <v>84988406.822971404</v>
      </c>
      <c r="AV61" s="2">
        <v>1.0487305255388999</v>
      </c>
      <c r="AW61" s="2">
        <v>1.0487305255388999</v>
      </c>
      <c r="AX61" s="2">
        <v>1.05047028132612</v>
      </c>
      <c r="AY61" s="2">
        <v>1.04561080853115</v>
      </c>
      <c r="AZ61" s="2">
        <v>1.0950835526515299</v>
      </c>
      <c r="BA61" s="2">
        <v>1.0950835526515299</v>
      </c>
      <c r="BB61" s="2">
        <v>1.0577042173367199</v>
      </c>
      <c r="BC61" s="2">
        <v>1.0521228754198</v>
      </c>
      <c r="BD61" s="2">
        <v>1.0417264164608599</v>
      </c>
      <c r="BE61" s="2">
        <v>1.0417264164608599</v>
      </c>
      <c r="BF61" s="2">
        <v>1.0483686591004</v>
      </c>
      <c r="BG61" s="2">
        <v>1.04239436337434</v>
      </c>
      <c r="BH61" s="2">
        <v>0.15192504600000001</v>
      </c>
      <c r="BI61" s="2">
        <v>0.15192504600000001</v>
      </c>
      <c r="BJ61" s="2">
        <v>0.15122007300000001</v>
      </c>
      <c r="BK61" s="2">
        <v>0.19096596699999999</v>
      </c>
      <c r="BL61" s="2">
        <v>0.184118371</v>
      </c>
      <c r="BM61" s="2">
        <v>0.184118371</v>
      </c>
      <c r="BN61" s="2">
        <v>0.14526681899999999</v>
      </c>
      <c r="BO61" s="2">
        <v>0.18154208499999999</v>
      </c>
      <c r="BP61" s="2">
        <v>0.145164612</v>
      </c>
      <c r="BQ61" s="2">
        <v>0.145164612</v>
      </c>
      <c r="BR61" s="2">
        <v>0.152841594</v>
      </c>
      <c r="BS61" s="2">
        <v>0.19537253399999999</v>
      </c>
      <c r="BT61" s="2">
        <v>0.113948431</v>
      </c>
      <c r="BU61" s="2">
        <v>0.113948431</v>
      </c>
      <c r="BV61" s="2">
        <v>0.19592215599999999</v>
      </c>
      <c r="BW61" s="2">
        <v>0.28392197299999999</v>
      </c>
      <c r="BX61" s="2">
        <v>15.826535158378</v>
      </c>
      <c r="BY61" s="2">
        <v>15.826535158378</v>
      </c>
      <c r="BZ61" s="2">
        <v>15.826535158378</v>
      </c>
      <c r="CA61" s="2">
        <v>15.826535158378</v>
      </c>
      <c r="CB61" s="2">
        <v>2049421.1177052199</v>
      </c>
      <c r="CC61" s="2">
        <v>600712.44502320699</v>
      </c>
      <c r="CD61" s="2">
        <v>4327735.2144596502</v>
      </c>
      <c r="CE61" s="2">
        <v>13234283.223051701</v>
      </c>
      <c r="CG61" s="2">
        <f t="shared" si="0"/>
        <v>2660724.6903769299</v>
      </c>
      <c r="CH61" s="2">
        <f t="shared" si="1"/>
        <v>20212152.000239778</v>
      </c>
      <c r="CI61" s="2">
        <f t="shared" si="7"/>
        <v>1280833.5793038174</v>
      </c>
      <c r="CJ61" s="2">
        <f t="shared" si="2"/>
        <v>162.34954088748876</v>
      </c>
      <c r="CK61" s="2">
        <f t="shared" si="3"/>
        <v>47.57923069492287</v>
      </c>
      <c r="CL61" s="2">
        <f t="shared" si="4"/>
        <v>178.36987868077526</v>
      </c>
      <c r="CM61" s="2">
        <f t="shared" si="5"/>
        <v>130.57950542097251</v>
      </c>
      <c r="CN61" s="2">
        <f t="shared" si="8"/>
        <v>1242770.1947478789</v>
      </c>
    </row>
    <row r="62" spans="1:92" x14ac:dyDescent="0.45">
      <c r="A62" s="2">
        <v>359</v>
      </c>
      <c r="B62" s="2" t="s">
        <v>147</v>
      </c>
      <c r="C62" s="2">
        <v>1</v>
      </c>
      <c r="D62" s="2">
        <v>2026</v>
      </c>
      <c r="E62" s="2">
        <v>2024</v>
      </c>
      <c r="F62" s="2">
        <v>0.13693451764457701</v>
      </c>
      <c r="G62" s="2">
        <v>4.0126503727208697E-2</v>
      </c>
      <c r="H62" s="2">
        <v>0.23492218589489</v>
      </c>
      <c r="I62" s="2">
        <v>0.58801679273332297</v>
      </c>
      <c r="J62" s="2">
        <v>152.092796796111</v>
      </c>
      <c r="K62" s="2">
        <v>152.092796796111</v>
      </c>
      <c r="L62" s="2">
        <v>123.578492711992</v>
      </c>
      <c r="M62" s="2">
        <v>101.1486714545</v>
      </c>
      <c r="N62" s="2">
        <v>130266.703467478</v>
      </c>
      <c r="O62" s="2">
        <v>38172.605798242701</v>
      </c>
      <c r="P62" s="2">
        <v>275049.12783978297</v>
      </c>
      <c r="Q62" s="2">
        <v>841121.39290602098</v>
      </c>
      <c r="R62" s="2">
        <v>1421.9840198181701</v>
      </c>
      <c r="S62" s="2">
        <v>144686873.70122001</v>
      </c>
      <c r="T62" s="2">
        <v>101749.999778282</v>
      </c>
      <c r="U62" s="2">
        <v>96.762</v>
      </c>
      <c r="V62" s="2">
        <v>38918.138474773601</v>
      </c>
      <c r="W62" s="2">
        <v>9.50950650251522E-4</v>
      </c>
      <c r="X62" s="2">
        <v>6.3421686224696803</v>
      </c>
      <c r="Y62" s="2">
        <v>6.3421686224696803</v>
      </c>
      <c r="Z62" s="2">
        <v>5.1877336459327497</v>
      </c>
      <c r="AA62" s="2">
        <v>3.7316113317647202</v>
      </c>
      <c r="AB62" s="2">
        <v>15.6028706370143</v>
      </c>
      <c r="AC62" s="2">
        <v>15.6028706370143</v>
      </c>
      <c r="AD62" s="2">
        <v>15.6028706370143</v>
      </c>
      <c r="AE62" s="2">
        <v>15.6028706370143</v>
      </c>
      <c r="AF62" s="2">
        <v>2026495.1075569401</v>
      </c>
      <c r="AG62" s="2">
        <v>593898.06523323699</v>
      </c>
      <c r="AH62" s="2">
        <v>4278988.7942414898</v>
      </c>
      <c r="AI62" s="2">
        <v>13085298.678389899</v>
      </c>
      <c r="AJ62" s="2">
        <v>130.14775753662701</v>
      </c>
      <c r="AK62" s="2">
        <v>130.14775753662701</v>
      </c>
      <c r="AL62" s="2">
        <v>102.787888429045</v>
      </c>
      <c r="AM62" s="2">
        <v>81.814189485721201</v>
      </c>
      <c r="AN62" s="2">
        <v>136.489926159096</v>
      </c>
      <c r="AO62" s="2">
        <v>136.489926159096</v>
      </c>
      <c r="AP62" s="2">
        <v>107.97562207497801</v>
      </c>
      <c r="AQ62" s="2">
        <v>85.545800817485897</v>
      </c>
      <c r="AR62" s="2">
        <v>19812627.2597785</v>
      </c>
      <c r="AS62" s="2">
        <v>5805778.3768501803</v>
      </c>
      <c r="AT62" s="2">
        <v>33990156.6401885</v>
      </c>
      <c r="AU62" s="2">
        <v>85078311.424402699</v>
      </c>
      <c r="AV62" s="2">
        <v>1.04913683466034</v>
      </c>
      <c r="AW62" s="2">
        <v>1.04913683466034</v>
      </c>
      <c r="AX62" s="2">
        <v>1.0508713542410899</v>
      </c>
      <c r="AY62" s="2">
        <v>1.0460118831102101</v>
      </c>
      <c r="AZ62" s="2">
        <v>1.09550782030213</v>
      </c>
      <c r="BA62" s="2">
        <v>1.09550782030213</v>
      </c>
      <c r="BB62" s="2">
        <v>1.05810805219161</v>
      </c>
      <c r="BC62" s="2">
        <v>1.0525264478923999</v>
      </c>
      <c r="BD62" s="2">
        <v>1.04213001198397</v>
      </c>
      <c r="BE62" s="2">
        <v>1.04213001198397</v>
      </c>
      <c r="BF62" s="2">
        <v>1.0487689296092799</v>
      </c>
      <c r="BG62" s="2">
        <v>1.0427942041918701</v>
      </c>
      <c r="BH62" s="2">
        <v>0.15192504600000001</v>
      </c>
      <c r="BI62" s="2">
        <v>0.15192504600000001</v>
      </c>
      <c r="BJ62" s="2">
        <v>0.15122007300000001</v>
      </c>
      <c r="BK62" s="2">
        <v>0.19096596699999999</v>
      </c>
      <c r="BL62" s="2">
        <v>0.184118371</v>
      </c>
      <c r="BM62" s="2">
        <v>0.184118371</v>
      </c>
      <c r="BN62" s="2">
        <v>0.14526681899999999</v>
      </c>
      <c r="BO62" s="2">
        <v>0.18154208499999999</v>
      </c>
      <c r="BP62" s="2">
        <v>0.145164612</v>
      </c>
      <c r="BQ62" s="2">
        <v>0.145164612</v>
      </c>
      <c r="BR62" s="2">
        <v>0.152841594</v>
      </c>
      <c r="BS62" s="2">
        <v>0.19537253399999999</v>
      </c>
      <c r="BT62" s="2">
        <v>0.113948431</v>
      </c>
      <c r="BU62" s="2">
        <v>0.113948431</v>
      </c>
      <c r="BV62" s="2">
        <v>0.19592215599999999</v>
      </c>
      <c r="BW62" s="2">
        <v>0.28392197299999999</v>
      </c>
      <c r="BX62" s="2">
        <v>15.6028706370143</v>
      </c>
      <c r="BY62" s="2">
        <v>15.6028706370143</v>
      </c>
      <c r="BZ62" s="2">
        <v>15.6028706370143</v>
      </c>
      <c r="CA62" s="2">
        <v>15.6028706370143</v>
      </c>
      <c r="CB62" s="2">
        <v>2026495.1075569401</v>
      </c>
      <c r="CC62" s="2">
        <v>593898.06523323699</v>
      </c>
      <c r="CD62" s="2">
        <v>4278988.7942414898</v>
      </c>
      <c r="CE62" s="2">
        <v>13085298.678389899</v>
      </c>
      <c r="CG62" s="2">
        <f t="shared" si="0"/>
        <v>2691481.1318203192</v>
      </c>
      <c r="CH62" s="2">
        <f t="shared" si="1"/>
        <v>19984680.645421565</v>
      </c>
      <c r="CI62" s="2">
        <f t="shared" si="7"/>
        <v>1284609.8300115247</v>
      </c>
      <c r="CJ62" s="2">
        <f t="shared" si="2"/>
        <v>162.83337933434751</v>
      </c>
      <c r="CK62" s="2">
        <f t="shared" si="3"/>
        <v>47.715757247803374</v>
      </c>
      <c r="CL62" s="2">
        <f t="shared" si="4"/>
        <v>178.89374168441168</v>
      </c>
      <c r="CM62" s="2">
        <f t="shared" si="5"/>
        <v>130.96479453577595</v>
      </c>
      <c r="CN62" s="2">
        <f t="shared" si="8"/>
        <v>1246437.2242132819</v>
      </c>
    </row>
    <row r="63" spans="1:92" x14ac:dyDescent="0.45">
      <c r="A63" s="2">
        <v>381</v>
      </c>
      <c r="B63" s="2" t="s">
        <v>147</v>
      </c>
      <c r="C63" s="2">
        <v>1</v>
      </c>
      <c r="D63" s="2">
        <v>2027</v>
      </c>
      <c r="E63" s="2">
        <v>2025</v>
      </c>
      <c r="F63" s="2">
        <v>0.136960271943838</v>
      </c>
      <c r="G63" s="2">
        <v>4.0132861443452003E-2</v>
      </c>
      <c r="H63" s="2">
        <v>0.23493497166128999</v>
      </c>
      <c r="I63" s="2">
        <v>0.58797189495141799</v>
      </c>
      <c r="J63" s="2">
        <v>152.07575616929401</v>
      </c>
      <c r="K63" s="2">
        <v>152.07575616929401</v>
      </c>
      <c r="L63" s="2">
        <v>123.54979730218901</v>
      </c>
      <c r="M63" s="2">
        <v>101.11156419827</v>
      </c>
      <c r="N63" s="2">
        <v>130632.46165713901</v>
      </c>
      <c r="O63" s="2">
        <v>38278.651241673899</v>
      </c>
      <c r="P63" s="2">
        <v>275817.69058212201</v>
      </c>
      <c r="Q63" s="2">
        <v>843475.01777260995</v>
      </c>
      <c r="R63" s="2">
        <v>1422.68949682369</v>
      </c>
      <c r="S63" s="2">
        <v>145049583.392416</v>
      </c>
      <c r="T63" s="2">
        <v>101954.490924586</v>
      </c>
      <c r="U63" s="2">
        <v>96.762</v>
      </c>
      <c r="V63" s="2">
        <v>39185.103182174898</v>
      </c>
      <c r="W63" s="2">
        <v>9.4903948574073501E-4</v>
      </c>
      <c r="X63" s="2">
        <v>6.3950488434920203</v>
      </c>
      <c r="Y63" s="2">
        <v>6.3950488434920203</v>
      </c>
      <c r="Z63" s="2">
        <v>5.2289590839682996</v>
      </c>
      <c r="AA63" s="2">
        <v>3.7644249233736198</v>
      </c>
      <c r="AB63" s="2">
        <v>15.5329497891756</v>
      </c>
      <c r="AC63" s="2">
        <v>15.5329497891756</v>
      </c>
      <c r="AD63" s="2">
        <v>15.5329497891756</v>
      </c>
      <c r="AE63" s="2">
        <v>15.5329497891756</v>
      </c>
      <c r="AF63" s="2">
        <v>2023426.1641617799</v>
      </c>
      <c r="AG63" s="2">
        <v>592933.16918610001</v>
      </c>
      <c r="AH63" s="2">
        <v>4272324.2922919104</v>
      </c>
      <c r="AI63" s="2">
        <v>13065096.3626107</v>
      </c>
      <c r="AJ63" s="2">
        <v>130.14775753662701</v>
      </c>
      <c r="AK63" s="2">
        <v>130.14775753662701</v>
      </c>
      <c r="AL63" s="2">
        <v>102.787888429045</v>
      </c>
      <c r="AM63" s="2">
        <v>81.814189485721201</v>
      </c>
      <c r="AN63" s="2">
        <v>136.542806380119</v>
      </c>
      <c r="AO63" s="2">
        <v>136.542806380119</v>
      </c>
      <c r="AP63" s="2">
        <v>108.016847513013</v>
      </c>
      <c r="AQ63" s="2">
        <v>85.578614409094797</v>
      </c>
      <c r="AR63" s="2">
        <v>19866030.3867658</v>
      </c>
      <c r="AS63" s="2">
        <v>5821254.8327182801</v>
      </c>
      <c r="AT63" s="2">
        <v>34077219.763779201</v>
      </c>
      <c r="AU63" s="2">
        <v>85285078.409152597</v>
      </c>
      <c r="AV63" s="2">
        <v>1.04951977941359</v>
      </c>
      <c r="AW63" s="2">
        <v>1.04951977941359</v>
      </c>
      <c r="AX63" s="2">
        <v>1.0512530892238801</v>
      </c>
      <c r="AY63" s="2">
        <v>1.0463923865047799</v>
      </c>
      <c r="AZ63" s="2">
        <v>1.09590769089867</v>
      </c>
      <c r="BA63" s="2">
        <v>1.09590769089867</v>
      </c>
      <c r="BB63" s="2">
        <v>1.0584924159459901</v>
      </c>
      <c r="BC63" s="2">
        <v>1.05290932106312</v>
      </c>
      <c r="BD63" s="2">
        <v>1.04251039918143</v>
      </c>
      <c r="BE63" s="2">
        <v>1.04251039918143</v>
      </c>
      <c r="BF63" s="2">
        <v>1.0491499008743901</v>
      </c>
      <c r="BG63" s="2">
        <v>1.0431735371047499</v>
      </c>
      <c r="BH63" s="2">
        <v>0.15192504600000001</v>
      </c>
      <c r="BI63" s="2">
        <v>0.15192504600000001</v>
      </c>
      <c r="BJ63" s="2">
        <v>0.15122007300000001</v>
      </c>
      <c r="BK63" s="2">
        <v>0.19096596699999999</v>
      </c>
      <c r="BL63" s="2">
        <v>0.184118371</v>
      </c>
      <c r="BM63" s="2">
        <v>0.184118371</v>
      </c>
      <c r="BN63" s="2">
        <v>0.14526681899999999</v>
      </c>
      <c r="BO63" s="2">
        <v>0.18154208499999999</v>
      </c>
      <c r="BP63" s="2">
        <v>0.145164612</v>
      </c>
      <c r="BQ63" s="2">
        <v>0.145164612</v>
      </c>
      <c r="BR63" s="2">
        <v>0.152841594</v>
      </c>
      <c r="BS63" s="2">
        <v>0.19537253399999999</v>
      </c>
      <c r="BT63" s="2">
        <v>0.113948431</v>
      </c>
      <c r="BU63" s="2">
        <v>0.113948431</v>
      </c>
      <c r="BV63" s="2">
        <v>0.19592215599999999</v>
      </c>
      <c r="BW63" s="2">
        <v>0.28392197299999999</v>
      </c>
      <c r="BX63" s="2">
        <v>15.5329497891756</v>
      </c>
      <c r="BY63" s="2">
        <v>15.5329497891756</v>
      </c>
      <c r="BZ63" s="2">
        <v>15.5329497891756</v>
      </c>
      <c r="CA63" s="2">
        <v>15.5329497891756</v>
      </c>
      <c r="CB63" s="2">
        <v>2023426.1641617799</v>
      </c>
      <c r="CC63" s="2">
        <v>592933.16918610001</v>
      </c>
      <c r="CD63" s="2">
        <v>4272324.2922919104</v>
      </c>
      <c r="CE63" s="2">
        <v>13065096.3626107</v>
      </c>
      <c r="CG63" s="2">
        <f t="shared" si="0"/>
        <v>2720799.0405239798</v>
      </c>
      <c r="CH63" s="2">
        <f t="shared" si="1"/>
        <v>19953779.98825049</v>
      </c>
      <c r="CI63" s="2">
        <f t="shared" si="7"/>
        <v>1288203.8212535449</v>
      </c>
      <c r="CJ63" s="2">
        <f t="shared" si="2"/>
        <v>163.29057707142377</v>
      </c>
      <c r="CK63" s="2">
        <f t="shared" si="3"/>
        <v>47.848314052092377</v>
      </c>
      <c r="CL63" s="2">
        <f t="shared" si="4"/>
        <v>179.39361989081107</v>
      </c>
      <c r="CM63" s="2">
        <f t="shared" si="5"/>
        <v>131.33126006580147</v>
      </c>
      <c r="CN63" s="2">
        <f t="shared" si="8"/>
        <v>1249925.170011871</v>
      </c>
    </row>
    <row r="64" spans="1:92" x14ac:dyDescent="0.45">
      <c r="A64" s="2">
        <v>403</v>
      </c>
      <c r="B64" s="2" t="s">
        <v>147</v>
      </c>
      <c r="C64" s="2">
        <v>1</v>
      </c>
      <c r="D64" s="2">
        <v>2028</v>
      </c>
      <c r="E64" s="2">
        <v>2026</v>
      </c>
      <c r="F64" s="2">
        <v>0.13694338405277401</v>
      </c>
      <c r="G64" s="2">
        <v>4.0129367760616597E-2</v>
      </c>
      <c r="H64" s="2">
        <v>0.234926182060787</v>
      </c>
      <c r="I64" s="2">
        <v>0.58800106612582104</v>
      </c>
      <c r="J64" s="2">
        <v>152.18172453568499</v>
      </c>
      <c r="K64" s="2">
        <v>152.18172453568499</v>
      </c>
      <c r="L64" s="2">
        <v>123.64516400050501</v>
      </c>
      <c r="M64" s="2">
        <v>101.19882374058901</v>
      </c>
      <c r="N64" s="2">
        <v>130981.02304215801</v>
      </c>
      <c r="O64" s="2">
        <v>38382.180195685702</v>
      </c>
      <c r="P64" s="2">
        <v>276556.65239500999</v>
      </c>
      <c r="Q64" s="2">
        <v>845731.43405341206</v>
      </c>
      <c r="R64" s="2">
        <v>1424.7921700628899</v>
      </c>
      <c r="S64" s="2">
        <v>145555903.30908099</v>
      </c>
      <c r="T64" s="2">
        <v>102159.393045131</v>
      </c>
      <c r="U64" s="2">
        <v>96.762</v>
      </c>
      <c r="V64" s="2">
        <v>39453.899173337297</v>
      </c>
      <c r="W64" s="2">
        <v>9.4713216217562303E-4</v>
      </c>
      <c r="X64" s="2">
        <v>6.4448882443875704</v>
      </c>
      <c r="Y64" s="2">
        <v>6.4448882443875704</v>
      </c>
      <c r="Z64" s="2">
        <v>5.2681968167886604</v>
      </c>
      <c r="AA64" s="2">
        <v>3.7955555001971701</v>
      </c>
      <c r="AB64" s="2">
        <v>15.589078754670901</v>
      </c>
      <c r="AC64" s="2">
        <v>15.589078754670901</v>
      </c>
      <c r="AD64" s="2">
        <v>15.589078754670901</v>
      </c>
      <c r="AE64" s="2">
        <v>15.589078754670901</v>
      </c>
      <c r="AF64" s="2">
        <v>2036439.7326896701</v>
      </c>
      <c r="AG64" s="2">
        <v>596728.90882903698</v>
      </c>
      <c r="AH64" s="2">
        <v>4299743.7004161598</v>
      </c>
      <c r="AI64" s="2">
        <v>13148998.479654601</v>
      </c>
      <c r="AJ64" s="2">
        <v>130.14775753662701</v>
      </c>
      <c r="AK64" s="2">
        <v>130.14775753662701</v>
      </c>
      <c r="AL64" s="2">
        <v>102.787888429045</v>
      </c>
      <c r="AM64" s="2">
        <v>81.814189485721201</v>
      </c>
      <c r="AN64" s="2">
        <v>136.592645781014</v>
      </c>
      <c r="AO64" s="2">
        <v>136.592645781014</v>
      </c>
      <c r="AP64" s="2">
        <v>108.056085245834</v>
      </c>
      <c r="AQ64" s="2">
        <v>85.609744985918297</v>
      </c>
      <c r="AR64" s="2">
        <v>19932917.968003999</v>
      </c>
      <c r="AS64" s="2">
        <v>5841066.3736188896</v>
      </c>
      <c r="AT64" s="2">
        <v>34194892.6408116</v>
      </c>
      <c r="AU64" s="2">
        <v>85587026.326646999</v>
      </c>
      <c r="AV64" s="2">
        <v>1.0498838303411</v>
      </c>
      <c r="AW64" s="2">
        <v>1.0498838303411</v>
      </c>
      <c r="AX64" s="2">
        <v>1.0516192320383899</v>
      </c>
      <c r="AY64" s="2">
        <v>1.04675628890822</v>
      </c>
      <c r="AZ64" s="2">
        <v>1.0962878325779</v>
      </c>
      <c r="BA64" s="2">
        <v>1.0962878325779</v>
      </c>
      <c r="BB64" s="2">
        <v>1.0588610801585201</v>
      </c>
      <c r="BC64" s="2">
        <v>1.0532754898517001</v>
      </c>
      <c r="BD64" s="2">
        <v>1.0428720187385001</v>
      </c>
      <c r="BE64" s="2">
        <v>1.0428720187385001</v>
      </c>
      <c r="BF64" s="2">
        <v>1.0495153111656701</v>
      </c>
      <c r="BG64" s="2">
        <v>1.04353632009349</v>
      </c>
      <c r="BH64" s="2">
        <v>0.15192504600000001</v>
      </c>
      <c r="BI64" s="2">
        <v>0.15192504600000001</v>
      </c>
      <c r="BJ64" s="2">
        <v>0.15122007300000001</v>
      </c>
      <c r="BK64" s="2">
        <v>0.19096596699999999</v>
      </c>
      <c r="BL64" s="2">
        <v>0.184118371</v>
      </c>
      <c r="BM64" s="2">
        <v>0.184118371</v>
      </c>
      <c r="BN64" s="2">
        <v>0.14526681899999999</v>
      </c>
      <c r="BO64" s="2">
        <v>0.18154208499999999</v>
      </c>
      <c r="BP64" s="2">
        <v>0.145164612</v>
      </c>
      <c r="BQ64" s="2">
        <v>0.145164612</v>
      </c>
      <c r="BR64" s="2">
        <v>0.152841594</v>
      </c>
      <c r="BS64" s="2">
        <v>0.19537253399999999</v>
      </c>
      <c r="BT64" s="2">
        <v>0.113948431</v>
      </c>
      <c r="BU64" s="2">
        <v>0.113948431</v>
      </c>
      <c r="BV64" s="2">
        <v>0.19592215599999999</v>
      </c>
      <c r="BW64" s="2">
        <v>0.28392197299999999</v>
      </c>
      <c r="BX64" s="2">
        <v>15.589078754670901</v>
      </c>
      <c r="BY64" s="2">
        <v>15.589078754670901</v>
      </c>
      <c r="BZ64" s="2">
        <v>15.589078754670901</v>
      </c>
      <c r="CA64" s="2">
        <v>15.589078754670901</v>
      </c>
      <c r="CB64" s="2">
        <v>2036439.7326896701</v>
      </c>
      <c r="CC64" s="2">
        <v>596728.90882903698</v>
      </c>
      <c r="CD64" s="2">
        <v>4299743.7004161598</v>
      </c>
      <c r="CE64" s="2">
        <v>13148998.479654601</v>
      </c>
      <c r="CG64" s="2">
        <f t="shared" si="0"/>
        <v>2748964.8748917999</v>
      </c>
      <c r="CH64" s="2">
        <f t="shared" si="1"/>
        <v>20081910.82158947</v>
      </c>
      <c r="CI64" s="2">
        <f t="shared" si="7"/>
        <v>1291651.2896862659</v>
      </c>
      <c r="CJ64" s="2">
        <f t="shared" si="2"/>
        <v>163.72627880269749</v>
      </c>
      <c r="CK64" s="2">
        <f t="shared" si="3"/>
        <v>47.977725244607129</v>
      </c>
      <c r="CL64" s="2">
        <f t="shared" si="4"/>
        <v>179.87424546016911</v>
      </c>
      <c r="CM64" s="2">
        <f t="shared" si="5"/>
        <v>131.68258996549818</v>
      </c>
      <c r="CN64" s="2">
        <f t="shared" si="8"/>
        <v>1253269.1094905799</v>
      </c>
    </row>
    <row r="65" spans="1:92" x14ac:dyDescent="0.45">
      <c r="A65" s="2">
        <v>425</v>
      </c>
      <c r="B65" s="2" t="s">
        <v>147</v>
      </c>
      <c r="C65" s="2">
        <v>1</v>
      </c>
      <c r="D65" s="2">
        <v>2029</v>
      </c>
      <c r="E65" s="2">
        <v>2027</v>
      </c>
      <c r="F65" s="2">
        <v>0.13696647843521401</v>
      </c>
      <c r="G65" s="2">
        <v>4.0135050481228098E-2</v>
      </c>
      <c r="H65" s="2">
        <v>0.23493841320353101</v>
      </c>
      <c r="I65" s="2">
        <v>0.58796005788002603</v>
      </c>
      <c r="J65" s="2">
        <v>152.16487956313699</v>
      </c>
      <c r="K65" s="2">
        <v>152.16487956313699</v>
      </c>
      <c r="L65" s="2">
        <v>123.61857366287801</v>
      </c>
      <c r="M65" s="2">
        <v>101.164370736385</v>
      </c>
      <c r="N65" s="2">
        <v>131348.372838546</v>
      </c>
      <c r="O65" s="2">
        <v>38488.786707002502</v>
      </c>
      <c r="P65" s="2">
        <v>277328.90494808002</v>
      </c>
      <c r="Q65" s="2">
        <v>848096.114406546</v>
      </c>
      <c r="R65" s="2">
        <v>1425.52417386716</v>
      </c>
      <c r="S65" s="2">
        <v>145923364.33067501</v>
      </c>
      <c r="T65" s="2">
        <v>102364.706965869</v>
      </c>
      <c r="U65" s="2">
        <v>96.762</v>
      </c>
      <c r="V65" s="2">
        <v>39724.539010221502</v>
      </c>
      <c r="W65" s="2">
        <v>9.4522867183687996E-4</v>
      </c>
      <c r="X65" s="2">
        <v>6.4922686562321896</v>
      </c>
      <c r="Y65" s="2">
        <v>6.4922686562321896</v>
      </c>
      <c r="Z65" s="2">
        <v>5.3058318635551602</v>
      </c>
      <c r="AA65" s="2">
        <v>3.8253278803868098</v>
      </c>
      <c r="AB65" s="2">
        <v>15.524853370277899</v>
      </c>
      <c r="AC65" s="2">
        <v>15.524853370277899</v>
      </c>
      <c r="AD65" s="2">
        <v>15.524853370277899</v>
      </c>
      <c r="AE65" s="2">
        <v>15.524853370277899</v>
      </c>
      <c r="AF65" s="2">
        <v>2033461.1770184999</v>
      </c>
      <c r="AG65" s="2">
        <v>595877.71956960706</v>
      </c>
      <c r="AH65" s="2">
        <v>4293501.4770074598</v>
      </c>
      <c r="AI65" s="2">
        <v>13129856.5043141</v>
      </c>
      <c r="AJ65" s="2">
        <v>130.14775753662701</v>
      </c>
      <c r="AK65" s="2">
        <v>130.14775753662701</v>
      </c>
      <c r="AL65" s="2">
        <v>102.787888429045</v>
      </c>
      <c r="AM65" s="2">
        <v>81.814189485721201</v>
      </c>
      <c r="AN65" s="2">
        <v>136.64002619285901</v>
      </c>
      <c r="AO65" s="2">
        <v>136.64002619285901</v>
      </c>
      <c r="AP65" s="2">
        <v>108.0937202926</v>
      </c>
      <c r="AQ65" s="2">
        <v>85.639517366107995</v>
      </c>
      <c r="AR65" s="2">
        <v>19986609.333791401</v>
      </c>
      <c r="AS65" s="2">
        <v>5856641.5938023198</v>
      </c>
      <c r="AT65" s="2">
        <v>34283003.665169701</v>
      </c>
      <c r="AU65" s="2">
        <v>85797109.737912297</v>
      </c>
      <c r="AV65" s="2">
        <v>1.0502666163226499</v>
      </c>
      <c r="AW65" s="2">
        <v>1.0502666163226499</v>
      </c>
      <c r="AX65" s="2">
        <v>1.05200098034156</v>
      </c>
      <c r="AY65" s="2">
        <v>1.04713676634002</v>
      </c>
      <c r="AZ65" s="2">
        <v>1.0966875373851701</v>
      </c>
      <c r="BA65" s="2">
        <v>1.0966875373851701</v>
      </c>
      <c r="BB65" s="2">
        <v>1.0592454573250201</v>
      </c>
      <c r="BC65" s="2">
        <v>1.05365833689795</v>
      </c>
      <c r="BD65" s="2">
        <v>1.04325224822465</v>
      </c>
      <c r="BE65" s="2">
        <v>1.04325224822465</v>
      </c>
      <c r="BF65" s="2">
        <v>1.0498962957245199</v>
      </c>
      <c r="BG65" s="2">
        <v>1.04391562712346</v>
      </c>
      <c r="BH65" s="2">
        <v>0.15192504600000001</v>
      </c>
      <c r="BI65" s="2">
        <v>0.15192504600000001</v>
      </c>
      <c r="BJ65" s="2">
        <v>0.15122007300000001</v>
      </c>
      <c r="BK65" s="2">
        <v>0.19096596699999999</v>
      </c>
      <c r="BL65" s="2">
        <v>0.184118371</v>
      </c>
      <c r="BM65" s="2">
        <v>0.184118371</v>
      </c>
      <c r="BN65" s="2">
        <v>0.14526681899999999</v>
      </c>
      <c r="BO65" s="2">
        <v>0.18154208499999999</v>
      </c>
      <c r="BP65" s="2">
        <v>0.145164612</v>
      </c>
      <c r="BQ65" s="2">
        <v>0.145164612</v>
      </c>
      <c r="BR65" s="2">
        <v>0.152841594</v>
      </c>
      <c r="BS65" s="2">
        <v>0.19537253399999999</v>
      </c>
      <c r="BT65" s="2">
        <v>0.113948431</v>
      </c>
      <c r="BU65" s="2">
        <v>0.113948431</v>
      </c>
      <c r="BV65" s="2">
        <v>0.19592215599999999</v>
      </c>
      <c r="BW65" s="2">
        <v>0.28392197299999999</v>
      </c>
      <c r="BX65" s="2">
        <v>15.524853370277899</v>
      </c>
      <c r="BY65" s="2">
        <v>15.524853370277899</v>
      </c>
      <c r="BZ65" s="2">
        <v>15.524853370277899</v>
      </c>
      <c r="CA65" s="2">
        <v>15.524853370277899</v>
      </c>
      <c r="CB65" s="2">
        <v>2033461.1770184999</v>
      </c>
      <c r="CC65" s="2">
        <v>595877.71956960706</v>
      </c>
      <c r="CD65" s="2">
        <v>4293501.4770074598</v>
      </c>
      <c r="CE65" s="2">
        <v>13129856.5043141</v>
      </c>
      <c r="CG65" s="2">
        <f t="shared" si="0"/>
        <v>2778554.7644598223</v>
      </c>
      <c r="CH65" s="2">
        <f t="shared" si="1"/>
        <v>20052696.877909668</v>
      </c>
      <c r="CI65" s="2">
        <f t="shared" si="7"/>
        <v>1295262.1789001746</v>
      </c>
      <c r="CJ65" s="2">
        <f t="shared" si="2"/>
        <v>164.18546604818249</v>
      </c>
      <c r="CK65" s="2">
        <f t="shared" si="3"/>
        <v>48.11098338375313</v>
      </c>
      <c r="CL65" s="2">
        <f t="shared" si="4"/>
        <v>180.37652354346667</v>
      </c>
      <c r="CM65" s="2">
        <f t="shared" si="5"/>
        <v>132.05077686361167</v>
      </c>
      <c r="CN65" s="2">
        <f t="shared" si="8"/>
        <v>1256773.3921931721</v>
      </c>
    </row>
    <row r="66" spans="1:92" x14ac:dyDescent="0.45">
      <c r="A66" s="2">
        <v>447</v>
      </c>
      <c r="B66" s="2" t="s">
        <v>147</v>
      </c>
      <c r="C66" s="2">
        <v>1</v>
      </c>
      <c r="D66" s="2">
        <v>2030</v>
      </c>
      <c r="E66" s="2">
        <v>2028</v>
      </c>
      <c r="F66" s="2">
        <v>0.136990276641172</v>
      </c>
      <c r="G66" s="2">
        <v>4.0140922774650402E-2</v>
      </c>
      <c r="H66" s="2">
        <v>0.23495065740316301</v>
      </c>
      <c r="I66" s="2">
        <v>0.58791814318101299</v>
      </c>
      <c r="J66" s="2">
        <v>152.149359745607</v>
      </c>
      <c r="K66" s="2">
        <v>152.149359745607</v>
      </c>
      <c r="L66" s="2">
        <v>123.592474210227</v>
      </c>
      <c r="M66" s="2">
        <v>101.13016063444</v>
      </c>
      <c r="N66" s="2">
        <v>131716.72757325901</v>
      </c>
      <c r="O66" s="2">
        <v>38595.666198244602</v>
      </c>
      <c r="P66" s="2">
        <v>278103.18127250299</v>
      </c>
      <c r="Q66" s="2">
        <v>850467.03489714803</v>
      </c>
      <c r="R66" s="2">
        <v>1426.26139686901</v>
      </c>
      <c r="S66" s="2">
        <v>146292249.78172499</v>
      </c>
      <c r="T66" s="2">
        <v>102570.43351441099</v>
      </c>
      <c r="U66" s="2">
        <v>96.762</v>
      </c>
      <c r="V66" s="2">
        <v>39997.035340959199</v>
      </c>
      <c r="W66" s="2">
        <v>9.43329007020714E-4</v>
      </c>
      <c r="X66" s="2">
        <v>6.5420873933477202</v>
      </c>
      <c r="Y66" s="2">
        <v>6.5420873933477202</v>
      </c>
      <c r="Z66" s="2">
        <v>5.3450709655500503</v>
      </c>
      <c r="AA66" s="2">
        <v>3.8564563330867498</v>
      </c>
      <c r="AB66" s="2">
        <v>15.459514815632399</v>
      </c>
      <c r="AC66" s="2">
        <v>15.459514815632399</v>
      </c>
      <c r="AD66" s="2">
        <v>15.459514815632399</v>
      </c>
      <c r="AE66" s="2">
        <v>15.459514815632399</v>
      </c>
      <c r="AF66" s="2">
        <v>2030582.11590672</v>
      </c>
      <c r="AG66" s="2">
        <v>595017.96833262197</v>
      </c>
      <c r="AH66" s="2">
        <v>4287370.3148479704</v>
      </c>
      <c r="AI66" s="2">
        <v>13111154.445748299</v>
      </c>
      <c r="AJ66" s="2">
        <v>130.14775753662701</v>
      </c>
      <c r="AK66" s="2">
        <v>130.14775753662701</v>
      </c>
      <c r="AL66" s="2">
        <v>102.787888429045</v>
      </c>
      <c r="AM66" s="2">
        <v>81.814189485721201</v>
      </c>
      <c r="AN66" s="2">
        <v>136.68984492997399</v>
      </c>
      <c r="AO66" s="2">
        <v>136.68984492997399</v>
      </c>
      <c r="AP66" s="2">
        <v>108.13295939459501</v>
      </c>
      <c r="AQ66" s="2">
        <v>85.670645818807898</v>
      </c>
      <c r="AR66" s="2">
        <v>20040615.768057901</v>
      </c>
      <c r="AS66" s="2">
        <v>5872305.9010180999</v>
      </c>
      <c r="AT66" s="2">
        <v>34371460.259204097</v>
      </c>
      <c r="AU66" s="2">
        <v>86007867.8534448</v>
      </c>
      <c r="AV66" s="2">
        <v>1.0506495155350399</v>
      </c>
      <c r="AW66" s="2">
        <v>1.0506495155350399</v>
      </c>
      <c r="AX66" s="2">
        <v>1.0523828018066701</v>
      </c>
      <c r="AY66" s="2">
        <v>1.04751732243097</v>
      </c>
      <c r="AZ66" s="2">
        <v>1.0970873604279801</v>
      </c>
      <c r="BA66" s="2">
        <v>1.0970873604279801</v>
      </c>
      <c r="BB66" s="2">
        <v>1.05962990815728</v>
      </c>
      <c r="BC66" s="2">
        <v>1.0540412630932501</v>
      </c>
      <c r="BD66" s="2">
        <v>1.0436325901854</v>
      </c>
      <c r="BE66" s="2">
        <v>1.0436325901854</v>
      </c>
      <c r="BF66" s="2">
        <v>1.05027735329893</v>
      </c>
      <c r="BG66" s="2">
        <v>1.0442950125706301</v>
      </c>
      <c r="BH66" s="2">
        <v>0.15192504600000001</v>
      </c>
      <c r="BI66" s="2">
        <v>0.15192504600000001</v>
      </c>
      <c r="BJ66" s="2">
        <v>0.15122007300000001</v>
      </c>
      <c r="BK66" s="2">
        <v>0.19096596699999999</v>
      </c>
      <c r="BL66" s="2">
        <v>0.184118371</v>
      </c>
      <c r="BM66" s="2">
        <v>0.184118371</v>
      </c>
      <c r="BN66" s="2">
        <v>0.14526681899999999</v>
      </c>
      <c r="BO66" s="2">
        <v>0.18154208499999999</v>
      </c>
      <c r="BP66" s="2">
        <v>0.145164612</v>
      </c>
      <c r="BQ66" s="2">
        <v>0.145164612</v>
      </c>
      <c r="BR66" s="2">
        <v>0.152841594</v>
      </c>
      <c r="BS66" s="2">
        <v>0.19537253399999999</v>
      </c>
      <c r="BT66" s="2">
        <v>0.113948431</v>
      </c>
      <c r="BU66" s="2">
        <v>0.113948431</v>
      </c>
      <c r="BV66" s="2">
        <v>0.19592215599999999</v>
      </c>
      <c r="BW66" s="2">
        <v>0.28392197299999999</v>
      </c>
      <c r="BX66" s="2">
        <v>15.459514815632399</v>
      </c>
      <c r="BY66" s="2">
        <v>15.459514815632399</v>
      </c>
      <c r="BZ66" s="2">
        <v>15.459514815632399</v>
      </c>
      <c r="CA66" s="2">
        <v>15.459514815632399</v>
      </c>
      <c r="CB66" s="2">
        <v>2030582.11590672</v>
      </c>
      <c r="CC66" s="2">
        <v>595017.96833262197</v>
      </c>
      <c r="CD66" s="2">
        <v>4287370.3148479704</v>
      </c>
      <c r="CE66" s="2">
        <v>13111154.445748299</v>
      </c>
      <c r="CG66" s="2">
        <f t="shared" si="0"/>
        <v>2808292.2457102509</v>
      </c>
      <c r="CH66" s="2">
        <f t="shared" si="1"/>
        <v>20024124.844835613</v>
      </c>
      <c r="CI66" s="2">
        <f t="shared" si="7"/>
        <v>1298882.6099411547</v>
      </c>
      <c r="CJ66" s="2">
        <f t="shared" si="2"/>
        <v>164.64590946657376</v>
      </c>
      <c r="CK66" s="2">
        <f t="shared" si="3"/>
        <v>48.244582747805751</v>
      </c>
      <c r="CL66" s="2">
        <f t="shared" si="4"/>
        <v>180.88011790081495</v>
      </c>
      <c r="CM66" s="2">
        <f t="shared" si="5"/>
        <v>132.41993536740335</v>
      </c>
      <c r="CN66" s="2">
        <f t="shared" si="8"/>
        <v>1260286.9437429099</v>
      </c>
    </row>
    <row r="67" spans="1:92" x14ac:dyDescent="0.45">
      <c r="A67" s="2">
        <v>469</v>
      </c>
      <c r="B67" s="2" t="s">
        <v>147</v>
      </c>
      <c r="C67" s="2">
        <v>1</v>
      </c>
      <c r="D67" s="2">
        <v>2031</v>
      </c>
      <c r="E67" s="2">
        <v>2029</v>
      </c>
      <c r="F67" s="2">
        <v>0.13701383637054401</v>
      </c>
      <c r="G67" s="2">
        <v>4.0146740540619501E-2</v>
      </c>
      <c r="H67" s="2">
        <v>0.234962774661335</v>
      </c>
      <c r="I67" s="2">
        <v>0.58787664842749998</v>
      </c>
      <c r="J67" s="2">
        <v>152.13461407644499</v>
      </c>
      <c r="K67" s="2">
        <v>152.13461407644499</v>
      </c>
      <c r="L67" s="2">
        <v>123.567141689366</v>
      </c>
      <c r="M67" s="2">
        <v>101.096716379558</v>
      </c>
      <c r="N67" s="2">
        <v>132086.00341054599</v>
      </c>
      <c r="O67" s="2">
        <v>38702.824827336903</v>
      </c>
      <c r="P67" s="2">
        <v>278879.423139224</v>
      </c>
      <c r="Q67" s="2">
        <v>852843.94374413299</v>
      </c>
      <c r="R67" s="2">
        <v>1427.00756543482</v>
      </c>
      <c r="S67" s="2">
        <v>146662947.962556</v>
      </c>
      <c r="T67" s="2">
        <v>102776.57352003299</v>
      </c>
      <c r="U67" s="2">
        <v>96.762</v>
      </c>
      <c r="V67" s="2">
        <v>40271.400900443499</v>
      </c>
      <c r="W67" s="2">
        <v>9.4143316003881497E-4</v>
      </c>
      <c r="X67" s="2">
        <v>6.5919208672025196</v>
      </c>
      <c r="Y67" s="2">
        <v>6.5919208672025196</v>
      </c>
      <c r="Z67" s="2">
        <v>5.3843175877058096</v>
      </c>
      <c r="AA67" s="2">
        <v>3.8875912212219399</v>
      </c>
      <c r="AB67" s="2">
        <v>15.394935672615199</v>
      </c>
      <c r="AC67" s="2">
        <v>15.394935672615199</v>
      </c>
      <c r="AD67" s="2">
        <v>15.394935672615199</v>
      </c>
      <c r="AE67" s="2">
        <v>15.394935672615199</v>
      </c>
      <c r="AF67" s="2">
        <v>2027770.5479977101</v>
      </c>
      <c r="AG67" s="2">
        <v>594177.79836370703</v>
      </c>
      <c r="AH67" s="2">
        <v>4281380.5860398402</v>
      </c>
      <c r="AI67" s="2">
        <v>13092885.2939214</v>
      </c>
      <c r="AJ67" s="2">
        <v>130.14775753662701</v>
      </c>
      <c r="AK67" s="2">
        <v>130.14775753662701</v>
      </c>
      <c r="AL67" s="2">
        <v>102.787888429045</v>
      </c>
      <c r="AM67" s="2">
        <v>81.814189485721201</v>
      </c>
      <c r="AN67" s="2">
        <v>136.739678403829</v>
      </c>
      <c r="AO67" s="2">
        <v>136.739678403829</v>
      </c>
      <c r="AP67" s="2">
        <v>108.17220601675101</v>
      </c>
      <c r="AQ67" s="2">
        <v>85.701780706943097</v>
      </c>
      <c r="AR67" s="2">
        <v>20094853.153763399</v>
      </c>
      <c r="AS67" s="2">
        <v>5888039.31877515</v>
      </c>
      <c r="AT67" s="2">
        <v>34460333.193293303</v>
      </c>
      <c r="AU67" s="2">
        <v>86219722.296724707</v>
      </c>
      <c r="AV67" s="2">
        <v>1.0510324382910901</v>
      </c>
      <c r="AW67" s="2">
        <v>1.0510324382910901</v>
      </c>
      <c r="AX67" s="2">
        <v>1.0527646653520299</v>
      </c>
      <c r="AY67" s="2">
        <v>1.0478979143899201</v>
      </c>
      <c r="AZ67" s="2">
        <v>1.0974872080550699</v>
      </c>
      <c r="BA67" s="2">
        <v>1.0974872080550699</v>
      </c>
      <c r="BB67" s="2">
        <v>1.06001440135956</v>
      </c>
      <c r="BC67" s="2">
        <v>1.0544242253799301</v>
      </c>
      <c r="BD67" s="2">
        <v>1.0440129555325799</v>
      </c>
      <c r="BE67" s="2">
        <v>1.0440129555325799</v>
      </c>
      <c r="BF67" s="2">
        <v>1.0506584528694001</v>
      </c>
      <c r="BG67" s="2">
        <v>1.0446744337754601</v>
      </c>
      <c r="BH67" s="2">
        <v>0.15192504600000001</v>
      </c>
      <c r="BI67" s="2">
        <v>0.15192504600000001</v>
      </c>
      <c r="BJ67" s="2">
        <v>0.15122007300000001</v>
      </c>
      <c r="BK67" s="2">
        <v>0.19096596699999999</v>
      </c>
      <c r="BL67" s="2">
        <v>0.184118371</v>
      </c>
      <c r="BM67" s="2">
        <v>0.184118371</v>
      </c>
      <c r="BN67" s="2">
        <v>0.14526681899999999</v>
      </c>
      <c r="BO67" s="2">
        <v>0.18154208499999999</v>
      </c>
      <c r="BP67" s="2">
        <v>0.145164612</v>
      </c>
      <c r="BQ67" s="2">
        <v>0.145164612</v>
      </c>
      <c r="BR67" s="2">
        <v>0.152841594</v>
      </c>
      <c r="BS67" s="2">
        <v>0.19537253399999999</v>
      </c>
      <c r="BT67" s="2">
        <v>0.113948431</v>
      </c>
      <c r="BU67" s="2">
        <v>0.113948431</v>
      </c>
      <c r="BV67" s="2">
        <v>0.19592215599999999</v>
      </c>
      <c r="BW67" s="2">
        <v>0.28392197299999999</v>
      </c>
      <c r="BX67" s="2">
        <v>15.394935672615199</v>
      </c>
      <c r="BY67" s="2">
        <v>15.394935672615199</v>
      </c>
      <c r="BZ67" s="2">
        <v>15.394935672615199</v>
      </c>
      <c r="CA67" s="2">
        <v>15.394935672615199</v>
      </c>
      <c r="CB67" s="2">
        <v>2027770.5479977101</v>
      </c>
      <c r="CC67" s="2">
        <v>594177.79836370703</v>
      </c>
      <c r="CD67" s="2">
        <v>4281380.5860398402</v>
      </c>
      <c r="CE67" s="2">
        <v>13092885.2939214</v>
      </c>
      <c r="CG67" s="2">
        <f t="shared" si="0"/>
        <v>2838174.2169606639</v>
      </c>
      <c r="CH67" s="2">
        <f t="shared" si="1"/>
        <v>19996214.226322658</v>
      </c>
      <c r="CI67" s="2">
        <f t="shared" si="7"/>
        <v>1302512.1951212399</v>
      </c>
      <c r="CJ67" s="2">
        <f t="shared" si="2"/>
        <v>165.10750426318248</v>
      </c>
      <c r="CK67" s="2">
        <f t="shared" si="3"/>
        <v>48.378531034171125</v>
      </c>
      <c r="CL67" s="2">
        <f t="shared" si="4"/>
        <v>181.38499065965789</v>
      </c>
      <c r="CM67" s="2">
        <f t="shared" si="5"/>
        <v>132.79002627390159</v>
      </c>
      <c r="CN67" s="2">
        <f t="shared" si="8"/>
        <v>1263809.3702939029</v>
      </c>
    </row>
    <row r="68" spans="1:92" x14ac:dyDescent="0.45">
      <c r="A68" s="2">
        <v>491</v>
      </c>
      <c r="B68" s="2" t="s">
        <v>147</v>
      </c>
      <c r="C68" s="2">
        <v>1</v>
      </c>
      <c r="D68" s="2">
        <v>2032</v>
      </c>
      <c r="E68" s="2">
        <v>2030</v>
      </c>
      <c r="F68" s="2">
        <v>0.13697717448413499</v>
      </c>
      <c r="G68" s="2">
        <v>4.0138693890551802E-2</v>
      </c>
      <c r="H68" s="2">
        <v>0.23494378847612399</v>
      </c>
      <c r="I68" s="2">
        <v>0.58794034314918697</v>
      </c>
      <c r="J68" s="2">
        <v>152.29942200725</v>
      </c>
      <c r="K68" s="2">
        <v>152.29942200725</v>
      </c>
      <c r="L68" s="2">
        <v>123.721364029657</v>
      </c>
      <c r="M68" s="2">
        <v>101.242825595</v>
      </c>
      <c r="N68" s="2">
        <v>132429.72775061001</v>
      </c>
      <c r="O68" s="2">
        <v>38806.146529227102</v>
      </c>
      <c r="P68" s="2">
        <v>279611.35615770001</v>
      </c>
      <c r="Q68" s="2">
        <v>855075.65547982801</v>
      </c>
      <c r="R68" s="2">
        <v>1429.7807965826701</v>
      </c>
      <c r="S68" s="2">
        <v>147243298.520013</v>
      </c>
      <c r="T68" s="2">
        <v>102983.12781367599</v>
      </c>
      <c r="U68" s="2">
        <v>96.762</v>
      </c>
      <c r="V68" s="2">
        <v>40547.648510924599</v>
      </c>
      <c r="W68" s="2">
        <v>9.3954112321832498E-4</v>
      </c>
      <c r="X68" s="2">
        <v>6.6417574052126804</v>
      </c>
      <c r="Y68" s="2">
        <v>6.6417574052126804</v>
      </c>
      <c r="Z68" s="2">
        <v>5.42356853520094</v>
      </c>
      <c r="AA68" s="2">
        <v>3.91872904386855</v>
      </c>
      <c r="AB68" s="2">
        <v>15.509907065410999</v>
      </c>
      <c r="AC68" s="2">
        <v>15.509907065410999</v>
      </c>
      <c r="AD68" s="2">
        <v>15.509907065410999</v>
      </c>
      <c r="AE68" s="2">
        <v>15.509907065410999</v>
      </c>
      <c r="AF68" s="2">
        <v>2048641.6375391399</v>
      </c>
      <c r="AG68" s="2">
        <v>600277.21624087996</v>
      </c>
      <c r="AH68" s="2">
        <v>4325393.9353448199</v>
      </c>
      <c r="AI68" s="2">
        <v>13227530.3087701</v>
      </c>
      <c r="AJ68" s="2">
        <v>130.14775753662701</v>
      </c>
      <c r="AK68" s="2">
        <v>130.14775753662701</v>
      </c>
      <c r="AL68" s="2">
        <v>102.787888429045</v>
      </c>
      <c r="AM68" s="2">
        <v>81.814189485721201</v>
      </c>
      <c r="AN68" s="2">
        <v>136.789514941839</v>
      </c>
      <c r="AO68" s="2">
        <v>136.789514941839</v>
      </c>
      <c r="AP68" s="2">
        <v>108.211456964246</v>
      </c>
      <c r="AQ68" s="2">
        <v>85.732918529589696</v>
      </c>
      <c r="AR68" s="2">
        <v>20168970.992995601</v>
      </c>
      <c r="AS68" s="2">
        <v>5910153.6867299797</v>
      </c>
      <c r="AT68" s="2">
        <v>34593898.382013001</v>
      </c>
      <c r="AU68" s="2">
        <v>86570275.458275199</v>
      </c>
      <c r="AV68" s="2">
        <v>1.05138799834173</v>
      </c>
      <c r="AW68" s="2">
        <v>1.05138799834173</v>
      </c>
      <c r="AX68" s="2">
        <v>1.0531238597213199</v>
      </c>
      <c r="AY68" s="2">
        <v>1.04825439084938</v>
      </c>
      <c r="AZ68" s="2">
        <v>1.0978584835676499</v>
      </c>
      <c r="BA68" s="2">
        <v>1.0978584835676499</v>
      </c>
      <c r="BB68" s="2">
        <v>1.0603760692772599</v>
      </c>
      <c r="BC68" s="2">
        <v>1.0547829219757201</v>
      </c>
      <c r="BD68" s="2">
        <v>1.0443661409204099</v>
      </c>
      <c r="BE68" s="2">
        <v>1.0443661409204099</v>
      </c>
      <c r="BF68" s="2">
        <v>1.05101692861687</v>
      </c>
      <c r="BG68" s="2">
        <v>1.0450298136634499</v>
      </c>
      <c r="BH68" s="2">
        <v>0.15192504600000001</v>
      </c>
      <c r="BI68" s="2">
        <v>0.15192504600000001</v>
      </c>
      <c r="BJ68" s="2">
        <v>0.15122007300000001</v>
      </c>
      <c r="BK68" s="2">
        <v>0.19096596699999999</v>
      </c>
      <c r="BL68" s="2">
        <v>0.184118371</v>
      </c>
      <c r="BM68" s="2">
        <v>0.184118371</v>
      </c>
      <c r="BN68" s="2">
        <v>0.14526681899999999</v>
      </c>
      <c r="BO68" s="2">
        <v>0.18154208499999999</v>
      </c>
      <c r="BP68" s="2">
        <v>0.145164612</v>
      </c>
      <c r="BQ68" s="2">
        <v>0.145164612</v>
      </c>
      <c r="BR68" s="2">
        <v>0.152841594</v>
      </c>
      <c r="BS68" s="2">
        <v>0.19537253399999999</v>
      </c>
      <c r="BT68" s="2">
        <v>0.113948431</v>
      </c>
      <c r="BU68" s="2">
        <v>0.113948431</v>
      </c>
      <c r="BV68" s="2">
        <v>0.19592215599999999</v>
      </c>
      <c r="BW68" s="2">
        <v>0.28392197299999999</v>
      </c>
      <c r="BX68" s="2">
        <v>15.509907065410999</v>
      </c>
      <c r="BY68" s="2">
        <v>15.509907065410999</v>
      </c>
      <c r="BZ68" s="2">
        <v>15.509907065410999</v>
      </c>
      <c r="CA68" s="2">
        <v>15.509907065410999</v>
      </c>
      <c r="CB68" s="2">
        <v>2048641.6375391399</v>
      </c>
      <c r="CC68" s="2">
        <v>600277.21624087996</v>
      </c>
      <c r="CD68" s="2">
        <v>4325393.9353448199</v>
      </c>
      <c r="CE68" s="2">
        <v>13227530.3087701</v>
      </c>
      <c r="CG68" s="2">
        <f t="shared" ref="CG68:CG131" si="11">+(IF((N68*(AJ68*AZ68-AJ68)*BT68+P68*(AL68*BB68-AL68)*BV68+Q68*(AM68*BC68-AM68)*BW68+N68*(AJ68*BD68-AJ68)*(1-BT68)+P68*(AL68*BF68-AL68)*(1-BV68)+Q68*(AM68*BG68-AM68)*(1-BW68))&lt;0,0,(N68*(AJ68*AZ68-AJ68)*BT68+P68*(AL68*BB68-AL68)*BV68+Q68*(AM68*BC68-AM68)*BW68+N68*(AJ68*BD68-AJ68)*(1-BT68)+P68*(AL68*BF68-AL68)*(1-BV68)+Q68*(AM68*BG68-AM68)*(1-BW68))))/2</f>
        <v>2866286.1764836237</v>
      </c>
      <c r="CH68" s="2">
        <f t="shared" ref="CH68:CH131" si="12">+SUM(CB68:CE68)</f>
        <v>20201843.097894941</v>
      </c>
      <c r="CI68" s="2">
        <f t="shared" ref="CI68:CI131" si="13">+SUM(N68:Q68)</f>
        <v>1305922.8859173651</v>
      </c>
      <c r="CJ68" s="2">
        <f t="shared" ref="CJ68:CJ131" si="14">+N68/800</f>
        <v>165.53715968826251</v>
      </c>
      <c r="CK68" s="2">
        <f t="shared" ref="CK68:CK131" si="15">+O68/(1600/2)</f>
        <v>48.507683161533876</v>
      </c>
      <c r="CL68" s="2">
        <f t="shared" ref="CL68:CL131" si="16">+P68/(3075/2)</f>
        <v>181.86104465541464</v>
      </c>
      <c r="CM68" s="2">
        <f t="shared" ref="CM68:CM131" si="17">+Q68/(12845/2)</f>
        <v>133.1375096114952</v>
      </c>
      <c r="CN68" s="2">
        <f t="shared" si="8"/>
        <v>1267116.7393881381</v>
      </c>
    </row>
    <row r="69" spans="1:92" x14ac:dyDescent="0.45">
      <c r="A69" s="2">
        <v>513</v>
      </c>
      <c r="B69" s="2" t="s">
        <v>147</v>
      </c>
      <c r="C69" s="2">
        <v>1</v>
      </c>
      <c r="D69" s="2">
        <v>2033</v>
      </c>
      <c r="E69" s="2">
        <v>2031</v>
      </c>
      <c r="F69" s="2">
        <v>0.13691017235393099</v>
      </c>
      <c r="G69" s="2">
        <v>4.0123626185202099E-2</v>
      </c>
      <c r="H69" s="2">
        <v>0.23490966132527499</v>
      </c>
      <c r="I69" s="2">
        <v>0.58805654013558994</v>
      </c>
      <c r="J69" s="2">
        <v>152.55039279868299</v>
      </c>
      <c r="K69" s="2">
        <v>152.55039279868299</v>
      </c>
      <c r="L69" s="2">
        <v>123.962980308585</v>
      </c>
      <c r="M69" s="2">
        <v>101.476685875775</v>
      </c>
      <c r="N69" s="2">
        <v>132761.35201678399</v>
      </c>
      <c r="O69" s="2">
        <v>38907.750743259603</v>
      </c>
      <c r="P69" s="2">
        <v>280322.62372160697</v>
      </c>
      <c r="Q69" s="2">
        <v>857239.331216853</v>
      </c>
      <c r="R69" s="2">
        <v>1433.5447610769099</v>
      </c>
      <c r="S69" s="2">
        <v>147927623.27614701</v>
      </c>
      <c r="T69" s="2">
        <v>103190.097227951</v>
      </c>
      <c r="U69" s="2">
        <v>96.762</v>
      </c>
      <c r="V69" s="2">
        <v>40825.791082608601</v>
      </c>
      <c r="W69" s="2">
        <v>9.3765288890180695E-4</v>
      </c>
      <c r="X69" s="2">
        <v>6.6880327484725397</v>
      </c>
      <c r="Y69" s="2">
        <v>6.6880327484725397</v>
      </c>
      <c r="Z69" s="2">
        <v>5.4604893659561604</v>
      </c>
      <c r="AA69" s="2">
        <v>3.9478938764698199</v>
      </c>
      <c r="AB69" s="2">
        <v>15.714602513584101</v>
      </c>
      <c r="AC69" s="2">
        <v>15.714602513584101</v>
      </c>
      <c r="AD69" s="2">
        <v>15.714602513584101</v>
      </c>
      <c r="AE69" s="2">
        <v>15.714602513584101</v>
      </c>
      <c r="AF69" s="2">
        <v>2081080.5325829999</v>
      </c>
      <c r="AG69" s="2">
        <v>609823.16779070604</v>
      </c>
      <c r="AH69" s="2">
        <v>4393981.3203024603</v>
      </c>
      <c r="AI69" s="2">
        <v>13437174.044907801</v>
      </c>
      <c r="AJ69" s="2">
        <v>130.14775753662701</v>
      </c>
      <c r="AK69" s="2">
        <v>130.14775753662701</v>
      </c>
      <c r="AL69" s="2">
        <v>102.787888429045</v>
      </c>
      <c r="AM69" s="2">
        <v>81.814189485721201</v>
      </c>
      <c r="AN69" s="2">
        <v>136.83579028509899</v>
      </c>
      <c r="AO69" s="2">
        <v>136.83579028509899</v>
      </c>
      <c r="AP69" s="2">
        <v>108.24837779500101</v>
      </c>
      <c r="AQ69" s="2">
        <v>85.762083362191007</v>
      </c>
      <c r="AR69" s="2">
        <v>20252796.398644801</v>
      </c>
      <c r="AS69" s="2">
        <v>5935392.6587975398</v>
      </c>
      <c r="AT69" s="2">
        <v>34749627.884452701</v>
      </c>
      <c r="AU69" s="2">
        <v>86989806.334252194</v>
      </c>
      <c r="AV69" s="2">
        <v>1.0517302670401101</v>
      </c>
      <c r="AW69" s="2">
        <v>1.0517302670401101</v>
      </c>
      <c r="AX69" s="2">
        <v>1.0534721176419699</v>
      </c>
      <c r="AY69" s="2">
        <v>1.04859921500036</v>
      </c>
      <c r="AZ69" s="2">
        <v>1.0982158802611299</v>
      </c>
      <c r="BA69" s="2">
        <v>1.0982158802611299</v>
      </c>
      <c r="BB69" s="2">
        <v>1.06072672543378</v>
      </c>
      <c r="BC69" s="2">
        <v>1.05512989369243</v>
      </c>
      <c r="BD69" s="2">
        <v>1.04470612372432</v>
      </c>
      <c r="BE69" s="2">
        <v>1.04470612372432</v>
      </c>
      <c r="BF69" s="2">
        <v>1.05136448979569</v>
      </c>
      <c r="BG69" s="2">
        <v>1.04537357708709</v>
      </c>
      <c r="BH69" s="2">
        <v>0.15192504600000001</v>
      </c>
      <c r="BI69" s="2">
        <v>0.15192504600000001</v>
      </c>
      <c r="BJ69" s="2">
        <v>0.15122007300000001</v>
      </c>
      <c r="BK69" s="2">
        <v>0.19096596699999999</v>
      </c>
      <c r="BL69" s="2">
        <v>0.184118371</v>
      </c>
      <c r="BM69" s="2">
        <v>0.184118371</v>
      </c>
      <c r="BN69" s="2">
        <v>0.14526681899999999</v>
      </c>
      <c r="BO69" s="2">
        <v>0.18154208499999999</v>
      </c>
      <c r="BP69" s="2">
        <v>0.145164612</v>
      </c>
      <c r="BQ69" s="2">
        <v>0.145164612</v>
      </c>
      <c r="BR69" s="2">
        <v>0.152841594</v>
      </c>
      <c r="BS69" s="2">
        <v>0.19537253399999999</v>
      </c>
      <c r="BT69" s="2">
        <v>0.113948431</v>
      </c>
      <c r="BU69" s="2">
        <v>0.113948431</v>
      </c>
      <c r="BV69" s="2">
        <v>0.19592215599999999</v>
      </c>
      <c r="BW69" s="2">
        <v>0.28392197299999999</v>
      </c>
      <c r="BX69" s="2">
        <v>15.714602513584101</v>
      </c>
      <c r="BY69" s="2">
        <v>15.714602513584101</v>
      </c>
      <c r="BZ69" s="2">
        <v>15.714602513584101</v>
      </c>
      <c r="CA69" s="2">
        <v>15.714602513584101</v>
      </c>
      <c r="CB69" s="2">
        <v>2081080.5325829999</v>
      </c>
      <c r="CC69" s="2">
        <v>609823.16779070604</v>
      </c>
      <c r="CD69" s="2">
        <v>4393981.3203024603</v>
      </c>
      <c r="CE69" s="2">
        <v>13437174.044907801</v>
      </c>
      <c r="CG69" s="2">
        <f t="shared" si="11"/>
        <v>2893594.8722606907</v>
      </c>
      <c r="CH69" s="2">
        <f t="shared" si="12"/>
        <v>20522059.065583967</v>
      </c>
      <c r="CI69" s="2">
        <f t="shared" si="13"/>
        <v>1309231.0576985036</v>
      </c>
      <c r="CJ69" s="2">
        <f t="shared" si="14"/>
        <v>165.95169002097998</v>
      </c>
      <c r="CK69" s="2">
        <f t="shared" si="15"/>
        <v>48.634688429074501</v>
      </c>
      <c r="CL69" s="2">
        <f t="shared" si="16"/>
        <v>182.32365770511024</v>
      </c>
      <c r="CM69" s="2">
        <f t="shared" si="17"/>
        <v>133.47439956665676</v>
      </c>
      <c r="CN69" s="2">
        <f t="shared" ref="CN69:CN132" si="18">+SUM(N69,P69,Q69)</f>
        <v>1270323.3069552439</v>
      </c>
    </row>
    <row r="70" spans="1:92" x14ac:dyDescent="0.45">
      <c r="A70" s="2">
        <v>535</v>
      </c>
      <c r="B70" s="2" t="s">
        <v>147</v>
      </c>
      <c r="C70" s="2">
        <v>1</v>
      </c>
      <c r="D70" s="2">
        <v>2034</v>
      </c>
      <c r="E70" s="2">
        <v>2032</v>
      </c>
      <c r="F70" s="2">
        <v>0.13691736403099</v>
      </c>
      <c r="G70" s="2">
        <v>4.0125614241420297E-2</v>
      </c>
      <c r="H70" s="2">
        <v>0.23491411124571801</v>
      </c>
      <c r="I70" s="2">
        <v>0.58804291048186996</v>
      </c>
      <c r="J70" s="2">
        <v>152.57697854589199</v>
      </c>
      <c r="K70" s="2">
        <v>152.57697854589199</v>
      </c>
      <c r="L70" s="2">
        <v>123.980817248517</v>
      </c>
      <c r="M70" s="2">
        <v>101.486937627842</v>
      </c>
      <c r="N70" s="2">
        <v>133127.03962681899</v>
      </c>
      <c r="O70" s="2">
        <v>39014.804842130499</v>
      </c>
      <c r="P70" s="2">
        <v>281093.86457550398</v>
      </c>
      <c r="Q70" s="2">
        <v>859598.45490588294</v>
      </c>
      <c r="R70" s="2">
        <v>1434.78487692043</v>
      </c>
      <c r="S70" s="2">
        <v>148353144.34202701</v>
      </c>
      <c r="T70" s="2">
        <v>103397.482597144</v>
      </c>
      <c r="U70" s="2">
        <v>96.762</v>
      </c>
      <c r="V70" s="2">
        <v>41105.841614261401</v>
      </c>
      <c r="W70" s="2">
        <v>9.3576844944721297E-4</v>
      </c>
      <c r="X70" s="2">
        <v>6.7325782520414803</v>
      </c>
      <c r="Y70" s="2">
        <v>6.7325782520414803</v>
      </c>
      <c r="Z70" s="2">
        <v>5.4962860622484104</v>
      </c>
      <c r="AA70" s="2">
        <v>3.9761053848971502</v>
      </c>
      <c r="AB70" s="2">
        <v>15.6966427572237</v>
      </c>
      <c r="AC70" s="2">
        <v>15.6966427572237</v>
      </c>
      <c r="AD70" s="2">
        <v>15.6966427572237</v>
      </c>
      <c r="AE70" s="2">
        <v>15.6966427572237</v>
      </c>
      <c r="AF70" s="2">
        <v>2083907.51457348</v>
      </c>
      <c r="AG70" s="2">
        <v>610721.06390405097</v>
      </c>
      <c r="AH70" s="2">
        <v>4400124.0813257098</v>
      </c>
      <c r="AI70" s="2">
        <v>13455779.539552299</v>
      </c>
      <c r="AJ70" s="2">
        <v>130.14775753662701</v>
      </c>
      <c r="AK70" s="2">
        <v>130.14775753662701</v>
      </c>
      <c r="AL70" s="2">
        <v>102.787888429045</v>
      </c>
      <c r="AM70" s="2">
        <v>81.814189485721201</v>
      </c>
      <c r="AN70" s="2">
        <v>136.88033578866799</v>
      </c>
      <c r="AO70" s="2">
        <v>136.88033578866799</v>
      </c>
      <c r="AP70" s="2">
        <v>108.284174491293</v>
      </c>
      <c r="AQ70" s="2">
        <v>85.790294870618297</v>
      </c>
      <c r="AR70" s="2">
        <v>20312121.469019301</v>
      </c>
      <c r="AS70" s="2">
        <v>5952761.0413699299</v>
      </c>
      <c r="AT70" s="2">
        <v>34850247.053615101</v>
      </c>
      <c r="AU70" s="2">
        <v>87238014.778022707</v>
      </c>
      <c r="AV70" s="2">
        <v>1.0521068722331699</v>
      </c>
      <c r="AW70" s="2">
        <v>1.0521068722331699</v>
      </c>
      <c r="AX70" s="2">
        <v>1.0538489066938901</v>
      </c>
      <c r="AY70" s="2">
        <v>1.0489743620224099</v>
      </c>
      <c r="AZ70" s="2">
        <v>1.0986091310941399</v>
      </c>
      <c r="BA70" s="2">
        <v>1.0986091310941399</v>
      </c>
      <c r="BB70" s="2">
        <v>1.0611061091977401</v>
      </c>
      <c r="BC70" s="2">
        <v>1.0555073771311301</v>
      </c>
      <c r="BD70" s="2">
        <v>1.04508021370134</v>
      </c>
      <c r="BE70" s="2">
        <v>1.04508021370134</v>
      </c>
      <c r="BF70" s="2">
        <v>1.051740525025</v>
      </c>
      <c r="BG70" s="2">
        <v>1.0457475701044101</v>
      </c>
      <c r="BH70" s="2">
        <v>0.15192504600000001</v>
      </c>
      <c r="BI70" s="2">
        <v>0.15192504600000001</v>
      </c>
      <c r="BJ70" s="2">
        <v>0.15122007300000001</v>
      </c>
      <c r="BK70" s="2">
        <v>0.19096596699999999</v>
      </c>
      <c r="BL70" s="2">
        <v>0.184118371</v>
      </c>
      <c r="BM70" s="2">
        <v>0.184118371</v>
      </c>
      <c r="BN70" s="2">
        <v>0.14526681899999999</v>
      </c>
      <c r="BO70" s="2">
        <v>0.18154208499999999</v>
      </c>
      <c r="BP70" s="2">
        <v>0.145164612</v>
      </c>
      <c r="BQ70" s="2">
        <v>0.145164612</v>
      </c>
      <c r="BR70" s="2">
        <v>0.152841594</v>
      </c>
      <c r="BS70" s="2">
        <v>0.19537253399999999</v>
      </c>
      <c r="BT70" s="2">
        <v>0.113948431</v>
      </c>
      <c r="BU70" s="2">
        <v>0.113948431</v>
      </c>
      <c r="BV70" s="2">
        <v>0.19592215599999999</v>
      </c>
      <c r="BW70" s="2">
        <v>0.28392197299999999</v>
      </c>
      <c r="BX70" s="2">
        <v>15.6966427572237</v>
      </c>
      <c r="BY70" s="2">
        <v>15.6966427572237</v>
      </c>
      <c r="BZ70" s="2">
        <v>15.6966427572237</v>
      </c>
      <c r="CA70" s="2">
        <v>15.6966427572237</v>
      </c>
      <c r="CB70" s="2">
        <v>2083907.51457348</v>
      </c>
      <c r="CC70" s="2">
        <v>610721.06390405097</v>
      </c>
      <c r="CD70" s="2">
        <v>4400124.0813257098</v>
      </c>
      <c r="CE70" s="2">
        <v>13455779.539552299</v>
      </c>
      <c r="CG70" s="2">
        <f t="shared" si="11"/>
        <v>2923445.9533518525</v>
      </c>
      <c r="CH70" s="2">
        <f t="shared" si="12"/>
        <v>20550532.199355539</v>
      </c>
      <c r="CI70" s="2">
        <f t="shared" si="13"/>
        <v>1312834.1639503364</v>
      </c>
      <c r="CJ70" s="2">
        <f t="shared" si="14"/>
        <v>166.40879953352373</v>
      </c>
      <c r="CK70" s="2">
        <f t="shared" si="15"/>
        <v>48.768506052663128</v>
      </c>
      <c r="CL70" s="2">
        <f t="shared" si="16"/>
        <v>182.82527777268552</v>
      </c>
      <c r="CM70" s="2">
        <f t="shared" si="17"/>
        <v>133.84172127767738</v>
      </c>
      <c r="CN70" s="2">
        <f t="shared" si="18"/>
        <v>1273819.3591082059</v>
      </c>
    </row>
    <row r="71" spans="1:92" x14ac:dyDescent="0.45">
      <c r="A71" s="2">
        <v>557</v>
      </c>
      <c r="B71" s="2" t="s">
        <v>147</v>
      </c>
      <c r="C71" s="2">
        <v>1</v>
      </c>
      <c r="D71" s="2">
        <v>2035</v>
      </c>
      <c r="E71" s="2">
        <v>2033</v>
      </c>
      <c r="F71" s="2">
        <v>0.13692662727983099</v>
      </c>
      <c r="G71" s="2">
        <v>4.01281293998213E-2</v>
      </c>
      <c r="H71" s="2">
        <v>0.23491898285808499</v>
      </c>
      <c r="I71" s="2">
        <v>0.58802626046226203</v>
      </c>
      <c r="J71" s="2">
        <v>152.603583159561</v>
      </c>
      <c r="K71" s="2">
        <v>152.603583159561</v>
      </c>
      <c r="L71" s="2">
        <v>123.997136891862</v>
      </c>
      <c r="M71" s="2">
        <v>101.495220269703</v>
      </c>
      <c r="N71" s="2">
        <v>133494.04493048001</v>
      </c>
      <c r="O71" s="2">
        <v>39122.166487955998</v>
      </c>
      <c r="P71" s="2">
        <v>281867.60615561501</v>
      </c>
      <c r="Q71" s="2">
        <v>861965.42094484996</v>
      </c>
      <c r="R71" s="2">
        <v>1436.0078168989601</v>
      </c>
      <c r="S71" s="2">
        <v>148777998.78340599</v>
      </c>
      <c r="T71" s="2">
        <v>103605.284757216</v>
      </c>
      <c r="U71" s="2">
        <v>96.762</v>
      </c>
      <c r="V71" s="2">
        <v>41387.813193815498</v>
      </c>
      <c r="W71" s="2">
        <v>9.3388779722785296E-4</v>
      </c>
      <c r="X71" s="2">
        <v>6.7815925733958498</v>
      </c>
      <c r="Y71" s="2">
        <v>6.7815925733958498</v>
      </c>
      <c r="Z71" s="2">
        <v>5.5350154132784199</v>
      </c>
      <c r="AA71" s="2">
        <v>4.0067977344444001</v>
      </c>
      <c r="AB71" s="2">
        <v>15.6742330495383</v>
      </c>
      <c r="AC71" s="2">
        <v>15.6742330495383</v>
      </c>
      <c r="AD71" s="2">
        <v>15.6742330495383</v>
      </c>
      <c r="AE71" s="2">
        <v>15.6742330495383</v>
      </c>
      <c r="AF71" s="2">
        <v>2086664.2443058901</v>
      </c>
      <c r="AG71" s="2">
        <v>611527.14347781194</v>
      </c>
      <c r="AH71" s="2">
        <v>4405930.7421518303</v>
      </c>
      <c r="AI71" s="2">
        <v>13473546.5112179</v>
      </c>
      <c r="AJ71" s="2">
        <v>130.14775753662701</v>
      </c>
      <c r="AK71" s="2">
        <v>130.14775753662701</v>
      </c>
      <c r="AL71" s="2">
        <v>102.787888429045</v>
      </c>
      <c r="AM71" s="2">
        <v>81.814189485721201</v>
      </c>
      <c r="AN71" s="2">
        <v>136.92935011002299</v>
      </c>
      <c r="AO71" s="2">
        <v>136.92935011002299</v>
      </c>
      <c r="AP71" s="2">
        <v>108.322903842323</v>
      </c>
      <c r="AQ71" s="2">
        <v>85.820987220165605</v>
      </c>
      <c r="AR71" s="2">
        <v>20371669.5868547</v>
      </c>
      <c r="AS71" s="2">
        <v>5970182.7870270004</v>
      </c>
      <c r="AT71" s="2">
        <v>34950776.145859301</v>
      </c>
      <c r="AU71" s="2">
        <v>87485370.263665602</v>
      </c>
      <c r="AV71" s="2">
        <v>1.0524839312019401</v>
      </c>
      <c r="AW71" s="2">
        <v>1.0524839312019401</v>
      </c>
      <c r="AX71" s="2">
        <v>1.0542260151503</v>
      </c>
      <c r="AY71" s="2">
        <v>1.04934985742721</v>
      </c>
      <c r="AZ71" s="2">
        <v>1.0990028557593601</v>
      </c>
      <c r="BA71" s="2">
        <v>1.0990028557593601</v>
      </c>
      <c r="BB71" s="2">
        <v>1.06148581456573</v>
      </c>
      <c r="BC71" s="2">
        <v>1.0558852111223</v>
      </c>
      <c r="BD71" s="2">
        <v>1.04545475442344</v>
      </c>
      <c r="BE71" s="2">
        <v>1.04545475442344</v>
      </c>
      <c r="BF71" s="2">
        <v>1.0521168790197799</v>
      </c>
      <c r="BG71" s="2">
        <v>1.0461219104327899</v>
      </c>
      <c r="BH71" s="2">
        <v>0.15192504600000001</v>
      </c>
      <c r="BI71" s="2">
        <v>0.15192504600000001</v>
      </c>
      <c r="BJ71" s="2">
        <v>0.15122007300000001</v>
      </c>
      <c r="BK71" s="2">
        <v>0.19096596699999999</v>
      </c>
      <c r="BL71" s="2">
        <v>0.184118371</v>
      </c>
      <c r="BM71" s="2">
        <v>0.184118371</v>
      </c>
      <c r="BN71" s="2">
        <v>0.14526681899999999</v>
      </c>
      <c r="BO71" s="2">
        <v>0.18154208499999999</v>
      </c>
      <c r="BP71" s="2">
        <v>0.145164612</v>
      </c>
      <c r="BQ71" s="2">
        <v>0.145164612</v>
      </c>
      <c r="BR71" s="2">
        <v>0.152841594</v>
      </c>
      <c r="BS71" s="2">
        <v>0.19537253399999999</v>
      </c>
      <c r="BT71" s="2">
        <v>0.113948431</v>
      </c>
      <c r="BU71" s="2">
        <v>0.113948431</v>
      </c>
      <c r="BV71" s="2">
        <v>0.19592215599999999</v>
      </c>
      <c r="BW71" s="2">
        <v>0.28392197299999999</v>
      </c>
      <c r="BX71" s="2">
        <v>15.6742330495383</v>
      </c>
      <c r="BY71" s="2">
        <v>15.6742330495383</v>
      </c>
      <c r="BZ71" s="2">
        <v>15.6742330495383</v>
      </c>
      <c r="CA71" s="2">
        <v>15.6742330495383</v>
      </c>
      <c r="CB71" s="2">
        <v>2086664.2443058901</v>
      </c>
      <c r="CC71" s="2">
        <v>611527.14347781194</v>
      </c>
      <c r="CD71" s="2">
        <v>4405930.7421518303</v>
      </c>
      <c r="CE71" s="2">
        <v>13473546.5112179</v>
      </c>
      <c r="CG71" s="2">
        <f t="shared" si="11"/>
        <v>2953465.063418712</v>
      </c>
      <c r="CH71" s="2">
        <f t="shared" si="12"/>
        <v>20577668.641153432</v>
      </c>
      <c r="CI71" s="2">
        <f t="shared" si="13"/>
        <v>1316449.2385189009</v>
      </c>
      <c r="CJ71" s="2">
        <f t="shared" si="14"/>
        <v>166.86755616310001</v>
      </c>
      <c r="CK71" s="2">
        <f t="shared" si="15"/>
        <v>48.902708109944996</v>
      </c>
      <c r="CL71" s="2">
        <f t="shared" si="16"/>
        <v>183.32852432885528</v>
      </c>
      <c r="CM71" s="2">
        <f t="shared" si="17"/>
        <v>134.21026406303619</v>
      </c>
      <c r="CN71" s="2">
        <f t="shared" si="18"/>
        <v>1277327.072030945</v>
      </c>
    </row>
    <row r="72" spans="1:92" x14ac:dyDescent="0.45">
      <c r="A72" s="2">
        <v>579</v>
      </c>
      <c r="B72" s="2" t="s">
        <v>147</v>
      </c>
      <c r="C72" s="2">
        <v>1</v>
      </c>
      <c r="D72" s="2">
        <v>2036</v>
      </c>
      <c r="E72" s="2">
        <v>2034</v>
      </c>
      <c r="F72" s="2">
        <v>0.13693623067472199</v>
      </c>
      <c r="G72" s="2">
        <v>4.0130723622855698E-2</v>
      </c>
      <c r="H72" s="2">
        <v>0.23492401613665501</v>
      </c>
      <c r="I72" s="2">
        <v>0.58800902956576695</v>
      </c>
      <c r="J72" s="2">
        <v>152.62926024005901</v>
      </c>
      <c r="K72" s="2">
        <v>152.62926024005901</v>
      </c>
      <c r="L72" s="2">
        <v>124.012502775058</v>
      </c>
      <c r="M72" s="2">
        <v>101.502544823156</v>
      </c>
      <c r="N72" s="2">
        <v>133862.20519975101</v>
      </c>
      <c r="O72" s="2">
        <v>39229.845410144502</v>
      </c>
      <c r="P72" s="2">
        <v>282643.72594221903</v>
      </c>
      <c r="Q72" s="2">
        <v>864339.71705211198</v>
      </c>
      <c r="R72" s="2">
        <v>1437.2209955831099</v>
      </c>
      <c r="S72" s="2">
        <v>149202948.358302</v>
      </c>
      <c r="T72" s="2">
        <v>103813.50454581001</v>
      </c>
      <c r="U72" s="2">
        <v>96.762</v>
      </c>
      <c r="V72" s="2">
        <v>41671.718998982098</v>
      </c>
      <c r="W72" s="2">
        <v>9.3201092463236399E-4</v>
      </c>
      <c r="X72" s="2">
        <v>6.8306659526398397</v>
      </c>
      <c r="Y72" s="2">
        <v>6.8306659526398397</v>
      </c>
      <c r="Z72" s="2">
        <v>5.57377759522078</v>
      </c>
      <c r="AA72" s="2">
        <v>4.0375185866432197</v>
      </c>
      <c r="AB72" s="2">
        <v>15.6508367507919</v>
      </c>
      <c r="AC72" s="2">
        <v>15.6508367507919</v>
      </c>
      <c r="AD72" s="2">
        <v>15.6508367507919</v>
      </c>
      <c r="AE72" s="2">
        <v>15.6508367507919</v>
      </c>
      <c r="AF72" s="2">
        <v>2089293.5044098301</v>
      </c>
      <c r="AG72" s="2">
        <v>612294.64104030398</v>
      </c>
      <c r="AH72" s="2">
        <v>4411463.8892780598</v>
      </c>
      <c r="AI72" s="2">
        <v>13490480.0880355</v>
      </c>
      <c r="AJ72" s="2">
        <v>130.14775753662701</v>
      </c>
      <c r="AK72" s="2">
        <v>130.14775753662701</v>
      </c>
      <c r="AL72" s="2">
        <v>102.787888429045</v>
      </c>
      <c r="AM72" s="2">
        <v>81.814189485721201</v>
      </c>
      <c r="AN72" s="2">
        <v>136.97842348926699</v>
      </c>
      <c r="AO72" s="2">
        <v>136.97842348926699</v>
      </c>
      <c r="AP72" s="2">
        <v>108.361666024266</v>
      </c>
      <c r="AQ72" s="2">
        <v>85.851708072364403</v>
      </c>
      <c r="AR72" s="2">
        <v>20431289.353741098</v>
      </c>
      <c r="AS72" s="2">
        <v>5987622.2842822298</v>
      </c>
      <c r="AT72" s="2">
        <v>35051355.847762197</v>
      </c>
      <c r="AU72" s="2">
        <v>87732680.872516394</v>
      </c>
      <c r="AV72" s="2">
        <v>1.05286127207736</v>
      </c>
      <c r="AW72" s="2">
        <v>1.05286127207736</v>
      </c>
      <c r="AX72" s="2">
        <v>1.0546033793268299</v>
      </c>
      <c r="AY72" s="2">
        <v>1.04972561582626</v>
      </c>
      <c r="AZ72" s="2">
        <v>1.0993968747912799</v>
      </c>
      <c r="BA72" s="2">
        <v>1.0993968747912799</v>
      </c>
      <c r="BB72" s="2">
        <v>1.0618657774148299</v>
      </c>
      <c r="BC72" s="2">
        <v>1.05626330974566</v>
      </c>
      <c r="BD72" s="2">
        <v>1.04582957516944</v>
      </c>
      <c r="BE72" s="2">
        <v>1.04582957516944</v>
      </c>
      <c r="BF72" s="2">
        <v>1.0524934882230801</v>
      </c>
      <c r="BG72" s="2">
        <v>1.0464965129464301</v>
      </c>
      <c r="BH72" s="2">
        <v>0.15192504600000001</v>
      </c>
      <c r="BI72" s="2">
        <v>0.15192504600000001</v>
      </c>
      <c r="BJ72" s="2">
        <v>0.15122007300000001</v>
      </c>
      <c r="BK72" s="2">
        <v>0.19096596699999999</v>
      </c>
      <c r="BL72" s="2">
        <v>0.184118371</v>
      </c>
      <c r="BM72" s="2">
        <v>0.184118371</v>
      </c>
      <c r="BN72" s="2">
        <v>0.14526681899999999</v>
      </c>
      <c r="BO72" s="2">
        <v>0.18154208499999999</v>
      </c>
      <c r="BP72" s="2">
        <v>0.145164612</v>
      </c>
      <c r="BQ72" s="2">
        <v>0.145164612</v>
      </c>
      <c r="BR72" s="2">
        <v>0.152841594</v>
      </c>
      <c r="BS72" s="2">
        <v>0.19537253399999999</v>
      </c>
      <c r="BT72" s="2">
        <v>0.113948431</v>
      </c>
      <c r="BU72" s="2">
        <v>0.113948431</v>
      </c>
      <c r="BV72" s="2">
        <v>0.19592215599999999</v>
      </c>
      <c r="BW72" s="2">
        <v>0.28392197299999999</v>
      </c>
      <c r="BX72" s="2">
        <v>15.6508367507919</v>
      </c>
      <c r="BY72" s="2">
        <v>15.6508367507919</v>
      </c>
      <c r="BZ72" s="2">
        <v>15.6508367507919</v>
      </c>
      <c r="CA72" s="2">
        <v>15.6508367507919</v>
      </c>
      <c r="CB72" s="2">
        <v>2089293.5044098301</v>
      </c>
      <c r="CC72" s="2">
        <v>612294.64104030398</v>
      </c>
      <c r="CD72" s="2">
        <v>4411463.8892780598</v>
      </c>
      <c r="CE72" s="2">
        <v>13490480.0880355</v>
      </c>
      <c r="CG72" s="2">
        <f t="shared" si="11"/>
        <v>2983645.614663396</v>
      </c>
      <c r="CH72" s="2">
        <f t="shared" si="12"/>
        <v>20603532.122763693</v>
      </c>
      <c r="CI72" s="2">
        <f t="shared" si="13"/>
        <v>1320075.4936042265</v>
      </c>
      <c r="CJ72" s="2">
        <f t="shared" si="14"/>
        <v>167.32775649968877</v>
      </c>
      <c r="CK72" s="2">
        <f t="shared" si="15"/>
        <v>49.037306762680629</v>
      </c>
      <c r="CL72" s="2">
        <f t="shared" si="16"/>
        <v>183.83331768599612</v>
      </c>
      <c r="CM72" s="2">
        <f t="shared" si="17"/>
        <v>134.57994815914549</v>
      </c>
      <c r="CN72" s="2">
        <f t="shared" si="18"/>
        <v>1280845.6481940821</v>
      </c>
    </row>
    <row r="73" spans="1:92" x14ac:dyDescent="0.45">
      <c r="A73" s="2">
        <v>601</v>
      </c>
      <c r="B73" s="2" t="s">
        <v>147</v>
      </c>
      <c r="C73" s="2">
        <v>1</v>
      </c>
      <c r="D73" s="2">
        <v>2037</v>
      </c>
      <c r="E73" s="2">
        <v>2035</v>
      </c>
      <c r="F73" s="2">
        <v>0.13694614353790099</v>
      </c>
      <c r="G73" s="2">
        <v>4.0133389382382298E-2</v>
      </c>
      <c r="H73" s="2">
        <v>0.234929206417471</v>
      </c>
      <c r="I73" s="2">
        <v>0.58799126066224405</v>
      </c>
      <c r="J73" s="2">
        <v>152.65405076647301</v>
      </c>
      <c r="K73" s="2">
        <v>152.65405076647301</v>
      </c>
      <c r="L73" s="2">
        <v>124.026971699584</v>
      </c>
      <c r="M73" s="2">
        <v>101.508967649669</v>
      </c>
      <c r="N73" s="2">
        <v>134231.51567038501</v>
      </c>
      <c r="O73" s="2">
        <v>39337.8414799682</v>
      </c>
      <c r="P73" s="2">
        <v>283422.217741295</v>
      </c>
      <c r="Q73" s="2">
        <v>866721.32151784201</v>
      </c>
      <c r="R73" s="2">
        <v>1438.4250063801301</v>
      </c>
      <c r="S73" s="2">
        <v>149628051.42399999</v>
      </c>
      <c r="T73" s="2">
        <v>104022.142802249</v>
      </c>
      <c r="U73" s="2">
        <v>96.762</v>
      </c>
      <c r="V73" s="2">
        <v>41957.572297867002</v>
      </c>
      <c r="W73" s="2">
        <v>9.3013782406468296E-4</v>
      </c>
      <c r="X73" s="2">
        <v>6.8797760214023</v>
      </c>
      <c r="Y73" s="2">
        <v>6.8797760214023</v>
      </c>
      <c r="Z73" s="2">
        <v>5.6125660620954196</v>
      </c>
      <c r="AA73" s="2">
        <v>4.0682609555042601</v>
      </c>
      <c r="AB73" s="2">
        <v>15.6265172084439</v>
      </c>
      <c r="AC73" s="2">
        <v>15.6265172084439</v>
      </c>
      <c r="AD73" s="2">
        <v>15.6265172084439</v>
      </c>
      <c r="AE73" s="2">
        <v>15.6265172084439</v>
      </c>
      <c r="AF73" s="2">
        <v>2091800.05311418</v>
      </c>
      <c r="AG73" s="2">
        <v>613025.85438621999</v>
      </c>
      <c r="AH73" s="2">
        <v>4416737.0472948104</v>
      </c>
      <c r="AI73" s="2">
        <v>13506619.4624564</v>
      </c>
      <c r="AJ73" s="2">
        <v>130.14775753662701</v>
      </c>
      <c r="AK73" s="2">
        <v>130.14775753662701</v>
      </c>
      <c r="AL73" s="2">
        <v>102.787888429045</v>
      </c>
      <c r="AM73" s="2">
        <v>81.814189485721201</v>
      </c>
      <c r="AN73" s="2">
        <v>137.02753355802901</v>
      </c>
      <c r="AO73" s="2">
        <v>137.02753355802901</v>
      </c>
      <c r="AP73" s="2">
        <v>108.40045449114</v>
      </c>
      <c r="AQ73" s="2">
        <v>85.882450441225402</v>
      </c>
      <c r="AR73" s="2">
        <v>20490984.6076077</v>
      </c>
      <c r="AS73" s="2">
        <v>6005080.8503265604</v>
      </c>
      <c r="AT73" s="2">
        <v>35151999.378833197</v>
      </c>
      <c r="AU73" s="2">
        <v>87979986.587233394</v>
      </c>
      <c r="AV73" s="2">
        <v>1.05323888613109</v>
      </c>
      <c r="AW73" s="2">
        <v>1.05323888613109</v>
      </c>
      <c r="AX73" s="2">
        <v>1.0549809925581699</v>
      </c>
      <c r="AY73" s="2">
        <v>1.05010163008485</v>
      </c>
      <c r="AZ73" s="2">
        <v>1.09979117907577</v>
      </c>
      <c r="BA73" s="2">
        <v>1.09979117907577</v>
      </c>
      <c r="BB73" s="2">
        <v>1.06224599103383</v>
      </c>
      <c r="BC73" s="2">
        <v>1.0566416658220501</v>
      </c>
      <c r="BD73" s="2">
        <v>1.04620466726929</v>
      </c>
      <c r="BE73" s="2">
        <v>1.04620466726929</v>
      </c>
      <c r="BF73" s="2">
        <v>1.0528703459829201</v>
      </c>
      <c r="BG73" s="2">
        <v>1.0468713705325501</v>
      </c>
      <c r="BH73" s="2">
        <v>0.15192504600000001</v>
      </c>
      <c r="BI73" s="2">
        <v>0.15192504600000001</v>
      </c>
      <c r="BJ73" s="2">
        <v>0.15122007300000001</v>
      </c>
      <c r="BK73" s="2">
        <v>0.19096596699999999</v>
      </c>
      <c r="BL73" s="2">
        <v>0.184118371</v>
      </c>
      <c r="BM73" s="2">
        <v>0.184118371</v>
      </c>
      <c r="BN73" s="2">
        <v>0.14526681899999999</v>
      </c>
      <c r="BO73" s="2">
        <v>0.18154208499999999</v>
      </c>
      <c r="BP73" s="2">
        <v>0.145164612</v>
      </c>
      <c r="BQ73" s="2">
        <v>0.145164612</v>
      </c>
      <c r="BR73" s="2">
        <v>0.152841594</v>
      </c>
      <c r="BS73" s="2">
        <v>0.19537253399999999</v>
      </c>
      <c r="BT73" s="2">
        <v>0.113948431</v>
      </c>
      <c r="BU73" s="2">
        <v>0.113948431</v>
      </c>
      <c r="BV73" s="2">
        <v>0.19592215599999999</v>
      </c>
      <c r="BW73" s="2">
        <v>0.28392197299999999</v>
      </c>
      <c r="BX73" s="2">
        <v>15.6265172084439</v>
      </c>
      <c r="BY73" s="2">
        <v>15.6265172084439</v>
      </c>
      <c r="BZ73" s="2">
        <v>15.6265172084439</v>
      </c>
      <c r="CA73" s="2">
        <v>15.6265172084439</v>
      </c>
      <c r="CB73" s="2">
        <v>2091800.05311418</v>
      </c>
      <c r="CC73" s="2">
        <v>613025.85438621999</v>
      </c>
      <c r="CD73" s="2">
        <v>4416737.0472948104</v>
      </c>
      <c r="CE73" s="2">
        <v>13506619.4624564</v>
      </c>
      <c r="CG73" s="2">
        <f t="shared" si="11"/>
        <v>3013987.7919156956</v>
      </c>
      <c r="CH73" s="2">
        <f t="shared" si="12"/>
        <v>20628182.417251609</v>
      </c>
      <c r="CI73" s="2">
        <f t="shared" si="13"/>
        <v>1323712.8964094901</v>
      </c>
      <c r="CJ73" s="2">
        <f t="shared" si="14"/>
        <v>167.78939458798126</v>
      </c>
      <c r="CK73" s="2">
        <f t="shared" si="15"/>
        <v>49.172301849960249</v>
      </c>
      <c r="CL73" s="2">
        <f t="shared" si="16"/>
        <v>184.33965381547642</v>
      </c>
      <c r="CM73" s="2">
        <f t="shared" si="17"/>
        <v>134.9507701857286</v>
      </c>
      <c r="CN73" s="2">
        <f t="shared" si="18"/>
        <v>1284375.0549295219</v>
      </c>
    </row>
    <row r="74" spans="1:92" x14ac:dyDescent="0.45">
      <c r="A74" s="2">
        <v>623</v>
      </c>
      <c r="B74" s="2" t="s">
        <v>147</v>
      </c>
      <c r="C74" s="2">
        <v>1</v>
      </c>
      <c r="D74" s="2">
        <v>2038</v>
      </c>
      <c r="E74" s="2">
        <v>2036</v>
      </c>
      <c r="F74" s="2">
        <v>0.13695634811854199</v>
      </c>
      <c r="G74" s="2">
        <v>4.0136122582229899E-2</v>
      </c>
      <c r="H74" s="2">
        <v>0.23493454475477701</v>
      </c>
      <c r="I74" s="2">
        <v>0.58797298454444902</v>
      </c>
      <c r="J74" s="2">
        <v>152.67800659558799</v>
      </c>
      <c r="K74" s="2">
        <v>152.67800659558799</v>
      </c>
      <c r="L74" s="2">
        <v>124.040595973083</v>
      </c>
      <c r="M74" s="2">
        <v>101.514541158277</v>
      </c>
      <c r="N74" s="2">
        <v>134601.97235924899</v>
      </c>
      <c r="O74" s="2">
        <v>39446.154461892504</v>
      </c>
      <c r="P74" s="2">
        <v>284203.07560730103</v>
      </c>
      <c r="Q74" s="2">
        <v>869110.21371206304</v>
      </c>
      <c r="R74" s="2">
        <v>1439.6204203950899</v>
      </c>
      <c r="S74" s="2">
        <v>150053364.491413</v>
      </c>
      <c r="T74" s="2">
        <v>104231.200367547</v>
      </c>
      <c r="U74" s="2">
        <v>96.762</v>
      </c>
      <c r="V74" s="2">
        <v>42245.386449590398</v>
      </c>
      <c r="W74" s="2">
        <v>9.2826848794400898E-4</v>
      </c>
      <c r="X74" s="2">
        <v>6.9289216437102104</v>
      </c>
      <c r="Y74" s="2">
        <v>6.9289216437102104</v>
      </c>
      <c r="Z74" s="2">
        <v>5.6513801287876797</v>
      </c>
      <c r="AA74" s="2">
        <v>4.0990242573059001</v>
      </c>
      <c r="AB74" s="2">
        <v>15.6013274152505</v>
      </c>
      <c r="AC74" s="2">
        <v>15.6013274152505</v>
      </c>
      <c r="AD74" s="2">
        <v>15.6013274152505</v>
      </c>
      <c r="AE74" s="2">
        <v>15.6013274152505</v>
      </c>
      <c r="AF74" s="2">
        <v>2094189.8254190199</v>
      </c>
      <c r="AG74" s="2">
        <v>613722.54473821004</v>
      </c>
      <c r="AH74" s="2">
        <v>4421762.8157383902</v>
      </c>
      <c r="AI74" s="2">
        <v>13522003.1147785</v>
      </c>
      <c r="AJ74" s="2">
        <v>130.14775753662701</v>
      </c>
      <c r="AK74" s="2">
        <v>130.14775753662701</v>
      </c>
      <c r="AL74" s="2">
        <v>102.787888429045</v>
      </c>
      <c r="AM74" s="2">
        <v>81.814189485721201</v>
      </c>
      <c r="AN74" s="2">
        <v>137.07667918033701</v>
      </c>
      <c r="AO74" s="2">
        <v>137.07667918033701</v>
      </c>
      <c r="AP74" s="2">
        <v>108.439268557833</v>
      </c>
      <c r="AQ74" s="2">
        <v>85.9132137430271</v>
      </c>
      <c r="AR74" s="2">
        <v>20550760.823644601</v>
      </c>
      <c r="AS74" s="2">
        <v>6022560.23110341</v>
      </c>
      <c r="AT74" s="2">
        <v>35252718.875712998</v>
      </c>
      <c r="AU74" s="2">
        <v>88227324.560952693</v>
      </c>
      <c r="AV74" s="2">
        <v>1.0536167655023501</v>
      </c>
      <c r="AW74" s="2">
        <v>1.0536167655023501</v>
      </c>
      <c r="AX74" s="2">
        <v>1.0553588483512</v>
      </c>
      <c r="AY74" s="2">
        <v>1.05047789329454</v>
      </c>
      <c r="AZ74" s="2">
        <v>1.1001857604045899</v>
      </c>
      <c r="BA74" s="2">
        <v>1.1001857604045899</v>
      </c>
      <c r="BB74" s="2">
        <v>1.06262644888489</v>
      </c>
      <c r="BC74" s="2">
        <v>1.05702027240001</v>
      </c>
      <c r="BD74" s="2">
        <v>1.0465800229147</v>
      </c>
      <c r="BE74" s="2">
        <v>1.0465800229147</v>
      </c>
      <c r="BF74" s="2">
        <v>1.0532474458191801</v>
      </c>
      <c r="BG74" s="2">
        <v>1.04724647630396</v>
      </c>
      <c r="BH74" s="2">
        <v>0.15192504600000001</v>
      </c>
      <c r="BI74" s="2">
        <v>0.15192504600000001</v>
      </c>
      <c r="BJ74" s="2">
        <v>0.15122007300000001</v>
      </c>
      <c r="BK74" s="2">
        <v>0.19096596699999999</v>
      </c>
      <c r="BL74" s="2">
        <v>0.184118371</v>
      </c>
      <c r="BM74" s="2">
        <v>0.184118371</v>
      </c>
      <c r="BN74" s="2">
        <v>0.14526681899999999</v>
      </c>
      <c r="BO74" s="2">
        <v>0.18154208499999999</v>
      </c>
      <c r="BP74" s="2">
        <v>0.145164612</v>
      </c>
      <c r="BQ74" s="2">
        <v>0.145164612</v>
      </c>
      <c r="BR74" s="2">
        <v>0.152841594</v>
      </c>
      <c r="BS74" s="2">
        <v>0.19537253399999999</v>
      </c>
      <c r="BT74" s="2">
        <v>0.113948431</v>
      </c>
      <c r="BU74" s="2">
        <v>0.113948431</v>
      </c>
      <c r="BV74" s="2">
        <v>0.19592215599999999</v>
      </c>
      <c r="BW74" s="2">
        <v>0.28392197299999999</v>
      </c>
      <c r="BX74" s="2">
        <v>15.6013274152505</v>
      </c>
      <c r="BY74" s="2">
        <v>15.6013274152505</v>
      </c>
      <c r="BZ74" s="2">
        <v>15.6013274152505</v>
      </c>
      <c r="CA74" s="2">
        <v>15.6013274152505</v>
      </c>
      <c r="CB74" s="2">
        <v>2094189.8254190199</v>
      </c>
      <c r="CC74" s="2">
        <v>613722.54473821004</v>
      </c>
      <c r="CD74" s="2">
        <v>4421762.8157383902</v>
      </c>
      <c r="CE74" s="2">
        <v>13522003.1147785</v>
      </c>
      <c r="CG74" s="2">
        <f t="shared" si="11"/>
        <v>3044491.7975489143</v>
      </c>
      <c r="CH74" s="2">
        <f t="shared" si="12"/>
        <v>20651678.300674118</v>
      </c>
      <c r="CI74" s="2">
        <f t="shared" si="13"/>
        <v>1327361.4161405056</v>
      </c>
      <c r="CJ74" s="2">
        <f t="shared" si="14"/>
        <v>168.25246544906125</v>
      </c>
      <c r="CK74" s="2">
        <f t="shared" si="15"/>
        <v>49.307693077365627</v>
      </c>
      <c r="CL74" s="2">
        <f t="shared" si="16"/>
        <v>184.84752885027709</v>
      </c>
      <c r="CM74" s="2">
        <f t="shared" si="17"/>
        <v>135.32272693064431</v>
      </c>
      <c r="CN74" s="2">
        <f t="shared" si="18"/>
        <v>1287915.261678613</v>
      </c>
    </row>
    <row r="75" spans="1:92" x14ac:dyDescent="0.45">
      <c r="A75" s="2">
        <v>645</v>
      </c>
      <c r="B75" s="2" t="s">
        <v>147</v>
      </c>
      <c r="C75" s="2">
        <v>1</v>
      </c>
      <c r="D75" s="2">
        <v>2039</v>
      </c>
      <c r="E75" s="2">
        <v>2037</v>
      </c>
      <c r="F75" s="2">
        <v>0.13696682773890401</v>
      </c>
      <c r="G75" s="2">
        <v>4.0138919375811703E-2</v>
      </c>
      <c r="H75" s="2">
        <v>0.23494002269108999</v>
      </c>
      <c r="I75" s="2">
        <v>0.58795423019419302</v>
      </c>
      <c r="J75" s="2">
        <v>152.70117668705399</v>
      </c>
      <c r="K75" s="2">
        <v>152.70117668705399</v>
      </c>
      <c r="L75" s="2">
        <v>124.053424910858</v>
      </c>
      <c r="M75" s="2">
        <v>101.519314766489</v>
      </c>
      <c r="N75" s="2">
        <v>134973.57166731</v>
      </c>
      <c r="O75" s="2">
        <v>39554.784179911898</v>
      </c>
      <c r="P75" s="2">
        <v>284986.29426242597</v>
      </c>
      <c r="Q75" s="2">
        <v>871506.37518386799</v>
      </c>
      <c r="R75" s="2">
        <v>1440.80777664731</v>
      </c>
      <c r="S75" s="2">
        <v>150478941.182329</v>
      </c>
      <c r="T75" s="2">
        <v>104440.678084404</v>
      </c>
      <c r="U75" s="2">
        <v>96.762</v>
      </c>
      <c r="V75" s="2">
        <v>42535.174904911299</v>
      </c>
      <c r="W75" s="2">
        <v>9.2640290870478004E-4</v>
      </c>
      <c r="X75" s="2">
        <v>6.9781017964983398</v>
      </c>
      <c r="Y75" s="2">
        <v>6.9781017964983398</v>
      </c>
      <c r="Z75" s="2">
        <v>5.6902191278844496</v>
      </c>
      <c r="AA75" s="2">
        <v>4.12980792684011</v>
      </c>
      <c r="AB75" s="2">
        <v>15.575317353928501</v>
      </c>
      <c r="AC75" s="2">
        <v>15.575317353928501</v>
      </c>
      <c r="AD75" s="2">
        <v>15.575317353928501</v>
      </c>
      <c r="AE75" s="2">
        <v>15.575317353928501</v>
      </c>
      <c r="AF75" s="2">
        <v>2096468.43596003</v>
      </c>
      <c r="AG75" s="2">
        <v>614386.37413606199</v>
      </c>
      <c r="AH75" s="2">
        <v>4426553.09554628</v>
      </c>
      <c r="AI75" s="2">
        <v>13536667.394106001</v>
      </c>
      <c r="AJ75" s="2">
        <v>130.14775753662701</v>
      </c>
      <c r="AK75" s="2">
        <v>130.14775753662701</v>
      </c>
      <c r="AL75" s="2">
        <v>102.787888429045</v>
      </c>
      <c r="AM75" s="2">
        <v>81.814189485721201</v>
      </c>
      <c r="AN75" s="2">
        <v>137.12585933312499</v>
      </c>
      <c r="AO75" s="2">
        <v>137.12585933312499</v>
      </c>
      <c r="AP75" s="2">
        <v>108.478107556929</v>
      </c>
      <c r="AQ75" s="2">
        <v>85.943997412561302</v>
      </c>
      <c r="AR75" s="2">
        <v>20610623.215252802</v>
      </c>
      <c r="AS75" s="2">
        <v>6040062.08787503</v>
      </c>
      <c r="AT75" s="2">
        <v>35353525.855907701</v>
      </c>
      <c r="AU75" s="2">
        <v>88474730.023293704</v>
      </c>
      <c r="AV75" s="2">
        <v>1.0539949027840001</v>
      </c>
      <c r="AW75" s="2">
        <v>1.0539949027840001</v>
      </c>
      <c r="AX75" s="2">
        <v>1.05573694058576</v>
      </c>
      <c r="AY75" s="2">
        <v>1.0508543989436201</v>
      </c>
      <c r="AZ75" s="2">
        <v>1.1005806110432499</v>
      </c>
      <c r="BA75" s="2">
        <v>1.1005806110432499</v>
      </c>
      <c r="BB75" s="2">
        <v>1.0630071448056999</v>
      </c>
      <c r="BC75" s="2">
        <v>1.0573991229272699</v>
      </c>
      <c r="BD75" s="2">
        <v>1.04695563474801</v>
      </c>
      <c r="BE75" s="2">
        <v>1.04695563474801</v>
      </c>
      <c r="BF75" s="2">
        <v>1.0536247816239199</v>
      </c>
      <c r="BG75" s="2">
        <v>1.0476218237689801</v>
      </c>
      <c r="BH75" s="2">
        <v>0.15192504600000001</v>
      </c>
      <c r="BI75" s="2">
        <v>0.15192504600000001</v>
      </c>
      <c r="BJ75" s="2">
        <v>0.15122007300000001</v>
      </c>
      <c r="BK75" s="2">
        <v>0.19096596699999999</v>
      </c>
      <c r="BL75" s="2">
        <v>0.184118371</v>
      </c>
      <c r="BM75" s="2">
        <v>0.184118371</v>
      </c>
      <c r="BN75" s="2">
        <v>0.14526681899999999</v>
      </c>
      <c r="BO75" s="2">
        <v>0.18154208499999999</v>
      </c>
      <c r="BP75" s="2">
        <v>0.145164612</v>
      </c>
      <c r="BQ75" s="2">
        <v>0.145164612</v>
      </c>
      <c r="BR75" s="2">
        <v>0.152841594</v>
      </c>
      <c r="BS75" s="2">
        <v>0.19537253399999999</v>
      </c>
      <c r="BT75" s="2">
        <v>0.113948431</v>
      </c>
      <c r="BU75" s="2">
        <v>0.113948431</v>
      </c>
      <c r="BV75" s="2">
        <v>0.19592215599999999</v>
      </c>
      <c r="BW75" s="2">
        <v>0.28392197299999999</v>
      </c>
      <c r="BX75" s="2">
        <v>15.575317353928501</v>
      </c>
      <c r="BY75" s="2">
        <v>15.575317353928501</v>
      </c>
      <c r="BZ75" s="2">
        <v>15.575317353928501</v>
      </c>
      <c r="CA75" s="2">
        <v>15.575317353928501</v>
      </c>
      <c r="CB75" s="2">
        <v>2096468.43596003</v>
      </c>
      <c r="CC75" s="2">
        <v>614386.37413606199</v>
      </c>
      <c r="CD75" s="2">
        <v>4426553.09554628</v>
      </c>
      <c r="CE75" s="2">
        <v>13536667.394106001</v>
      </c>
      <c r="CG75" s="2">
        <f t="shared" si="11"/>
        <v>3075157.8593648062</v>
      </c>
      <c r="CH75" s="2">
        <f t="shared" si="12"/>
        <v>20674075.299748372</v>
      </c>
      <c r="CI75" s="2">
        <f t="shared" si="13"/>
        <v>1331021.025293516</v>
      </c>
      <c r="CJ75" s="2">
        <f t="shared" si="14"/>
        <v>168.71696458413749</v>
      </c>
      <c r="CK75" s="2">
        <f t="shared" si="15"/>
        <v>49.443480224889875</v>
      </c>
      <c r="CL75" s="2">
        <f t="shared" si="16"/>
        <v>185.35693935767543</v>
      </c>
      <c r="CM75" s="2">
        <f t="shared" si="17"/>
        <v>135.69581552103821</v>
      </c>
      <c r="CN75" s="2">
        <f t="shared" si="18"/>
        <v>1291466.241113604</v>
      </c>
    </row>
    <row r="76" spans="1:92" x14ac:dyDescent="0.45">
      <c r="A76" s="2">
        <v>667</v>
      </c>
      <c r="B76" s="2" t="s">
        <v>147</v>
      </c>
      <c r="C76" s="2">
        <v>1</v>
      </c>
      <c r="D76" s="2">
        <v>2040</v>
      </c>
      <c r="E76" s="2">
        <v>2038</v>
      </c>
      <c r="F76" s="2">
        <v>0.13697756668782901</v>
      </c>
      <c r="G76" s="2">
        <v>4.0141776139446902E-2</v>
      </c>
      <c r="H76" s="2">
        <v>0.23494563225891099</v>
      </c>
      <c r="I76" s="2">
        <v>0.587935024913812</v>
      </c>
      <c r="J76" s="2">
        <v>152.723607187656</v>
      </c>
      <c r="K76" s="2">
        <v>152.723607187656</v>
      </c>
      <c r="L76" s="2">
        <v>124.065504994634</v>
      </c>
      <c r="M76" s="2">
        <v>101.52333505236</v>
      </c>
      <c r="N76" s="2">
        <v>135346.310360289</v>
      </c>
      <c r="O76" s="2">
        <v>39663.730515557203</v>
      </c>
      <c r="P76" s="2">
        <v>285771.86906778201</v>
      </c>
      <c r="Q76" s="2">
        <v>873909.78956666205</v>
      </c>
      <c r="R76" s="2">
        <v>1441.9875835934899</v>
      </c>
      <c r="S76" s="2">
        <v>150904832.35748699</v>
      </c>
      <c r="T76" s="2">
        <v>104650.57679721899</v>
      </c>
      <c r="U76" s="2">
        <v>96.762</v>
      </c>
      <c r="V76" s="2">
        <v>42826.9512068564</v>
      </c>
      <c r="W76" s="2">
        <v>9.2454107879663705E-4</v>
      </c>
      <c r="X76" s="2">
        <v>7.0273155157463503</v>
      </c>
      <c r="Y76" s="2">
        <v>7.0273155157463503</v>
      </c>
      <c r="Z76" s="2">
        <v>5.7290824303060202</v>
      </c>
      <c r="AA76" s="2">
        <v>4.1606114313564397</v>
      </c>
      <c r="AB76" s="2">
        <v>15.548534135282701</v>
      </c>
      <c r="AC76" s="2">
        <v>15.548534135282701</v>
      </c>
      <c r="AD76" s="2">
        <v>15.548534135282701</v>
      </c>
      <c r="AE76" s="2">
        <v>15.548534135282701</v>
      </c>
      <c r="AF76" s="2">
        <v>2098641.18643022</v>
      </c>
      <c r="AG76" s="2">
        <v>615018.91203510505</v>
      </c>
      <c r="AH76" s="2">
        <v>4431119.1244270802</v>
      </c>
      <c r="AI76" s="2">
        <v>13550646.6236629</v>
      </c>
      <c r="AJ76" s="2">
        <v>130.14775753662701</v>
      </c>
      <c r="AK76" s="2">
        <v>130.14775753662701</v>
      </c>
      <c r="AL76" s="2">
        <v>102.787888429045</v>
      </c>
      <c r="AM76" s="2">
        <v>81.814189485721201</v>
      </c>
      <c r="AN76" s="2">
        <v>137.17507305237299</v>
      </c>
      <c r="AO76" s="2">
        <v>137.17507305237299</v>
      </c>
      <c r="AP76" s="2">
        <v>108.51697085935101</v>
      </c>
      <c r="AQ76" s="2">
        <v>85.974800917077602</v>
      </c>
      <c r="AR76" s="2">
        <v>20670576.737763401</v>
      </c>
      <c r="AS76" s="2">
        <v>6057587.9988550199</v>
      </c>
      <c r="AT76" s="2">
        <v>35454431.249154799</v>
      </c>
      <c r="AU76" s="2">
        <v>88722236.371713996</v>
      </c>
      <c r="AV76" s="2">
        <v>1.0543732909979999</v>
      </c>
      <c r="AW76" s="2">
        <v>1.0543732909979999</v>
      </c>
      <c r="AX76" s="2">
        <v>1.05611526349665</v>
      </c>
      <c r="AY76" s="2">
        <v>1.05123114089791</v>
      </c>
      <c r="AZ76" s="2">
        <v>1.10097572370525</v>
      </c>
      <c r="BA76" s="2">
        <v>1.10097572370525</v>
      </c>
      <c r="BB76" s="2">
        <v>1.0633880729913701</v>
      </c>
      <c r="BC76" s="2">
        <v>1.05777821123145</v>
      </c>
      <c r="BD76" s="2">
        <v>1.04733149583778</v>
      </c>
      <c r="BE76" s="2">
        <v>1.04733149583778</v>
      </c>
      <c r="BF76" s="2">
        <v>1.0540023476434901</v>
      </c>
      <c r="BG76" s="2">
        <v>1.0479974068122999</v>
      </c>
      <c r="BH76" s="2">
        <v>0.15192504600000001</v>
      </c>
      <c r="BI76" s="2">
        <v>0.15192504600000001</v>
      </c>
      <c r="BJ76" s="2">
        <v>0.15122007300000001</v>
      </c>
      <c r="BK76" s="2">
        <v>0.19096596699999999</v>
      </c>
      <c r="BL76" s="2">
        <v>0.184118371</v>
      </c>
      <c r="BM76" s="2">
        <v>0.184118371</v>
      </c>
      <c r="BN76" s="2">
        <v>0.14526681899999999</v>
      </c>
      <c r="BO76" s="2">
        <v>0.18154208499999999</v>
      </c>
      <c r="BP76" s="2">
        <v>0.145164612</v>
      </c>
      <c r="BQ76" s="2">
        <v>0.145164612</v>
      </c>
      <c r="BR76" s="2">
        <v>0.152841594</v>
      </c>
      <c r="BS76" s="2">
        <v>0.19537253399999999</v>
      </c>
      <c r="BT76" s="2">
        <v>0.113948431</v>
      </c>
      <c r="BU76" s="2">
        <v>0.113948431</v>
      </c>
      <c r="BV76" s="2">
        <v>0.19592215599999999</v>
      </c>
      <c r="BW76" s="2">
        <v>0.28392197299999999</v>
      </c>
      <c r="BX76" s="2">
        <v>15.548534135282701</v>
      </c>
      <c r="BY76" s="2">
        <v>15.548534135282701</v>
      </c>
      <c r="BZ76" s="2">
        <v>15.548534135282701</v>
      </c>
      <c r="CA76" s="2">
        <v>15.548534135282701</v>
      </c>
      <c r="CB76" s="2">
        <v>2098641.18643022</v>
      </c>
      <c r="CC76" s="2">
        <v>615018.91203510505</v>
      </c>
      <c r="CD76" s="2">
        <v>4431119.1244270802</v>
      </c>
      <c r="CE76" s="2">
        <v>13550646.6236629</v>
      </c>
      <c r="CG76" s="2">
        <f t="shared" si="11"/>
        <v>3105986.2296485892</v>
      </c>
      <c r="CH76" s="2">
        <f t="shared" si="12"/>
        <v>20695425.846555308</v>
      </c>
      <c r="CI76" s="2">
        <f t="shared" si="13"/>
        <v>1334691.6995102903</v>
      </c>
      <c r="CJ76" s="2">
        <f t="shared" si="14"/>
        <v>169.18288795036125</v>
      </c>
      <c r="CK76" s="2">
        <f t="shared" si="15"/>
        <v>49.579663144446506</v>
      </c>
      <c r="CL76" s="2">
        <f t="shared" si="16"/>
        <v>185.86788232050861</v>
      </c>
      <c r="CM76" s="2">
        <f t="shared" si="17"/>
        <v>136.07003340858887</v>
      </c>
      <c r="CN76" s="2">
        <f t="shared" si="18"/>
        <v>1295027.9689947329</v>
      </c>
    </row>
    <row r="77" spans="1:92" x14ac:dyDescent="0.45">
      <c r="A77" s="2">
        <v>689</v>
      </c>
      <c r="B77" s="2" t="s">
        <v>147</v>
      </c>
      <c r="C77" s="2">
        <v>1</v>
      </c>
      <c r="D77" s="2">
        <v>2041</v>
      </c>
      <c r="E77" s="2">
        <v>2039</v>
      </c>
      <c r="F77" s="2">
        <v>0.136988550158089</v>
      </c>
      <c r="G77" s="2">
        <v>4.01446894579039E-2</v>
      </c>
      <c r="H77" s="2">
        <v>0.23495136594906099</v>
      </c>
      <c r="I77" s="2">
        <v>0.58791539443494401</v>
      </c>
      <c r="J77" s="2">
        <v>152.745341609966</v>
      </c>
      <c r="K77" s="2">
        <v>152.745341609966</v>
      </c>
      <c r="L77" s="2">
        <v>124.07688005256701</v>
      </c>
      <c r="M77" s="2">
        <v>101.526645934774</v>
      </c>
      <c r="N77" s="2">
        <v>135720.18554612601</v>
      </c>
      <c r="O77" s="2">
        <v>39772.993404416797</v>
      </c>
      <c r="P77" s="2">
        <v>286559.79598412698</v>
      </c>
      <c r="Q77" s="2">
        <v>876320.44244977797</v>
      </c>
      <c r="R77" s="2">
        <v>1443.16032105965</v>
      </c>
      <c r="S77" s="2">
        <v>151331086.28923401</v>
      </c>
      <c r="T77" s="2">
        <v>104860.897352082</v>
      </c>
      <c r="U77" s="2">
        <v>96.762</v>
      </c>
      <c r="V77" s="2">
        <v>43120.7289913524</v>
      </c>
      <c r="W77" s="2">
        <v>9.2268299068439495E-4</v>
      </c>
      <c r="X77" s="2">
        <v>7.0765618932774297</v>
      </c>
      <c r="Y77" s="2">
        <v>7.0765618932774297</v>
      </c>
      <c r="Z77" s="2">
        <v>5.7679694434606601</v>
      </c>
      <c r="AA77" s="2">
        <v>4.1914342689920101</v>
      </c>
      <c r="AB77" s="2">
        <v>15.521022180061699</v>
      </c>
      <c r="AC77" s="2">
        <v>15.521022180061699</v>
      </c>
      <c r="AD77" s="2">
        <v>15.521022180061699</v>
      </c>
      <c r="AE77" s="2">
        <v>15.521022180061699</v>
      </c>
      <c r="AF77" s="2">
        <v>2100713.0850915699</v>
      </c>
      <c r="AG77" s="2">
        <v>615621.64107595501</v>
      </c>
      <c r="AH77" s="2">
        <v>4435471.51823874</v>
      </c>
      <c r="AI77" s="2">
        <v>13563973.2272372</v>
      </c>
      <c r="AJ77" s="2">
        <v>130.14775753662701</v>
      </c>
      <c r="AK77" s="2">
        <v>130.14775753662701</v>
      </c>
      <c r="AL77" s="2">
        <v>102.787888429045</v>
      </c>
      <c r="AM77" s="2">
        <v>81.814189485721201</v>
      </c>
      <c r="AN77" s="2">
        <v>137.224319429904</v>
      </c>
      <c r="AO77" s="2">
        <v>137.224319429904</v>
      </c>
      <c r="AP77" s="2">
        <v>108.555857872506</v>
      </c>
      <c r="AQ77" s="2">
        <v>86.005623754713199</v>
      </c>
      <c r="AR77" s="2">
        <v>20730626.104610998</v>
      </c>
      <c r="AS77" s="2">
        <v>6075139.4644085802</v>
      </c>
      <c r="AT77" s="2">
        <v>35555445.434210896</v>
      </c>
      <c r="AU77" s="2">
        <v>88969875.286003903</v>
      </c>
      <c r="AV77" s="2">
        <v>1.0547519235678799</v>
      </c>
      <c r="AW77" s="2">
        <v>1.0547519235678799</v>
      </c>
      <c r="AX77" s="2">
        <v>1.0564938116508999</v>
      </c>
      <c r="AY77" s="2">
        <v>1.05160811337655</v>
      </c>
      <c r="AZ77" s="2">
        <v>1.10137109152346</v>
      </c>
      <c r="BA77" s="2">
        <v>1.10137109152346</v>
      </c>
      <c r="BB77" s="2">
        <v>1.0637692279715101</v>
      </c>
      <c r="BC77" s="2">
        <v>1.0581575314956899</v>
      </c>
      <c r="BD77" s="2">
        <v>1.04770759965145</v>
      </c>
      <c r="BE77" s="2">
        <v>1.04770759965145</v>
      </c>
      <c r="BF77" s="2">
        <v>1.05438013845579</v>
      </c>
      <c r="BG77" s="2">
        <v>1.04837321967085</v>
      </c>
      <c r="BH77" s="2">
        <v>0.15192504600000001</v>
      </c>
      <c r="BI77" s="2">
        <v>0.15192504600000001</v>
      </c>
      <c r="BJ77" s="2">
        <v>0.15122007300000001</v>
      </c>
      <c r="BK77" s="2">
        <v>0.19096596699999999</v>
      </c>
      <c r="BL77" s="2">
        <v>0.184118371</v>
      </c>
      <c r="BM77" s="2">
        <v>0.184118371</v>
      </c>
      <c r="BN77" s="2">
        <v>0.14526681899999999</v>
      </c>
      <c r="BO77" s="2">
        <v>0.18154208499999999</v>
      </c>
      <c r="BP77" s="2">
        <v>0.145164612</v>
      </c>
      <c r="BQ77" s="2">
        <v>0.145164612</v>
      </c>
      <c r="BR77" s="2">
        <v>0.152841594</v>
      </c>
      <c r="BS77" s="2">
        <v>0.19537253399999999</v>
      </c>
      <c r="BT77" s="2">
        <v>0.113948431</v>
      </c>
      <c r="BU77" s="2">
        <v>0.113948431</v>
      </c>
      <c r="BV77" s="2">
        <v>0.19592215599999999</v>
      </c>
      <c r="BW77" s="2">
        <v>0.28392197299999999</v>
      </c>
      <c r="BX77" s="2">
        <v>15.521022180061699</v>
      </c>
      <c r="BY77" s="2">
        <v>15.521022180061699</v>
      </c>
      <c r="BZ77" s="2">
        <v>15.521022180061699</v>
      </c>
      <c r="CA77" s="2">
        <v>15.521022180061699</v>
      </c>
      <c r="CB77" s="2">
        <v>2100713.0850915699</v>
      </c>
      <c r="CC77" s="2">
        <v>615621.64107595501</v>
      </c>
      <c r="CD77" s="2">
        <v>4435471.51823874</v>
      </c>
      <c r="CE77" s="2">
        <v>13563973.2272372</v>
      </c>
      <c r="CG77" s="2">
        <f t="shared" si="11"/>
        <v>3136977.1838047635</v>
      </c>
      <c r="CH77" s="2">
        <f t="shared" si="12"/>
        <v>20715779.471643467</v>
      </c>
      <c r="CI77" s="2">
        <f t="shared" si="13"/>
        <v>1338373.4173844478</v>
      </c>
      <c r="CJ77" s="2">
        <f t="shared" si="14"/>
        <v>169.6502319326575</v>
      </c>
      <c r="CK77" s="2">
        <f t="shared" si="15"/>
        <v>49.716241755520997</v>
      </c>
      <c r="CL77" s="2">
        <f t="shared" si="16"/>
        <v>186.3803551116273</v>
      </c>
      <c r="CM77" s="2">
        <f t="shared" si="17"/>
        <v>136.4453783495178</v>
      </c>
      <c r="CN77" s="2">
        <f t="shared" si="18"/>
        <v>1298600.4239800309</v>
      </c>
    </row>
    <row r="78" spans="1:92" x14ac:dyDescent="0.45">
      <c r="A78" s="2">
        <v>711</v>
      </c>
      <c r="B78" s="2" t="s">
        <v>147</v>
      </c>
      <c r="C78" s="2">
        <v>1</v>
      </c>
      <c r="D78" s="2">
        <v>2042</v>
      </c>
      <c r="E78" s="2">
        <v>2040</v>
      </c>
      <c r="F78" s="2">
        <v>0.13699976419139701</v>
      </c>
      <c r="G78" s="2">
        <v>4.0147656111713802E-2</v>
      </c>
      <c r="H78" s="2">
        <v>0.23495721668283601</v>
      </c>
      <c r="I78" s="2">
        <v>0.58789536301405099</v>
      </c>
      <c r="J78" s="2">
        <v>152.766420988889</v>
      </c>
      <c r="K78" s="2">
        <v>152.766420988889</v>
      </c>
      <c r="L78" s="2">
        <v>124.08759141703599</v>
      </c>
      <c r="M78" s="2">
        <v>101.529288831597</v>
      </c>
      <c r="N78" s="2">
        <v>136095.19465548001</v>
      </c>
      <c r="O78" s="2">
        <v>39882.572833129503</v>
      </c>
      <c r="P78" s="2">
        <v>287350.07153789699</v>
      </c>
      <c r="Q78" s="2">
        <v>878738.32126740098</v>
      </c>
      <c r="R78" s="2">
        <v>1444.3264419294801</v>
      </c>
      <c r="S78" s="2">
        <v>151757748.81085101</v>
      </c>
      <c r="T78" s="2">
        <v>105071.64059678699</v>
      </c>
      <c r="U78" s="2">
        <v>96.762</v>
      </c>
      <c r="V78" s="2">
        <v>43416.521987863998</v>
      </c>
      <c r="W78" s="2">
        <v>9.2082863684801405E-4</v>
      </c>
      <c r="X78" s="2">
        <v>7.1258400731768399</v>
      </c>
      <c r="Y78" s="2">
        <v>7.1258400731768399</v>
      </c>
      <c r="Z78" s="2">
        <v>5.8068796089051897</v>
      </c>
      <c r="AA78" s="2">
        <v>4.2222759667904404</v>
      </c>
      <c r="AB78" s="2">
        <v>15.4928233790855</v>
      </c>
      <c r="AC78" s="2">
        <v>15.4928233790855</v>
      </c>
      <c r="AD78" s="2">
        <v>15.4928233790855</v>
      </c>
      <c r="AE78" s="2">
        <v>15.4928233790855</v>
      </c>
      <c r="AF78" s="2">
        <v>2102688.86364285</v>
      </c>
      <c r="AG78" s="2">
        <v>616195.96207216498</v>
      </c>
      <c r="AH78" s="2">
        <v>4439620.3067288902</v>
      </c>
      <c r="AI78" s="2">
        <v>13576677.8383565</v>
      </c>
      <c r="AJ78" s="2">
        <v>130.14775753662701</v>
      </c>
      <c r="AK78" s="2">
        <v>130.14775753662701</v>
      </c>
      <c r="AL78" s="2">
        <v>102.787888429045</v>
      </c>
      <c r="AM78" s="2">
        <v>81.814189485721201</v>
      </c>
      <c r="AN78" s="2">
        <v>137.273597609804</v>
      </c>
      <c r="AO78" s="2">
        <v>137.273597609804</v>
      </c>
      <c r="AP78" s="2">
        <v>108.59476803795</v>
      </c>
      <c r="AQ78" s="2">
        <v>86.036465452511607</v>
      </c>
      <c r="AR78" s="2">
        <v>20790775.801304001</v>
      </c>
      <c r="AS78" s="2">
        <v>6092717.9115459202</v>
      </c>
      <c r="AT78" s="2">
        <v>35656578.2706507</v>
      </c>
      <c r="AU78" s="2">
        <v>89217676.827350795</v>
      </c>
      <c r="AV78" s="2">
        <v>1.0551307942946</v>
      </c>
      <c r="AW78" s="2">
        <v>1.0551307942946</v>
      </c>
      <c r="AX78" s="2">
        <v>1.05687257992785</v>
      </c>
      <c r="AY78" s="2">
        <v>1.0519853109307999</v>
      </c>
      <c r="AZ78" s="2">
        <v>1.1017667080248399</v>
      </c>
      <c r="BA78" s="2">
        <v>1.1017667080248399</v>
      </c>
      <c r="BB78" s="2">
        <v>1.0641506045902001</v>
      </c>
      <c r="BC78" s="2">
        <v>1.05853707823731</v>
      </c>
      <c r="BD78" s="2">
        <v>1.0480839400313999</v>
      </c>
      <c r="BE78" s="2">
        <v>1.0480839400313999</v>
      </c>
      <c r="BF78" s="2">
        <v>1.0547581489503901</v>
      </c>
      <c r="BG78" s="2">
        <v>1.04874925691264</v>
      </c>
      <c r="BH78" s="2">
        <v>0.15192504600000001</v>
      </c>
      <c r="BI78" s="2">
        <v>0.15192504600000001</v>
      </c>
      <c r="BJ78" s="2">
        <v>0.15122007300000001</v>
      </c>
      <c r="BK78" s="2">
        <v>0.19096596699999999</v>
      </c>
      <c r="BL78" s="2">
        <v>0.184118371</v>
      </c>
      <c r="BM78" s="2">
        <v>0.184118371</v>
      </c>
      <c r="BN78" s="2">
        <v>0.14526681899999999</v>
      </c>
      <c r="BO78" s="2">
        <v>0.18154208499999999</v>
      </c>
      <c r="BP78" s="2">
        <v>0.145164612</v>
      </c>
      <c r="BQ78" s="2">
        <v>0.145164612</v>
      </c>
      <c r="BR78" s="2">
        <v>0.152841594</v>
      </c>
      <c r="BS78" s="2">
        <v>0.19537253399999999</v>
      </c>
      <c r="BT78" s="2">
        <v>0.113948431</v>
      </c>
      <c r="BU78" s="2">
        <v>0.113948431</v>
      </c>
      <c r="BV78" s="2">
        <v>0.19592215599999999</v>
      </c>
      <c r="BW78" s="2">
        <v>0.28392197299999999</v>
      </c>
      <c r="BX78" s="2">
        <v>15.4928233790855</v>
      </c>
      <c r="BY78" s="2">
        <v>15.4928233790855</v>
      </c>
      <c r="BZ78" s="2">
        <v>15.4928233790855</v>
      </c>
      <c r="CA78" s="2">
        <v>15.4928233790855</v>
      </c>
      <c r="CB78" s="2">
        <v>2102688.86364285</v>
      </c>
      <c r="CC78" s="2">
        <v>616195.96207216498</v>
      </c>
      <c r="CD78" s="2">
        <v>4439620.3067288902</v>
      </c>
      <c r="CE78" s="2">
        <v>13576677.8383565</v>
      </c>
      <c r="CG78" s="2">
        <f t="shared" si="11"/>
        <v>3168131.0191949923</v>
      </c>
      <c r="CH78" s="2">
        <f t="shared" si="12"/>
        <v>20735182.970800407</v>
      </c>
      <c r="CI78" s="2">
        <f t="shared" si="13"/>
        <v>1342066.1602939074</v>
      </c>
      <c r="CJ78" s="2">
        <f t="shared" si="14"/>
        <v>170.11899331935001</v>
      </c>
      <c r="CK78" s="2">
        <f t="shared" si="15"/>
        <v>49.853216041411876</v>
      </c>
      <c r="CL78" s="2">
        <f t="shared" si="16"/>
        <v>186.89435547180292</v>
      </c>
      <c r="CM78" s="2">
        <f t="shared" si="17"/>
        <v>136.82184838729481</v>
      </c>
      <c r="CN78" s="2">
        <f t="shared" si="18"/>
        <v>1302183.587460778</v>
      </c>
    </row>
    <row r="79" spans="1:92" x14ac:dyDescent="0.45">
      <c r="A79" s="2">
        <v>733</v>
      </c>
      <c r="B79" s="2" t="s">
        <v>147</v>
      </c>
      <c r="C79" s="2">
        <v>1</v>
      </c>
      <c r="D79" s="2">
        <v>2043</v>
      </c>
      <c r="E79" s="2">
        <v>2041</v>
      </c>
      <c r="F79" s="2">
        <v>0.13701119563242101</v>
      </c>
      <c r="G79" s="2">
        <v>4.0150673066561199E-2</v>
      </c>
      <c r="H79" s="2">
        <v>0.23496317778873699</v>
      </c>
      <c r="I79" s="2">
        <v>0.58787495351227903</v>
      </c>
      <c r="J79" s="2">
        <v>152.78688401250301</v>
      </c>
      <c r="K79" s="2">
        <v>152.78688401250301</v>
      </c>
      <c r="L79" s="2">
        <v>124.097678056563</v>
      </c>
      <c r="M79" s="2">
        <v>101.531302791909</v>
      </c>
      <c r="N79" s="2">
        <v>136471.33542588699</v>
      </c>
      <c r="O79" s="2">
        <v>39992.4688369422</v>
      </c>
      <c r="P79" s="2">
        <v>288142.69279359397</v>
      </c>
      <c r="Q79" s="2">
        <v>881163.415208322</v>
      </c>
      <c r="R79" s="2">
        <v>1445.4863735457</v>
      </c>
      <c r="S79" s="2">
        <v>152184863.43763</v>
      </c>
      <c r="T79" s="2">
        <v>105282.807380831</v>
      </c>
      <c r="U79" s="2">
        <v>96.762</v>
      </c>
      <c r="V79" s="2">
        <v>43714.344020035103</v>
      </c>
      <c r="W79" s="2">
        <v>9.1897800978256602E-4</v>
      </c>
      <c r="X79" s="2">
        <v>7.1751492486554103</v>
      </c>
      <c r="Y79" s="2">
        <v>7.1751492486554103</v>
      </c>
      <c r="Z79" s="2">
        <v>5.8458124002965404</v>
      </c>
      <c r="AA79" s="2">
        <v>4.2531360789673203</v>
      </c>
      <c r="AB79" s="2">
        <v>15.463977227220999</v>
      </c>
      <c r="AC79" s="2">
        <v>15.463977227220999</v>
      </c>
      <c r="AD79" s="2">
        <v>15.463977227220999</v>
      </c>
      <c r="AE79" s="2">
        <v>15.463977227220999</v>
      </c>
      <c r="AF79" s="2">
        <v>2104572.9908865602</v>
      </c>
      <c r="AG79" s="2">
        <v>616743.19805450004</v>
      </c>
      <c r="AH79" s="2">
        <v>4443574.9625023799</v>
      </c>
      <c r="AI79" s="2">
        <v>13588789.388765501</v>
      </c>
      <c r="AJ79" s="2">
        <v>130.14775753662701</v>
      </c>
      <c r="AK79" s="2">
        <v>130.14775753662701</v>
      </c>
      <c r="AL79" s="2">
        <v>102.787888429045</v>
      </c>
      <c r="AM79" s="2">
        <v>81.814189485721201</v>
      </c>
      <c r="AN79" s="2">
        <v>137.32290678528199</v>
      </c>
      <c r="AO79" s="2">
        <v>137.32290678528199</v>
      </c>
      <c r="AP79" s="2">
        <v>108.633700829341</v>
      </c>
      <c r="AQ79" s="2">
        <v>86.067325564688502</v>
      </c>
      <c r="AR79" s="2">
        <v>20851030.096746501</v>
      </c>
      <c r="AS79" s="2">
        <v>6110324.6975635504</v>
      </c>
      <c r="AT79" s="2">
        <v>35757839.124650501</v>
      </c>
      <c r="AU79" s="2">
        <v>89465669.518669307</v>
      </c>
      <c r="AV79" s="2">
        <v>1.05550989733648</v>
      </c>
      <c r="AW79" s="2">
        <v>1.05550989733648</v>
      </c>
      <c r="AX79" s="2">
        <v>1.0572515635024899</v>
      </c>
      <c r="AY79" s="2">
        <v>1.0523627284263499</v>
      </c>
      <c r="AZ79" s="2">
        <v>1.1021625671095401</v>
      </c>
      <c r="BA79" s="2">
        <v>1.1021625671095401</v>
      </c>
      <c r="BB79" s="2">
        <v>1.06453219798919</v>
      </c>
      <c r="BC79" s="2">
        <v>1.05891684629001</v>
      </c>
      <c r="BD79" s="2">
        <v>1.0484605111749701</v>
      </c>
      <c r="BE79" s="2">
        <v>1.0484605111749701</v>
      </c>
      <c r="BF79" s="2">
        <v>1.05513637431195</v>
      </c>
      <c r="BG79" s="2">
        <v>1.0491255134191599</v>
      </c>
      <c r="BH79" s="2">
        <v>0.15192504600000001</v>
      </c>
      <c r="BI79" s="2">
        <v>0.15192504600000001</v>
      </c>
      <c r="BJ79" s="2">
        <v>0.15122007300000001</v>
      </c>
      <c r="BK79" s="2">
        <v>0.19096596699999999</v>
      </c>
      <c r="BL79" s="2">
        <v>0.184118371</v>
      </c>
      <c r="BM79" s="2">
        <v>0.184118371</v>
      </c>
      <c r="BN79" s="2">
        <v>0.14526681899999999</v>
      </c>
      <c r="BO79" s="2">
        <v>0.18154208499999999</v>
      </c>
      <c r="BP79" s="2">
        <v>0.145164612</v>
      </c>
      <c r="BQ79" s="2">
        <v>0.145164612</v>
      </c>
      <c r="BR79" s="2">
        <v>0.152841594</v>
      </c>
      <c r="BS79" s="2">
        <v>0.19537253399999999</v>
      </c>
      <c r="BT79" s="2">
        <v>0.113948431</v>
      </c>
      <c r="BU79" s="2">
        <v>0.113948431</v>
      </c>
      <c r="BV79" s="2">
        <v>0.19592215599999999</v>
      </c>
      <c r="BW79" s="2">
        <v>0.28392197299999999</v>
      </c>
      <c r="BX79" s="2">
        <v>15.463977227220999</v>
      </c>
      <c r="BY79" s="2">
        <v>15.463977227220999</v>
      </c>
      <c r="BZ79" s="2">
        <v>15.463977227220999</v>
      </c>
      <c r="CA79" s="2">
        <v>15.463977227220999</v>
      </c>
      <c r="CB79" s="2">
        <v>2104572.9908865602</v>
      </c>
      <c r="CC79" s="2">
        <v>616743.19805450004</v>
      </c>
      <c r="CD79" s="2">
        <v>4443574.9625023799</v>
      </c>
      <c r="CE79" s="2">
        <v>13588789.388765501</v>
      </c>
      <c r="CG79" s="2">
        <f t="shared" si="11"/>
        <v>3199448.0542291962</v>
      </c>
      <c r="CH79" s="2">
        <f t="shared" si="12"/>
        <v>20753680.540208943</v>
      </c>
      <c r="CI79" s="2">
        <f t="shared" si="13"/>
        <v>1345769.9122647452</v>
      </c>
      <c r="CJ79" s="2">
        <f t="shared" si="14"/>
        <v>170.58916928235874</v>
      </c>
      <c r="CK79" s="2">
        <f t="shared" si="15"/>
        <v>49.990586046177754</v>
      </c>
      <c r="CL79" s="2">
        <f t="shared" si="16"/>
        <v>187.40988149176843</v>
      </c>
      <c r="CM79" s="2">
        <f t="shared" si="17"/>
        <v>137.19944183858652</v>
      </c>
      <c r="CN79" s="2">
        <f t="shared" si="18"/>
        <v>1305777.443427803</v>
      </c>
    </row>
    <row r="80" spans="1:92" x14ac:dyDescent="0.45">
      <c r="A80" s="2">
        <v>755</v>
      </c>
      <c r="B80" s="2" t="s">
        <v>147</v>
      </c>
      <c r="C80" s="2">
        <v>1</v>
      </c>
      <c r="D80" s="2">
        <v>2044</v>
      </c>
      <c r="E80" s="2">
        <v>2042</v>
      </c>
      <c r="F80" s="2">
        <v>0.13702283207893001</v>
      </c>
      <c r="G80" s="2">
        <v>4.0153737461788297E-2</v>
      </c>
      <c r="H80" s="2">
        <v>0.23496924297712199</v>
      </c>
      <c r="I80" s="2">
        <v>0.58785418748215801</v>
      </c>
      <c r="J80" s="2">
        <v>152.80676716574001</v>
      </c>
      <c r="K80" s="2">
        <v>152.80676716574001</v>
      </c>
      <c r="L80" s="2">
        <v>124.107176720409</v>
      </c>
      <c r="M80" s="2">
        <v>101.532724640865</v>
      </c>
      <c r="N80" s="2">
        <v>136848.60588375901</v>
      </c>
      <c r="O80" s="2">
        <v>40102.681496926802</v>
      </c>
      <c r="P80" s="2">
        <v>288937.657322407</v>
      </c>
      <c r="Q80" s="2">
        <v>883595.71511337301</v>
      </c>
      <c r="R80" s="2">
        <v>1446.6405192616301</v>
      </c>
      <c r="S80" s="2">
        <v>152612471.50540599</v>
      </c>
      <c r="T80" s="2">
        <v>105494.39855542</v>
      </c>
      <c r="U80" s="2">
        <v>96.762</v>
      </c>
      <c r="V80" s="2">
        <v>44014.209006334902</v>
      </c>
      <c r="W80" s="2">
        <v>9.1713110199820801E-4</v>
      </c>
      <c r="X80" s="2">
        <v>7.2244886594321898</v>
      </c>
      <c r="Y80" s="2">
        <v>7.2244886594321898</v>
      </c>
      <c r="Z80" s="2">
        <v>5.8847673216827996</v>
      </c>
      <c r="AA80" s="2">
        <v>4.2840141854630396</v>
      </c>
      <c r="AB80" s="2">
        <v>15.434520969681399</v>
      </c>
      <c r="AC80" s="2">
        <v>15.434520969681399</v>
      </c>
      <c r="AD80" s="2">
        <v>15.434520969681399</v>
      </c>
      <c r="AE80" s="2">
        <v>15.434520969681399</v>
      </c>
      <c r="AF80" s="2">
        <v>2106369.6883912799</v>
      </c>
      <c r="AG80" s="2">
        <v>617264.59889311402</v>
      </c>
      <c r="AH80" s="2">
        <v>4447344.4341831896</v>
      </c>
      <c r="AI80" s="2">
        <v>13600335.2097489</v>
      </c>
      <c r="AJ80" s="2">
        <v>130.14775753662701</v>
      </c>
      <c r="AK80" s="2">
        <v>130.14775753662701</v>
      </c>
      <c r="AL80" s="2">
        <v>102.787888429045</v>
      </c>
      <c r="AM80" s="2">
        <v>81.814189485721201</v>
      </c>
      <c r="AN80" s="2">
        <v>137.372246196059</v>
      </c>
      <c r="AO80" s="2">
        <v>137.372246196059</v>
      </c>
      <c r="AP80" s="2">
        <v>108.672655750728</v>
      </c>
      <c r="AQ80" s="2">
        <v>86.098203671184194</v>
      </c>
      <c r="AR80" s="2">
        <v>20911393.056235801</v>
      </c>
      <c r="AS80" s="2">
        <v>6127961.1142227603</v>
      </c>
      <c r="AT80" s="2">
        <v>35859236.898493104</v>
      </c>
      <c r="AU80" s="2">
        <v>89713880.436454803</v>
      </c>
      <c r="AV80" s="2">
        <v>1.05588922718719</v>
      </c>
      <c r="AW80" s="2">
        <v>1.05588922718719</v>
      </c>
      <c r="AX80" s="2">
        <v>1.0576307578272599</v>
      </c>
      <c r="AY80" s="2">
        <v>1.0527403610239301</v>
      </c>
      <c r="AZ80" s="2">
        <v>1.1025586630278199</v>
      </c>
      <c r="BA80" s="2">
        <v>1.1025586630278199</v>
      </c>
      <c r="BB80" s="2">
        <v>1.0649140035896301</v>
      </c>
      <c r="BC80" s="2">
        <v>1.0592968307844099</v>
      </c>
      <c r="BD80" s="2">
        <v>1.0488373076125801</v>
      </c>
      <c r="BE80" s="2">
        <v>1.0488373076125801</v>
      </c>
      <c r="BF80" s="2">
        <v>1.05551481000201</v>
      </c>
      <c r="BG80" s="2">
        <v>1.04950198436603</v>
      </c>
      <c r="BH80" s="2">
        <v>0.15192504600000001</v>
      </c>
      <c r="BI80" s="2">
        <v>0.15192504600000001</v>
      </c>
      <c r="BJ80" s="2">
        <v>0.15122007300000001</v>
      </c>
      <c r="BK80" s="2">
        <v>0.19096596699999999</v>
      </c>
      <c r="BL80" s="2">
        <v>0.184118371</v>
      </c>
      <c r="BM80" s="2">
        <v>0.184118371</v>
      </c>
      <c r="BN80" s="2">
        <v>0.14526681899999999</v>
      </c>
      <c r="BO80" s="2">
        <v>0.18154208499999999</v>
      </c>
      <c r="BP80" s="2">
        <v>0.145164612</v>
      </c>
      <c r="BQ80" s="2">
        <v>0.145164612</v>
      </c>
      <c r="BR80" s="2">
        <v>0.152841594</v>
      </c>
      <c r="BS80" s="2">
        <v>0.19537253399999999</v>
      </c>
      <c r="BT80" s="2">
        <v>0.113948431</v>
      </c>
      <c r="BU80" s="2">
        <v>0.113948431</v>
      </c>
      <c r="BV80" s="2">
        <v>0.19592215599999999</v>
      </c>
      <c r="BW80" s="2">
        <v>0.28392197299999999</v>
      </c>
      <c r="BX80" s="2">
        <v>15.434520969681399</v>
      </c>
      <c r="BY80" s="2">
        <v>15.434520969681399</v>
      </c>
      <c r="BZ80" s="2">
        <v>15.434520969681399</v>
      </c>
      <c r="CA80" s="2">
        <v>15.434520969681399</v>
      </c>
      <c r="CB80" s="2">
        <v>2106369.6883912799</v>
      </c>
      <c r="CC80" s="2">
        <v>617264.59889311402</v>
      </c>
      <c r="CD80" s="2">
        <v>4447344.4341831896</v>
      </c>
      <c r="CE80" s="2">
        <v>13600335.2097489</v>
      </c>
      <c r="CG80" s="2">
        <f t="shared" si="11"/>
        <v>3230928.6272797091</v>
      </c>
      <c r="CH80" s="2">
        <f t="shared" si="12"/>
        <v>20771313.931216482</v>
      </c>
      <c r="CI80" s="2">
        <f t="shared" si="13"/>
        <v>1349484.6598164658</v>
      </c>
      <c r="CJ80" s="2">
        <f t="shared" si="14"/>
        <v>171.06075735469875</v>
      </c>
      <c r="CK80" s="2">
        <f t="shared" si="15"/>
        <v>50.1283518711585</v>
      </c>
      <c r="CL80" s="2">
        <f t="shared" si="16"/>
        <v>187.92693159180942</v>
      </c>
      <c r="CM80" s="2">
        <f t="shared" si="17"/>
        <v>137.57815727728658</v>
      </c>
      <c r="CN80" s="2">
        <f t="shared" si="18"/>
        <v>1309381.978319539</v>
      </c>
    </row>
    <row r="81" spans="1:92" x14ac:dyDescent="0.45">
      <c r="A81" s="2">
        <v>777</v>
      </c>
      <c r="B81" s="2" t="s">
        <v>147</v>
      </c>
      <c r="C81" s="2">
        <v>1</v>
      </c>
      <c r="D81" s="2">
        <v>2045</v>
      </c>
      <c r="E81" s="2">
        <v>2043</v>
      </c>
      <c r="F81" s="2">
        <v>0.137034661839331</v>
      </c>
      <c r="G81" s="2">
        <v>4.0156846600600697E-2</v>
      </c>
      <c r="H81" s="2">
        <v>0.23497540631872299</v>
      </c>
      <c r="I81" s="2">
        <v>0.58783308524134403</v>
      </c>
      <c r="J81" s="2">
        <v>152.826104852025</v>
      </c>
      <c r="K81" s="2">
        <v>152.826104852025</v>
      </c>
      <c r="L81" s="2">
        <v>124.116122061205</v>
      </c>
      <c r="M81" s="2">
        <v>101.533589102608</v>
      </c>
      <c r="N81" s="2">
        <v>137227.00432947199</v>
      </c>
      <c r="O81" s="2">
        <v>40213.210937679403</v>
      </c>
      <c r="P81" s="2">
        <v>289734.96317622199</v>
      </c>
      <c r="Q81" s="2">
        <v>886035.213390455</v>
      </c>
      <c r="R81" s="2">
        <v>1447.7892597493201</v>
      </c>
      <c r="S81" s="2">
        <v>153040612.28518999</v>
      </c>
      <c r="T81" s="2">
        <v>105706.41497346701</v>
      </c>
      <c r="U81" s="2">
        <v>96.762</v>
      </c>
      <c r="V81" s="2">
        <v>44316.1309607082</v>
      </c>
      <c r="W81" s="2">
        <v>9.1528790602014702E-4</v>
      </c>
      <c r="X81" s="2">
        <v>7.2738575888689203</v>
      </c>
      <c r="Y81" s="2">
        <v>7.2738575888689203</v>
      </c>
      <c r="Z81" s="2">
        <v>5.9237439056305199</v>
      </c>
      <c r="AA81" s="2">
        <v>4.3149098903572698</v>
      </c>
      <c r="AB81" s="2">
        <v>15.4044897265297</v>
      </c>
      <c r="AC81" s="2">
        <v>15.4044897265297</v>
      </c>
      <c r="AD81" s="2">
        <v>15.4044897265297</v>
      </c>
      <c r="AE81" s="2">
        <v>15.4044897265297</v>
      </c>
      <c r="AF81" s="2">
        <v>2108082.9434262798</v>
      </c>
      <c r="AG81" s="2">
        <v>617761.34512570198</v>
      </c>
      <c r="AH81" s="2">
        <v>4450937.17383058</v>
      </c>
      <c r="AI81" s="2">
        <v>13611341.1158696</v>
      </c>
      <c r="AJ81" s="2">
        <v>130.14775753662701</v>
      </c>
      <c r="AK81" s="2">
        <v>130.14775753662701</v>
      </c>
      <c r="AL81" s="2">
        <v>102.787888429045</v>
      </c>
      <c r="AM81" s="2">
        <v>81.814189485721201</v>
      </c>
      <c r="AN81" s="2">
        <v>137.421615125496</v>
      </c>
      <c r="AO81" s="2">
        <v>137.421615125496</v>
      </c>
      <c r="AP81" s="2">
        <v>108.711632334675</v>
      </c>
      <c r="AQ81" s="2">
        <v>86.1290993760784</v>
      </c>
      <c r="AR81" s="2">
        <v>20971868.5521852</v>
      </c>
      <c r="AS81" s="2">
        <v>6145628.3911984302</v>
      </c>
      <c r="AT81" s="2">
        <v>35960780.0549789</v>
      </c>
      <c r="AU81" s="2">
        <v>89962335.286828205</v>
      </c>
      <c r="AV81" s="2">
        <v>1.0562687786570699</v>
      </c>
      <c r="AW81" s="2">
        <v>1.0562687786570699</v>
      </c>
      <c r="AX81" s="2">
        <v>1.0580101586166499</v>
      </c>
      <c r="AY81" s="2">
        <v>1.0531182041629199</v>
      </c>
      <c r="AZ81" s="2">
        <v>1.1029549903606499</v>
      </c>
      <c r="BA81" s="2">
        <v>1.1029549903606499</v>
      </c>
      <c r="BB81" s="2">
        <v>1.06529601707647</v>
      </c>
      <c r="BC81" s="2">
        <v>1.0596770271314799</v>
      </c>
      <c r="BD81" s="2">
        <v>1.04921432418924</v>
      </c>
      <c r="BE81" s="2">
        <v>1.04921432418924</v>
      </c>
      <c r="BF81" s="2">
        <v>1.05589345174362</v>
      </c>
      <c r="BG81" s="2">
        <v>1.0498786652066501</v>
      </c>
      <c r="BH81" s="2">
        <v>0.15192504600000001</v>
      </c>
      <c r="BI81" s="2">
        <v>0.15192504600000001</v>
      </c>
      <c r="BJ81" s="2">
        <v>0.15122007300000001</v>
      </c>
      <c r="BK81" s="2">
        <v>0.19096596699999999</v>
      </c>
      <c r="BL81" s="2">
        <v>0.184118371</v>
      </c>
      <c r="BM81" s="2">
        <v>0.184118371</v>
      </c>
      <c r="BN81" s="2">
        <v>0.14526681899999999</v>
      </c>
      <c r="BO81" s="2">
        <v>0.18154208499999999</v>
      </c>
      <c r="BP81" s="2">
        <v>0.145164612</v>
      </c>
      <c r="BQ81" s="2">
        <v>0.145164612</v>
      </c>
      <c r="BR81" s="2">
        <v>0.152841594</v>
      </c>
      <c r="BS81" s="2">
        <v>0.19537253399999999</v>
      </c>
      <c r="BT81" s="2">
        <v>0.113948431</v>
      </c>
      <c r="BU81" s="2">
        <v>0.113948431</v>
      </c>
      <c r="BV81" s="2">
        <v>0.19592215599999999</v>
      </c>
      <c r="BW81" s="2">
        <v>0.28392197299999999</v>
      </c>
      <c r="BX81" s="2">
        <v>15.4044897265297</v>
      </c>
      <c r="BY81" s="2">
        <v>15.4044897265297</v>
      </c>
      <c r="BZ81" s="2">
        <v>15.4044897265297</v>
      </c>
      <c r="CA81" s="2">
        <v>15.4044897265297</v>
      </c>
      <c r="CB81" s="2">
        <v>2108082.9434262798</v>
      </c>
      <c r="CC81" s="2">
        <v>617761.34512570198</v>
      </c>
      <c r="CD81" s="2">
        <v>4450937.17383058</v>
      </c>
      <c r="CE81" s="2">
        <v>13611341.1158696</v>
      </c>
      <c r="CG81" s="2">
        <f t="shared" si="11"/>
        <v>3262573.0958079444</v>
      </c>
      <c r="CH81" s="2">
        <f t="shared" si="12"/>
        <v>20788122.578252163</v>
      </c>
      <c r="CI81" s="2">
        <f t="shared" si="13"/>
        <v>1353210.3918338283</v>
      </c>
      <c r="CJ81" s="2">
        <f t="shared" si="14"/>
        <v>171.53375541183999</v>
      </c>
      <c r="CK81" s="2">
        <f t="shared" si="15"/>
        <v>50.266513672099251</v>
      </c>
      <c r="CL81" s="2">
        <f t="shared" si="16"/>
        <v>188.44550450485983</v>
      </c>
      <c r="CM81" s="2">
        <f t="shared" si="17"/>
        <v>137.95799352128532</v>
      </c>
      <c r="CN81" s="2">
        <f t="shared" si="18"/>
        <v>1312997.180896149</v>
      </c>
    </row>
    <row r="82" spans="1:92" x14ac:dyDescent="0.45">
      <c r="A82" s="2">
        <v>799</v>
      </c>
      <c r="B82" s="2" t="s">
        <v>147</v>
      </c>
      <c r="C82" s="2">
        <v>1</v>
      </c>
      <c r="D82" s="2">
        <v>2046</v>
      </c>
      <c r="E82" s="2">
        <v>2044</v>
      </c>
      <c r="F82" s="2">
        <v>0.13704667389507399</v>
      </c>
      <c r="G82" s="2">
        <v>4.0159997941396998E-2</v>
      </c>
      <c r="H82" s="2">
        <v>0.23498166222559499</v>
      </c>
      <c r="I82" s="2">
        <v>0.58781166593793199</v>
      </c>
      <c r="J82" s="2">
        <v>152.84492950136499</v>
      </c>
      <c r="K82" s="2">
        <v>152.84492950136499</v>
      </c>
      <c r="L82" s="2">
        <v>124.12454674388</v>
      </c>
      <c r="M82" s="2">
        <v>101.53392890944301</v>
      </c>
      <c r="N82" s="2">
        <v>137606.529324323</v>
      </c>
      <c r="O82" s="2">
        <v>40324.057325306603</v>
      </c>
      <c r="P82" s="2">
        <v>290534.60886489699</v>
      </c>
      <c r="Q82" s="2">
        <v>888481.90394027904</v>
      </c>
      <c r="R82" s="2">
        <v>1448.9329541571899</v>
      </c>
      <c r="S82" s="2">
        <v>153469323.08336499</v>
      </c>
      <c r="T82" s="2">
        <v>105918.857489602</v>
      </c>
      <c r="U82" s="2">
        <v>96.762</v>
      </c>
      <c r="V82" s="2">
        <v>44620.123993230904</v>
      </c>
      <c r="W82" s="2">
        <v>9.13448414388614E-4</v>
      </c>
      <c r="X82" s="2">
        <v>7.3232553615429401</v>
      </c>
      <c r="Y82" s="2">
        <v>7.3232553615429401</v>
      </c>
      <c r="Z82" s="2">
        <v>5.9627417116395698</v>
      </c>
      <c r="AA82" s="2">
        <v>4.3458228205269096</v>
      </c>
      <c r="AB82" s="2">
        <v>15.3739166031958</v>
      </c>
      <c r="AC82" s="2">
        <v>15.3739166031958</v>
      </c>
      <c r="AD82" s="2">
        <v>15.3739166031958</v>
      </c>
      <c r="AE82" s="2">
        <v>15.3739166031958</v>
      </c>
      <c r="AF82" s="2">
        <v>2109716.5202676901</v>
      </c>
      <c r="AG82" s="2">
        <v>618234.55130260496</v>
      </c>
      <c r="AH82" s="2">
        <v>4454361.1609012503</v>
      </c>
      <c r="AI82" s="2">
        <v>13621831.478159601</v>
      </c>
      <c r="AJ82" s="2">
        <v>130.14775753662701</v>
      </c>
      <c r="AK82" s="2">
        <v>130.14775753662701</v>
      </c>
      <c r="AL82" s="2">
        <v>102.787888429045</v>
      </c>
      <c r="AM82" s="2">
        <v>81.814189485721201</v>
      </c>
      <c r="AN82" s="2">
        <v>137.47101289816999</v>
      </c>
      <c r="AO82" s="2">
        <v>137.47101289816999</v>
      </c>
      <c r="AP82" s="2">
        <v>108.750630140685</v>
      </c>
      <c r="AQ82" s="2">
        <v>86.160012306248106</v>
      </c>
      <c r="AR82" s="2">
        <v>21032460.273503799</v>
      </c>
      <c r="AS82" s="2">
        <v>6163327.6990955397</v>
      </c>
      <c r="AT82" s="2">
        <v>36062476.638765998</v>
      </c>
      <c r="AU82" s="2">
        <v>90211058.471999601</v>
      </c>
      <c r="AV82" s="2">
        <v>1.0566485468566</v>
      </c>
      <c r="AW82" s="2">
        <v>1.0566485468566</v>
      </c>
      <c r="AX82" s="2">
        <v>1.0583897618334701</v>
      </c>
      <c r="AY82" s="2">
        <v>1.05349625354682</v>
      </c>
      <c r="AZ82" s="2">
        <v>1.10335154400241</v>
      </c>
      <c r="BA82" s="2">
        <v>1.10335154400241</v>
      </c>
      <c r="BB82" s="2">
        <v>1.06567823438475</v>
      </c>
      <c r="BC82" s="2">
        <v>1.06005743100794</v>
      </c>
      <c r="BD82" s="2">
        <v>1.04959155604809</v>
      </c>
      <c r="BE82" s="2">
        <v>1.04959155604809</v>
      </c>
      <c r="BF82" s="2">
        <v>1.05627229550768</v>
      </c>
      <c r="BG82" s="2">
        <v>1.0502555516577501</v>
      </c>
      <c r="BH82" s="2">
        <v>0.15192504600000001</v>
      </c>
      <c r="BI82" s="2">
        <v>0.15192504600000001</v>
      </c>
      <c r="BJ82" s="2">
        <v>0.15122007300000001</v>
      </c>
      <c r="BK82" s="2">
        <v>0.19096596699999999</v>
      </c>
      <c r="BL82" s="2">
        <v>0.184118371</v>
      </c>
      <c r="BM82" s="2">
        <v>0.184118371</v>
      </c>
      <c r="BN82" s="2">
        <v>0.14526681899999999</v>
      </c>
      <c r="BO82" s="2">
        <v>0.18154208499999999</v>
      </c>
      <c r="BP82" s="2">
        <v>0.145164612</v>
      </c>
      <c r="BQ82" s="2">
        <v>0.145164612</v>
      </c>
      <c r="BR82" s="2">
        <v>0.152841594</v>
      </c>
      <c r="BS82" s="2">
        <v>0.19537253399999999</v>
      </c>
      <c r="BT82" s="2">
        <v>0.113948431</v>
      </c>
      <c r="BU82" s="2">
        <v>0.113948431</v>
      </c>
      <c r="BV82" s="2">
        <v>0.19592215599999999</v>
      </c>
      <c r="BW82" s="2">
        <v>0.28392197299999999</v>
      </c>
      <c r="BX82" s="2">
        <v>15.3739166031958</v>
      </c>
      <c r="BY82" s="2">
        <v>15.3739166031958</v>
      </c>
      <c r="BZ82" s="2">
        <v>15.3739166031958</v>
      </c>
      <c r="CA82" s="2">
        <v>15.3739166031958</v>
      </c>
      <c r="CB82" s="2">
        <v>2109716.5202676901</v>
      </c>
      <c r="CC82" s="2">
        <v>618234.55130260496</v>
      </c>
      <c r="CD82" s="2">
        <v>4454361.1609012503</v>
      </c>
      <c r="CE82" s="2">
        <v>13621831.478159601</v>
      </c>
      <c r="CG82" s="2">
        <f t="shared" si="11"/>
        <v>3294381.8356180238</v>
      </c>
      <c r="CH82" s="2">
        <f t="shared" si="12"/>
        <v>20804143.710631147</v>
      </c>
      <c r="CI82" s="2">
        <f t="shared" si="13"/>
        <v>1356947.0994548057</v>
      </c>
      <c r="CJ82" s="2">
        <f t="shared" si="14"/>
        <v>172.00816165540374</v>
      </c>
      <c r="CK82" s="2">
        <f t="shared" si="15"/>
        <v>50.405071656633254</v>
      </c>
      <c r="CL82" s="2">
        <f t="shared" si="16"/>
        <v>188.96559926172162</v>
      </c>
      <c r="CM82" s="2">
        <f t="shared" si="17"/>
        <v>138.33894962090758</v>
      </c>
      <c r="CN82" s="2">
        <f t="shared" si="18"/>
        <v>1316623.0421294989</v>
      </c>
    </row>
    <row r="83" spans="1:92" x14ac:dyDescent="0.45">
      <c r="A83" s="2">
        <v>821</v>
      </c>
      <c r="B83" s="2" t="s">
        <v>147</v>
      </c>
      <c r="C83" s="2">
        <v>1</v>
      </c>
      <c r="D83" s="2">
        <v>2047</v>
      </c>
      <c r="E83" s="2">
        <v>2045</v>
      </c>
      <c r="F83" s="2">
        <v>0.13705885785960001</v>
      </c>
      <c r="G83" s="2">
        <v>4.0163189088304303E-2</v>
      </c>
      <c r="H83" s="2">
        <v>0.234988005430251</v>
      </c>
      <c r="I83" s="2">
        <v>0.587789947621843</v>
      </c>
      <c r="J83" s="2">
        <v>152.863271689496</v>
      </c>
      <c r="K83" s="2">
        <v>152.863271689496</v>
      </c>
      <c r="L83" s="2">
        <v>124.132481565557</v>
      </c>
      <c r="M83" s="2">
        <v>101.53377492195099</v>
      </c>
      <c r="N83" s="2">
        <v>137987.17967562101</v>
      </c>
      <c r="O83" s="2">
        <v>40435.220865118201</v>
      </c>
      <c r="P83" s="2">
        <v>291336.59333024902</v>
      </c>
      <c r="Q83" s="2">
        <v>890935.78207135096</v>
      </c>
      <c r="R83" s="2">
        <v>1450.0719413977699</v>
      </c>
      <c r="S83" s="2">
        <v>153898639.35703599</v>
      </c>
      <c r="T83" s="2">
        <v>106131.726960172</v>
      </c>
      <c r="U83" s="2">
        <v>96.762</v>
      </c>
      <c r="V83" s="2">
        <v>44926.2023107688</v>
      </c>
      <c r="W83" s="2">
        <v>9.1161261965883305E-4</v>
      </c>
      <c r="X83" s="2">
        <v>7.37268134109594</v>
      </c>
      <c r="Y83" s="2">
        <v>7.37268134109594</v>
      </c>
      <c r="Z83" s="2">
        <v>6.0017603247379601</v>
      </c>
      <c r="AA83" s="2">
        <v>4.37675262445633</v>
      </c>
      <c r="AB83" s="2">
        <v>15.3428328117737</v>
      </c>
      <c r="AC83" s="2">
        <v>15.3428328117737</v>
      </c>
      <c r="AD83" s="2">
        <v>15.3428328117737</v>
      </c>
      <c r="AE83" s="2">
        <v>15.3428328117737</v>
      </c>
      <c r="AF83" s="2">
        <v>2111273.9732315298</v>
      </c>
      <c r="AG83" s="2">
        <v>618685.26983455999</v>
      </c>
      <c r="AH83" s="2">
        <v>4457623.9298481997</v>
      </c>
      <c r="AI83" s="2">
        <v>13631829.308442101</v>
      </c>
      <c r="AJ83" s="2">
        <v>130.14775753662701</v>
      </c>
      <c r="AK83" s="2">
        <v>130.14775753662701</v>
      </c>
      <c r="AL83" s="2">
        <v>102.787888429045</v>
      </c>
      <c r="AM83" s="2">
        <v>81.814189485721201</v>
      </c>
      <c r="AN83" s="2">
        <v>137.520438877723</v>
      </c>
      <c r="AO83" s="2">
        <v>137.520438877723</v>
      </c>
      <c r="AP83" s="2">
        <v>108.789648753783</v>
      </c>
      <c r="AQ83" s="2">
        <v>86.190942110177502</v>
      </c>
      <c r="AR83" s="2">
        <v>21093171.736421902</v>
      </c>
      <c r="AS83" s="2">
        <v>6181060.1529293796</v>
      </c>
      <c r="AT83" s="2">
        <v>36164334.300939403</v>
      </c>
      <c r="AU83" s="2">
        <v>90460073.166745201</v>
      </c>
      <c r="AV83" s="2">
        <v>1.05702852717824</v>
      </c>
      <c r="AW83" s="2">
        <v>1.05702852717824</v>
      </c>
      <c r="AX83" s="2">
        <v>1.0587695636738701</v>
      </c>
      <c r="AY83" s="2">
        <v>1.05387450512721</v>
      </c>
      <c r="AZ83" s="2">
        <v>1.1037483191419</v>
      </c>
      <c r="BA83" s="2">
        <v>1.1037483191419</v>
      </c>
      <c r="BB83" s="2">
        <v>1.06606065168439</v>
      </c>
      <c r="BC83" s="2">
        <v>1.0604380383401699</v>
      </c>
      <c r="BD83" s="2">
        <v>1.0499689986123699</v>
      </c>
      <c r="BE83" s="2">
        <v>1.0499689986123699</v>
      </c>
      <c r="BF83" s="2">
        <v>1.05665133749794</v>
      </c>
      <c r="BG83" s="2">
        <v>1.0506326396833401</v>
      </c>
      <c r="BH83" s="2">
        <v>0.15192504600000001</v>
      </c>
      <c r="BI83" s="2">
        <v>0.15192504600000001</v>
      </c>
      <c r="BJ83" s="2">
        <v>0.15122007300000001</v>
      </c>
      <c r="BK83" s="2">
        <v>0.19096596699999999</v>
      </c>
      <c r="BL83" s="2">
        <v>0.184118371</v>
      </c>
      <c r="BM83" s="2">
        <v>0.184118371</v>
      </c>
      <c r="BN83" s="2">
        <v>0.14526681899999999</v>
      </c>
      <c r="BO83" s="2">
        <v>0.18154208499999999</v>
      </c>
      <c r="BP83" s="2">
        <v>0.145164612</v>
      </c>
      <c r="BQ83" s="2">
        <v>0.145164612</v>
      </c>
      <c r="BR83" s="2">
        <v>0.152841594</v>
      </c>
      <c r="BS83" s="2">
        <v>0.19537253399999999</v>
      </c>
      <c r="BT83" s="2">
        <v>0.113948431</v>
      </c>
      <c r="BU83" s="2">
        <v>0.113948431</v>
      </c>
      <c r="BV83" s="2">
        <v>0.19592215599999999</v>
      </c>
      <c r="BW83" s="2">
        <v>0.28392197299999999</v>
      </c>
      <c r="BX83" s="2">
        <v>15.3428328117737</v>
      </c>
      <c r="BY83" s="2">
        <v>15.3428328117737</v>
      </c>
      <c r="BZ83" s="2">
        <v>15.3428328117737</v>
      </c>
      <c r="CA83" s="2">
        <v>15.3428328117737</v>
      </c>
      <c r="CB83" s="2">
        <v>2111273.9732315298</v>
      </c>
      <c r="CC83" s="2">
        <v>618685.26983455999</v>
      </c>
      <c r="CD83" s="2">
        <v>4457623.9298481997</v>
      </c>
      <c r="CE83" s="2">
        <v>13631829.308442101</v>
      </c>
      <c r="CG83" s="2">
        <f t="shared" si="11"/>
        <v>3326355.2399546378</v>
      </c>
      <c r="CH83" s="2">
        <f t="shared" si="12"/>
        <v>20819412.48135639</v>
      </c>
      <c r="CI83" s="2">
        <f t="shared" si="13"/>
        <v>1360694.7759423391</v>
      </c>
      <c r="CJ83" s="2">
        <f t="shared" si="14"/>
        <v>172.48397459452627</v>
      </c>
      <c r="CK83" s="2">
        <f t="shared" si="15"/>
        <v>50.544026081397753</v>
      </c>
      <c r="CL83" s="2">
        <f t="shared" si="16"/>
        <v>189.48721517414569</v>
      </c>
      <c r="CM83" s="2">
        <f t="shared" si="17"/>
        <v>138.72102484567552</v>
      </c>
      <c r="CN83" s="2">
        <f t="shared" si="18"/>
        <v>1320259.555077221</v>
      </c>
    </row>
    <row r="84" spans="1:92" x14ac:dyDescent="0.45">
      <c r="A84" s="2">
        <v>843</v>
      </c>
      <c r="B84" s="2" t="s">
        <v>147</v>
      </c>
      <c r="C84" s="2">
        <v>1</v>
      </c>
      <c r="D84" s="2">
        <v>2048</v>
      </c>
      <c r="E84" s="2">
        <v>2046</v>
      </c>
      <c r="F84" s="2">
        <v>0.13707120394310099</v>
      </c>
      <c r="G84" s="2">
        <v>4.0166417783052001E-2</v>
      </c>
      <c r="H84" s="2">
        <v>0.23499443096782199</v>
      </c>
      <c r="I84" s="2">
        <v>0.587767947306024</v>
      </c>
      <c r="J84" s="2">
        <v>152.88116023958401</v>
      </c>
      <c r="K84" s="2">
        <v>152.88116023958401</v>
      </c>
      <c r="L84" s="2">
        <v>124.13995555807</v>
      </c>
      <c r="M84" s="2">
        <v>101.533156231739</v>
      </c>
      <c r="N84" s="2">
        <v>138368.95442420701</v>
      </c>
      <c r="O84" s="2">
        <v>40546.7017997</v>
      </c>
      <c r="P84" s="2">
        <v>292140.91592430801</v>
      </c>
      <c r="Q84" s="2">
        <v>893396.84442889597</v>
      </c>
      <c r="R84" s="2">
        <v>1451.2065412427501</v>
      </c>
      <c r="S84" s="2">
        <v>154328594.810417</v>
      </c>
      <c r="T84" s="2">
        <v>106345.024243245</v>
      </c>
      <c r="U84" s="2">
        <v>96.762</v>
      </c>
      <c r="V84" s="2">
        <v>45234.380217641701</v>
      </c>
      <c r="W84" s="2">
        <v>9.0978051440098698E-4</v>
      </c>
      <c r="X84" s="2">
        <v>7.4221349278657698</v>
      </c>
      <c r="Y84" s="2">
        <v>7.4221349278657698</v>
      </c>
      <c r="Z84" s="2">
        <v>6.0407993539339397</v>
      </c>
      <c r="AA84" s="2">
        <v>4.4076989709270302</v>
      </c>
      <c r="AB84" s="2">
        <v>15.311267775091</v>
      </c>
      <c r="AC84" s="2">
        <v>15.311267775091</v>
      </c>
      <c r="AD84" s="2">
        <v>15.311267775091</v>
      </c>
      <c r="AE84" s="2">
        <v>15.311267775091</v>
      </c>
      <c r="AF84" s="2">
        <v>2112758.6575430399</v>
      </c>
      <c r="AG84" s="2">
        <v>619114.49421077501</v>
      </c>
      <c r="AH84" s="2">
        <v>4460732.59316226</v>
      </c>
      <c r="AI84" s="2">
        <v>13641356.329704599</v>
      </c>
      <c r="AJ84" s="2">
        <v>130.14775753662701</v>
      </c>
      <c r="AK84" s="2">
        <v>130.14775753662701</v>
      </c>
      <c r="AL84" s="2">
        <v>102.787888429045</v>
      </c>
      <c r="AM84" s="2">
        <v>81.814189485721201</v>
      </c>
      <c r="AN84" s="2">
        <v>137.569892464492</v>
      </c>
      <c r="AO84" s="2">
        <v>137.569892464492</v>
      </c>
      <c r="AP84" s="2">
        <v>108.828687782979</v>
      </c>
      <c r="AQ84" s="2">
        <v>86.221888456648202</v>
      </c>
      <c r="AR84" s="2">
        <v>21154006.293510798</v>
      </c>
      <c r="AS84" s="2">
        <v>6198826.8150265701</v>
      </c>
      <c r="AT84" s="2">
        <v>36266360.319537602</v>
      </c>
      <c r="AU84" s="2">
        <v>90709401.382341996</v>
      </c>
      <c r="AV84" s="2">
        <v>1.05740871528087</v>
      </c>
      <c r="AW84" s="2">
        <v>1.05740871528087</v>
      </c>
      <c r="AX84" s="2">
        <v>1.0591495605544201</v>
      </c>
      <c r="AY84" s="2">
        <v>1.0542529550900701</v>
      </c>
      <c r="AZ84" s="2">
        <v>1.1041453112461299</v>
      </c>
      <c r="BA84" s="2">
        <v>1.1041453112461299</v>
      </c>
      <c r="BB84" s="2">
        <v>1.0664432653673099</v>
      </c>
      <c r="BC84" s="2">
        <v>1.0608188452904099</v>
      </c>
      <c r="BD84" s="2">
        <v>1.0503466475699199</v>
      </c>
      <c r="BE84" s="2">
        <v>1.0503466475699199</v>
      </c>
      <c r="BF84" s="2">
        <v>1.05703057413815</v>
      </c>
      <c r="BG84" s="2">
        <v>1.05100992548117</v>
      </c>
      <c r="BH84" s="2">
        <v>0.15192504600000001</v>
      </c>
      <c r="BI84" s="2">
        <v>0.15192504600000001</v>
      </c>
      <c r="BJ84" s="2">
        <v>0.15122007300000001</v>
      </c>
      <c r="BK84" s="2">
        <v>0.19096596699999999</v>
      </c>
      <c r="BL84" s="2">
        <v>0.184118371</v>
      </c>
      <c r="BM84" s="2">
        <v>0.184118371</v>
      </c>
      <c r="BN84" s="2">
        <v>0.14526681899999999</v>
      </c>
      <c r="BO84" s="2">
        <v>0.18154208499999999</v>
      </c>
      <c r="BP84" s="2">
        <v>0.145164612</v>
      </c>
      <c r="BQ84" s="2">
        <v>0.145164612</v>
      </c>
      <c r="BR84" s="2">
        <v>0.152841594</v>
      </c>
      <c r="BS84" s="2">
        <v>0.19537253399999999</v>
      </c>
      <c r="BT84" s="2">
        <v>0.113948431</v>
      </c>
      <c r="BU84" s="2">
        <v>0.113948431</v>
      </c>
      <c r="BV84" s="2">
        <v>0.19592215599999999</v>
      </c>
      <c r="BW84" s="2">
        <v>0.28392197299999999</v>
      </c>
      <c r="BX84" s="2">
        <v>15.311267775091</v>
      </c>
      <c r="BY84" s="2">
        <v>15.311267775091</v>
      </c>
      <c r="BZ84" s="2">
        <v>15.311267775091</v>
      </c>
      <c r="CA84" s="2">
        <v>15.311267775091</v>
      </c>
      <c r="CB84" s="2">
        <v>2112758.6575430399</v>
      </c>
      <c r="CC84" s="2">
        <v>619114.49421077501</v>
      </c>
      <c r="CD84" s="2">
        <v>4460732.59316226</v>
      </c>
      <c r="CE84" s="2">
        <v>13641356.329704599</v>
      </c>
      <c r="CG84" s="2">
        <f t="shared" si="11"/>
        <v>3358493.7187717101</v>
      </c>
      <c r="CH84" s="2">
        <f t="shared" si="12"/>
        <v>20833962.074620675</v>
      </c>
      <c r="CI84" s="2">
        <f t="shared" si="13"/>
        <v>1364453.416577111</v>
      </c>
      <c r="CJ84" s="2">
        <f t="shared" si="14"/>
        <v>172.96119303025876</v>
      </c>
      <c r="CK84" s="2">
        <f t="shared" si="15"/>
        <v>50.683377249625003</v>
      </c>
      <c r="CL84" s="2">
        <f t="shared" si="16"/>
        <v>190.01035182068813</v>
      </c>
      <c r="CM84" s="2">
        <f t="shared" si="17"/>
        <v>139.10421867324189</v>
      </c>
      <c r="CN84" s="2">
        <f t="shared" si="18"/>
        <v>1323906.714777411</v>
      </c>
    </row>
    <row r="85" spans="1:92" x14ac:dyDescent="0.45">
      <c r="A85" s="2">
        <v>865</v>
      </c>
      <c r="B85" s="2" t="s">
        <v>147</v>
      </c>
      <c r="C85" s="2">
        <v>1</v>
      </c>
      <c r="D85" s="2">
        <v>2049</v>
      </c>
      <c r="E85" s="2">
        <v>2047</v>
      </c>
      <c r="F85" s="2">
        <v>0.13708370291986699</v>
      </c>
      <c r="G85" s="2">
        <v>4.0169681897443299E-2</v>
      </c>
      <c r="H85" s="2">
        <v>0.23500093415950901</v>
      </c>
      <c r="I85" s="2">
        <v>0.58774568102317903</v>
      </c>
      <c r="J85" s="2">
        <v>152.89862231691799</v>
      </c>
      <c r="K85" s="2">
        <v>152.89862231691799</v>
      </c>
      <c r="L85" s="2">
        <v>124.146996083367</v>
      </c>
      <c r="M85" s="2">
        <v>101.53210025704701</v>
      </c>
      <c r="N85" s="2">
        <v>138751.85283288101</v>
      </c>
      <c r="O85" s="2">
        <v>40658.500407125503</v>
      </c>
      <c r="P85" s="2">
        <v>292947.576389144</v>
      </c>
      <c r="Q85" s="2">
        <v>895865.08892894303</v>
      </c>
      <c r="R85" s="2">
        <v>1452.33705534152</v>
      </c>
      <c r="S85" s="2">
        <v>154759221.484326</v>
      </c>
      <c r="T85" s="2">
        <v>106558.750198612</v>
      </c>
      <c r="U85" s="2">
        <v>96.762</v>
      </c>
      <c r="V85" s="2">
        <v>45544.672116292299</v>
      </c>
      <c r="W85" s="2">
        <v>9.0795209120019395E-4</v>
      </c>
      <c r="X85" s="2">
        <v>7.47161555686451</v>
      </c>
      <c r="Y85" s="2">
        <v>7.47161555686451</v>
      </c>
      <c r="Z85" s="2">
        <v>6.0798584308952304</v>
      </c>
      <c r="AA85" s="2">
        <v>4.4386615478996196</v>
      </c>
      <c r="AB85" s="2">
        <v>15.279249223427</v>
      </c>
      <c r="AC85" s="2">
        <v>15.279249223427</v>
      </c>
      <c r="AD85" s="2">
        <v>15.279249223427</v>
      </c>
      <c r="AE85" s="2">
        <v>15.279249223427</v>
      </c>
      <c r="AF85" s="2">
        <v>2114173.7394324802</v>
      </c>
      <c r="AG85" s="2">
        <v>619523.16198559594</v>
      </c>
      <c r="AH85" s="2">
        <v>4463693.8627677597</v>
      </c>
      <c r="AI85" s="2">
        <v>13650433.0414524</v>
      </c>
      <c r="AJ85" s="2">
        <v>130.14775753662701</v>
      </c>
      <c r="AK85" s="2">
        <v>130.14775753662701</v>
      </c>
      <c r="AL85" s="2">
        <v>102.787888429045</v>
      </c>
      <c r="AM85" s="2">
        <v>81.814189485721201</v>
      </c>
      <c r="AN85" s="2">
        <v>137.61937309349099</v>
      </c>
      <c r="AO85" s="2">
        <v>137.61937309349099</v>
      </c>
      <c r="AP85" s="2">
        <v>108.86774685994</v>
      </c>
      <c r="AQ85" s="2">
        <v>86.2528510336208</v>
      </c>
      <c r="AR85" s="2">
        <v>21214967.142067399</v>
      </c>
      <c r="AS85" s="2">
        <v>6216628.6977213798</v>
      </c>
      <c r="AT85" s="2">
        <v>36368561.618615203</v>
      </c>
      <c r="AU85" s="2">
        <v>90959064.025922596</v>
      </c>
      <c r="AV85" s="2">
        <v>1.05778910707534</v>
      </c>
      <c r="AW85" s="2">
        <v>1.05778910707534</v>
      </c>
      <c r="AX85" s="2">
        <v>1.05952974910021</v>
      </c>
      <c r="AY85" s="2">
        <v>1.0546315998431299</v>
      </c>
      <c r="AZ85" s="2">
        <v>1.10454251604521</v>
      </c>
      <c r="BA85" s="2">
        <v>1.10454251604521</v>
      </c>
      <c r="BB85" s="2">
        <v>1.06682607203534</v>
      </c>
      <c r="BC85" s="2">
        <v>1.0611998482439999</v>
      </c>
      <c r="BD85" s="2">
        <v>1.0507244988589299</v>
      </c>
      <c r="BE85" s="2">
        <v>1.0507244988589299</v>
      </c>
      <c r="BF85" s="2">
        <v>1.05741000206013</v>
      </c>
      <c r="BG85" s="2">
        <v>1.0513874054699901</v>
      </c>
      <c r="BH85" s="2">
        <v>0.15192504600000001</v>
      </c>
      <c r="BI85" s="2">
        <v>0.15192504600000001</v>
      </c>
      <c r="BJ85" s="2">
        <v>0.15122007300000001</v>
      </c>
      <c r="BK85" s="2">
        <v>0.19096596699999999</v>
      </c>
      <c r="BL85" s="2">
        <v>0.184118371</v>
      </c>
      <c r="BM85" s="2">
        <v>0.184118371</v>
      </c>
      <c r="BN85" s="2">
        <v>0.14526681899999999</v>
      </c>
      <c r="BO85" s="2">
        <v>0.18154208499999999</v>
      </c>
      <c r="BP85" s="2">
        <v>0.145164612</v>
      </c>
      <c r="BQ85" s="2">
        <v>0.145164612</v>
      </c>
      <c r="BR85" s="2">
        <v>0.152841594</v>
      </c>
      <c r="BS85" s="2">
        <v>0.19537253399999999</v>
      </c>
      <c r="BT85" s="2">
        <v>0.113948431</v>
      </c>
      <c r="BU85" s="2">
        <v>0.113948431</v>
      </c>
      <c r="BV85" s="2">
        <v>0.19592215599999999</v>
      </c>
      <c r="BW85" s="2">
        <v>0.28392197299999999</v>
      </c>
      <c r="BX85" s="2">
        <v>15.279249223427</v>
      </c>
      <c r="BY85" s="2">
        <v>15.279249223427</v>
      </c>
      <c r="BZ85" s="2">
        <v>15.279249223427</v>
      </c>
      <c r="CA85" s="2">
        <v>15.279249223427</v>
      </c>
      <c r="CB85" s="2">
        <v>2114173.7394324802</v>
      </c>
      <c r="CC85" s="2">
        <v>619523.16198559594</v>
      </c>
      <c r="CD85" s="2">
        <v>4463693.8627677597</v>
      </c>
      <c r="CE85" s="2">
        <v>13650433.0414524</v>
      </c>
      <c r="CG85" s="2">
        <f t="shared" si="11"/>
        <v>3390797.6980544375</v>
      </c>
      <c r="CH85" s="2">
        <f t="shared" si="12"/>
        <v>20847823.805638235</v>
      </c>
      <c r="CI85" s="2">
        <f t="shared" si="13"/>
        <v>1368223.0185580936</v>
      </c>
      <c r="CJ85" s="2">
        <f t="shared" si="14"/>
        <v>173.43981604110127</v>
      </c>
      <c r="CK85" s="2">
        <f t="shared" si="15"/>
        <v>50.823125508906877</v>
      </c>
      <c r="CL85" s="2">
        <f t="shared" si="16"/>
        <v>190.5350090335896</v>
      </c>
      <c r="CM85" s="2">
        <f t="shared" si="17"/>
        <v>139.48853077912699</v>
      </c>
      <c r="CN85" s="2">
        <f t="shared" si="18"/>
        <v>1327564.518150968</v>
      </c>
    </row>
    <row r="86" spans="1:92" x14ac:dyDescent="0.45">
      <c r="A86" s="2">
        <v>887</v>
      </c>
      <c r="B86" s="2" t="s">
        <v>147</v>
      </c>
      <c r="C86" s="2">
        <v>1</v>
      </c>
      <c r="D86" s="2">
        <v>2050</v>
      </c>
      <c r="E86" s="2">
        <v>2048</v>
      </c>
      <c r="F86" s="2">
        <v>0.137096346096969</v>
      </c>
      <c r="G86" s="2">
        <v>4.01729794261333E-2</v>
      </c>
      <c r="H86" s="2">
        <v>0.23500751059668901</v>
      </c>
      <c r="I86" s="2">
        <v>0.58772316388020696</v>
      </c>
      <c r="J86" s="2">
        <v>152.91568352003</v>
      </c>
      <c r="K86" s="2">
        <v>152.91568352003</v>
      </c>
      <c r="L86" s="2">
        <v>124.15362892527</v>
      </c>
      <c r="M86" s="2">
        <v>101.53063283469901</v>
      </c>
      <c r="N86" s="2">
        <v>139135.87437521899</v>
      </c>
      <c r="O86" s="2">
        <v>40770.6169992254</v>
      </c>
      <c r="P86" s="2">
        <v>293756.57483735902</v>
      </c>
      <c r="Q86" s="2">
        <v>898340.51469457301</v>
      </c>
      <c r="R86" s="2">
        <v>1453.46376820255</v>
      </c>
      <c r="S86" s="2">
        <v>155190549.84291899</v>
      </c>
      <c r="T86" s="2">
        <v>106772.90568779501</v>
      </c>
      <c r="U86" s="2">
        <v>96.762</v>
      </c>
      <c r="V86" s="2">
        <v>45857.092507958601</v>
      </c>
      <c r="W86" s="2">
        <v>9.0612734265647303E-4</v>
      </c>
      <c r="X86" s="2">
        <v>7.5211226958996802</v>
      </c>
      <c r="Y86" s="2">
        <v>7.5211226958996802</v>
      </c>
      <c r="Z86" s="2">
        <v>6.1189372087215901</v>
      </c>
      <c r="AA86" s="2">
        <v>4.4696400614746699</v>
      </c>
      <c r="AB86" s="2">
        <v>15.246803287503701</v>
      </c>
      <c r="AC86" s="2">
        <v>15.246803287503701</v>
      </c>
      <c r="AD86" s="2">
        <v>15.246803287503701</v>
      </c>
      <c r="AE86" s="2">
        <v>15.246803287503701</v>
      </c>
      <c r="AF86" s="2">
        <v>2115522.2059196001</v>
      </c>
      <c r="AG86" s="2">
        <v>619912.15767233295</v>
      </c>
      <c r="AH86" s="2">
        <v>4466514.0707562501</v>
      </c>
      <c r="AI86" s="2">
        <v>13659078.7830416</v>
      </c>
      <c r="AJ86" s="2">
        <v>130.14775753662701</v>
      </c>
      <c r="AK86" s="2">
        <v>130.14775753662701</v>
      </c>
      <c r="AL86" s="2">
        <v>102.787888429045</v>
      </c>
      <c r="AM86" s="2">
        <v>81.814189485721201</v>
      </c>
      <c r="AN86" s="2">
        <v>137.66888023252599</v>
      </c>
      <c r="AO86" s="2">
        <v>137.66888023252599</v>
      </c>
      <c r="AP86" s="2">
        <v>108.906825637767</v>
      </c>
      <c r="AQ86" s="2">
        <v>86.283829547195793</v>
      </c>
      <c r="AR86" s="2">
        <v>21276057.3322438</v>
      </c>
      <c r="AS86" s="2">
        <v>6234466.7659699302</v>
      </c>
      <c r="AT86" s="2">
        <v>36470944.786715999</v>
      </c>
      <c r="AU86" s="2">
        <v>91209080.957989797</v>
      </c>
      <c r="AV86" s="2">
        <v>1.0581696987106199</v>
      </c>
      <c r="AW86" s="2">
        <v>1.0581696987106199</v>
      </c>
      <c r="AX86" s="2">
        <v>1.0599101261333399</v>
      </c>
      <c r="AY86" s="2">
        <v>1.0550104360036301</v>
      </c>
      <c r="AZ86" s="2">
        <v>1.1049399295179001</v>
      </c>
      <c r="BA86" s="2">
        <v>1.1049399295179001</v>
      </c>
      <c r="BB86" s="2">
        <v>1.0672090684887201</v>
      </c>
      <c r="BC86" s="2">
        <v>1.06158104379711</v>
      </c>
      <c r="BD86" s="2">
        <v>1.0511025486540899</v>
      </c>
      <c r="BE86" s="2">
        <v>1.0511025486540899</v>
      </c>
      <c r="BF86" s="2">
        <v>1.05778961809237</v>
      </c>
      <c r="BG86" s="2">
        <v>1.05176507627745</v>
      </c>
      <c r="BH86" s="2">
        <v>0.15192504600000001</v>
      </c>
      <c r="BI86" s="2">
        <v>0.15192504600000001</v>
      </c>
      <c r="BJ86" s="2">
        <v>0.15122007300000001</v>
      </c>
      <c r="BK86" s="2">
        <v>0.19096596699999999</v>
      </c>
      <c r="BL86" s="2">
        <v>0.184118371</v>
      </c>
      <c r="BM86" s="2">
        <v>0.184118371</v>
      </c>
      <c r="BN86" s="2">
        <v>0.14526681899999999</v>
      </c>
      <c r="BO86" s="2">
        <v>0.18154208499999999</v>
      </c>
      <c r="BP86" s="2">
        <v>0.145164612</v>
      </c>
      <c r="BQ86" s="2">
        <v>0.145164612</v>
      </c>
      <c r="BR86" s="2">
        <v>0.152841594</v>
      </c>
      <c r="BS86" s="2">
        <v>0.19537253399999999</v>
      </c>
      <c r="BT86" s="2">
        <v>0.113948431</v>
      </c>
      <c r="BU86" s="2">
        <v>0.113948431</v>
      </c>
      <c r="BV86" s="2">
        <v>0.19592215599999999</v>
      </c>
      <c r="BW86" s="2">
        <v>0.28392197299999999</v>
      </c>
      <c r="BX86" s="2">
        <v>15.246803287503701</v>
      </c>
      <c r="BY86" s="2">
        <v>15.246803287503701</v>
      </c>
      <c r="BZ86" s="2">
        <v>15.246803287503701</v>
      </c>
      <c r="CA86" s="2">
        <v>15.246803287503701</v>
      </c>
      <c r="CB86" s="2">
        <v>2115522.2059196001</v>
      </c>
      <c r="CC86" s="2">
        <v>619912.15767233295</v>
      </c>
      <c r="CD86" s="2">
        <v>4466514.0707562501</v>
      </c>
      <c r="CE86" s="2">
        <v>13659078.7830416</v>
      </c>
      <c r="CG86" s="2">
        <f t="shared" si="11"/>
        <v>3423267.6191625576</v>
      </c>
      <c r="CH86" s="2">
        <f t="shared" si="12"/>
        <v>20861027.217389785</v>
      </c>
      <c r="CI86" s="2">
        <f t="shared" si="13"/>
        <v>1372003.5809063765</v>
      </c>
      <c r="CJ86" s="2">
        <f t="shared" si="14"/>
        <v>173.91984296902373</v>
      </c>
      <c r="CK86" s="2">
        <f t="shared" si="15"/>
        <v>50.963271249031749</v>
      </c>
      <c r="CL86" s="2">
        <f t="shared" si="16"/>
        <v>191.06118688608717</v>
      </c>
      <c r="CM86" s="2">
        <f t="shared" si="17"/>
        <v>139.87396102679222</v>
      </c>
      <c r="CN86" s="2">
        <f t="shared" si="18"/>
        <v>1331232.963907151</v>
      </c>
    </row>
    <row r="87" spans="1:92" x14ac:dyDescent="0.45">
      <c r="A87" s="2">
        <v>909</v>
      </c>
      <c r="B87" s="2" t="s">
        <v>147</v>
      </c>
      <c r="C87" s="2">
        <v>1</v>
      </c>
      <c r="D87" s="2">
        <v>2051</v>
      </c>
      <c r="E87" s="2">
        <v>2049</v>
      </c>
      <c r="F87" s="2">
        <v>0.137109125282139</v>
      </c>
      <c r="G87" s="2">
        <v>4.0176308479227103E-2</v>
      </c>
      <c r="H87" s="2">
        <v>0.23501415612461299</v>
      </c>
      <c r="I87" s="2">
        <v>0.58770041011401997</v>
      </c>
      <c r="J87" s="2">
        <v>152.93236797440301</v>
      </c>
      <c r="K87" s="2">
        <v>152.93236797440301</v>
      </c>
      <c r="L87" s="2">
        <v>124.159878383818</v>
      </c>
      <c r="M87" s="2">
        <v>101.528778314622</v>
      </c>
      <c r="N87" s="2">
        <v>139521.01872379999</v>
      </c>
      <c r="O87" s="2">
        <v>40883.051919766098</v>
      </c>
      <c r="P87" s="2">
        <v>294567.91173155699</v>
      </c>
      <c r="Q87" s="2">
        <v>900823.121988834</v>
      </c>
      <c r="R87" s="2">
        <v>1454.5869482087301</v>
      </c>
      <c r="S87" s="2">
        <v>155622608.86519799</v>
      </c>
      <c r="T87" s="2">
        <v>106987.49157404499</v>
      </c>
      <c r="U87" s="2">
        <v>96.762</v>
      </c>
      <c r="V87" s="2">
        <v>46171.655993352397</v>
      </c>
      <c r="W87" s="2">
        <v>9.0430626138471597E-4</v>
      </c>
      <c r="X87" s="2">
        <v>7.5706558437685896</v>
      </c>
      <c r="Y87" s="2">
        <v>7.5706558437685896</v>
      </c>
      <c r="Z87" s="2">
        <v>6.15803536076469</v>
      </c>
      <c r="AA87" s="2">
        <v>4.5006342348937798</v>
      </c>
      <c r="AB87" s="2">
        <v>15.2139545940079</v>
      </c>
      <c r="AC87" s="2">
        <v>15.2139545940079</v>
      </c>
      <c r="AD87" s="2">
        <v>15.2139545940079</v>
      </c>
      <c r="AE87" s="2">
        <v>15.2139545940079</v>
      </c>
      <c r="AF87" s="2">
        <v>2116806.8751421901</v>
      </c>
      <c r="AG87" s="2">
        <v>620282.31579590496</v>
      </c>
      <c r="AH87" s="2">
        <v>4469199.1912668897</v>
      </c>
      <c r="AI87" s="2">
        <v>13667311.800520901</v>
      </c>
      <c r="AJ87" s="2">
        <v>130.14775753662701</v>
      </c>
      <c r="AK87" s="2">
        <v>130.14775753662701</v>
      </c>
      <c r="AL87" s="2">
        <v>102.787888429045</v>
      </c>
      <c r="AM87" s="2">
        <v>81.814189485721201</v>
      </c>
      <c r="AN87" s="2">
        <v>137.71841338039499</v>
      </c>
      <c r="AO87" s="2">
        <v>137.71841338039499</v>
      </c>
      <c r="AP87" s="2">
        <v>108.94592378981</v>
      </c>
      <c r="AQ87" s="2">
        <v>86.314823720614896</v>
      </c>
      <c r="AR87" s="2">
        <v>21337279.7756318</v>
      </c>
      <c r="AS87" s="2">
        <v>6252341.9401103295</v>
      </c>
      <c r="AT87" s="2">
        <v>36573516.0963654</v>
      </c>
      <c r="AU87" s="2">
        <v>91459471.0530909</v>
      </c>
      <c r="AV87" s="2">
        <v>1.0585504865595201</v>
      </c>
      <c r="AW87" s="2">
        <v>1.0585504865595201</v>
      </c>
      <c r="AX87" s="2">
        <v>1.0602906886611601</v>
      </c>
      <c r="AY87" s="2">
        <v>1.0553894603857501</v>
      </c>
      <c r="AZ87" s="2">
        <v>1.10533754787669</v>
      </c>
      <c r="BA87" s="2">
        <v>1.10533754787669</v>
      </c>
      <c r="BB87" s="2">
        <v>1.0675922517141601</v>
      </c>
      <c r="BC87" s="2">
        <v>1.0619624287440901</v>
      </c>
      <c r="BD87" s="2">
        <v>1.0514807933524299</v>
      </c>
      <c r="BE87" s="2">
        <v>1.0514807933524299</v>
      </c>
      <c r="BF87" s="2">
        <v>1.0581694192481801</v>
      </c>
      <c r="BG87" s="2">
        <v>1.05214293472753</v>
      </c>
      <c r="BH87" s="2">
        <v>0.15192504600000001</v>
      </c>
      <c r="BI87" s="2">
        <v>0.15192504600000001</v>
      </c>
      <c r="BJ87" s="2">
        <v>0.15122007300000001</v>
      </c>
      <c r="BK87" s="2">
        <v>0.19096596699999999</v>
      </c>
      <c r="BL87" s="2">
        <v>0.184118371</v>
      </c>
      <c r="BM87" s="2">
        <v>0.184118371</v>
      </c>
      <c r="BN87" s="2">
        <v>0.14526681899999999</v>
      </c>
      <c r="BO87" s="2">
        <v>0.18154208499999999</v>
      </c>
      <c r="BP87" s="2">
        <v>0.145164612</v>
      </c>
      <c r="BQ87" s="2">
        <v>0.145164612</v>
      </c>
      <c r="BR87" s="2">
        <v>0.152841594</v>
      </c>
      <c r="BS87" s="2">
        <v>0.19537253399999999</v>
      </c>
      <c r="BT87" s="2">
        <v>0.113948431</v>
      </c>
      <c r="BU87" s="2">
        <v>0.113948431</v>
      </c>
      <c r="BV87" s="2">
        <v>0.19592215599999999</v>
      </c>
      <c r="BW87" s="2">
        <v>0.28392197299999999</v>
      </c>
      <c r="BX87" s="2">
        <v>15.2139545940079</v>
      </c>
      <c r="BY87" s="2">
        <v>15.2139545940079</v>
      </c>
      <c r="BZ87" s="2">
        <v>15.2139545940079</v>
      </c>
      <c r="CA87" s="2">
        <v>15.2139545940079</v>
      </c>
      <c r="CB87" s="2">
        <v>2116806.8751421901</v>
      </c>
      <c r="CC87" s="2">
        <v>620282.31579590496</v>
      </c>
      <c r="CD87" s="2">
        <v>4469199.1912668897</v>
      </c>
      <c r="CE87" s="2">
        <v>13667311.800520901</v>
      </c>
      <c r="CG87" s="2">
        <f t="shared" si="11"/>
        <v>3455903.9381143302</v>
      </c>
      <c r="CH87" s="2">
        <f t="shared" si="12"/>
        <v>20873600.182725884</v>
      </c>
      <c r="CI87" s="2">
        <f t="shared" si="13"/>
        <v>1375795.104363957</v>
      </c>
      <c r="CJ87" s="2">
        <f t="shared" si="14"/>
        <v>174.40127340474999</v>
      </c>
      <c r="CK87" s="2">
        <f t="shared" si="15"/>
        <v>51.103814899707622</v>
      </c>
      <c r="CL87" s="2">
        <f t="shared" si="16"/>
        <v>191.58888567906146</v>
      </c>
      <c r="CM87" s="2">
        <f t="shared" si="17"/>
        <v>140.26050945719487</v>
      </c>
      <c r="CN87" s="2">
        <f t="shared" si="18"/>
        <v>1334912.052444191</v>
      </c>
    </row>
    <row r="88" spans="1:92" x14ac:dyDescent="0.45">
      <c r="A88" s="2">
        <v>130</v>
      </c>
      <c r="B88" s="2" t="s">
        <v>147</v>
      </c>
      <c r="C88" s="2">
        <v>2</v>
      </c>
      <c r="D88" s="2">
        <v>2010</v>
      </c>
      <c r="E88" s="2">
        <v>2008</v>
      </c>
      <c r="F88" s="2">
        <v>0.19929450100000001</v>
      </c>
      <c r="G88" s="20">
        <v>4.2E-7</v>
      </c>
      <c r="H88" s="2">
        <v>0.191313341</v>
      </c>
      <c r="I88" s="2">
        <v>0.60939173800000002</v>
      </c>
      <c r="J88" s="2">
        <v>332.30524209999999</v>
      </c>
      <c r="K88" s="2">
        <v>233.0220429</v>
      </c>
      <c r="L88" s="2">
        <v>164.2631763</v>
      </c>
      <c r="M88" s="2">
        <v>126.310798699999</v>
      </c>
      <c r="N88" s="2">
        <v>26138.2929999999</v>
      </c>
      <c r="O88" s="2">
        <v>7.85E-2</v>
      </c>
      <c r="P88" s="2">
        <v>50760.294999999998</v>
      </c>
      <c r="Q88" s="2">
        <v>210268.96549999999</v>
      </c>
      <c r="R88" s="2">
        <v>43583198.329999998</v>
      </c>
      <c r="S88" s="2">
        <v>43583198.329999998</v>
      </c>
      <c r="T88" s="2">
        <v>1</v>
      </c>
      <c r="U88" s="2">
        <v>3.0000000000000001E-3</v>
      </c>
      <c r="V88" s="2">
        <v>39993.631600000001</v>
      </c>
      <c r="W88" s="2">
        <v>3.0000000000000001E-3</v>
      </c>
      <c r="X88" s="2">
        <v>-4.6019040850000001</v>
      </c>
      <c r="Y88" s="2">
        <v>-4.6019040850000001</v>
      </c>
      <c r="Z88" s="2">
        <v>-1.9285035909999999</v>
      </c>
      <c r="AA88" s="2">
        <v>-4.0015846509999999</v>
      </c>
      <c r="AB88" s="2">
        <v>99.283199170000003</v>
      </c>
      <c r="AC88" s="2">
        <v>0</v>
      </c>
      <c r="AD88" s="2">
        <v>0</v>
      </c>
      <c r="AE88" s="2">
        <v>0</v>
      </c>
      <c r="AF88" s="2">
        <v>2595093.35</v>
      </c>
      <c r="AG88" s="2">
        <v>0</v>
      </c>
      <c r="AH88" s="2">
        <v>0</v>
      </c>
      <c r="AI88" s="2">
        <v>0</v>
      </c>
      <c r="AJ88" s="2">
        <v>237.62394699999999</v>
      </c>
      <c r="AK88" s="2">
        <v>237.62394699999999</v>
      </c>
      <c r="AL88" s="2">
        <v>166.1916799</v>
      </c>
      <c r="AM88" s="2">
        <v>130.31238329999999</v>
      </c>
      <c r="AN88" s="2">
        <v>233.0220429</v>
      </c>
      <c r="AO88" s="2">
        <v>233.0220429</v>
      </c>
      <c r="AP88" s="2">
        <v>164.2631763</v>
      </c>
      <c r="AQ88" s="2">
        <v>126.310798699999</v>
      </c>
      <c r="AR88" s="2">
        <v>8685891.7829999998</v>
      </c>
      <c r="AS88" s="2">
        <v>18.292230369999999</v>
      </c>
      <c r="AT88" s="2">
        <v>8338047.2850000001</v>
      </c>
      <c r="AU88" s="2">
        <v>26559240.960000001</v>
      </c>
      <c r="AV88" s="2">
        <v>1.048807176</v>
      </c>
      <c r="AW88" s="2">
        <v>1.048807176</v>
      </c>
      <c r="AX88" s="2">
        <v>1.054031513</v>
      </c>
      <c r="AY88" s="2">
        <v>1.048614197</v>
      </c>
      <c r="AZ88" s="2">
        <v>1.0951635909999999</v>
      </c>
      <c r="BA88" s="2">
        <v>1.0951635909999999</v>
      </c>
      <c r="BB88" s="2">
        <v>1.0612899730000001</v>
      </c>
      <c r="BC88" s="2">
        <v>1.0551449690000001</v>
      </c>
      <c r="BD88" s="2">
        <v>1.0418025550000001</v>
      </c>
      <c r="BE88" s="2">
        <v>1.0418025550000001</v>
      </c>
      <c r="BF88" s="2">
        <v>1.0519227659999999</v>
      </c>
      <c r="BG88" s="2">
        <v>1.045388513</v>
      </c>
      <c r="BH88" s="2">
        <v>0.15192504600000001</v>
      </c>
      <c r="BI88" s="2">
        <v>0.15192504600000001</v>
      </c>
      <c r="BJ88" s="2">
        <v>0.15122007300000001</v>
      </c>
      <c r="BK88" s="2">
        <v>0.19096596699999999</v>
      </c>
      <c r="BL88" s="2">
        <v>0.184118371</v>
      </c>
      <c r="BM88" s="2">
        <v>0.184118371</v>
      </c>
      <c r="BN88" s="2">
        <v>0.14526681899999999</v>
      </c>
      <c r="BO88" s="2">
        <v>0.18154208499999999</v>
      </c>
      <c r="BP88" s="2">
        <v>0.145164612</v>
      </c>
      <c r="BQ88" s="2">
        <v>0.145164612</v>
      </c>
      <c r="BR88" s="2">
        <v>0.152841594</v>
      </c>
      <c r="BS88" s="2">
        <v>0.19537253399999999</v>
      </c>
      <c r="BT88" s="2">
        <v>0.113948431</v>
      </c>
      <c r="BU88" s="2">
        <v>0.113948431</v>
      </c>
      <c r="BV88" s="2">
        <v>0.19592215599999999</v>
      </c>
      <c r="BW88" s="2">
        <v>0.28392197299999999</v>
      </c>
      <c r="BX88" s="2">
        <v>102.0409693</v>
      </c>
      <c r="BY88" s="2">
        <v>0</v>
      </c>
      <c r="BZ88" s="2">
        <v>0</v>
      </c>
      <c r="CA88" s="2">
        <v>0</v>
      </c>
      <c r="CB88" s="2">
        <v>2667176.7540000002</v>
      </c>
      <c r="CC88" s="2">
        <v>0</v>
      </c>
      <c r="CD88" s="2">
        <v>0</v>
      </c>
      <c r="CE88" s="2">
        <v>0</v>
      </c>
      <c r="CG88" s="2">
        <f t="shared" si="11"/>
        <v>1035240.4617340141</v>
      </c>
      <c r="CH88" s="2">
        <f t="shared" si="12"/>
        <v>2667176.7540000002</v>
      </c>
      <c r="CI88" s="2">
        <f t="shared" si="13"/>
        <v>287167.63199999987</v>
      </c>
      <c r="CJ88" s="2">
        <f t="shared" si="14"/>
        <v>32.672866249999878</v>
      </c>
      <c r="CK88" s="2">
        <f t="shared" si="15"/>
        <v>9.8125E-5</v>
      </c>
      <c r="CL88" s="2">
        <f t="shared" si="16"/>
        <v>33.014826016260159</v>
      </c>
      <c r="CM88" s="2">
        <f t="shared" si="17"/>
        <v>32.739426313740751</v>
      </c>
      <c r="CN88" s="2">
        <f t="shared" si="18"/>
        <v>287167.55349999992</v>
      </c>
    </row>
    <row r="89" spans="1:92" x14ac:dyDescent="0.45">
      <c r="A89" s="2">
        <v>131</v>
      </c>
      <c r="B89" s="2" t="s">
        <v>147</v>
      </c>
      <c r="C89" s="2">
        <v>2</v>
      </c>
      <c r="D89" s="2">
        <v>2011</v>
      </c>
      <c r="E89" s="2">
        <v>2009</v>
      </c>
      <c r="F89" s="2">
        <v>0.334054454</v>
      </c>
      <c r="G89" s="20">
        <v>1.2099999999999901E-7</v>
      </c>
      <c r="H89" s="2">
        <v>0.20617281300000001</v>
      </c>
      <c r="I89" s="2">
        <v>0.459772611</v>
      </c>
      <c r="J89" s="2">
        <v>205.7211101</v>
      </c>
      <c r="K89" s="2">
        <v>119.9276077</v>
      </c>
      <c r="L89" s="2">
        <v>69.476670470000002</v>
      </c>
      <c r="M89" s="2">
        <v>38.682803149999998</v>
      </c>
      <c r="N89" s="2">
        <v>27255.46</v>
      </c>
      <c r="O89" s="2">
        <v>1.7000000000000001E-2</v>
      </c>
      <c r="P89" s="2">
        <v>49808.964</v>
      </c>
      <c r="Q89" s="2">
        <v>199498.791</v>
      </c>
      <c r="R89" s="2">
        <v>16784758.969999999</v>
      </c>
      <c r="S89" s="2">
        <v>16784758.969999999</v>
      </c>
      <c r="T89" s="2">
        <v>1</v>
      </c>
      <c r="U89" s="2">
        <v>4.0000000000000001E-3</v>
      </c>
      <c r="V89" s="2">
        <v>39078.94253</v>
      </c>
      <c r="W89" s="2">
        <v>4.0000000000000001E-3</v>
      </c>
      <c r="X89" s="2">
        <v>26.3425799</v>
      </c>
      <c r="Y89" s="2">
        <v>26.3425799</v>
      </c>
      <c r="Z89" s="2">
        <v>10.70778267</v>
      </c>
      <c r="AA89" s="2">
        <v>3.7994826239999999</v>
      </c>
      <c r="AB89" s="2">
        <v>85.793502410000002</v>
      </c>
      <c r="AC89" s="2">
        <v>0</v>
      </c>
      <c r="AD89" s="2">
        <v>0</v>
      </c>
      <c r="AE89" s="2">
        <v>0</v>
      </c>
      <c r="AF89" s="2">
        <v>2338341.3730000001</v>
      </c>
      <c r="AG89" s="2">
        <v>0</v>
      </c>
      <c r="AH89" s="2">
        <v>0</v>
      </c>
      <c r="AI89" s="2">
        <v>0</v>
      </c>
      <c r="AJ89" s="2">
        <v>93.585027839999995</v>
      </c>
      <c r="AK89" s="2">
        <v>93.585027839999995</v>
      </c>
      <c r="AL89" s="2">
        <v>58.768887800000002</v>
      </c>
      <c r="AM89" s="2">
        <v>34.883320529999999</v>
      </c>
      <c r="AN89" s="2">
        <v>119.9276077</v>
      </c>
      <c r="AO89" s="2">
        <v>119.9276077</v>
      </c>
      <c r="AP89" s="2">
        <v>69.476670470000002</v>
      </c>
      <c r="AQ89" s="2">
        <v>38.682803149999998</v>
      </c>
      <c r="AR89" s="2">
        <v>5607023.4890000001</v>
      </c>
      <c r="AS89" s="2">
        <v>2.0387693310000001</v>
      </c>
      <c r="AT89" s="2">
        <v>3460560.9780000001</v>
      </c>
      <c r="AU89" s="2">
        <v>7717172.4610000001</v>
      </c>
      <c r="AV89" s="2">
        <v>1.048807176</v>
      </c>
      <c r="AW89" s="2">
        <v>1.048807176</v>
      </c>
      <c r="AX89" s="2">
        <v>1.054031513</v>
      </c>
      <c r="AY89" s="2">
        <v>1.048614197</v>
      </c>
      <c r="AZ89" s="2">
        <v>1.0951635909999999</v>
      </c>
      <c r="BA89" s="2">
        <v>1.0951635909999999</v>
      </c>
      <c r="BB89" s="2">
        <v>1.0612899730000001</v>
      </c>
      <c r="BC89" s="2">
        <v>1.0551449690000001</v>
      </c>
      <c r="BD89" s="2">
        <v>1.0418025550000001</v>
      </c>
      <c r="BE89" s="2">
        <v>1.0418025550000001</v>
      </c>
      <c r="BF89" s="2">
        <v>1.0519227659999999</v>
      </c>
      <c r="BG89" s="2">
        <v>1.045388513</v>
      </c>
      <c r="BH89" s="2">
        <v>0.15192504600000001</v>
      </c>
      <c r="BI89" s="2">
        <v>0.15192504600000001</v>
      </c>
      <c r="BJ89" s="2">
        <v>0.15122007300000001</v>
      </c>
      <c r="BK89" s="2">
        <v>0.19096596699999999</v>
      </c>
      <c r="BL89" s="2">
        <v>0.184118371</v>
      </c>
      <c r="BM89" s="2">
        <v>0.184118371</v>
      </c>
      <c r="BN89" s="2">
        <v>0.14526681899999999</v>
      </c>
      <c r="BO89" s="2">
        <v>0.18154208499999999</v>
      </c>
      <c r="BP89" s="2">
        <v>0.145164612</v>
      </c>
      <c r="BQ89" s="2">
        <v>0.145164612</v>
      </c>
      <c r="BR89" s="2">
        <v>0.152841594</v>
      </c>
      <c r="BS89" s="2">
        <v>0.19537253399999999</v>
      </c>
      <c r="BT89" s="2">
        <v>0.113948431</v>
      </c>
      <c r="BU89" s="2">
        <v>0.113948431</v>
      </c>
      <c r="BV89" s="2">
        <v>0.19592215599999999</v>
      </c>
      <c r="BW89" s="2">
        <v>0.28392197299999999</v>
      </c>
      <c r="BX89" s="2">
        <v>103.0185638</v>
      </c>
      <c r="BY89" s="2">
        <v>0</v>
      </c>
      <c r="BZ89" s="2">
        <v>0</v>
      </c>
      <c r="CA89" s="2">
        <v>0</v>
      </c>
      <c r="CB89" s="2">
        <v>2807818.3439999898</v>
      </c>
      <c r="CC89" s="2">
        <v>0</v>
      </c>
      <c r="CD89" s="2">
        <v>0</v>
      </c>
      <c r="CE89" s="2">
        <v>0</v>
      </c>
      <c r="CG89" s="2">
        <f t="shared" si="11"/>
        <v>307320.43498483708</v>
      </c>
      <c r="CH89" s="2">
        <f t="shared" si="12"/>
        <v>2807818.3439999898</v>
      </c>
      <c r="CI89" s="2">
        <f t="shared" si="13"/>
        <v>276563.23199999996</v>
      </c>
      <c r="CJ89" s="2">
        <f t="shared" si="14"/>
        <v>34.069324999999999</v>
      </c>
      <c r="CK89" s="2">
        <f t="shared" si="15"/>
        <v>2.1250000000000002E-5</v>
      </c>
      <c r="CL89" s="2">
        <f t="shared" si="16"/>
        <v>32.396074146341462</v>
      </c>
      <c r="CM89" s="2">
        <f t="shared" si="17"/>
        <v>31.062482055274426</v>
      </c>
      <c r="CN89" s="2">
        <f t="shared" si="18"/>
        <v>276563.21499999997</v>
      </c>
    </row>
    <row r="90" spans="1:92" x14ac:dyDescent="0.45">
      <c r="A90" s="2">
        <v>132</v>
      </c>
      <c r="B90" s="2" t="s">
        <v>147</v>
      </c>
      <c r="C90" s="2">
        <v>2</v>
      </c>
      <c r="D90" s="2">
        <v>2012</v>
      </c>
      <c r="E90" s="2">
        <v>2010</v>
      </c>
      <c r="F90" s="2">
        <v>0.237802128999999</v>
      </c>
      <c r="G90" s="20">
        <v>6.3800000000000002E-8</v>
      </c>
      <c r="H90" s="2">
        <v>0.18447687699999901</v>
      </c>
      <c r="I90" s="2">
        <v>0.57772093000000002</v>
      </c>
      <c r="J90" s="2">
        <v>192.08525230000001</v>
      </c>
      <c r="K90" s="2">
        <v>99.470542289999997</v>
      </c>
      <c r="L90" s="2">
        <v>78.287503790000002</v>
      </c>
      <c r="M90" s="2">
        <v>62.528788939999998</v>
      </c>
      <c r="N90" s="2">
        <v>27039.603999999999</v>
      </c>
      <c r="O90" s="2">
        <v>1.39999999999999E-2</v>
      </c>
      <c r="P90" s="2">
        <v>51466.910999999898</v>
      </c>
      <c r="Q90" s="2">
        <v>201797.924</v>
      </c>
      <c r="R90" s="2">
        <v>21841306.34</v>
      </c>
      <c r="S90" s="2">
        <v>21841306.34</v>
      </c>
      <c r="T90" s="2">
        <v>1</v>
      </c>
      <c r="U90" s="2">
        <v>2E-3</v>
      </c>
      <c r="V90" s="2">
        <v>38052.174359999997</v>
      </c>
      <c r="W90" s="2">
        <v>2E-3</v>
      </c>
      <c r="X90" s="2">
        <v>11.298277240000001</v>
      </c>
      <c r="Y90" s="2">
        <v>11.298277240000001</v>
      </c>
      <c r="Z90" s="2">
        <v>5.3791009220000001</v>
      </c>
      <c r="AA90" s="2">
        <v>0.35686316400000001</v>
      </c>
      <c r="AB90" s="2">
        <v>92.614709989999994</v>
      </c>
      <c r="AC90" s="2">
        <v>0</v>
      </c>
      <c r="AD90" s="2">
        <v>0</v>
      </c>
      <c r="AE90" s="2">
        <v>0</v>
      </c>
      <c r="AF90" s="2">
        <v>2504265.0830000001</v>
      </c>
      <c r="AG90" s="2">
        <v>0</v>
      </c>
      <c r="AH90" s="2">
        <v>0</v>
      </c>
      <c r="AI90" s="2">
        <v>0</v>
      </c>
      <c r="AJ90" s="2">
        <v>88.172265049999993</v>
      </c>
      <c r="AK90" s="2">
        <v>88.172265049999993</v>
      </c>
      <c r="AL90" s="2">
        <v>72.908402859999995</v>
      </c>
      <c r="AM90" s="2">
        <v>62.171925780000002</v>
      </c>
      <c r="AN90" s="2">
        <v>99.470542289999997</v>
      </c>
      <c r="AO90" s="2">
        <v>99.470542289999997</v>
      </c>
      <c r="AP90" s="2">
        <v>78.287503790000002</v>
      </c>
      <c r="AQ90" s="2">
        <v>62.528788939999998</v>
      </c>
      <c r="AR90" s="2">
        <v>5193909.1560000004</v>
      </c>
      <c r="AS90" s="2">
        <v>1.3925875919999999</v>
      </c>
      <c r="AT90" s="2">
        <v>4029215.99</v>
      </c>
      <c r="AU90" s="2">
        <v>12618179.800000001</v>
      </c>
      <c r="AV90" s="2">
        <v>1.048807176</v>
      </c>
      <c r="AW90" s="2">
        <v>1.048807176</v>
      </c>
      <c r="AX90" s="2">
        <v>1.054031513</v>
      </c>
      <c r="AY90" s="2">
        <v>1.048614197</v>
      </c>
      <c r="AZ90" s="2">
        <v>1.0951635909999999</v>
      </c>
      <c r="BA90" s="2">
        <v>1.0951635909999999</v>
      </c>
      <c r="BB90" s="2">
        <v>1.0612899730000001</v>
      </c>
      <c r="BC90" s="2">
        <v>1.0551449690000001</v>
      </c>
      <c r="BD90" s="2">
        <v>1.0418025550000001</v>
      </c>
      <c r="BE90" s="2">
        <v>1.0418025550000001</v>
      </c>
      <c r="BF90" s="2">
        <v>1.0519227659999999</v>
      </c>
      <c r="BG90" s="2">
        <v>1.045388513</v>
      </c>
      <c r="BH90" s="2">
        <v>0.15192504600000001</v>
      </c>
      <c r="BI90" s="2">
        <v>0.15192504600000001</v>
      </c>
      <c r="BJ90" s="2">
        <v>0.15122007300000001</v>
      </c>
      <c r="BK90" s="2">
        <v>0.19096596699999999</v>
      </c>
      <c r="BL90" s="2">
        <v>0.184118371</v>
      </c>
      <c r="BM90" s="2">
        <v>0.184118371</v>
      </c>
      <c r="BN90" s="2">
        <v>0.14526681899999999</v>
      </c>
      <c r="BO90" s="2">
        <v>0.18154208499999999</v>
      </c>
      <c r="BP90" s="2">
        <v>0.145164612</v>
      </c>
      <c r="BQ90" s="2">
        <v>0.145164612</v>
      </c>
      <c r="BR90" s="2">
        <v>0.152841594</v>
      </c>
      <c r="BS90" s="2">
        <v>0.19537253399999999</v>
      </c>
      <c r="BT90" s="2">
        <v>0.113948431</v>
      </c>
      <c r="BU90" s="2">
        <v>0.113948431</v>
      </c>
      <c r="BV90" s="2">
        <v>0.19592215599999999</v>
      </c>
      <c r="BW90" s="2">
        <v>0.28392197299999999</v>
      </c>
      <c r="BX90" s="2">
        <v>103.8912108</v>
      </c>
      <c r="BY90" s="2">
        <v>0</v>
      </c>
      <c r="BZ90" s="2">
        <v>0</v>
      </c>
      <c r="CA90" s="2">
        <v>0</v>
      </c>
      <c r="CB90" s="2">
        <v>2809177.2</v>
      </c>
      <c r="CC90" s="2">
        <v>0</v>
      </c>
      <c r="CD90" s="2">
        <v>0</v>
      </c>
      <c r="CE90" s="2">
        <v>0</v>
      </c>
      <c r="CG90" s="2">
        <f t="shared" si="11"/>
        <v>460042.68667464564</v>
      </c>
      <c r="CH90" s="2">
        <f t="shared" si="12"/>
        <v>2809177.2</v>
      </c>
      <c r="CI90" s="2">
        <f t="shared" si="13"/>
        <v>280304.45299999986</v>
      </c>
      <c r="CJ90" s="2">
        <f t="shared" si="14"/>
        <v>33.799504999999996</v>
      </c>
      <c r="CK90" s="2">
        <f t="shared" si="15"/>
        <v>1.7499999999999873E-5</v>
      </c>
      <c r="CL90" s="2">
        <f t="shared" si="16"/>
        <v>33.47441365853652</v>
      </c>
      <c r="CM90" s="2">
        <f t="shared" si="17"/>
        <v>31.420463059556248</v>
      </c>
      <c r="CN90" s="2">
        <f t="shared" si="18"/>
        <v>280304.4389999999</v>
      </c>
    </row>
    <row r="91" spans="1:92" x14ac:dyDescent="0.45">
      <c r="A91" s="2">
        <v>133</v>
      </c>
      <c r="B91" s="2" t="s">
        <v>147</v>
      </c>
      <c r="C91" s="2">
        <v>2</v>
      </c>
      <c r="D91" s="2">
        <v>2013</v>
      </c>
      <c r="E91" s="2">
        <v>2011</v>
      </c>
      <c r="F91" s="2">
        <v>0.241238595</v>
      </c>
      <c r="G91" s="20">
        <v>5.62E-8</v>
      </c>
      <c r="H91" s="2">
        <v>0.16936230499999999</v>
      </c>
      <c r="I91" s="2">
        <v>0.58939904399999998</v>
      </c>
      <c r="J91" s="2">
        <v>174.3160852</v>
      </c>
      <c r="K91" s="2">
        <v>88.366165159999994</v>
      </c>
      <c r="L91" s="2">
        <v>62.447406020000003</v>
      </c>
      <c r="M91" s="2">
        <v>52.199072469999997</v>
      </c>
      <c r="N91" s="2">
        <v>26103.982</v>
      </c>
      <c r="O91" s="2">
        <v>1.2E-2</v>
      </c>
      <c r="P91" s="2">
        <v>51156.377999999997</v>
      </c>
      <c r="Q91" s="2">
        <v>212982.576</v>
      </c>
      <c r="R91" s="2">
        <v>18862421.039999999</v>
      </c>
      <c r="S91" s="2">
        <v>18862421.039999999</v>
      </c>
      <c r="T91" s="2">
        <v>1</v>
      </c>
      <c r="U91" s="2">
        <v>2E-3</v>
      </c>
      <c r="V91" s="2">
        <v>35623.106879999999</v>
      </c>
      <c r="W91" s="2">
        <v>2E-3</v>
      </c>
      <c r="X91" s="2">
        <v>1.429244358</v>
      </c>
      <c r="Y91" s="2">
        <v>1.429244358</v>
      </c>
      <c r="Z91" s="2">
        <v>2.652563298</v>
      </c>
      <c r="AA91" s="2">
        <v>2.5079525629999999</v>
      </c>
      <c r="AB91" s="2">
        <v>85.949920019999993</v>
      </c>
      <c r="AC91" s="2">
        <v>0</v>
      </c>
      <c r="AD91" s="2">
        <v>0</v>
      </c>
      <c r="AE91" s="2">
        <v>0</v>
      </c>
      <c r="AF91" s="2">
        <v>2243635.165</v>
      </c>
      <c r="AG91" s="2">
        <v>0</v>
      </c>
      <c r="AH91" s="2">
        <v>0</v>
      </c>
      <c r="AI91" s="2">
        <v>0</v>
      </c>
      <c r="AJ91" s="2">
        <v>86.936920799999996</v>
      </c>
      <c r="AK91" s="2">
        <v>86.936920799999996</v>
      </c>
      <c r="AL91" s="2">
        <v>59.794842719999998</v>
      </c>
      <c r="AM91" s="2">
        <v>49.691119909999998</v>
      </c>
      <c r="AN91" s="2">
        <v>88.366165159999994</v>
      </c>
      <c r="AO91" s="2">
        <v>88.366165159999994</v>
      </c>
      <c r="AP91" s="2">
        <v>62.447406020000003</v>
      </c>
      <c r="AQ91" s="2">
        <v>52.199072469999997</v>
      </c>
      <c r="AR91" s="2">
        <v>4550343.95</v>
      </c>
      <c r="AS91" s="2">
        <v>1.0603939819999999</v>
      </c>
      <c r="AT91" s="2">
        <v>3194583.1069999998</v>
      </c>
      <c r="AU91" s="2">
        <v>11117492.92</v>
      </c>
      <c r="AV91" s="2">
        <v>1.048807176</v>
      </c>
      <c r="AW91" s="2">
        <v>1.048807176</v>
      </c>
      <c r="AX91" s="2">
        <v>1.054031513</v>
      </c>
      <c r="AY91" s="2">
        <v>1.048614197</v>
      </c>
      <c r="AZ91" s="2">
        <v>1.0951635909999999</v>
      </c>
      <c r="BA91" s="2">
        <v>1.0951635909999999</v>
      </c>
      <c r="BB91" s="2">
        <v>1.0612899730000001</v>
      </c>
      <c r="BC91" s="2">
        <v>1.0551449690000001</v>
      </c>
      <c r="BD91" s="2">
        <v>1.0418025550000001</v>
      </c>
      <c r="BE91" s="2">
        <v>1.0418025550000001</v>
      </c>
      <c r="BF91" s="2">
        <v>1.0519227659999999</v>
      </c>
      <c r="BG91" s="2">
        <v>1.045388513</v>
      </c>
      <c r="BH91" s="2">
        <v>0.15192504600000001</v>
      </c>
      <c r="BI91" s="2">
        <v>0.15192504600000001</v>
      </c>
      <c r="BJ91" s="2">
        <v>0.15122007300000001</v>
      </c>
      <c r="BK91" s="2">
        <v>0.19096596699999999</v>
      </c>
      <c r="BL91" s="2">
        <v>0.184118371</v>
      </c>
      <c r="BM91" s="2">
        <v>0.184118371</v>
      </c>
      <c r="BN91" s="2">
        <v>0.14526681899999999</v>
      </c>
      <c r="BO91" s="2">
        <v>0.18154208499999999</v>
      </c>
      <c r="BP91" s="2">
        <v>0.145164612</v>
      </c>
      <c r="BQ91" s="2">
        <v>0.145164612</v>
      </c>
      <c r="BR91" s="2">
        <v>0.152841594</v>
      </c>
      <c r="BS91" s="2">
        <v>0.19537253399999999</v>
      </c>
      <c r="BT91" s="2">
        <v>0.113948431</v>
      </c>
      <c r="BU91" s="2">
        <v>0.113948431</v>
      </c>
      <c r="BV91" s="2">
        <v>0.19592215599999999</v>
      </c>
      <c r="BW91" s="2">
        <v>0.28392197299999999</v>
      </c>
      <c r="BX91" s="2">
        <v>103.6997411</v>
      </c>
      <c r="BY91" s="2">
        <v>0</v>
      </c>
      <c r="BZ91" s="2">
        <v>0</v>
      </c>
      <c r="CA91" s="2">
        <v>0</v>
      </c>
      <c r="CB91" s="2">
        <v>2706976.176</v>
      </c>
      <c r="CC91" s="2">
        <v>0</v>
      </c>
      <c r="CD91" s="2">
        <v>0</v>
      </c>
      <c r="CE91" s="2">
        <v>0</v>
      </c>
      <c r="CG91" s="2">
        <f t="shared" si="11"/>
        <v>391392.05164602562</v>
      </c>
      <c r="CH91" s="2">
        <f t="shared" si="12"/>
        <v>2706976.176</v>
      </c>
      <c r="CI91" s="2">
        <f t="shared" si="13"/>
        <v>290242.94799999997</v>
      </c>
      <c r="CJ91" s="2">
        <f t="shared" si="14"/>
        <v>32.629977500000003</v>
      </c>
      <c r="CK91" s="2">
        <f t="shared" si="15"/>
        <v>1.5E-5</v>
      </c>
      <c r="CL91" s="2">
        <f t="shared" si="16"/>
        <v>33.272440975609754</v>
      </c>
      <c r="CM91" s="2">
        <f t="shared" si="17"/>
        <v>33.161942545737638</v>
      </c>
      <c r="CN91" s="2">
        <f t="shared" si="18"/>
        <v>290242.93599999999</v>
      </c>
    </row>
    <row r="92" spans="1:92" x14ac:dyDescent="0.45">
      <c r="A92" s="2">
        <v>134</v>
      </c>
      <c r="B92" s="2" t="s">
        <v>147</v>
      </c>
      <c r="C92" s="2">
        <v>2</v>
      </c>
      <c r="D92" s="2">
        <v>2014</v>
      </c>
      <c r="E92" s="2">
        <v>2012</v>
      </c>
      <c r="F92" s="2">
        <v>0.19290041099999999</v>
      </c>
      <c r="G92" s="20">
        <v>4.9199999999999997E-8</v>
      </c>
      <c r="H92" s="2">
        <v>0.175329707</v>
      </c>
      <c r="I92" s="2">
        <v>0.631769833</v>
      </c>
      <c r="J92" s="2">
        <v>216.35052880000001</v>
      </c>
      <c r="K92" s="2">
        <v>121.0667952</v>
      </c>
      <c r="L92" s="2">
        <v>103.944543799999</v>
      </c>
      <c r="M92" s="2">
        <v>88.930058279999997</v>
      </c>
      <c r="N92" s="2">
        <v>26306.228999999999</v>
      </c>
      <c r="O92" s="2">
        <v>1.2E-2</v>
      </c>
      <c r="P92" s="2">
        <v>49766.512999999999</v>
      </c>
      <c r="Q92" s="2">
        <v>209601.174</v>
      </c>
      <c r="R92" s="2">
        <v>29504170.120000001</v>
      </c>
      <c r="S92" s="2">
        <v>29504170.120000001</v>
      </c>
      <c r="T92" s="2">
        <v>1</v>
      </c>
      <c r="U92" s="2">
        <v>4.0000000000000001E-3</v>
      </c>
      <c r="V92" s="2">
        <v>35353.134859999998</v>
      </c>
      <c r="W92" s="2">
        <v>4.0000000000000001E-3</v>
      </c>
      <c r="X92" s="2">
        <v>-3.90311370199999</v>
      </c>
      <c r="Y92" s="2">
        <v>-3.90311370199999</v>
      </c>
      <c r="Z92" s="2">
        <v>-5.6111368590000001</v>
      </c>
      <c r="AA92" s="2">
        <v>-5.3380954310000002</v>
      </c>
      <c r="AB92" s="2">
        <v>95.283733609999999</v>
      </c>
      <c r="AC92" s="2">
        <v>0</v>
      </c>
      <c r="AD92" s="2">
        <v>0</v>
      </c>
      <c r="AE92" s="2">
        <v>0</v>
      </c>
      <c r="AF92" s="2">
        <v>2506555.716</v>
      </c>
      <c r="AG92" s="2">
        <v>0</v>
      </c>
      <c r="AH92" s="2">
        <v>0</v>
      </c>
      <c r="AI92" s="2">
        <v>0</v>
      </c>
      <c r="AJ92" s="2">
        <v>124.96990889999999</v>
      </c>
      <c r="AK92" s="2">
        <v>124.96990889999999</v>
      </c>
      <c r="AL92" s="2">
        <v>109.55568059999899</v>
      </c>
      <c r="AM92" s="2">
        <v>94.268153710000007</v>
      </c>
      <c r="AN92" s="2">
        <v>121.0667952</v>
      </c>
      <c r="AO92" s="2">
        <v>121.0667952</v>
      </c>
      <c r="AP92" s="2">
        <v>103.944543799999</v>
      </c>
      <c r="AQ92" s="2">
        <v>88.930058279999997</v>
      </c>
      <c r="AR92" s="2">
        <v>5691366.5559999999</v>
      </c>
      <c r="AS92" s="2">
        <v>1.4528015430000001</v>
      </c>
      <c r="AT92" s="2">
        <v>5172957.4890000001</v>
      </c>
      <c r="AU92" s="2">
        <v>18639844.620000001</v>
      </c>
      <c r="AV92" s="2">
        <v>1.048807176</v>
      </c>
      <c r="AW92" s="2">
        <v>1.048807176</v>
      </c>
      <c r="AX92" s="2">
        <v>1.054031513</v>
      </c>
      <c r="AY92" s="2">
        <v>1.048614197</v>
      </c>
      <c r="AZ92" s="2">
        <v>1.0951635909999999</v>
      </c>
      <c r="BA92" s="2">
        <v>1.0951635909999999</v>
      </c>
      <c r="BB92" s="2">
        <v>1.0612899730000001</v>
      </c>
      <c r="BC92" s="2">
        <v>1.0551449690000001</v>
      </c>
      <c r="BD92" s="2">
        <v>1.0418025550000001</v>
      </c>
      <c r="BE92" s="2">
        <v>1.0418025550000001</v>
      </c>
      <c r="BF92" s="2">
        <v>1.0519227659999999</v>
      </c>
      <c r="BG92" s="2">
        <v>1.045388513</v>
      </c>
      <c r="BH92" s="2">
        <v>0.15192504600000001</v>
      </c>
      <c r="BI92" s="2">
        <v>0.15192504600000001</v>
      </c>
      <c r="BJ92" s="2">
        <v>0.15122007300000001</v>
      </c>
      <c r="BK92" s="2">
        <v>0.19096596699999999</v>
      </c>
      <c r="BL92" s="2">
        <v>0.184118371</v>
      </c>
      <c r="BM92" s="2">
        <v>0.184118371</v>
      </c>
      <c r="BN92" s="2">
        <v>0.14526681899999999</v>
      </c>
      <c r="BO92" s="2">
        <v>0.18154208499999999</v>
      </c>
      <c r="BP92" s="2">
        <v>0.145164612</v>
      </c>
      <c r="BQ92" s="2">
        <v>0.145164612</v>
      </c>
      <c r="BR92" s="2">
        <v>0.152841594</v>
      </c>
      <c r="BS92" s="2">
        <v>0.19537253399999999</v>
      </c>
      <c r="BT92" s="2">
        <v>0.113948431</v>
      </c>
      <c r="BU92" s="2">
        <v>0.113948431</v>
      </c>
      <c r="BV92" s="2">
        <v>0.19592215599999999</v>
      </c>
      <c r="BW92" s="2">
        <v>0.28392197299999999</v>
      </c>
      <c r="BX92" s="2">
        <v>108.0149625</v>
      </c>
      <c r="BY92" s="2">
        <v>0</v>
      </c>
      <c r="BZ92" s="2">
        <v>0</v>
      </c>
      <c r="CA92" s="2">
        <v>0</v>
      </c>
      <c r="CB92" s="2">
        <v>2841466.3389999899</v>
      </c>
      <c r="CC92" s="2">
        <v>0</v>
      </c>
      <c r="CD92" s="2">
        <v>0</v>
      </c>
      <c r="CE92" s="2">
        <v>0</v>
      </c>
      <c r="CG92" s="2">
        <f t="shared" si="11"/>
        <v>701033.02663745754</v>
      </c>
      <c r="CH92" s="2">
        <f t="shared" si="12"/>
        <v>2841466.3389999899</v>
      </c>
      <c r="CI92" s="2">
        <f t="shared" si="13"/>
        <v>285673.92800000001</v>
      </c>
      <c r="CJ92" s="2">
        <f t="shared" si="14"/>
        <v>32.882786250000002</v>
      </c>
      <c r="CK92" s="2">
        <f t="shared" si="15"/>
        <v>1.5E-5</v>
      </c>
      <c r="CL92" s="2">
        <f t="shared" si="16"/>
        <v>32.368463739837395</v>
      </c>
      <c r="CM92" s="2">
        <f t="shared" si="17"/>
        <v>32.635449435578046</v>
      </c>
      <c r="CN92" s="2">
        <f t="shared" si="18"/>
        <v>285673.91599999997</v>
      </c>
    </row>
    <row r="93" spans="1:92" x14ac:dyDescent="0.45">
      <c r="A93" s="2">
        <v>135</v>
      </c>
      <c r="B93" s="2" t="s">
        <v>147</v>
      </c>
      <c r="C93" s="2">
        <v>2</v>
      </c>
      <c r="D93" s="2">
        <v>2015</v>
      </c>
      <c r="E93" s="2">
        <v>2013</v>
      </c>
      <c r="F93" s="2">
        <v>0.20929953300000001</v>
      </c>
      <c r="G93" s="20">
        <v>7.3500000000000003E-8</v>
      </c>
      <c r="H93" s="2">
        <v>0.165867352</v>
      </c>
      <c r="I93" s="2">
        <v>0.62483304200000001</v>
      </c>
      <c r="J93" s="2">
        <v>200.70986579999999</v>
      </c>
      <c r="K93" s="2">
        <v>85.080937019999993</v>
      </c>
      <c r="L93" s="2">
        <v>82.354446019999997</v>
      </c>
      <c r="M93" s="2">
        <v>75.186922780000003</v>
      </c>
      <c r="N93" s="2">
        <v>25360.342000000001</v>
      </c>
      <c r="O93" s="2">
        <v>2.1000000000000001E-2</v>
      </c>
      <c r="P93" s="2">
        <v>48981.200999999899</v>
      </c>
      <c r="Q93" s="2">
        <v>202105.087</v>
      </c>
      <c r="R93" s="2">
        <v>24319551.870000001</v>
      </c>
      <c r="S93" s="2">
        <v>24319551.870000001</v>
      </c>
      <c r="T93" s="2">
        <v>1</v>
      </c>
      <c r="U93" s="2">
        <v>33.409999999999997</v>
      </c>
      <c r="V93" s="2">
        <v>36118.385349999997</v>
      </c>
      <c r="W93" s="2">
        <v>33.409999999999997</v>
      </c>
      <c r="X93" s="2">
        <v>5.2244142030000003</v>
      </c>
      <c r="Y93" s="2">
        <v>5.2244142030000003</v>
      </c>
      <c r="Z93" s="2">
        <v>8.0341901739999901</v>
      </c>
      <c r="AA93" s="2">
        <v>3.97801488899999</v>
      </c>
      <c r="AB93" s="2">
        <v>115.6289288</v>
      </c>
      <c r="AC93" s="2">
        <v>0</v>
      </c>
      <c r="AD93" s="2">
        <v>0</v>
      </c>
      <c r="AE93" s="2">
        <v>0</v>
      </c>
      <c r="AF93" s="2">
        <v>2932389.1789999902</v>
      </c>
      <c r="AG93" s="2">
        <v>0</v>
      </c>
      <c r="AH93" s="2">
        <v>0</v>
      </c>
      <c r="AI93" s="2">
        <v>0</v>
      </c>
      <c r="AJ93" s="2">
        <v>79.856522819999995</v>
      </c>
      <c r="AK93" s="2">
        <v>79.856522819999995</v>
      </c>
      <c r="AL93" s="2">
        <v>74.320255849999995</v>
      </c>
      <c r="AM93" s="2">
        <v>71.2089079</v>
      </c>
      <c r="AN93" s="2">
        <v>85.080937019999993</v>
      </c>
      <c r="AO93" s="2">
        <v>85.080937019999993</v>
      </c>
      <c r="AP93" s="2">
        <v>82.354446019999997</v>
      </c>
      <c r="AQ93" s="2">
        <v>75.186922780000003</v>
      </c>
      <c r="AR93" s="2">
        <v>5090070.84</v>
      </c>
      <c r="AS93" s="2">
        <v>1.7866996769999901</v>
      </c>
      <c r="AT93" s="2">
        <v>4033819.6739999899</v>
      </c>
      <c r="AU93" s="2">
        <v>15195659.57</v>
      </c>
      <c r="AV93" s="2">
        <v>1.048807176</v>
      </c>
      <c r="AW93" s="2">
        <v>1.048807176</v>
      </c>
      <c r="AX93" s="2">
        <v>1.054031513</v>
      </c>
      <c r="AY93" s="2">
        <v>1.048614197</v>
      </c>
      <c r="AZ93" s="2">
        <v>1.0951635909999999</v>
      </c>
      <c r="BA93" s="2">
        <v>1.0951635909999999</v>
      </c>
      <c r="BB93" s="2">
        <v>1.0612899730000001</v>
      </c>
      <c r="BC93" s="2">
        <v>1.0551449690000001</v>
      </c>
      <c r="BD93" s="2">
        <v>1.0418025550000001</v>
      </c>
      <c r="BE93" s="2">
        <v>1.0418025550000001</v>
      </c>
      <c r="BF93" s="2">
        <v>1.0519227659999999</v>
      </c>
      <c r="BG93" s="2">
        <v>1.045388513</v>
      </c>
      <c r="BH93" s="2">
        <v>0.15192504600000001</v>
      </c>
      <c r="BI93" s="2">
        <v>0.15192504600000001</v>
      </c>
      <c r="BJ93" s="2">
        <v>0.15122007300000001</v>
      </c>
      <c r="BK93" s="2">
        <v>0.19096596699999999</v>
      </c>
      <c r="BL93" s="2">
        <v>0.184118371</v>
      </c>
      <c r="BM93" s="2">
        <v>0.184118371</v>
      </c>
      <c r="BN93" s="2">
        <v>0.14526681899999999</v>
      </c>
      <c r="BO93" s="2">
        <v>0.18154208499999999</v>
      </c>
      <c r="BP93" s="2">
        <v>0.145164612</v>
      </c>
      <c r="BQ93" s="2">
        <v>0.145164612</v>
      </c>
      <c r="BR93" s="2">
        <v>0.152841594</v>
      </c>
      <c r="BS93" s="2">
        <v>0.19537253399999999</v>
      </c>
      <c r="BT93" s="2">
        <v>0.113948431</v>
      </c>
      <c r="BU93" s="2">
        <v>0.113948431</v>
      </c>
      <c r="BV93" s="2">
        <v>0.19592215599999999</v>
      </c>
      <c r="BW93" s="2">
        <v>0.28392197299999999</v>
      </c>
      <c r="BX93" s="2">
        <v>124.87115249999999</v>
      </c>
      <c r="BY93" s="2">
        <v>0</v>
      </c>
      <c r="BZ93" s="2">
        <v>0</v>
      </c>
      <c r="CA93" s="2">
        <v>0</v>
      </c>
      <c r="CB93" s="2">
        <v>3166775.1339999898</v>
      </c>
      <c r="CC93" s="2">
        <v>0</v>
      </c>
      <c r="CD93" s="2">
        <v>0</v>
      </c>
      <c r="CE93" s="2">
        <v>0</v>
      </c>
      <c r="CG93" s="2">
        <f t="shared" si="11"/>
        <v>492875.0685213852</v>
      </c>
      <c r="CH93" s="2">
        <f t="shared" si="12"/>
        <v>3166775.1339999898</v>
      </c>
      <c r="CI93" s="2">
        <f t="shared" si="13"/>
        <v>276446.6509999999</v>
      </c>
      <c r="CJ93" s="2">
        <f t="shared" si="14"/>
        <v>31.7004275</v>
      </c>
      <c r="CK93" s="2">
        <f t="shared" si="15"/>
        <v>2.6250000000000001E-5</v>
      </c>
      <c r="CL93" s="2">
        <f t="shared" si="16"/>
        <v>31.857691707317006</v>
      </c>
      <c r="CM93" s="2">
        <f t="shared" si="17"/>
        <v>31.468289139743092</v>
      </c>
      <c r="CN93" s="2">
        <f t="shared" si="18"/>
        <v>276446.62999999989</v>
      </c>
    </row>
    <row r="94" spans="1:92" x14ac:dyDescent="0.45">
      <c r="A94" s="2">
        <v>136</v>
      </c>
      <c r="B94" s="2" t="s">
        <v>147</v>
      </c>
      <c r="C94" s="2">
        <v>2</v>
      </c>
      <c r="D94" s="2">
        <v>2016</v>
      </c>
      <c r="E94" s="2">
        <v>2014</v>
      </c>
      <c r="F94" s="2">
        <v>0.25420452900000001</v>
      </c>
      <c r="G94" s="20">
        <v>5.6699999999999998E-8</v>
      </c>
      <c r="H94" s="2">
        <v>0.16439966</v>
      </c>
      <c r="I94" s="2">
        <v>0.58139575399999999</v>
      </c>
      <c r="J94" s="2">
        <v>222.11763759999999</v>
      </c>
      <c r="K94" s="2">
        <v>93.772665860000004</v>
      </c>
      <c r="L94" s="2">
        <v>76.272117199999997</v>
      </c>
      <c r="M94" s="2">
        <v>65.834776689999998</v>
      </c>
      <c r="N94" s="2">
        <v>24620.084999999999</v>
      </c>
      <c r="O94" s="2">
        <v>1.2999999999999999E-2</v>
      </c>
      <c r="P94" s="2">
        <v>46368.646999999997</v>
      </c>
      <c r="Q94" s="2">
        <v>189979.08799999999</v>
      </c>
      <c r="R94" s="2">
        <v>21512422.050000001</v>
      </c>
      <c r="S94" s="2">
        <v>21512422.050000001</v>
      </c>
      <c r="T94" s="2">
        <v>1</v>
      </c>
      <c r="U94" s="2">
        <v>4.0000000000000001E-3</v>
      </c>
      <c r="V94" s="2">
        <v>35305.50417</v>
      </c>
      <c r="W94" s="2">
        <v>4.0000000000000001E-3</v>
      </c>
      <c r="X94" s="2">
        <v>4.0282554050000003</v>
      </c>
      <c r="Y94" s="2">
        <v>4.0282554050000003</v>
      </c>
      <c r="Z94" s="2">
        <v>4.2740420910000001</v>
      </c>
      <c r="AA94" s="2">
        <v>3.0830216479999999</v>
      </c>
      <c r="AB94" s="2">
        <v>128.3449717</v>
      </c>
      <c r="AC94" s="2">
        <v>0</v>
      </c>
      <c r="AD94" s="2">
        <v>0</v>
      </c>
      <c r="AE94" s="2">
        <v>0</v>
      </c>
      <c r="AF94" s="2">
        <v>3159864.1129999999</v>
      </c>
      <c r="AG94" s="2">
        <v>0</v>
      </c>
      <c r="AH94" s="2">
        <v>0</v>
      </c>
      <c r="AI94" s="2">
        <v>0</v>
      </c>
      <c r="AJ94" s="2">
        <v>89.744410459999997</v>
      </c>
      <c r="AK94" s="2">
        <v>89.744410459999997</v>
      </c>
      <c r="AL94" s="2">
        <v>71.998075110000002</v>
      </c>
      <c r="AM94" s="2">
        <v>62.751755039999999</v>
      </c>
      <c r="AN94" s="2">
        <v>93.772665860000004</v>
      </c>
      <c r="AO94" s="2">
        <v>93.772665860000004</v>
      </c>
      <c r="AP94" s="2">
        <v>76.272117199999997</v>
      </c>
      <c r="AQ94" s="2">
        <v>65.834776689999998</v>
      </c>
      <c r="AR94" s="2">
        <v>5468555.1169999996</v>
      </c>
      <c r="AS94" s="2">
        <v>1.2190446559999999</v>
      </c>
      <c r="AT94" s="2">
        <v>3536634.8789999899</v>
      </c>
      <c r="AU94" s="2">
        <v>12507230.83</v>
      </c>
      <c r="AV94" s="2">
        <v>1.048807176</v>
      </c>
      <c r="AW94" s="2">
        <v>1.048807176</v>
      </c>
      <c r="AX94" s="2">
        <v>1.054031513</v>
      </c>
      <c r="AY94" s="2">
        <v>1.048614197</v>
      </c>
      <c r="AZ94" s="2">
        <v>1.0951635909999999</v>
      </c>
      <c r="BA94" s="2">
        <v>1.0951635909999999</v>
      </c>
      <c r="BB94" s="2">
        <v>1.0612899730000001</v>
      </c>
      <c r="BC94" s="2">
        <v>1.0551449690000001</v>
      </c>
      <c r="BD94" s="2">
        <v>1.0418025550000001</v>
      </c>
      <c r="BE94" s="2">
        <v>1.0418025550000001</v>
      </c>
      <c r="BF94" s="2">
        <v>1.0519227659999999</v>
      </c>
      <c r="BG94" s="2">
        <v>1.045388513</v>
      </c>
      <c r="BH94" s="2">
        <v>0.15192504600000001</v>
      </c>
      <c r="BI94" s="2">
        <v>0.15192504600000001</v>
      </c>
      <c r="BJ94" s="2">
        <v>0.15122007300000001</v>
      </c>
      <c r="BK94" s="2">
        <v>0.19096596699999999</v>
      </c>
      <c r="BL94" s="2">
        <v>0.184118371</v>
      </c>
      <c r="BM94" s="2">
        <v>0.184118371</v>
      </c>
      <c r="BN94" s="2">
        <v>0.14526681899999999</v>
      </c>
      <c r="BO94" s="2">
        <v>0.18154208499999999</v>
      </c>
      <c r="BP94" s="2">
        <v>0.145164612</v>
      </c>
      <c r="BQ94" s="2">
        <v>0.145164612</v>
      </c>
      <c r="BR94" s="2">
        <v>0.152841594</v>
      </c>
      <c r="BS94" s="2">
        <v>0.19537253399999999</v>
      </c>
      <c r="BT94" s="2">
        <v>0.113948431</v>
      </c>
      <c r="BU94" s="2">
        <v>0.113948431</v>
      </c>
      <c r="BV94" s="2">
        <v>0.19592215599999999</v>
      </c>
      <c r="BW94" s="2">
        <v>0.28392197299999999</v>
      </c>
      <c r="BX94" s="2">
        <v>138.7734476</v>
      </c>
      <c r="BY94" s="2">
        <v>0</v>
      </c>
      <c r="BZ94" s="2">
        <v>0</v>
      </c>
      <c r="CA94" s="2">
        <v>0</v>
      </c>
      <c r="CB94" s="2">
        <v>3416614.0750000002</v>
      </c>
      <c r="CC94" s="2">
        <v>0</v>
      </c>
      <c r="CD94" s="2">
        <v>0</v>
      </c>
      <c r="CE94" s="2">
        <v>0</v>
      </c>
      <c r="CG94" s="2">
        <f t="shared" si="11"/>
        <v>429695.16096038639</v>
      </c>
      <c r="CH94" s="2">
        <f t="shared" si="12"/>
        <v>3416614.0750000002</v>
      </c>
      <c r="CI94" s="2">
        <f t="shared" si="13"/>
        <v>260967.83299999998</v>
      </c>
      <c r="CJ94" s="2">
        <f t="shared" si="14"/>
        <v>30.77510625</v>
      </c>
      <c r="CK94" s="2">
        <f t="shared" si="15"/>
        <v>1.6249999999999999E-5</v>
      </c>
      <c r="CL94" s="2">
        <f t="shared" si="16"/>
        <v>30.158469593495933</v>
      </c>
      <c r="CM94" s="2">
        <f t="shared" si="17"/>
        <v>29.580239470611129</v>
      </c>
      <c r="CN94" s="2">
        <f t="shared" si="18"/>
        <v>260967.81999999998</v>
      </c>
    </row>
    <row r="95" spans="1:92" x14ac:dyDescent="0.45">
      <c r="A95" s="2">
        <v>137</v>
      </c>
      <c r="B95" s="2" t="s">
        <v>147</v>
      </c>
      <c r="C95" s="2">
        <v>2</v>
      </c>
      <c r="D95" s="2">
        <v>2017</v>
      </c>
      <c r="E95" s="2">
        <v>2015</v>
      </c>
      <c r="F95" s="2">
        <v>0.237691979</v>
      </c>
      <c r="G95" s="20">
        <v>9.6400000000000003E-8</v>
      </c>
      <c r="H95" s="2">
        <v>0.152373759</v>
      </c>
      <c r="I95" s="2">
        <v>0.60993416600000006</v>
      </c>
      <c r="J95" s="2">
        <v>217.5065563</v>
      </c>
      <c r="K95" s="2">
        <v>73.06163128</v>
      </c>
      <c r="L95" s="2">
        <v>71.881952749999996</v>
      </c>
      <c r="M95" s="2">
        <v>72.445788500000006</v>
      </c>
      <c r="N95" s="2">
        <v>24028.59</v>
      </c>
      <c r="O95" s="2">
        <v>2.8999999999999901E-2</v>
      </c>
      <c r="P95" s="2">
        <v>46609.712999999902</v>
      </c>
      <c r="Q95" s="2">
        <v>185121.10399999999</v>
      </c>
      <c r="R95" s="2">
        <v>21988019.52</v>
      </c>
      <c r="S95" s="2">
        <v>21988019.52</v>
      </c>
      <c r="T95" s="2">
        <v>1</v>
      </c>
      <c r="U95" s="2">
        <v>4.0000000000000001E-3</v>
      </c>
      <c r="V95" s="2">
        <v>36470.511339999997</v>
      </c>
      <c r="W95" s="2">
        <v>4.0000000000000001E-3</v>
      </c>
      <c r="X95" s="2">
        <v>2.182967482</v>
      </c>
      <c r="Y95" s="2">
        <v>2.182967482</v>
      </c>
      <c r="Z95" s="2">
        <v>1.22059469</v>
      </c>
      <c r="AA95" s="2">
        <v>0.50626879899999999</v>
      </c>
      <c r="AB95" s="2">
        <v>144.44492500000001</v>
      </c>
      <c r="AC95" s="2">
        <v>0</v>
      </c>
      <c r="AD95" s="2">
        <v>0</v>
      </c>
      <c r="AE95" s="2">
        <v>0</v>
      </c>
      <c r="AF95" s="2">
        <v>3470807.88</v>
      </c>
      <c r="AG95" s="2">
        <v>0</v>
      </c>
      <c r="AH95" s="2">
        <v>0</v>
      </c>
      <c r="AI95" s="2">
        <v>0</v>
      </c>
      <c r="AJ95" s="2">
        <v>70.878663799999998</v>
      </c>
      <c r="AK95" s="2">
        <v>70.878663799999998</v>
      </c>
      <c r="AL95" s="2">
        <v>70.661358059999998</v>
      </c>
      <c r="AM95" s="2">
        <v>71.939519700000005</v>
      </c>
      <c r="AN95" s="2">
        <v>73.06163128</v>
      </c>
      <c r="AO95" s="2">
        <v>73.06163128</v>
      </c>
      <c r="AP95" s="2">
        <v>71.881952749999996</v>
      </c>
      <c r="AQ95" s="2">
        <v>72.445788500000006</v>
      </c>
      <c r="AR95" s="2">
        <v>5226375.8629999999</v>
      </c>
      <c r="AS95" s="2">
        <v>2.1187873069999998</v>
      </c>
      <c r="AT95" s="2">
        <v>3350397.1869999999</v>
      </c>
      <c r="AU95" s="2">
        <v>13411244.35</v>
      </c>
      <c r="AV95" s="2">
        <v>1.048807176</v>
      </c>
      <c r="AW95" s="2">
        <v>1.048807176</v>
      </c>
      <c r="AX95" s="2">
        <v>1.054031513</v>
      </c>
      <c r="AY95" s="2">
        <v>1.048614197</v>
      </c>
      <c r="AZ95" s="2">
        <v>1.0951635909999999</v>
      </c>
      <c r="BA95" s="2">
        <v>1.0951635909999999</v>
      </c>
      <c r="BB95" s="2">
        <v>1.0612899730000001</v>
      </c>
      <c r="BC95" s="2">
        <v>1.0551449690000001</v>
      </c>
      <c r="BD95" s="2">
        <v>1.0418025550000001</v>
      </c>
      <c r="BE95" s="2">
        <v>1.0418025550000001</v>
      </c>
      <c r="BF95" s="2">
        <v>1.0519227659999999</v>
      </c>
      <c r="BG95" s="2">
        <v>1.045388513</v>
      </c>
      <c r="BH95" s="2">
        <v>0.15192504600000001</v>
      </c>
      <c r="BI95" s="2">
        <v>0.15192504600000001</v>
      </c>
      <c r="BJ95" s="2">
        <v>0.15122007300000001</v>
      </c>
      <c r="BK95" s="2">
        <v>0.19096596699999999</v>
      </c>
      <c r="BL95" s="2">
        <v>0.184118371</v>
      </c>
      <c r="BM95" s="2">
        <v>0.184118371</v>
      </c>
      <c r="BN95" s="2">
        <v>0.14526681899999999</v>
      </c>
      <c r="BO95" s="2">
        <v>0.18154208499999999</v>
      </c>
      <c r="BP95" s="2">
        <v>0.145164612</v>
      </c>
      <c r="BQ95" s="2">
        <v>0.145164612</v>
      </c>
      <c r="BR95" s="2">
        <v>0.152841594</v>
      </c>
      <c r="BS95" s="2">
        <v>0.19537253399999999</v>
      </c>
      <c r="BT95" s="2">
        <v>0.113948431</v>
      </c>
      <c r="BU95" s="2">
        <v>0.113948431</v>
      </c>
      <c r="BV95" s="2">
        <v>0.19592215599999999</v>
      </c>
      <c r="BW95" s="2">
        <v>0.28392197299999999</v>
      </c>
      <c r="BX95" s="2">
        <v>147.0038342</v>
      </c>
      <c r="BY95" s="2">
        <v>0</v>
      </c>
      <c r="BZ95" s="2">
        <v>0</v>
      </c>
      <c r="CA95" s="2">
        <v>0</v>
      </c>
      <c r="CB95" s="2">
        <v>3532294.86</v>
      </c>
      <c r="CC95" s="2">
        <v>0</v>
      </c>
      <c r="CD95" s="2">
        <v>0</v>
      </c>
      <c r="CE95" s="2">
        <v>0</v>
      </c>
      <c r="CG95" s="2">
        <f t="shared" si="11"/>
        <v>449977.77302953543</v>
      </c>
      <c r="CH95" s="2">
        <f t="shared" si="12"/>
        <v>3532294.86</v>
      </c>
      <c r="CI95" s="2">
        <f t="shared" si="13"/>
        <v>255759.4359999999</v>
      </c>
      <c r="CJ95" s="2">
        <f t="shared" si="14"/>
        <v>30.0357375</v>
      </c>
      <c r="CK95" s="2">
        <f t="shared" si="15"/>
        <v>3.6249999999999878E-5</v>
      </c>
      <c r="CL95" s="2">
        <f t="shared" si="16"/>
        <v>30.315260487804814</v>
      </c>
      <c r="CM95" s="2">
        <f t="shared" si="17"/>
        <v>28.823838692098093</v>
      </c>
      <c r="CN95" s="2">
        <f t="shared" si="18"/>
        <v>255759.40699999989</v>
      </c>
    </row>
    <row r="96" spans="1:92" x14ac:dyDescent="0.45">
      <c r="A96" s="2">
        <v>138</v>
      </c>
      <c r="B96" s="2" t="s">
        <v>147</v>
      </c>
      <c r="C96" s="2">
        <v>2</v>
      </c>
      <c r="D96" s="2">
        <v>2018</v>
      </c>
      <c r="E96" s="2">
        <v>2016</v>
      </c>
      <c r="F96" s="2">
        <v>0.25225914799999999</v>
      </c>
      <c r="G96" s="20">
        <v>7.59999999999999E-8</v>
      </c>
      <c r="H96" s="2">
        <v>0.149758168</v>
      </c>
      <c r="I96" s="2">
        <v>0.59798260799999903</v>
      </c>
      <c r="J96" s="2">
        <v>210.08386389999899</v>
      </c>
      <c r="K96" s="2">
        <v>77.590100079999999</v>
      </c>
      <c r="L96" s="2">
        <v>64.096290400000001</v>
      </c>
      <c r="M96" s="2">
        <v>61.72658225</v>
      </c>
      <c r="N96" s="2">
        <v>23301.484</v>
      </c>
      <c r="O96" s="2">
        <v>1.9E-2</v>
      </c>
      <c r="P96" s="2">
        <v>45340.57</v>
      </c>
      <c r="Q96" s="2">
        <v>187994.73</v>
      </c>
      <c r="R96" s="2">
        <v>19405701.77</v>
      </c>
      <c r="S96" s="2">
        <v>19405701.77</v>
      </c>
      <c r="T96" s="2">
        <v>1</v>
      </c>
      <c r="U96" s="2">
        <v>4.0000000000000001E-3</v>
      </c>
      <c r="V96" s="2">
        <v>37269.677830000001</v>
      </c>
      <c r="W96" s="2">
        <v>4.0000000000000001E-3</v>
      </c>
      <c r="X96" s="2">
        <v>6.2876101200000001</v>
      </c>
      <c r="Y96" s="2">
        <v>6.2876101200000001</v>
      </c>
      <c r="Z96" s="2">
        <v>2.2884820110000001</v>
      </c>
      <c r="AA96" s="2">
        <v>1.8555786590000001</v>
      </c>
      <c r="AB96" s="2">
        <v>132.4937639</v>
      </c>
      <c r="AC96" s="2">
        <v>0</v>
      </c>
      <c r="AD96" s="2">
        <v>0</v>
      </c>
      <c r="AE96" s="2">
        <v>0</v>
      </c>
      <c r="AF96" s="2">
        <v>3087301.3189999899</v>
      </c>
      <c r="AG96" s="2">
        <v>0</v>
      </c>
      <c r="AH96" s="2">
        <v>0</v>
      </c>
      <c r="AI96" s="2">
        <v>0</v>
      </c>
      <c r="AJ96" s="2">
        <v>71.302489960000003</v>
      </c>
      <c r="AK96" s="2">
        <v>71.302489960000003</v>
      </c>
      <c r="AL96" s="2">
        <v>61.807808389999998</v>
      </c>
      <c r="AM96" s="2">
        <v>59.871003590000001</v>
      </c>
      <c r="AN96" s="2">
        <v>77.590100079999999</v>
      </c>
      <c r="AO96" s="2">
        <v>77.590100079999999</v>
      </c>
      <c r="AP96" s="2">
        <v>64.096290400000001</v>
      </c>
      <c r="AQ96" s="2">
        <v>61.72658225</v>
      </c>
      <c r="AR96" s="2">
        <v>4895265.7939999998</v>
      </c>
      <c r="AS96" s="2">
        <v>1.474211902</v>
      </c>
      <c r="AT96" s="2">
        <v>2906162.3419999899</v>
      </c>
      <c r="AU96" s="2">
        <v>11604272.16</v>
      </c>
      <c r="AV96" s="2">
        <v>1.048807176</v>
      </c>
      <c r="AW96" s="2">
        <v>1.048807176</v>
      </c>
      <c r="AX96" s="2">
        <v>1.054031513</v>
      </c>
      <c r="AY96" s="2">
        <v>1.048614197</v>
      </c>
      <c r="AZ96" s="2">
        <v>1.0951635909999999</v>
      </c>
      <c r="BA96" s="2">
        <v>1.0951635909999999</v>
      </c>
      <c r="BB96" s="2">
        <v>1.0612899730000001</v>
      </c>
      <c r="BC96" s="2">
        <v>1.0551449690000001</v>
      </c>
      <c r="BD96" s="2">
        <v>1.0418025550000001</v>
      </c>
      <c r="BE96" s="2">
        <v>1.0418025550000001</v>
      </c>
      <c r="BF96" s="2">
        <v>1.0519227659999999</v>
      </c>
      <c r="BG96" s="2">
        <v>1.045388513</v>
      </c>
      <c r="BH96" s="2">
        <v>0.15192504600000001</v>
      </c>
      <c r="BI96" s="2">
        <v>0.15192504600000001</v>
      </c>
      <c r="BJ96" s="2">
        <v>0.15122007300000001</v>
      </c>
      <c r="BK96" s="2">
        <v>0.19096596699999999</v>
      </c>
      <c r="BL96" s="2">
        <v>0.184118371</v>
      </c>
      <c r="BM96" s="2">
        <v>0.184118371</v>
      </c>
      <c r="BN96" s="2">
        <v>0.14526681899999999</v>
      </c>
      <c r="BO96" s="2">
        <v>0.18154208499999999</v>
      </c>
      <c r="BP96" s="2">
        <v>0.145164612</v>
      </c>
      <c r="BQ96" s="2">
        <v>0.145164612</v>
      </c>
      <c r="BR96" s="2">
        <v>0.152841594</v>
      </c>
      <c r="BS96" s="2">
        <v>0.19537253399999999</v>
      </c>
      <c r="BT96" s="2">
        <v>0.113948431</v>
      </c>
      <c r="BU96" s="2">
        <v>0.113948431</v>
      </c>
      <c r="BV96" s="2">
        <v>0.19592215599999999</v>
      </c>
      <c r="BW96" s="2">
        <v>0.28392197299999999</v>
      </c>
      <c r="BX96" s="2">
        <v>155.41779119999899</v>
      </c>
      <c r="BY96" s="2">
        <v>0</v>
      </c>
      <c r="BZ96" s="2">
        <v>0</v>
      </c>
      <c r="CA96" s="2">
        <v>0</v>
      </c>
      <c r="CB96" s="2">
        <v>3621465.176</v>
      </c>
      <c r="CC96" s="2">
        <v>0</v>
      </c>
      <c r="CD96" s="2">
        <v>0</v>
      </c>
      <c r="CE96" s="2">
        <v>0</v>
      </c>
      <c r="CG96" s="2">
        <f t="shared" si="11"/>
        <v>386126.28990474367</v>
      </c>
      <c r="CH96" s="2">
        <f t="shared" si="12"/>
        <v>3621465.176</v>
      </c>
      <c r="CI96" s="2">
        <f t="shared" si="13"/>
        <v>256636.80300000001</v>
      </c>
      <c r="CJ96" s="2">
        <f t="shared" si="14"/>
        <v>29.126854999999999</v>
      </c>
      <c r="CK96" s="2">
        <f t="shared" si="15"/>
        <v>2.3749999999999998E-5</v>
      </c>
      <c r="CL96" s="2">
        <f t="shared" si="16"/>
        <v>29.489801626016259</v>
      </c>
      <c r="CM96" s="2">
        <f t="shared" si="17"/>
        <v>29.271269754768394</v>
      </c>
      <c r="CN96" s="2">
        <f t="shared" si="18"/>
        <v>256636.78400000001</v>
      </c>
    </row>
    <row r="97" spans="1:92" x14ac:dyDescent="0.45">
      <c r="A97" s="2">
        <v>139</v>
      </c>
      <c r="B97" s="2" t="s">
        <v>147</v>
      </c>
      <c r="C97" s="2">
        <v>2</v>
      </c>
      <c r="D97" s="2">
        <v>2019</v>
      </c>
      <c r="E97" s="2">
        <v>2017</v>
      </c>
      <c r="F97" s="2">
        <v>0.28603336200000001</v>
      </c>
      <c r="G97" s="20">
        <v>1.15E-7</v>
      </c>
      <c r="H97" s="2">
        <v>0.178526303</v>
      </c>
      <c r="I97" s="2">
        <v>0.53544022099999999</v>
      </c>
      <c r="J97" s="2">
        <v>243.88325090000001</v>
      </c>
      <c r="K97" s="2">
        <v>117.22775059999999</v>
      </c>
      <c r="L97" s="2">
        <v>76.520284700000005</v>
      </c>
      <c r="M97" s="2">
        <v>53.499028420000002</v>
      </c>
      <c r="N97" s="2">
        <v>21600.982999999898</v>
      </c>
      <c r="O97" s="2">
        <v>1.7999999999999999E-2</v>
      </c>
      <c r="P97" s="2">
        <v>42969.909</v>
      </c>
      <c r="Q97" s="2">
        <v>184333.342</v>
      </c>
      <c r="R97" s="2">
        <v>18417844.440000001</v>
      </c>
      <c r="S97" s="2">
        <v>18417844.440000001</v>
      </c>
      <c r="T97" s="2">
        <v>1</v>
      </c>
      <c r="U97" s="2">
        <v>4.0000000000000001E-3</v>
      </c>
      <c r="V97" s="2">
        <v>37099.624089999998</v>
      </c>
      <c r="W97" s="2">
        <v>4.0000000000000001E-3</v>
      </c>
      <c r="X97" s="2">
        <v>-1.89138552</v>
      </c>
      <c r="Y97" s="2">
        <v>-1.89138552</v>
      </c>
      <c r="Z97" s="2">
        <v>0.25239062699999998</v>
      </c>
      <c r="AA97" s="2">
        <v>1.3282862019999999</v>
      </c>
      <c r="AB97" s="2">
        <v>126.65550039999999</v>
      </c>
      <c r="AC97" s="2">
        <v>0</v>
      </c>
      <c r="AD97" s="2">
        <v>0</v>
      </c>
      <c r="AE97" s="2">
        <v>0</v>
      </c>
      <c r="AF97" s="2">
        <v>2735883.31</v>
      </c>
      <c r="AG97" s="2">
        <v>0</v>
      </c>
      <c r="AH97" s="2">
        <v>0</v>
      </c>
      <c r="AI97" s="2">
        <v>0</v>
      </c>
      <c r="AJ97" s="2">
        <v>119.11913610000001</v>
      </c>
      <c r="AK97" s="2">
        <v>119.11913610000001</v>
      </c>
      <c r="AL97" s="2">
        <v>76.267894080000005</v>
      </c>
      <c r="AM97" s="2">
        <v>52.170742220000001</v>
      </c>
      <c r="AN97" s="2">
        <v>117.22775059999999</v>
      </c>
      <c r="AO97" s="2">
        <v>117.22775059999999</v>
      </c>
      <c r="AP97" s="2">
        <v>76.520284700000005</v>
      </c>
      <c r="AQ97" s="2">
        <v>53.499028420000002</v>
      </c>
      <c r="AR97" s="2">
        <v>5268117.9569999902</v>
      </c>
      <c r="AS97" s="2">
        <v>2.11009951</v>
      </c>
      <c r="AT97" s="2">
        <v>3288069.67</v>
      </c>
      <c r="AU97" s="2">
        <v>9861654.7019999996</v>
      </c>
      <c r="AV97" s="2">
        <v>1.048807176</v>
      </c>
      <c r="AW97" s="2">
        <v>1.048807176</v>
      </c>
      <c r="AX97" s="2">
        <v>1.054031513</v>
      </c>
      <c r="AY97" s="2">
        <v>1.048614197</v>
      </c>
      <c r="AZ97" s="2">
        <v>1.0951635909999999</v>
      </c>
      <c r="BA97" s="2">
        <v>1.0951635909999999</v>
      </c>
      <c r="BB97" s="2">
        <v>1.0612899730000001</v>
      </c>
      <c r="BC97" s="2">
        <v>1.0551449690000001</v>
      </c>
      <c r="BD97" s="2">
        <v>1.0418025550000001</v>
      </c>
      <c r="BE97" s="2">
        <v>1.0418025550000001</v>
      </c>
      <c r="BF97" s="2">
        <v>1.0519227659999999</v>
      </c>
      <c r="BG97" s="2">
        <v>1.045388513</v>
      </c>
      <c r="BH97" s="2">
        <v>0.15192504600000001</v>
      </c>
      <c r="BI97" s="2">
        <v>0.15192504600000001</v>
      </c>
      <c r="BJ97" s="2">
        <v>0.15122007300000001</v>
      </c>
      <c r="BK97" s="2">
        <v>0.19096596699999999</v>
      </c>
      <c r="BL97" s="2">
        <v>0.184118371</v>
      </c>
      <c r="BM97" s="2">
        <v>0.184118371</v>
      </c>
      <c r="BN97" s="2">
        <v>0.14526681899999999</v>
      </c>
      <c r="BO97" s="2">
        <v>0.18154208499999999</v>
      </c>
      <c r="BP97" s="2">
        <v>0.145164612</v>
      </c>
      <c r="BQ97" s="2">
        <v>0.145164612</v>
      </c>
      <c r="BR97" s="2">
        <v>0.152841594</v>
      </c>
      <c r="BS97" s="2">
        <v>0.19537253399999999</v>
      </c>
      <c r="BT97" s="2">
        <v>0.113948431</v>
      </c>
      <c r="BU97" s="2">
        <v>0.113948431</v>
      </c>
      <c r="BV97" s="2">
        <v>0.19592215599999999</v>
      </c>
      <c r="BW97" s="2">
        <v>0.28392197299999999</v>
      </c>
      <c r="BX97" s="2">
        <v>150.64252490000001</v>
      </c>
      <c r="BY97" s="2">
        <v>0</v>
      </c>
      <c r="BZ97" s="2">
        <v>0</v>
      </c>
      <c r="CA97" s="2">
        <v>0</v>
      </c>
      <c r="CB97" s="2">
        <v>3254026.6189999999</v>
      </c>
      <c r="CC97" s="2">
        <v>0</v>
      </c>
      <c r="CD97" s="2">
        <v>0</v>
      </c>
      <c r="CE97" s="2">
        <v>0</v>
      </c>
      <c r="CG97" s="2">
        <f t="shared" si="11"/>
        <v>381258.04300314572</v>
      </c>
      <c r="CH97" s="2">
        <f t="shared" si="12"/>
        <v>3254026.6189999999</v>
      </c>
      <c r="CI97" s="2">
        <f t="shared" si="13"/>
        <v>248904.25199999992</v>
      </c>
      <c r="CJ97" s="2">
        <f t="shared" si="14"/>
        <v>27.001228749999871</v>
      </c>
      <c r="CK97" s="2">
        <f t="shared" si="15"/>
        <v>2.2499999999999998E-5</v>
      </c>
      <c r="CL97" s="2">
        <f t="shared" si="16"/>
        <v>27.947908292682925</v>
      </c>
      <c r="CM97" s="2">
        <f t="shared" si="17"/>
        <v>28.701182094200078</v>
      </c>
      <c r="CN97" s="2">
        <f t="shared" si="18"/>
        <v>248904.23399999991</v>
      </c>
    </row>
    <row r="98" spans="1:92" x14ac:dyDescent="0.45">
      <c r="A98" s="2">
        <v>239</v>
      </c>
      <c r="B98" s="2" t="s">
        <v>147</v>
      </c>
      <c r="C98" s="2">
        <v>2</v>
      </c>
      <c r="D98" s="2">
        <v>2020</v>
      </c>
      <c r="E98" s="2">
        <v>2018</v>
      </c>
      <c r="F98" s="2">
        <v>0.211425515365286</v>
      </c>
      <c r="G98" s="20">
        <v>5.30218802621181E-5</v>
      </c>
      <c r="H98" s="2">
        <v>0.17935176830499999</v>
      </c>
      <c r="I98" s="2">
        <v>0.60916969444945002</v>
      </c>
      <c r="J98" s="2">
        <v>285.31808451537597</v>
      </c>
      <c r="K98" s="2">
        <v>136.49990204472201</v>
      </c>
      <c r="L98" s="2">
        <v>108.341673558941</v>
      </c>
      <c r="M98" s="2">
        <v>85.791520610775294</v>
      </c>
      <c r="N98" s="2">
        <v>21446.6084326202</v>
      </c>
      <c r="O98" s="2">
        <v>10.0075456121399</v>
      </c>
      <c r="P98" s="2">
        <v>42649.595479307703</v>
      </c>
      <c r="Q98" s="2">
        <v>182935.80560595999</v>
      </c>
      <c r="R98" s="2">
        <v>25763495.919271901</v>
      </c>
      <c r="S98" s="2">
        <v>25763495.919271901</v>
      </c>
      <c r="T98" s="2">
        <v>1</v>
      </c>
      <c r="U98" s="2">
        <v>4.0000000000000001E-3</v>
      </c>
      <c r="V98" s="2">
        <v>37354.114429929898</v>
      </c>
      <c r="W98" s="2">
        <v>4.0000000000000001E-3</v>
      </c>
      <c r="X98" s="2">
        <v>6.3521445080954804</v>
      </c>
      <c r="Y98" s="2">
        <v>6.3521445080954804</v>
      </c>
      <c r="Z98" s="2">
        <v>5.55378512989651</v>
      </c>
      <c r="AA98" s="2">
        <v>3.9773311250541799</v>
      </c>
      <c r="AB98" s="2">
        <v>148.818182470653</v>
      </c>
      <c r="AC98" s="2">
        <v>0</v>
      </c>
      <c r="AD98" s="2">
        <v>0</v>
      </c>
      <c r="AE98" s="2">
        <v>0</v>
      </c>
      <c r="AF98" s="2">
        <v>2519600.4520993298</v>
      </c>
      <c r="AG98" s="2">
        <v>0</v>
      </c>
      <c r="AH98" s="2">
        <v>0</v>
      </c>
      <c r="AI98" s="2">
        <v>0</v>
      </c>
      <c r="AJ98" s="2">
        <v>130.14775753662701</v>
      </c>
      <c r="AK98" s="2">
        <v>130.14775753662701</v>
      </c>
      <c r="AL98" s="2">
        <v>102.787888429045</v>
      </c>
      <c r="AM98" s="2">
        <v>81.814189485721201</v>
      </c>
      <c r="AN98" s="2">
        <v>136.49990204472201</v>
      </c>
      <c r="AO98" s="2">
        <v>136.49990204472201</v>
      </c>
      <c r="AP98" s="2">
        <v>108.341673558941</v>
      </c>
      <c r="AQ98" s="2">
        <v>85.791520610775294</v>
      </c>
      <c r="AR98" s="2">
        <v>5447060.4023435097</v>
      </c>
      <c r="AS98" s="2">
        <v>1366.0289957652001</v>
      </c>
      <c r="AT98" s="2">
        <v>4620728.55084009</v>
      </c>
      <c r="AU98" s="2">
        <v>15694340.9370925</v>
      </c>
      <c r="AV98" s="2">
        <v>1.0478327671026</v>
      </c>
      <c r="AW98" s="2">
        <v>1.0478327671026</v>
      </c>
      <c r="AX98" s="2">
        <v>1.05301008493901</v>
      </c>
      <c r="AY98" s="2">
        <v>1.04758067835707</v>
      </c>
      <c r="AZ98" s="2">
        <v>1.0941461140303499</v>
      </c>
      <c r="BA98" s="2">
        <v>1.0941461140303499</v>
      </c>
      <c r="BB98" s="2">
        <v>1.0602615109987299</v>
      </c>
      <c r="BC98" s="2">
        <v>1.0541050136002199</v>
      </c>
      <c r="BD98" s="2">
        <v>1.0408346538431801</v>
      </c>
      <c r="BE98" s="2">
        <v>1.0408346538431801</v>
      </c>
      <c r="BF98" s="2">
        <v>1.05090338145795</v>
      </c>
      <c r="BG98" s="2">
        <v>1.04435817360503</v>
      </c>
      <c r="BH98" s="2">
        <v>0.15192504600000001</v>
      </c>
      <c r="BI98" s="2">
        <v>0.15192504600000001</v>
      </c>
      <c r="BJ98" s="2">
        <v>0.15122007300000001</v>
      </c>
      <c r="BK98" s="2">
        <v>0.19096596699999999</v>
      </c>
      <c r="BL98" s="2">
        <v>0.184118371</v>
      </c>
      <c r="BM98" s="2">
        <v>0.184118371</v>
      </c>
      <c r="BN98" s="2">
        <v>0.14526681899999999</v>
      </c>
      <c r="BO98" s="2">
        <v>0.18154208499999999</v>
      </c>
      <c r="BP98" s="2">
        <v>0.145164612</v>
      </c>
      <c r="BQ98" s="2">
        <v>0.145164612</v>
      </c>
      <c r="BR98" s="2">
        <v>0.152841594</v>
      </c>
      <c r="BS98" s="2">
        <v>0.19537253399999999</v>
      </c>
      <c r="BT98" s="2">
        <v>0.113948431</v>
      </c>
      <c r="BU98" s="2">
        <v>0.113948431</v>
      </c>
      <c r="BV98" s="2">
        <v>0.19592215599999999</v>
      </c>
      <c r="BW98" s="2">
        <v>0.28392197299999999</v>
      </c>
      <c r="BX98" s="2">
        <v>158.48481607982299</v>
      </c>
      <c r="BY98" s="2">
        <v>0</v>
      </c>
      <c r="BZ98" s="2">
        <v>0</v>
      </c>
      <c r="CA98" s="2">
        <v>0</v>
      </c>
      <c r="CB98" s="2">
        <v>3423427.8178983899</v>
      </c>
      <c r="CC98" s="2">
        <v>0</v>
      </c>
      <c r="CD98" s="2">
        <v>0</v>
      </c>
      <c r="CE98" s="2">
        <v>0</v>
      </c>
      <c r="CG98" s="2">
        <f t="shared" si="11"/>
        <v>533720.73538371269</v>
      </c>
      <c r="CH98" s="2">
        <f t="shared" si="12"/>
        <v>3423427.8178983899</v>
      </c>
      <c r="CI98" s="2">
        <f t="shared" si="13"/>
        <v>247042.01706350004</v>
      </c>
      <c r="CJ98" s="2">
        <f t="shared" si="14"/>
        <v>26.808260540775251</v>
      </c>
      <c r="CK98" s="2">
        <f t="shared" si="15"/>
        <v>1.2509432015174874E-2</v>
      </c>
      <c r="CL98" s="2">
        <f t="shared" si="16"/>
        <v>27.739574295484687</v>
      </c>
      <c r="CM98" s="2">
        <f t="shared" si="17"/>
        <v>28.483582032847021</v>
      </c>
      <c r="CN98" s="2">
        <f t="shared" si="18"/>
        <v>247032.0095178879</v>
      </c>
    </row>
    <row r="99" spans="1:92" x14ac:dyDescent="0.45">
      <c r="A99" s="2">
        <v>261</v>
      </c>
      <c r="B99" s="2" t="s">
        <v>147</v>
      </c>
      <c r="C99" s="2">
        <v>2</v>
      </c>
      <c r="D99" s="2">
        <v>2021</v>
      </c>
      <c r="E99" s="2">
        <v>2019</v>
      </c>
      <c r="F99" s="2">
        <v>0.22840243902286</v>
      </c>
      <c r="G99" s="20">
        <v>5.3077402926205103E-5</v>
      </c>
      <c r="H99" s="2">
        <v>0.17549471552857401</v>
      </c>
      <c r="I99" s="2">
        <v>0.59604976804563903</v>
      </c>
      <c r="J99" s="2">
        <v>277.75734753993601</v>
      </c>
      <c r="K99" s="2">
        <v>136.37308491180201</v>
      </c>
      <c r="L99" s="2">
        <v>108.236683125371</v>
      </c>
      <c r="M99" s="2">
        <v>85.706964120685996</v>
      </c>
      <c r="N99" s="2">
        <v>21463.563435462402</v>
      </c>
      <c r="O99" s="2">
        <v>10.2467250376232</v>
      </c>
      <c r="P99" s="2">
        <v>42686.805096210701</v>
      </c>
      <c r="Q99" s="2">
        <v>183092.474366343</v>
      </c>
      <c r="R99" s="2">
        <v>26327164.227807</v>
      </c>
      <c r="S99" s="2">
        <v>26327164.227807</v>
      </c>
      <c r="T99" s="2">
        <v>1</v>
      </c>
      <c r="U99" s="2">
        <v>4.0000000000000001E-3</v>
      </c>
      <c r="V99" s="2">
        <v>37610.3504838585</v>
      </c>
      <c r="W99" s="2">
        <v>4.0000000000000001E-3</v>
      </c>
      <c r="X99" s="2">
        <v>6.2253273751751896</v>
      </c>
      <c r="Y99" s="2">
        <v>6.2253273751751896</v>
      </c>
      <c r="Z99" s="2">
        <v>5.4487946963259999</v>
      </c>
      <c r="AA99" s="2">
        <v>3.8927746349648</v>
      </c>
      <c r="AB99" s="2">
        <v>141.384262628134</v>
      </c>
      <c r="AC99" s="2">
        <v>0</v>
      </c>
      <c r="AD99" s="2">
        <v>0</v>
      </c>
      <c r="AE99" s="2">
        <v>0</v>
      </c>
      <c r="AF99" s="2">
        <v>3086136.16329236</v>
      </c>
      <c r="AG99" s="2">
        <v>0</v>
      </c>
      <c r="AH99" s="2">
        <v>0</v>
      </c>
      <c r="AI99" s="2">
        <v>0</v>
      </c>
      <c r="AJ99" s="2">
        <v>130.14775753662701</v>
      </c>
      <c r="AK99" s="2">
        <v>130.14775753662701</v>
      </c>
      <c r="AL99" s="2">
        <v>102.787888429045</v>
      </c>
      <c r="AM99" s="2">
        <v>81.814189485721201</v>
      </c>
      <c r="AN99" s="2">
        <v>136.37308491180201</v>
      </c>
      <c r="AO99" s="2">
        <v>136.37308491180201</v>
      </c>
      <c r="AP99" s="2">
        <v>108.236683125371</v>
      </c>
      <c r="AQ99" s="2">
        <v>85.706964120685996</v>
      </c>
      <c r="AR99" s="2">
        <v>6013188.5221865298</v>
      </c>
      <c r="AS99" s="2">
        <v>1397.37750362368</v>
      </c>
      <c r="AT99" s="2">
        <v>4620278.1968330499</v>
      </c>
      <c r="AU99" s="2">
        <v>15692300.131283799</v>
      </c>
      <c r="AV99" s="2">
        <v>1.04794045690297</v>
      </c>
      <c r="AW99" s="2">
        <v>1.04794045690297</v>
      </c>
      <c r="AX99" s="2">
        <v>1.05312951569056</v>
      </c>
      <c r="AY99" s="2">
        <v>1.04769730949741</v>
      </c>
      <c r="AZ99" s="2">
        <v>1.09425856363137</v>
      </c>
      <c r="BA99" s="2">
        <v>1.09425856363137</v>
      </c>
      <c r="BB99" s="2">
        <v>1.0603817641956399</v>
      </c>
      <c r="BC99" s="2">
        <v>1.0542223711196099</v>
      </c>
      <c r="BD99" s="2">
        <v>1.04094162442056</v>
      </c>
      <c r="BE99" s="2">
        <v>1.04094162442056</v>
      </c>
      <c r="BF99" s="2">
        <v>1.0510225732704901</v>
      </c>
      <c r="BG99" s="2">
        <v>1.0444744459716599</v>
      </c>
      <c r="BH99" s="2">
        <v>0.15192504600000001</v>
      </c>
      <c r="BI99" s="2">
        <v>0.15192504600000001</v>
      </c>
      <c r="BJ99" s="2">
        <v>0.15122007300000001</v>
      </c>
      <c r="BK99" s="2">
        <v>0.19096596699999999</v>
      </c>
      <c r="BL99" s="2">
        <v>0.184118371</v>
      </c>
      <c r="BM99" s="2">
        <v>0.184118371</v>
      </c>
      <c r="BN99" s="2">
        <v>0.14526681899999999</v>
      </c>
      <c r="BO99" s="2">
        <v>0.18154208499999999</v>
      </c>
      <c r="BP99" s="2">
        <v>0.145164612</v>
      </c>
      <c r="BQ99" s="2">
        <v>0.145164612</v>
      </c>
      <c r="BR99" s="2">
        <v>0.152841594</v>
      </c>
      <c r="BS99" s="2">
        <v>0.19537253399999999</v>
      </c>
      <c r="BT99" s="2">
        <v>0.113948431</v>
      </c>
      <c r="BU99" s="2">
        <v>0.113948431</v>
      </c>
      <c r="BV99" s="2">
        <v>0.19592215599999999</v>
      </c>
      <c r="BW99" s="2">
        <v>0.28392197299999999</v>
      </c>
      <c r="BX99" s="2">
        <v>148.818182470653</v>
      </c>
      <c r="BY99" s="2">
        <v>0</v>
      </c>
      <c r="BZ99" s="2">
        <v>0</v>
      </c>
      <c r="CA99" s="2">
        <v>0</v>
      </c>
      <c r="CB99" s="2">
        <v>3191645.28710233</v>
      </c>
      <c r="CC99" s="2">
        <v>0</v>
      </c>
      <c r="CD99" s="2">
        <v>0</v>
      </c>
      <c r="CE99" s="2">
        <v>0</v>
      </c>
      <c r="CG99" s="2">
        <f t="shared" si="11"/>
        <v>535460.75031434291</v>
      </c>
      <c r="CH99" s="2">
        <f t="shared" si="12"/>
        <v>3191645.28710233</v>
      </c>
      <c r="CI99" s="2">
        <f t="shared" si="13"/>
        <v>247253.08962305373</v>
      </c>
      <c r="CJ99" s="2">
        <f t="shared" si="14"/>
        <v>26.829454294328002</v>
      </c>
      <c r="CK99" s="2">
        <f t="shared" si="15"/>
        <v>1.2808406297029E-2</v>
      </c>
      <c r="CL99" s="2">
        <f t="shared" si="16"/>
        <v>27.763775672332162</v>
      </c>
      <c r="CM99" s="2">
        <f t="shared" si="17"/>
        <v>28.50797576743371</v>
      </c>
      <c r="CN99" s="2">
        <f t="shared" si="18"/>
        <v>247242.8428980161</v>
      </c>
    </row>
    <row r="100" spans="1:92" x14ac:dyDescent="0.45">
      <c r="A100" s="2">
        <v>283</v>
      </c>
      <c r="B100" s="2" t="s">
        <v>147</v>
      </c>
      <c r="C100" s="2">
        <v>2</v>
      </c>
      <c r="D100" s="2">
        <v>2022</v>
      </c>
      <c r="E100" s="2">
        <v>2020</v>
      </c>
      <c r="F100" s="2">
        <v>0.22444642048289401</v>
      </c>
      <c r="G100" s="20">
        <v>5.4336598776033702E-5</v>
      </c>
      <c r="H100" s="2">
        <v>0.176396392759467</v>
      </c>
      <c r="I100" s="2">
        <v>0.599102850158862</v>
      </c>
      <c r="J100" s="2">
        <v>272.911848317443</v>
      </c>
      <c r="K100" s="2">
        <v>136.38710049783</v>
      </c>
      <c r="L100" s="2">
        <v>108.248959160136</v>
      </c>
      <c r="M100" s="2">
        <v>85.716506202901499</v>
      </c>
      <c r="N100" s="2">
        <v>21480.4212550062</v>
      </c>
      <c r="O100" s="2">
        <v>10.4450081937436</v>
      </c>
      <c r="P100" s="2">
        <v>42722.396086338798</v>
      </c>
      <c r="Q100" s="2">
        <v>183242.64686792201</v>
      </c>
      <c r="R100" s="2">
        <v>26217400.6895901</v>
      </c>
      <c r="S100" s="2">
        <v>26217400.6895901</v>
      </c>
      <c r="T100" s="2">
        <v>1</v>
      </c>
      <c r="U100" s="2">
        <v>4.0000000000000001E-3</v>
      </c>
      <c r="V100" s="2">
        <v>37868.344226768197</v>
      </c>
      <c r="W100" s="2">
        <v>4.0000000000000001E-3</v>
      </c>
      <c r="X100" s="2">
        <v>6.2393429612032101</v>
      </c>
      <c r="Y100" s="2">
        <v>6.2393429612032101</v>
      </c>
      <c r="Z100" s="2">
        <v>5.4610707310908797</v>
      </c>
      <c r="AA100" s="2">
        <v>3.9023167171803199</v>
      </c>
      <c r="AB100" s="2">
        <v>136.524747819613</v>
      </c>
      <c r="AC100" s="2">
        <v>0</v>
      </c>
      <c r="AD100" s="2">
        <v>0</v>
      </c>
      <c r="AE100" s="2">
        <v>0</v>
      </c>
      <c r="AF100" s="2">
        <v>2954749.3667020202</v>
      </c>
      <c r="AG100" s="2">
        <v>0</v>
      </c>
      <c r="AH100" s="2">
        <v>0</v>
      </c>
      <c r="AI100" s="2">
        <v>0</v>
      </c>
      <c r="AJ100" s="2">
        <v>130.14775753662701</v>
      </c>
      <c r="AK100" s="2">
        <v>130.14775753662701</v>
      </c>
      <c r="AL100" s="2">
        <v>102.787888429045</v>
      </c>
      <c r="AM100" s="2">
        <v>81.814189485721201</v>
      </c>
      <c r="AN100" s="2">
        <v>136.38710049783</v>
      </c>
      <c r="AO100" s="2">
        <v>136.38710049783</v>
      </c>
      <c r="AP100" s="2">
        <v>108.248959160136</v>
      </c>
      <c r="AQ100" s="2">
        <v>85.716506202901499</v>
      </c>
      <c r="AR100" s="2">
        <v>5884401.7391442899</v>
      </c>
      <c r="AS100" s="2">
        <v>1424.5643822207701</v>
      </c>
      <c r="AT100" s="2">
        <v>4624654.9091732604</v>
      </c>
      <c r="AU100" s="2">
        <v>15706919.476890299</v>
      </c>
      <c r="AV100" s="2">
        <v>1.04804745585735</v>
      </c>
      <c r="AW100" s="2">
        <v>1.04804745585735</v>
      </c>
      <c r="AX100" s="2">
        <v>1.0532436645446299</v>
      </c>
      <c r="AY100" s="2">
        <v>1.0478090213109801</v>
      </c>
      <c r="AZ100" s="2">
        <v>1.0943702918515801</v>
      </c>
      <c r="BA100" s="2">
        <v>1.0943702918515801</v>
      </c>
      <c r="BB100" s="2">
        <v>1.06049669912192</v>
      </c>
      <c r="BC100" s="2">
        <v>1.05433477867465</v>
      </c>
      <c r="BD100" s="2">
        <v>1.0410479087658699</v>
      </c>
      <c r="BE100" s="2">
        <v>1.0410479087658699</v>
      </c>
      <c r="BF100" s="2">
        <v>1.0511364937527801</v>
      </c>
      <c r="BG100" s="2">
        <v>1.04458581414406</v>
      </c>
      <c r="BH100" s="2">
        <v>0.15192504600000001</v>
      </c>
      <c r="BI100" s="2">
        <v>0.15192504600000001</v>
      </c>
      <c r="BJ100" s="2">
        <v>0.15122007300000001</v>
      </c>
      <c r="BK100" s="2">
        <v>0.19096596699999999</v>
      </c>
      <c r="BL100" s="2">
        <v>0.184118371</v>
      </c>
      <c r="BM100" s="2">
        <v>0.184118371</v>
      </c>
      <c r="BN100" s="2">
        <v>0.14526681899999999</v>
      </c>
      <c r="BO100" s="2">
        <v>0.18154208499999999</v>
      </c>
      <c r="BP100" s="2">
        <v>0.145164612</v>
      </c>
      <c r="BQ100" s="2">
        <v>0.145164612</v>
      </c>
      <c r="BR100" s="2">
        <v>0.152841594</v>
      </c>
      <c r="BS100" s="2">
        <v>0.19537253399999999</v>
      </c>
      <c r="BT100" s="2">
        <v>0.113948431</v>
      </c>
      <c r="BU100" s="2">
        <v>0.113948431</v>
      </c>
      <c r="BV100" s="2">
        <v>0.19592215599999999</v>
      </c>
      <c r="BW100" s="2">
        <v>0.28392197299999999</v>
      </c>
      <c r="BX100" s="2">
        <v>141.384262628134</v>
      </c>
      <c r="BY100" s="2">
        <v>0</v>
      </c>
      <c r="BZ100" s="2">
        <v>0</v>
      </c>
      <c r="CA100" s="2">
        <v>0</v>
      </c>
      <c r="CB100" s="2">
        <v>3034610.0896950299</v>
      </c>
      <c r="CC100" s="2">
        <v>0</v>
      </c>
      <c r="CD100" s="2">
        <v>0</v>
      </c>
      <c r="CE100" s="2">
        <v>0</v>
      </c>
      <c r="CG100" s="2">
        <f t="shared" si="11"/>
        <v>537136.2454459616</v>
      </c>
      <c r="CH100" s="2">
        <f t="shared" si="12"/>
        <v>3034610.0896950299</v>
      </c>
      <c r="CI100" s="2">
        <f t="shared" si="13"/>
        <v>247455.90921746075</v>
      </c>
      <c r="CJ100" s="2">
        <f t="shared" si="14"/>
        <v>26.850526568757751</v>
      </c>
      <c r="CK100" s="2">
        <f t="shared" si="15"/>
        <v>1.30562602421795E-2</v>
      </c>
      <c r="CL100" s="2">
        <f t="shared" si="16"/>
        <v>27.786924283797592</v>
      </c>
      <c r="CM100" s="2">
        <f t="shared" si="17"/>
        <v>28.531358017582253</v>
      </c>
      <c r="CN100" s="2">
        <f t="shared" si="18"/>
        <v>247445.464209267</v>
      </c>
    </row>
    <row r="101" spans="1:92" x14ac:dyDescent="0.45">
      <c r="A101" s="2">
        <v>305</v>
      </c>
      <c r="B101" s="2" t="s">
        <v>147</v>
      </c>
      <c r="C101" s="2">
        <v>2</v>
      </c>
      <c r="D101" s="2">
        <v>2023</v>
      </c>
      <c r="E101" s="2">
        <v>2021</v>
      </c>
      <c r="F101" s="2">
        <v>0.22321105511738601</v>
      </c>
      <c r="G101" s="20">
        <v>5.46587983038485E-5</v>
      </c>
      <c r="H101" s="2">
        <v>0.17667800489885199</v>
      </c>
      <c r="I101" s="2">
        <v>0.60005628118545695</v>
      </c>
      <c r="J101" s="2">
        <v>271.07590207122502</v>
      </c>
      <c r="K101" s="2">
        <v>136.40102617180199</v>
      </c>
      <c r="L101" s="2">
        <v>108.26069227981201</v>
      </c>
      <c r="M101" s="2">
        <v>85.725645814384706</v>
      </c>
      <c r="N101" s="2">
        <v>21496.7325162614</v>
      </c>
      <c r="O101" s="2">
        <v>10.498359971496299</v>
      </c>
      <c r="P101" s="2">
        <v>42755.373509686702</v>
      </c>
      <c r="Q101" s="2">
        <v>183383.49220615599</v>
      </c>
      <c r="R101" s="2">
        <v>26198656.3493887</v>
      </c>
      <c r="S101" s="2">
        <v>26198656.3493887</v>
      </c>
      <c r="T101" s="2">
        <v>1</v>
      </c>
      <c r="U101" s="2">
        <v>4.0000000000000001E-3</v>
      </c>
      <c r="V101" s="2">
        <v>38128.107715785598</v>
      </c>
      <c r="W101" s="2">
        <v>4.0000000000000001E-3</v>
      </c>
      <c r="X101" s="2">
        <v>6.2532686351751696</v>
      </c>
      <c r="Y101" s="2">
        <v>6.2532686351751696</v>
      </c>
      <c r="Z101" s="2">
        <v>5.4728038507671402</v>
      </c>
      <c r="AA101" s="2">
        <v>3.91145632866349</v>
      </c>
      <c r="AB101" s="2">
        <v>134.67487589942201</v>
      </c>
      <c r="AC101" s="2">
        <v>0</v>
      </c>
      <c r="AD101" s="2">
        <v>0</v>
      </c>
      <c r="AE101" s="2">
        <v>0</v>
      </c>
      <c r="AF101" s="2">
        <v>2915653.3518460598</v>
      </c>
      <c r="AG101" s="2">
        <v>0</v>
      </c>
      <c r="AH101" s="2">
        <v>0</v>
      </c>
      <c r="AI101" s="2">
        <v>0</v>
      </c>
      <c r="AJ101" s="2">
        <v>130.14775753662701</v>
      </c>
      <c r="AK101" s="2">
        <v>130.14775753662701</v>
      </c>
      <c r="AL101" s="2">
        <v>102.787888429045</v>
      </c>
      <c r="AM101" s="2">
        <v>81.814189485721201</v>
      </c>
      <c r="AN101" s="2">
        <v>136.40102617180199</v>
      </c>
      <c r="AO101" s="2">
        <v>136.40102617180199</v>
      </c>
      <c r="AP101" s="2">
        <v>108.26069227981201</v>
      </c>
      <c r="AQ101" s="2">
        <v>85.725645814384706</v>
      </c>
      <c r="AR101" s="2">
        <v>5847829.7264048802</v>
      </c>
      <c r="AS101" s="2">
        <v>1431.9870732330801</v>
      </c>
      <c r="AT101" s="2">
        <v>4628726.3348406497</v>
      </c>
      <c r="AU101" s="2">
        <v>15720668.3010699</v>
      </c>
      <c r="AV101" s="2">
        <v>1.0481509150416699</v>
      </c>
      <c r="AW101" s="2">
        <v>1.0481509150416699</v>
      </c>
      <c r="AX101" s="2">
        <v>1.0533493544052499</v>
      </c>
      <c r="AY101" s="2">
        <v>1.0479137200391899</v>
      </c>
      <c r="AZ101" s="2">
        <v>1.0944783238468001</v>
      </c>
      <c r="BA101" s="2">
        <v>1.0944783238468001</v>
      </c>
      <c r="BB101" s="2">
        <v>1.0606031168029399</v>
      </c>
      <c r="BC101" s="2">
        <v>1.05444012946682</v>
      </c>
      <c r="BD101" s="2">
        <v>1.04115067698202</v>
      </c>
      <c r="BE101" s="2">
        <v>1.04115067698202</v>
      </c>
      <c r="BF101" s="2">
        <v>1.0512419721651001</v>
      </c>
      <c r="BG101" s="2">
        <v>1.04469019080434</v>
      </c>
      <c r="BH101" s="2">
        <v>0.15192504600000001</v>
      </c>
      <c r="BI101" s="2">
        <v>0.15192504600000001</v>
      </c>
      <c r="BJ101" s="2">
        <v>0.15122007300000001</v>
      </c>
      <c r="BK101" s="2">
        <v>0.19096596699999999</v>
      </c>
      <c r="BL101" s="2">
        <v>0.184118371</v>
      </c>
      <c r="BM101" s="2">
        <v>0.184118371</v>
      </c>
      <c r="BN101" s="2">
        <v>0.14526681899999999</v>
      </c>
      <c r="BO101" s="2">
        <v>0.18154208499999999</v>
      </c>
      <c r="BP101" s="2">
        <v>0.145164612</v>
      </c>
      <c r="BQ101" s="2">
        <v>0.145164612</v>
      </c>
      <c r="BR101" s="2">
        <v>0.152841594</v>
      </c>
      <c r="BS101" s="2">
        <v>0.19537253399999999</v>
      </c>
      <c r="BT101" s="2">
        <v>0.113948431</v>
      </c>
      <c r="BU101" s="2">
        <v>0.113948431</v>
      </c>
      <c r="BV101" s="2">
        <v>0.19592215599999999</v>
      </c>
      <c r="BW101" s="2">
        <v>0.28392197299999999</v>
      </c>
      <c r="BX101" s="2">
        <v>136.524747819613</v>
      </c>
      <c r="BY101" s="2">
        <v>0</v>
      </c>
      <c r="BZ101" s="2">
        <v>0</v>
      </c>
      <c r="CA101" s="2">
        <v>0</v>
      </c>
      <c r="CB101" s="2">
        <v>2932609.0948987799</v>
      </c>
      <c r="CC101" s="2">
        <v>0</v>
      </c>
      <c r="CD101" s="2">
        <v>0</v>
      </c>
      <c r="CE101" s="2">
        <v>0</v>
      </c>
      <c r="CG101" s="2">
        <f t="shared" si="11"/>
        <v>538710.72687428351</v>
      </c>
      <c r="CH101" s="2">
        <f t="shared" si="12"/>
        <v>2932609.0948987799</v>
      </c>
      <c r="CI101" s="2">
        <f t="shared" si="13"/>
        <v>247646.0965920756</v>
      </c>
      <c r="CJ101" s="2">
        <f t="shared" si="14"/>
        <v>26.87091564532675</v>
      </c>
      <c r="CK101" s="2">
        <f t="shared" si="15"/>
        <v>1.3122949964370374E-2</v>
      </c>
      <c r="CL101" s="2">
        <f t="shared" si="16"/>
        <v>27.808373014430376</v>
      </c>
      <c r="CM101" s="2">
        <f t="shared" si="17"/>
        <v>28.553288004072556</v>
      </c>
      <c r="CN101" s="2">
        <f t="shared" si="18"/>
        <v>247635.59823210409</v>
      </c>
    </row>
    <row r="102" spans="1:92" x14ac:dyDescent="0.45">
      <c r="A102" s="2">
        <v>327</v>
      </c>
      <c r="B102" s="2" t="s">
        <v>147</v>
      </c>
      <c r="C102" s="2">
        <v>2</v>
      </c>
      <c r="D102" s="2">
        <v>2024</v>
      </c>
      <c r="E102" s="2">
        <v>2022</v>
      </c>
      <c r="F102" s="2">
        <v>0.121352783243016</v>
      </c>
      <c r="G102" s="2">
        <v>1.00665000930961E-4</v>
      </c>
      <c r="H102" s="2">
        <v>0.19598922474403899</v>
      </c>
      <c r="I102" s="2">
        <v>0.68255732701201299</v>
      </c>
      <c r="J102" s="2">
        <v>148.299312397487</v>
      </c>
      <c r="K102" s="2">
        <v>148.299312397487</v>
      </c>
      <c r="L102" s="2">
        <v>120.156377162263</v>
      </c>
      <c r="M102" s="2">
        <v>97.619032900823001</v>
      </c>
      <c r="N102" s="2">
        <v>21482.109130422301</v>
      </c>
      <c r="O102" s="2">
        <v>17.819917086552799</v>
      </c>
      <c r="P102" s="2">
        <v>42820.495068783697</v>
      </c>
      <c r="Q102" s="2">
        <v>183556.99812711601</v>
      </c>
      <c r="R102" s="2">
        <v>26252236.889447201</v>
      </c>
      <c r="S102" s="2">
        <v>26252236.889447201</v>
      </c>
      <c r="T102" s="2">
        <v>1</v>
      </c>
      <c r="U102" s="2">
        <v>4.0000000000000001E-3</v>
      </c>
      <c r="V102" s="2">
        <v>38389.653090745102</v>
      </c>
      <c r="W102" s="2">
        <v>4.0000000000000001E-3</v>
      </c>
      <c r="X102" s="2">
        <v>6.2667336160107396</v>
      </c>
      <c r="Y102" s="2">
        <v>6.2667336160107396</v>
      </c>
      <c r="Z102" s="2">
        <v>5.4836674883689298</v>
      </c>
      <c r="AA102" s="2">
        <v>3.92002217025246</v>
      </c>
      <c r="AB102" s="2">
        <v>11.8848212448493</v>
      </c>
      <c r="AC102" s="2">
        <v>11.8848212448493</v>
      </c>
      <c r="AD102" s="2">
        <v>11.8848212448493</v>
      </c>
      <c r="AE102" s="2">
        <v>11.8848212448493</v>
      </c>
      <c r="AF102" s="2">
        <v>255484.82330410701</v>
      </c>
      <c r="AG102" s="2">
        <v>124.771131625316</v>
      </c>
      <c r="AH102" s="2">
        <v>508139.97141939303</v>
      </c>
      <c r="AI102" s="2">
        <v>2179480.02412639</v>
      </c>
      <c r="AJ102" s="2">
        <v>130.14775753662701</v>
      </c>
      <c r="AK102" s="2">
        <v>130.14775753662701</v>
      </c>
      <c r="AL102" s="2">
        <v>102.787888429045</v>
      </c>
      <c r="AM102" s="2">
        <v>81.814189485721201</v>
      </c>
      <c r="AN102" s="2">
        <v>136.414491152637</v>
      </c>
      <c r="AO102" s="2">
        <v>136.414491152637</v>
      </c>
      <c r="AP102" s="2">
        <v>108.27155591741401</v>
      </c>
      <c r="AQ102" s="2">
        <v>85.734211655973596</v>
      </c>
      <c r="AR102" s="2">
        <v>3185782.0128894099</v>
      </c>
      <c r="AS102" s="2">
        <v>2642.6814509160199</v>
      </c>
      <c r="AT102" s="2">
        <v>5145155.5557596302</v>
      </c>
      <c r="AU102" s="2">
        <v>17918656.639347199</v>
      </c>
      <c r="AV102" s="2">
        <v>1.04805822295552</v>
      </c>
      <c r="AW102" s="2">
        <v>1.04805822295552</v>
      </c>
      <c r="AX102" s="2">
        <v>1.0535579234588699</v>
      </c>
      <c r="AY102" s="2">
        <v>1.04804261114207</v>
      </c>
      <c r="AZ102" s="2">
        <v>1.0943815348466399</v>
      </c>
      <c r="BA102" s="2">
        <v>1.0943815348466399</v>
      </c>
      <c r="BB102" s="2">
        <v>1.0608131221420201</v>
      </c>
      <c r="BC102" s="2">
        <v>1.0545698233038301</v>
      </c>
      <c r="BD102" s="2">
        <v>1.0410586039543099</v>
      </c>
      <c r="BE102" s="2">
        <v>1.0410586039543099</v>
      </c>
      <c r="BF102" s="2">
        <v>1.05145012394527</v>
      </c>
      <c r="BG102" s="2">
        <v>1.04481868542015</v>
      </c>
      <c r="BH102" s="2">
        <v>0.15192504600000001</v>
      </c>
      <c r="BI102" s="2">
        <v>0.15192504600000001</v>
      </c>
      <c r="BJ102" s="2">
        <v>0.15122007300000001</v>
      </c>
      <c r="BK102" s="2">
        <v>0.19096596699999999</v>
      </c>
      <c r="BL102" s="2">
        <v>0.184118371</v>
      </c>
      <c r="BM102" s="2">
        <v>0.184118371</v>
      </c>
      <c r="BN102" s="2">
        <v>0.14526681899999999</v>
      </c>
      <c r="BO102" s="2">
        <v>0.18154208499999999</v>
      </c>
      <c r="BP102" s="2">
        <v>0.145164612</v>
      </c>
      <c r="BQ102" s="2">
        <v>0.145164612</v>
      </c>
      <c r="BR102" s="2">
        <v>0.152841594</v>
      </c>
      <c r="BS102" s="2">
        <v>0.19537253399999999</v>
      </c>
      <c r="BT102" s="2">
        <v>0.113948431</v>
      </c>
      <c r="BU102" s="2">
        <v>0.113948431</v>
      </c>
      <c r="BV102" s="2">
        <v>0.19592215599999999</v>
      </c>
      <c r="BW102" s="2">
        <v>0.28392197299999999</v>
      </c>
      <c r="BX102" s="2">
        <v>11.8848212448493</v>
      </c>
      <c r="BY102" s="2">
        <v>11.8848212448493</v>
      </c>
      <c r="BZ102" s="2">
        <v>11.8848212448493</v>
      </c>
      <c r="CA102" s="2">
        <v>11.8848212448493</v>
      </c>
      <c r="CB102" s="2">
        <v>255484.82330410701</v>
      </c>
      <c r="CC102" s="2">
        <v>124.771131625316</v>
      </c>
      <c r="CD102" s="2">
        <v>508139.97141939303</v>
      </c>
      <c r="CE102" s="2">
        <v>2179480.02412639</v>
      </c>
      <c r="CG102" s="2">
        <f t="shared" si="11"/>
        <v>540477.07932770683</v>
      </c>
      <c r="CH102" s="2">
        <f t="shared" si="12"/>
        <v>2943229.5899815154</v>
      </c>
      <c r="CI102" s="2">
        <f t="shared" si="13"/>
        <v>247877.42224340857</v>
      </c>
      <c r="CJ102" s="2">
        <f t="shared" si="14"/>
        <v>26.852636413027877</v>
      </c>
      <c r="CK102" s="2">
        <f t="shared" si="15"/>
        <v>2.2274896358191E-2</v>
      </c>
      <c r="CL102" s="2">
        <f t="shared" si="16"/>
        <v>27.850728500021916</v>
      </c>
      <c r="CM102" s="2">
        <f t="shared" si="17"/>
        <v>28.580303328472713</v>
      </c>
      <c r="CN102" s="2">
        <f t="shared" si="18"/>
        <v>247859.602326322</v>
      </c>
    </row>
    <row r="103" spans="1:92" x14ac:dyDescent="0.45">
      <c r="A103" s="2">
        <v>349</v>
      </c>
      <c r="B103" s="2" t="s">
        <v>147</v>
      </c>
      <c r="C103" s="2">
        <v>2</v>
      </c>
      <c r="D103" s="2">
        <v>2025</v>
      </c>
      <c r="E103" s="2">
        <v>2023</v>
      </c>
      <c r="F103" s="2">
        <v>0.121351424193626</v>
      </c>
      <c r="G103" s="2">
        <v>1.00641396508121E-4</v>
      </c>
      <c r="H103" s="2">
        <v>0.19601861389105199</v>
      </c>
      <c r="I103" s="2">
        <v>0.68252932051881299</v>
      </c>
      <c r="J103" s="2">
        <v>148.22445554491401</v>
      </c>
      <c r="K103" s="2">
        <v>148.22445554491401</v>
      </c>
      <c r="L103" s="2">
        <v>120.115022349458</v>
      </c>
      <c r="M103" s="2">
        <v>97.566784836517797</v>
      </c>
      <c r="N103" s="2">
        <v>21498.520239282199</v>
      </c>
      <c r="O103" s="2">
        <v>17.829548471447801</v>
      </c>
      <c r="P103" s="2">
        <v>42853.228011622901</v>
      </c>
      <c r="Q103" s="2">
        <v>183697.34241980599</v>
      </c>
      <c r="R103" s="2">
        <v>26259324.7558796</v>
      </c>
      <c r="S103" s="2">
        <v>26259324.7558796</v>
      </c>
      <c r="T103" s="2">
        <v>1</v>
      </c>
      <c r="U103" s="2">
        <v>4.0000000000000001E-3</v>
      </c>
      <c r="V103" s="2">
        <v>38652.992574755997</v>
      </c>
      <c r="W103" s="2">
        <v>4.0000000000000001E-3</v>
      </c>
      <c r="X103" s="2">
        <v>6.2546699488572797</v>
      </c>
      <c r="Y103" s="2">
        <v>6.2546699488572797</v>
      </c>
      <c r="Z103" s="2">
        <v>5.5051058609825798</v>
      </c>
      <c r="AA103" s="2">
        <v>3.9305672913665801</v>
      </c>
      <c r="AB103" s="2">
        <v>11.82202805943</v>
      </c>
      <c r="AC103" s="2">
        <v>11.82202805943</v>
      </c>
      <c r="AD103" s="2">
        <v>11.82202805943</v>
      </c>
      <c r="AE103" s="2">
        <v>11.82202805943</v>
      </c>
      <c r="AF103" s="2">
        <v>253962.09691558999</v>
      </c>
      <c r="AG103" s="2">
        <v>210.667559813944</v>
      </c>
      <c r="AH103" s="2">
        <v>506225.09422184603</v>
      </c>
      <c r="AI103" s="2">
        <v>2170015.9823635099</v>
      </c>
      <c r="AJ103" s="2">
        <v>130.14775753662701</v>
      </c>
      <c r="AK103" s="2">
        <v>130.14775753662701</v>
      </c>
      <c r="AL103" s="2">
        <v>102.787888429045</v>
      </c>
      <c r="AM103" s="2">
        <v>81.814189485721201</v>
      </c>
      <c r="AN103" s="2">
        <v>136.402427485484</v>
      </c>
      <c r="AO103" s="2">
        <v>136.402427485484</v>
      </c>
      <c r="AP103" s="2">
        <v>108.29299429002801</v>
      </c>
      <c r="AQ103" s="2">
        <v>85.744756777087701</v>
      </c>
      <c r="AR103" s="2">
        <v>3186606.4574889299</v>
      </c>
      <c r="AS103" s="2">
        <v>2642.7751147920198</v>
      </c>
      <c r="AT103" s="2">
        <v>5147316.4403625103</v>
      </c>
      <c r="AU103" s="2">
        <v>17922759.082913298</v>
      </c>
      <c r="AV103" s="2">
        <v>1.0481623083445799</v>
      </c>
      <c r="AW103" s="2">
        <v>1.0481623083445799</v>
      </c>
      <c r="AX103" s="2">
        <v>1.0536626206759401</v>
      </c>
      <c r="AY103" s="2">
        <v>1.0481467819667301</v>
      </c>
      <c r="AZ103" s="2">
        <v>1.0944902207243199</v>
      </c>
      <c r="BA103" s="2">
        <v>1.0944902207243199</v>
      </c>
      <c r="BB103" s="2">
        <v>1.06091854034376</v>
      </c>
      <c r="BC103" s="2">
        <v>1.0546746429046601</v>
      </c>
      <c r="BD103" s="2">
        <v>1.0411619941929899</v>
      </c>
      <c r="BE103" s="2">
        <v>1.0411619941929899</v>
      </c>
      <c r="BF103" s="2">
        <v>1.0515546116999701</v>
      </c>
      <c r="BG103" s="2">
        <v>1.0449225358007701</v>
      </c>
      <c r="BH103" s="2">
        <v>0.15192504600000001</v>
      </c>
      <c r="BI103" s="2">
        <v>0.15192504600000001</v>
      </c>
      <c r="BJ103" s="2">
        <v>0.15122007300000001</v>
      </c>
      <c r="BK103" s="2">
        <v>0.19096596699999999</v>
      </c>
      <c r="BL103" s="2">
        <v>0.184118371</v>
      </c>
      <c r="BM103" s="2">
        <v>0.184118371</v>
      </c>
      <c r="BN103" s="2">
        <v>0.14526681899999999</v>
      </c>
      <c r="BO103" s="2">
        <v>0.18154208499999999</v>
      </c>
      <c r="BP103" s="2">
        <v>0.145164612</v>
      </c>
      <c r="BQ103" s="2">
        <v>0.145164612</v>
      </c>
      <c r="BR103" s="2">
        <v>0.152841594</v>
      </c>
      <c r="BS103" s="2">
        <v>0.19537253399999999</v>
      </c>
      <c r="BT103" s="2">
        <v>0.113948431</v>
      </c>
      <c r="BU103" s="2">
        <v>0.113948431</v>
      </c>
      <c r="BV103" s="2">
        <v>0.19592215599999999</v>
      </c>
      <c r="BW103" s="2">
        <v>0.28392197299999999</v>
      </c>
      <c r="BX103" s="2">
        <v>11.82202805943</v>
      </c>
      <c r="BY103" s="2">
        <v>11.82202805943</v>
      </c>
      <c r="BZ103" s="2">
        <v>11.82202805943</v>
      </c>
      <c r="CA103" s="2">
        <v>11.82202805943</v>
      </c>
      <c r="CB103" s="2">
        <v>253962.09691558999</v>
      </c>
      <c r="CC103" s="2">
        <v>210.667559813944</v>
      </c>
      <c r="CD103" s="2">
        <v>506225.09422184603</v>
      </c>
      <c r="CE103" s="2">
        <v>2170015.9823635099</v>
      </c>
      <c r="CG103" s="2">
        <f t="shared" si="11"/>
        <v>542048.72275962401</v>
      </c>
      <c r="CH103" s="2">
        <f t="shared" si="12"/>
        <v>2930413.84106076</v>
      </c>
      <c r="CI103" s="2">
        <f t="shared" si="13"/>
        <v>248066.92021918256</v>
      </c>
      <c r="CJ103" s="2">
        <f t="shared" si="14"/>
        <v>26.87315029910275</v>
      </c>
      <c r="CK103" s="2">
        <f t="shared" si="15"/>
        <v>2.2286935589309751E-2</v>
      </c>
      <c r="CL103" s="2">
        <f t="shared" si="16"/>
        <v>27.872018218941726</v>
      </c>
      <c r="CM103" s="2">
        <f t="shared" si="17"/>
        <v>28.602155300865082</v>
      </c>
      <c r="CN103" s="2">
        <f t="shared" si="18"/>
        <v>248049.0906707111</v>
      </c>
    </row>
    <row r="104" spans="1:92" x14ac:dyDescent="0.45">
      <c r="A104" s="2">
        <v>371</v>
      </c>
      <c r="B104" s="2" t="s">
        <v>147</v>
      </c>
      <c r="C104" s="2">
        <v>2</v>
      </c>
      <c r="D104" s="2">
        <v>2026</v>
      </c>
      <c r="E104" s="2">
        <v>2024</v>
      </c>
      <c r="F104" s="2">
        <v>0.121374130732208</v>
      </c>
      <c r="G104" s="2">
        <v>1.0066179285555601E-4</v>
      </c>
      <c r="H104" s="2">
        <v>0.196033467583976</v>
      </c>
      <c r="I104" s="2">
        <v>0.68249173989095802</v>
      </c>
      <c r="J104" s="2">
        <v>148.17093864949999</v>
      </c>
      <c r="K104" s="2">
        <v>148.17093864949999</v>
      </c>
      <c r="L104" s="2">
        <v>120.058720579933</v>
      </c>
      <c r="M104" s="2">
        <v>97.5082441127132</v>
      </c>
      <c r="N104" s="2">
        <v>21515.037330164902</v>
      </c>
      <c r="O104" s="2">
        <v>17.843524134372299</v>
      </c>
      <c r="P104" s="2">
        <v>42885.997374962499</v>
      </c>
      <c r="Q104" s="2">
        <v>183837.907084595</v>
      </c>
      <c r="R104" s="2">
        <v>26265096.664816801</v>
      </c>
      <c r="S104" s="2">
        <v>26265096.664816801</v>
      </c>
      <c r="T104" s="2">
        <v>1</v>
      </c>
      <c r="U104" s="2">
        <v>4.0000000000000001E-3</v>
      </c>
      <c r="V104" s="2">
        <v>38918.138474773601</v>
      </c>
      <c r="W104" s="2">
        <v>4.0000000000000001E-3</v>
      </c>
      <c r="X104" s="2">
        <v>6.26821642883474</v>
      </c>
      <c r="Y104" s="2">
        <v>6.26821642883474</v>
      </c>
      <c r="Z104" s="2">
        <v>5.5158674668495102</v>
      </c>
      <c r="AA104" s="2">
        <v>3.9390899429537498</v>
      </c>
      <c r="AB104" s="2">
        <v>11.7549646840382</v>
      </c>
      <c r="AC104" s="2">
        <v>11.7549646840382</v>
      </c>
      <c r="AD104" s="2">
        <v>11.7549646840382</v>
      </c>
      <c r="AE104" s="2">
        <v>11.7549646840382</v>
      </c>
      <c r="AF104" s="2">
        <v>252714.34617184501</v>
      </c>
      <c r="AG104" s="2">
        <v>209.58571261421801</v>
      </c>
      <c r="AH104" s="2">
        <v>503738.181873667</v>
      </c>
      <c r="AI104" s="2">
        <v>2159355.7726965002</v>
      </c>
      <c r="AJ104" s="2">
        <v>130.14775753662701</v>
      </c>
      <c r="AK104" s="2">
        <v>130.14775753662701</v>
      </c>
      <c r="AL104" s="2">
        <v>102.787888429045</v>
      </c>
      <c r="AM104" s="2">
        <v>81.814189485721201</v>
      </c>
      <c r="AN104" s="2">
        <v>136.41597396546101</v>
      </c>
      <c r="AO104" s="2">
        <v>136.41597396546101</v>
      </c>
      <c r="AP104" s="2">
        <v>108.303755895894</v>
      </c>
      <c r="AQ104" s="2">
        <v>85.753279428674901</v>
      </c>
      <c r="AR104" s="2">
        <v>3187903.2762895701</v>
      </c>
      <c r="AS104" s="2">
        <v>2643.8917198049498</v>
      </c>
      <c r="AT104" s="2">
        <v>5148837.9756323798</v>
      </c>
      <c r="AU104" s="2">
        <v>17925711.521175001</v>
      </c>
      <c r="AV104" s="2">
        <v>1.0482669963393201</v>
      </c>
      <c r="AW104" s="2">
        <v>1.0482669963393201</v>
      </c>
      <c r="AX104" s="2">
        <v>1.0537673647321399</v>
      </c>
      <c r="AY104" s="2">
        <v>1.0482510470142501</v>
      </c>
      <c r="AZ104" s="2">
        <v>1.0945995358423799</v>
      </c>
      <c r="BA104" s="2">
        <v>1.0945995358423799</v>
      </c>
      <c r="BB104" s="2">
        <v>1.06102400570717</v>
      </c>
      <c r="BC104" s="2">
        <v>1.0547795573151699</v>
      </c>
      <c r="BD104" s="2">
        <v>1.04126598301276</v>
      </c>
      <c r="BE104" s="2">
        <v>1.04126598301276</v>
      </c>
      <c r="BF104" s="2">
        <v>1.0516591462000799</v>
      </c>
      <c r="BG104" s="2">
        <v>1.04502648011442</v>
      </c>
      <c r="BH104" s="2">
        <v>0.15192504600000001</v>
      </c>
      <c r="BI104" s="2">
        <v>0.15192504600000001</v>
      </c>
      <c r="BJ104" s="2">
        <v>0.15122007300000001</v>
      </c>
      <c r="BK104" s="2">
        <v>0.19096596699999999</v>
      </c>
      <c r="BL104" s="2">
        <v>0.184118371</v>
      </c>
      <c r="BM104" s="2">
        <v>0.184118371</v>
      </c>
      <c r="BN104" s="2">
        <v>0.14526681899999999</v>
      </c>
      <c r="BO104" s="2">
        <v>0.18154208499999999</v>
      </c>
      <c r="BP104" s="2">
        <v>0.145164612</v>
      </c>
      <c r="BQ104" s="2">
        <v>0.145164612</v>
      </c>
      <c r="BR104" s="2">
        <v>0.152841594</v>
      </c>
      <c r="BS104" s="2">
        <v>0.19537253399999999</v>
      </c>
      <c r="BT104" s="2">
        <v>0.113948431</v>
      </c>
      <c r="BU104" s="2">
        <v>0.113948431</v>
      </c>
      <c r="BV104" s="2">
        <v>0.19592215599999999</v>
      </c>
      <c r="BW104" s="2">
        <v>0.28392197299999999</v>
      </c>
      <c r="BX104" s="2">
        <v>11.7549646840382</v>
      </c>
      <c r="BY104" s="2">
        <v>11.7549646840382</v>
      </c>
      <c r="BZ104" s="2">
        <v>11.7549646840382</v>
      </c>
      <c r="CA104" s="2">
        <v>11.7549646840382</v>
      </c>
      <c r="CB104" s="2">
        <v>252714.34617184501</v>
      </c>
      <c r="CC104" s="2">
        <v>209.58571261421801</v>
      </c>
      <c r="CD104" s="2">
        <v>503738.181873667</v>
      </c>
      <c r="CE104" s="2">
        <v>2159355.7726965002</v>
      </c>
      <c r="CG104" s="2">
        <f t="shared" si="11"/>
        <v>543624.64799281664</v>
      </c>
      <c r="CH104" s="2">
        <f t="shared" si="12"/>
        <v>2916017.8864546265</v>
      </c>
      <c r="CI104" s="2">
        <f t="shared" si="13"/>
        <v>248256.78531385679</v>
      </c>
      <c r="CJ104" s="2">
        <f t="shared" si="14"/>
        <v>26.893796662706126</v>
      </c>
      <c r="CK104" s="2">
        <f t="shared" si="15"/>
        <v>2.2304405167965374E-2</v>
      </c>
      <c r="CL104" s="2">
        <f t="shared" si="16"/>
        <v>27.89333162599187</v>
      </c>
      <c r="CM104" s="2">
        <f t="shared" si="17"/>
        <v>28.624041585768005</v>
      </c>
      <c r="CN104" s="2">
        <f t="shared" si="18"/>
        <v>248238.94178972242</v>
      </c>
    </row>
    <row r="105" spans="1:92" x14ac:dyDescent="0.45">
      <c r="A105" s="2">
        <v>393</v>
      </c>
      <c r="B105" s="2" t="s">
        <v>147</v>
      </c>
      <c r="C105" s="2">
        <v>2</v>
      </c>
      <c r="D105" s="2">
        <v>2027</v>
      </c>
      <c r="E105" s="2">
        <v>2025</v>
      </c>
      <c r="F105" s="2">
        <v>0.121351706274689</v>
      </c>
      <c r="G105" s="2">
        <v>1.00641938066937E-4</v>
      </c>
      <c r="H105" s="2">
        <v>0.19601875611584099</v>
      </c>
      <c r="I105" s="2">
        <v>0.68252889567140196</v>
      </c>
      <c r="J105" s="2">
        <v>148.25326336145301</v>
      </c>
      <c r="K105" s="2">
        <v>148.25326336145301</v>
      </c>
      <c r="L105" s="2">
        <v>120.138186804491</v>
      </c>
      <c r="M105" s="2">
        <v>97.585474277263998</v>
      </c>
      <c r="N105" s="2">
        <v>21530.8960778988</v>
      </c>
      <c r="O105" s="2">
        <v>17.856453577113999</v>
      </c>
      <c r="P105" s="2">
        <v>42917.7588717576</v>
      </c>
      <c r="Q105" s="2">
        <v>183973.95501344101</v>
      </c>
      <c r="R105" s="2">
        <v>26303920.271375701</v>
      </c>
      <c r="S105" s="2">
        <v>26303920.271375701</v>
      </c>
      <c r="T105" s="2">
        <v>1</v>
      </c>
      <c r="U105" s="2">
        <v>4.0000000000000001E-3</v>
      </c>
      <c r="V105" s="2">
        <v>39185.103182174898</v>
      </c>
      <c r="W105" s="2">
        <v>4.0000000000000001E-3</v>
      </c>
      <c r="X105" s="2">
        <v>6.2818413365920502</v>
      </c>
      <c r="Y105" s="2">
        <v>6.2818413365920502</v>
      </c>
      <c r="Z105" s="2">
        <v>5.52663388721147</v>
      </c>
      <c r="AA105" s="2">
        <v>3.9476203033086201</v>
      </c>
      <c r="AB105" s="2">
        <v>11.823664488234201</v>
      </c>
      <c r="AC105" s="2">
        <v>11.823664488234201</v>
      </c>
      <c r="AD105" s="2">
        <v>11.823664488234201</v>
      </c>
      <c r="AE105" s="2">
        <v>11.823664488234201</v>
      </c>
      <c r="AF105" s="2">
        <v>254386.58284370499</v>
      </c>
      <c r="AG105" s="2">
        <v>210.975842652528</v>
      </c>
      <c r="AH105" s="2">
        <v>507069.64420485101</v>
      </c>
      <c r="AI105" s="2">
        <v>2173637.7335874299</v>
      </c>
      <c r="AJ105" s="2">
        <v>130.14775753662701</v>
      </c>
      <c r="AK105" s="2">
        <v>130.14775753662701</v>
      </c>
      <c r="AL105" s="2">
        <v>102.787888429045</v>
      </c>
      <c r="AM105" s="2">
        <v>81.814189485721201</v>
      </c>
      <c r="AN105" s="2">
        <v>136.42959887321899</v>
      </c>
      <c r="AO105" s="2">
        <v>136.42959887321899</v>
      </c>
      <c r="AP105" s="2">
        <v>108.314522316256</v>
      </c>
      <c r="AQ105" s="2">
        <v>85.761809789029797</v>
      </c>
      <c r="AR105" s="2">
        <v>3192025.60664482</v>
      </c>
      <c r="AS105" s="2">
        <v>2647.27751486945</v>
      </c>
      <c r="AT105" s="2">
        <v>5156061.7325653201</v>
      </c>
      <c r="AU105" s="2">
        <v>17953185.654650599</v>
      </c>
      <c r="AV105" s="2">
        <v>1.0483674445146001</v>
      </c>
      <c r="AW105" s="2">
        <v>1.0483674445146001</v>
      </c>
      <c r="AX105" s="2">
        <v>1.0538688197526001</v>
      </c>
      <c r="AY105" s="2">
        <v>1.04835189460436</v>
      </c>
      <c r="AZ105" s="2">
        <v>1.0947044237444301</v>
      </c>
      <c r="BA105" s="2">
        <v>1.0947044237444301</v>
      </c>
      <c r="BB105" s="2">
        <v>1.0611261593853101</v>
      </c>
      <c r="BC105" s="2">
        <v>1.0548810329843501</v>
      </c>
      <c r="BD105" s="2">
        <v>1.04136576032936</v>
      </c>
      <c r="BE105" s="2">
        <v>1.04136576032936</v>
      </c>
      <c r="BF105" s="2">
        <v>1.0517603982446699</v>
      </c>
      <c r="BG105" s="2">
        <v>1.0451270174832401</v>
      </c>
      <c r="BH105" s="2">
        <v>0.15192504600000001</v>
      </c>
      <c r="BI105" s="2">
        <v>0.15192504600000001</v>
      </c>
      <c r="BJ105" s="2">
        <v>0.15122007300000001</v>
      </c>
      <c r="BK105" s="2">
        <v>0.19096596699999999</v>
      </c>
      <c r="BL105" s="2">
        <v>0.184118371</v>
      </c>
      <c r="BM105" s="2">
        <v>0.184118371</v>
      </c>
      <c r="BN105" s="2">
        <v>0.14526681899999999</v>
      </c>
      <c r="BO105" s="2">
        <v>0.18154208499999999</v>
      </c>
      <c r="BP105" s="2">
        <v>0.145164612</v>
      </c>
      <c r="BQ105" s="2">
        <v>0.145164612</v>
      </c>
      <c r="BR105" s="2">
        <v>0.152841594</v>
      </c>
      <c r="BS105" s="2">
        <v>0.19537253399999999</v>
      </c>
      <c r="BT105" s="2">
        <v>0.113948431</v>
      </c>
      <c r="BU105" s="2">
        <v>0.113948431</v>
      </c>
      <c r="BV105" s="2">
        <v>0.19592215599999999</v>
      </c>
      <c r="BW105" s="2">
        <v>0.28392197299999999</v>
      </c>
      <c r="BX105" s="2">
        <v>11.823664488234201</v>
      </c>
      <c r="BY105" s="2">
        <v>11.823664488234201</v>
      </c>
      <c r="BZ105" s="2">
        <v>11.823664488234201</v>
      </c>
      <c r="CA105" s="2">
        <v>11.823664488234201</v>
      </c>
      <c r="CB105" s="2">
        <v>254386.58284370499</v>
      </c>
      <c r="CC105" s="2">
        <v>210.975842652528</v>
      </c>
      <c r="CD105" s="2">
        <v>507069.64420485101</v>
      </c>
      <c r="CE105" s="2">
        <v>2173637.7335874299</v>
      </c>
      <c r="CG105" s="2">
        <f t="shared" si="11"/>
        <v>545149.79400517442</v>
      </c>
      <c r="CH105" s="2">
        <f t="shared" si="12"/>
        <v>2935304.9364786381</v>
      </c>
      <c r="CI105" s="2">
        <f t="shared" si="13"/>
        <v>248440.46641667452</v>
      </c>
      <c r="CJ105" s="2">
        <f t="shared" si="14"/>
        <v>26.913620097373499</v>
      </c>
      <c r="CK105" s="2">
        <f t="shared" si="15"/>
        <v>2.2320566971392498E-2</v>
      </c>
      <c r="CL105" s="2">
        <f t="shared" si="16"/>
        <v>27.913989510086243</v>
      </c>
      <c r="CM105" s="2">
        <f t="shared" si="17"/>
        <v>28.645224603104868</v>
      </c>
      <c r="CN105" s="2">
        <f t="shared" si="18"/>
        <v>248422.60996309741</v>
      </c>
    </row>
    <row r="106" spans="1:92" x14ac:dyDescent="0.45">
      <c r="A106" s="2">
        <v>415</v>
      </c>
      <c r="B106" s="2" t="s">
        <v>147</v>
      </c>
      <c r="C106" s="2">
        <v>2</v>
      </c>
      <c r="D106" s="2">
        <v>2028</v>
      </c>
      <c r="E106" s="2">
        <v>2026</v>
      </c>
      <c r="F106" s="2">
        <v>0.121293402871027</v>
      </c>
      <c r="G106" s="2">
        <v>1.00589975431604E-4</v>
      </c>
      <c r="H106" s="2">
        <v>0.195980671720237</v>
      </c>
      <c r="I106" s="2">
        <v>0.68262533543330295</v>
      </c>
      <c r="J106" s="2">
        <v>148.44299829910199</v>
      </c>
      <c r="K106" s="2">
        <v>148.44299829910199</v>
      </c>
      <c r="L106" s="2">
        <v>120.325276984702</v>
      </c>
      <c r="M106" s="2">
        <v>97.770386873998604</v>
      </c>
      <c r="N106" s="2">
        <v>21546.233963850598</v>
      </c>
      <c r="O106" s="2">
        <v>17.868532778916901</v>
      </c>
      <c r="P106" s="2">
        <v>42948.725497232299</v>
      </c>
      <c r="Q106" s="2">
        <v>184106.43909816799</v>
      </c>
      <c r="R106" s="2">
        <v>26369015.098445401</v>
      </c>
      <c r="S106" s="2">
        <v>26369015.098445401</v>
      </c>
      <c r="T106" s="2">
        <v>1</v>
      </c>
      <c r="U106" s="2">
        <v>4.0000000000000001E-3</v>
      </c>
      <c r="V106" s="2">
        <v>39453.899173337297</v>
      </c>
      <c r="W106" s="2">
        <v>4.0000000000000001E-3</v>
      </c>
      <c r="X106" s="2">
        <v>6.2949144413531002</v>
      </c>
      <c r="Y106" s="2">
        <v>6.2949144413531002</v>
      </c>
      <c r="Z106" s="2">
        <v>5.5370622345350196</v>
      </c>
      <c r="AA106" s="2">
        <v>3.9558710671555</v>
      </c>
      <c r="AB106" s="2">
        <v>12.0003263211219</v>
      </c>
      <c r="AC106" s="2">
        <v>12.0003263211219</v>
      </c>
      <c r="AD106" s="2">
        <v>12.0003263211219</v>
      </c>
      <c r="AE106" s="2">
        <v>12.0003263211219</v>
      </c>
      <c r="AF106" s="2">
        <v>258377.77892094999</v>
      </c>
      <c r="AG106" s="2">
        <v>214.283269863333</v>
      </c>
      <c r="AH106" s="2">
        <v>515027.111432317</v>
      </c>
      <c r="AI106" s="2">
        <v>2207747.4947486902</v>
      </c>
      <c r="AJ106" s="2">
        <v>130.14775753662701</v>
      </c>
      <c r="AK106" s="2">
        <v>130.14775753662701</v>
      </c>
      <c r="AL106" s="2">
        <v>102.787888429045</v>
      </c>
      <c r="AM106" s="2">
        <v>81.814189485721201</v>
      </c>
      <c r="AN106" s="2">
        <v>136.44267197798001</v>
      </c>
      <c r="AO106" s="2">
        <v>136.44267197798001</v>
      </c>
      <c r="AP106" s="2">
        <v>108.32495066358</v>
      </c>
      <c r="AQ106" s="2">
        <v>85.7700605528767</v>
      </c>
      <c r="AR106" s="2">
        <v>3198387.5716479402</v>
      </c>
      <c r="AS106" s="2">
        <v>2652.45858090822</v>
      </c>
      <c r="AT106" s="2">
        <v>5167817.2915944299</v>
      </c>
      <c r="AU106" s="2">
        <v>18000157.776622102</v>
      </c>
      <c r="AV106" s="2">
        <v>1.0484645313349299</v>
      </c>
      <c r="AW106" s="2">
        <v>1.0484645313349299</v>
      </c>
      <c r="AX106" s="2">
        <v>1.0539676720470099</v>
      </c>
      <c r="AY106" s="2">
        <v>1.0484500372591701</v>
      </c>
      <c r="AZ106" s="2">
        <v>1.0948058017224001</v>
      </c>
      <c r="BA106" s="2">
        <v>1.0948058017224001</v>
      </c>
      <c r="BB106" s="2">
        <v>1.06122569241404</v>
      </c>
      <c r="BC106" s="2">
        <v>1.05497978687187</v>
      </c>
      <c r="BD106" s="2">
        <v>1.0414621987403401</v>
      </c>
      <c r="BE106" s="2">
        <v>1.0414621987403401</v>
      </c>
      <c r="BF106" s="2">
        <v>1.05185905277034</v>
      </c>
      <c r="BG106" s="2">
        <v>1.0452248582375001</v>
      </c>
      <c r="BH106" s="2">
        <v>0.15192504600000001</v>
      </c>
      <c r="BI106" s="2">
        <v>0.15192504600000001</v>
      </c>
      <c r="BJ106" s="2">
        <v>0.15122007300000001</v>
      </c>
      <c r="BK106" s="2">
        <v>0.19096596699999999</v>
      </c>
      <c r="BL106" s="2">
        <v>0.184118371</v>
      </c>
      <c r="BM106" s="2">
        <v>0.184118371</v>
      </c>
      <c r="BN106" s="2">
        <v>0.14526681899999999</v>
      </c>
      <c r="BO106" s="2">
        <v>0.18154208499999999</v>
      </c>
      <c r="BP106" s="2">
        <v>0.145164612</v>
      </c>
      <c r="BQ106" s="2">
        <v>0.145164612</v>
      </c>
      <c r="BR106" s="2">
        <v>0.152841594</v>
      </c>
      <c r="BS106" s="2">
        <v>0.19537253399999999</v>
      </c>
      <c r="BT106" s="2">
        <v>0.113948431</v>
      </c>
      <c r="BU106" s="2">
        <v>0.113948431</v>
      </c>
      <c r="BV106" s="2">
        <v>0.19592215599999999</v>
      </c>
      <c r="BW106" s="2">
        <v>0.28392197299999999</v>
      </c>
      <c r="BX106" s="2">
        <v>12.0003263211219</v>
      </c>
      <c r="BY106" s="2">
        <v>12.0003263211219</v>
      </c>
      <c r="BZ106" s="2">
        <v>12.0003263211219</v>
      </c>
      <c r="CA106" s="2">
        <v>12.0003263211219</v>
      </c>
      <c r="CB106" s="2">
        <v>258377.77892094999</v>
      </c>
      <c r="CC106" s="2">
        <v>214.283269863333</v>
      </c>
      <c r="CD106" s="2">
        <v>515027.111432317</v>
      </c>
      <c r="CE106" s="2">
        <v>2207747.4947486902</v>
      </c>
      <c r="CG106" s="2">
        <f t="shared" si="11"/>
        <v>546634.98285250831</v>
      </c>
      <c r="CH106" s="2">
        <f t="shared" si="12"/>
        <v>2981366.6683718204</v>
      </c>
      <c r="CI106" s="2">
        <f t="shared" si="13"/>
        <v>248619.2670920298</v>
      </c>
      <c r="CJ106" s="2">
        <f t="shared" si="14"/>
        <v>26.932792454813249</v>
      </c>
      <c r="CK106" s="2">
        <f t="shared" si="15"/>
        <v>2.2335665973646127E-2</v>
      </c>
      <c r="CL106" s="2">
        <f t="shared" si="16"/>
        <v>27.934130404703936</v>
      </c>
      <c r="CM106" s="2">
        <f t="shared" si="17"/>
        <v>28.665852720617828</v>
      </c>
      <c r="CN106" s="2">
        <f t="shared" si="18"/>
        <v>248601.39855925087</v>
      </c>
    </row>
    <row r="107" spans="1:92" x14ac:dyDescent="0.45">
      <c r="A107" s="2">
        <v>437</v>
      </c>
      <c r="B107" s="2" t="s">
        <v>147</v>
      </c>
      <c r="C107" s="2">
        <v>2</v>
      </c>
      <c r="D107" s="2">
        <v>2029</v>
      </c>
      <c r="E107" s="2">
        <v>2027</v>
      </c>
      <c r="F107" s="2">
        <v>0.121275382916437</v>
      </c>
      <c r="G107" s="2">
        <v>1.00573919210757E-4</v>
      </c>
      <c r="H107" s="2">
        <v>0.19596900344499901</v>
      </c>
      <c r="I107" s="2">
        <v>0.68265503971935104</v>
      </c>
      <c r="J107" s="2">
        <v>148.510862689737</v>
      </c>
      <c r="K107" s="2">
        <v>148.510862689737</v>
      </c>
      <c r="L107" s="2">
        <v>120.390666561994</v>
      </c>
      <c r="M107" s="2">
        <v>97.833645094438594</v>
      </c>
      <c r="N107" s="2">
        <v>21562.184960292001</v>
      </c>
      <c r="O107" s="2">
        <v>17.8815633977263</v>
      </c>
      <c r="P107" s="2">
        <v>42980.642031110299</v>
      </c>
      <c r="Q107" s="2">
        <v>184243.170892472</v>
      </c>
      <c r="R107" s="2">
        <v>26404523.431891002</v>
      </c>
      <c r="S107" s="2">
        <v>26404523.431891002</v>
      </c>
      <c r="T107" s="2">
        <v>1</v>
      </c>
      <c r="U107" s="2">
        <v>4.0000000000000001E-3</v>
      </c>
      <c r="V107" s="2">
        <v>39724.539010221502</v>
      </c>
      <c r="W107" s="2">
        <v>4.0000000000000001E-3</v>
      </c>
      <c r="X107" s="2">
        <v>6.3075500733047196</v>
      </c>
      <c r="Y107" s="2">
        <v>6.3075500733047196</v>
      </c>
      <c r="Z107" s="2">
        <v>5.5472230531435196</v>
      </c>
      <c r="AA107" s="2">
        <v>3.96390052891222</v>
      </c>
      <c r="AB107" s="2">
        <v>12.055555079805099</v>
      </c>
      <c r="AC107" s="2">
        <v>12.055555079805099</v>
      </c>
      <c r="AD107" s="2">
        <v>12.055555079805099</v>
      </c>
      <c r="AE107" s="2">
        <v>12.055555079805099</v>
      </c>
      <c r="AF107" s="2">
        <v>259751.81031356999</v>
      </c>
      <c r="AG107" s="2">
        <v>215.41508111153701</v>
      </c>
      <c r="AH107" s="2">
        <v>517770.72583931702</v>
      </c>
      <c r="AI107" s="2">
        <v>2219505.31709476</v>
      </c>
      <c r="AJ107" s="2">
        <v>130.14775753662701</v>
      </c>
      <c r="AK107" s="2">
        <v>130.14775753662701</v>
      </c>
      <c r="AL107" s="2">
        <v>102.787888429045</v>
      </c>
      <c r="AM107" s="2">
        <v>81.814189485721201</v>
      </c>
      <c r="AN107" s="2">
        <v>136.455307609931</v>
      </c>
      <c r="AO107" s="2">
        <v>136.455307609931</v>
      </c>
      <c r="AP107" s="2">
        <v>108.335111482188</v>
      </c>
      <c r="AQ107" s="2">
        <v>85.778090014633406</v>
      </c>
      <c r="AR107" s="2">
        <v>3202218.6899286401</v>
      </c>
      <c r="AS107" s="2">
        <v>2655.6064064375701</v>
      </c>
      <c r="AT107" s="2">
        <v>5174468.1433878299</v>
      </c>
      <c r="AU107" s="2">
        <v>18025180.992168099</v>
      </c>
      <c r="AV107" s="2">
        <v>1.0485654365337</v>
      </c>
      <c r="AW107" s="2">
        <v>1.0485654365337</v>
      </c>
      <c r="AX107" s="2">
        <v>1.0540694927480401</v>
      </c>
      <c r="AY107" s="2">
        <v>1.04855126315447</v>
      </c>
      <c r="AZ107" s="2">
        <v>1.09491116684802</v>
      </c>
      <c r="BA107" s="2">
        <v>1.09491116684802</v>
      </c>
      <c r="BB107" s="2">
        <v>1.0613282142909599</v>
      </c>
      <c r="BC107" s="2">
        <v>1.05508164320231</v>
      </c>
      <c r="BD107" s="2">
        <v>1.0415624300281301</v>
      </c>
      <c r="BE107" s="2">
        <v>1.0415624300281301</v>
      </c>
      <c r="BF107" s="2">
        <v>1.0519606697638899</v>
      </c>
      <c r="BG107" s="2">
        <v>1.04532577274778</v>
      </c>
      <c r="BH107" s="2">
        <v>0.15192504600000001</v>
      </c>
      <c r="BI107" s="2">
        <v>0.15192504600000001</v>
      </c>
      <c r="BJ107" s="2">
        <v>0.15122007300000001</v>
      </c>
      <c r="BK107" s="2">
        <v>0.19096596699999999</v>
      </c>
      <c r="BL107" s="2">
        <v>0.184118371</v>
      </c>
      <c r="BM107" s="2">
        <v>0.184118371</v>
      </c>
      <c r="BN107" s="2">
        <v>0.14526681899999999</v>
      </c>
      <c r="BO107" s="2">
        <v>0.18154208499999999</v>
      </c>
      <c r="BP107" s="2">
        <v>0.145164612</v>
      </c>
      <c r="BQ107" s="2">
        <v>0.145164612</v>
      </c>
      <c r="BR107" s="2">
        <v>0.152841594</v>
      </c>
      <c r="BS107" s="2">
        <v>0.19537253399999999</v>
      </c>
      <c r="BT107" s="2">
        <v>0.113948431</v>
      </c>
      <c r="BU107" s="2">
        <v>0.113948431</v>
      </c>
      <c r="BV107" s="2">
        <v>0.19592215599999999</v>
      </c>
      <c r="BW107" s="2">
        <v>0.28392197299999999</v>
      </c>
      <c r="BX107" s="2">
        <v>12.055555079805099</v>
      </c>
      <c r="BY107" s="2">
        <v>12.055555079805099</v>
      </c>
      <c r="BZ107" s="2">
        <v>12.055555079805099</v>
      </c>
      <c r="CA107" s="2">
        <v>12.055555079805099</v>
      </c>
      <c r="CB107" s="2">
        <v>259751.81031356999</v>
      </c>
      <c r="CC107" s="2">
        <v>215.41508111153701</v>
      </c>
      <c r="CD107" s="2">
        <v>517770.72583931702</v>
      </c>
      <c r="CE107" s="2">
        <v>2219505.31709476</v>
      </c>
      <c r="CG107" s="2">
        <f t="shared" si="11"/>
        <v>548169.76277913898</v>
      </c>
      <c r="CH107" s="2">
        <f t="shared" si="12"/>
        <v>2997243.2683287584</v>
      </c>
      <c r="CI107" s="2">
        <f t="shared" si="13"/>
        <v>248803.87944727202</v>
      </c>
      <c r="CJ107" s="2">
        <f t="shared" si="14"/>
        <v>26.952731200365001</v>
      </c>
      <c r="CK107" s="2">
        <f t="shared" si="15"/>
        <v>2.2351954247157874E-2</v>
      </c>
      <c r="CL107" s="2">
        <f t="shared" si="16"/>
        <v>27.954889125925398</v>
      </c>
      <c r="CM107" s="2">
        <f t="shared" si="17"/>
        <v>28.687142217590036</v>
      </c>
      <c r="CN107" s="2">
        <f t="shared" si="18"/>
        <v>248785.99788387428</v>
      </c>
    </row>
    <row r="108" spans="1:92" x14ac:dyDescent="0.45">
      <c r="A108" s="2">
        <v>459</v>
      </c>
      <c r="B108" s="2" t="s">
        <v>147</v>
      </c>
      <c r="C108" s="2">
        <v>2</v>
      </c>
      <c r="D108" s="2">
        <v>2030</v>
      </c>
      <c r="E108" s="2">
        <v>2028</v>
      </c>
      <c r="F108" s="2">
        <v>0.121259696853875</v>
      </c>
      <c r="G108" s="2">
        <v>1.0056001087086E-4</v>
      </c>
      <c r="H108" s="2">
        <v>0.19595878058524999</v>
      </c>
      <c r="I108" s="2">
        <v>0.68268096255000199</v>
      </c>
      <c r="J108" s="2">
        <v>148.57248758263799</v>
      </c>
      <c r="K108" s="2">
        <v>148.57248758263799</v>
      </c>
      <c r="L108" s="2">
        <v>120.449624804408</v>
      </c>
      <c r="M108" s="2">
        <v>97.890419116574293</v>
      </c>
      <c r="N108" s="2">
        <v>21578.180364715401</v>
      </c>
      <c r="O108" s="2">
        <v>17.894668289200901</v>
      </c>
      <c r="P108" s="2">
        <v>43012.631399726801</v>
      </c>
      <c r="Q108" s="2">
        <v>184380.224673738</v>
      </c>
      <c r="R108" s="2">
        <v>26438495.373742599</v>
      </c>
      <c r="S108" s="2">
        <v>26438495.373742599</v>
      </c>
      <c r="T108" s="2">
        <v>1</v>
      </c>
      <c r="U108" s="2">
        <v>4.0000000000000001E-3</v>
      </c>
      <c r="V108" s="2">
        <v>39997.035340959199</v>
      </c>
      <c r="W108" s="2">
        <v>4.0000000000000001E-3</v>
      </c>
      <c r="X108" s="2">
        <v>6.3206826586496598</v>
      </c>
      <c r="Y108" s="2">
        <v>6.3206826586496598</v>
      </c>
      <c r="Z108" s="2">
        <v>5.5576889880007299</v>
      </c>
      <c r="AA108" s="2">
        <v>3.97218224349121</v>
      </c>
      <c r="AB108" s="2">
        <v>12.104047387361801</v>
      </c>
      <c r="AC108" s="2">
        <v>12.104047387361801</v>
      </c>
      <c r="AD108" s="2">
        <v>12.104047387361801</v>
      </c>
      <c r="AE108" s="2">
        <v>12.104047387361801</v>
      </c>
      <c r="AF108" s="2">
        <v>260989.70853443601</v>
      </c>
      <c r="AG108" s="2">
        <v>216.439290726195</v>
      </c>
      <c r="AH108" s="2">
        <v>520239.72788379702</v>
      </c>
      <c r="AI108" s="2">
        <v>2230088.0712802899</v>
      </c>
      <c r="AJ108" s="2">
        <v>130.14775753662701</v>
      </c>
      <c r="AK108" s="2">
        <v>130.14775753662701</v>
      </c>
      <c r="AL108" s="2">
        <v>102.787888429045</v>
      </c>
      <c r="AM108" s="2">
        <v>81.814189485721201</v>
      </c>
      <c r="AN108" s="2">
        <v>136.468440195276</v>
      </c>
      <c r="AO108" s="2">
        <v>136.468440195276</v>
      </c>
      <c r="AP108" s="2">
        <v>108.345577417046</v>
      </c>
      <c r="AQ108" s="2">
        <v>85.786371729212405</v>
      </c>
      <c r="AR108" s="2">
        <v>3205923.9342926298</v>
      </c>
      <c r="AS108" s="2">
        <v>2658.65538219275</v>
      </c>
      <c r="AT108" s="2">
        <v>5180855.3139473898</v>
      </c>
      <c r="AU108" s="2">
        <v>18049057.4701204</v>
      </c>
      <c r="AV108" s="2">
        <v>1.04866655753201</v>
      </c>
      <c r="AW108" s="2">
        <v>1.04866655753201</v>
      </c>
      <c r="AX108" s="2">
        <v>1.0541714798770001</v>
      </c>
      <c r="AY108" s="2">
        <v>1.0486526619141601</v>
      </c>
      <c r="AZ108" s="2">
        <v>1.0950167573113201</v>
      </c>
      <c r="BA108" s="2">
        <v>1.0950167573113201</v>
      </c>
      <c r="BB108" s="2">
        <v>1.0614309037418901</v>
      </c>
      <c r="BC108" s="2">
        <v>1.0551836734737501</v>
      </c>
      <c r="BD108" s="2">
        <v>1.0416628756742099</v>
      </c>
      <c r="BE108" s="2">
        <v>1.0416628756742099</v>
      </c>
      <c r="BF108" s="2">
        <v>1.0520624528524201</v>
      </c>
      <c r="BG108" s="2">
        <v>1.0454268595906999</v>
      </c>
      <c r="BH108" s="2">
        <v>0.15192504600000001</v>
      </c>
      <c r="BI108" s="2">
        <v>0.15192504600000001</v>
      </c>
      <c r="BJ108" s="2">
        <v>0.15122007300000001</v>
      </c>
      <c r="BK108" s="2">
        <v>0.19096596699999999</v>
      </c>
      <c r="BL108" s="2">
        <v>0.184118371</v>
      </c>
      <c r="BM108" s="2">
        <v>0.184118371</v>
      </c>
      <c r="BN108" s="2">
        <v>0.14526681899999999</v>
      </c>
      <c r="BO108" s="2">
        <v>0.18154208499999999</v>
      </c>
      <c r="BP108" s="2">
        <v>0.145164612</v>
      </c>
      <c r="BQ108" s="2">
        <v>0.145164612</v>
      </c>
      <c r="BR108" s="2">
        <v>0.152841594</v>
      </c>
      <c r="BS108" s="2">
        <v>0.19537253399999999</v>
      </c>
      <c r="BT108" s="2">
        <v>0.113948431</v>
      </c>
      <c r="BU108" s="2">
        <v>0.113948431</v>
      </c>
      <c r="BV108" s="2">
        <v>0.19592215599999999</v>
      </c>
      <c r="BW108" s="2">
        <v>0.28392197299999999</v>
      </c>
      <c r="BX108" s="2">
        <v>12.104047387361801</v>
      </c>
      <c r="BY108" s="2">
        <v>12.104047387361801</v>
      </c>
      <c r="BZ108" s="2">
        <v>12.104047387361801</v>
      </c>
      <c r="CA108" s="2">
        <v>12.104047387361801</v>
      </c>
      <c r="CB108" s="2">
        <v>260989.70853443601</v>
      </c>
      <c r="CC108" s="2">
        <v>216.439290726195</v>
      </c>
      <c r="CD108" s="2">
        <v>520239.72788379702</v>
      </c>
      <c r="CE108" s="2">
        <v>2230088.0712802899</v>
      </c>
      <c r="CG108" s="2">
        <f t="shared" si="11"/>
        <v>549709.16619489132</v>
      </c>
      <c r="CH108" s="2">
        <f t="shared" si="12"/>
        <v>3011533.9469892494</v>
      </c>
      <c r="CI108" s="2">
        <f t="shared" si="13"/>
        <v>248988.93110646942</v>
      </c>
      <c r="CJ108" s="2">
        <f t="shared" si="14"/>
        <v>26.972725455894253</v>
      </c>
      <c r="CK108" s="2">
        <f t="shared" si="15"/>
        <v>2.2368335361501127E-2</v>
      </c>
      <c r="CL108" s="2">
        <f t="shared" si="16"/>
        <v>27.975695219334504</v>
      </c>
      <c r="CM108" s="2">
        <f t="shared" si="17"/>
        <v>28.708481848771974</v>
      </c>
      <c r="CN108" s="2">
        <f t="shared" si="18"/>
        <v>248971.03643818019</v>
      </c>
    </row>
    <row r="109" spans="1:92" x14ac:dyDescent="0.45">
      <c r="A109" s="2">
        <v>481</v>
      </c>
      <c r="B109" s="2" t="s">
        <v>147</v>
      </c>
      <c r="C109" s="2">
        <v>2</v>
      </c>
      <c r="D109" s="2">
        <v>2031</v>
      </c>
      <c r="E109" s="2">
        <v>2029</v>
      </c>
      <c r="F109" s="2">
        <v>0.12124603438857701</v>
      </c>
      <c r="G109" s="2">
        <v>1.00547912721064E-4</v>
      </c>
      <c r="H109" s="2">
        <v>0.195949876432089</v>
      </c>
      <c r="I109" s="2">
        <v>0.68270354126661104</v>
      </c>
      <c r="J109" s="2">
        <v>148.62808238834</v>
      </c>
      <c r="K109" s="2">
        <v>148.62808238834</v>
      </c>
      <c r="L109" s="2">
        <v>120.502541980572</v>
      </c>
      <c r="M109" s="2">
        <v>97.9411491084457</v>
      </c>
      <c r="N109" s="2">
        <v>21594.217674334199</v>
      </c>
      <c r="O109" s="2">
        <v>17.907831171121401</v>
      </c>
      <c r="P109" s="2">
        <v>43044.690743721403</v>
      </c>
      <c r="Q109" s="2">
        <v>184517.58712670801</v>
      </c>
      <c r="R109" s="2">
        <v>26471027.937513001</v>
      </c>
      <c r="S109" s="2">
        <v>26471027.937513001</v>
      </c>
      <c r="T109" s="2">
        <v>1</v>
      </c>
      <c r="U109" s="2">
        <v>4.0000000000000001E-3</v>
      </c>
      <c r="V109" s="2">
        <v>40271.400900443499</v>
      </c>
      <c r="W109" s="2">
        <v>4.0000000000000001E-3</v>
      </c>
      <c r="X109" s="2">
        <v>6.3338433298190102</v>
      </c>
      <c r="Y109" s="2">
        <v>6.3338433298190102</v>
      </c>
      <c r="Z109" s="2">
        <v>5.5681720296334802</v>
      </c>
      <c r="AA109" s="2">
        <v>3.9804781008304899</v>
      </c>
      <c r="AB109" s="2">
        <v>12.146481521894</v>
      </c>
      <c r="AC109" s="2">
        <v>12.146481521894</v>
      </c>
      <c r="AD109" s="2">
        <v>12.146481521894</v>
      </c>
      <c r="AE109" s="2">
        <v>12.146481521894</v>
      </c>
      <c r="AF109" s="2">
        <v>262098.96907611299</v>
      </c>
      <c r="AG109" s="2">
        <v>217.35725771520299</v>
      </c>
      <c r="AH109" s="2">
        <v>522452.132504821</v>
      </c>
      <c r="AI109" s="2">
        <v>2239570.9920022399</v>
      </c>
      <c r="AJ109" s="2">
        <v>130.14775753662701</v>
      </c>
      <c r="AK109" s="2">
        <v>130.14775753662701</v>
      </c>
      <c r="AL109" s="2">
        <v>102.787888429045</v>
      </c>
      <c r="AM109" s="2">
        <v>81.814189485721201</v>
      </c>
      <c r="AN109" s="2">
        <v>136.481600866446</v>
      </c>
      <c r="AO109" s="2">
        <v>136.481600866446</v>
      </c>
      <c r="AP109" s="2">
        <v>108.356060458678</v>
      </c>
      <c r="AQ109" s="2">
        <v>85.794667586551697</v>
      </c>
      <c r="AR109" s="2">
        <v>3209507.1636127001</v>
      </c>
      <c r="AS109" s="2">
        <v>2661.6066066979201</v>
      </c>
      <c r="AT109" s="2">
        <v>5186994.6533860704</v>
      </c>
      <c r="AU109" s="2">
        <v>18071864.5139075</v>
      </c>
      <c r="AV109" s="2">
        <v>1.0487678780649801</v>
      </c>
      <c r="AW109" s="2">
        <v>1.0487678780649801</v>
      </c>
      <c r="AX109" s="2">
        <v>1.0542736239646799</v>
      </c>
      <c r="AY109" s="2">
        <v>1.0487542233223199</v>
      </c>
      <c r="AZ109" s="2">
        <v>1.09512255612856</v>
      </c>
      <c r="BA109" s="2">
        <v>1.09512255612856</v>
      </c>
      <c r="BB109" s="2">
        <v>1.0615337512324401</v>
      </c>
      <c r="BC109" s="2">
        <v>1.0552858674066301</v>
      </c>
      <c r="BD109" s="2">
        <v>1.04176351952232</v>
      </c>
      <c r="BE109" s="2">
        <v>1.04176351952232</v>
      </c>
      <c r="BF109" s="2">
        <v>1.0521643925856501</v>
      </c>
      <c r="BG109" s="2">
        <v>1.04552810858176</v>
      </c>
      <c r="BH109" s="2">
        <v>0.15192504600000001</v>
      </c>
      <c r="BI109" s="2">
        <v>0.15192504600000001</v>
      </c>
      <c r="BJ109" s="2">
        <v>0.15122007300000001</v>
      </c>
      <c r="BK109" s="2">
        <v>0.19096596699999999</v>
      </c>
      <c r="BL109" s="2">
        <v>0.184118371</v>
      </c>
      <c r="BM109" s="2">
        <v>0.184118371</v>
      </c>
      <c r="BN109" s="2">
        <v>0.14526681899999999</v>
      </c>
      <c r="BO109" s="2">
        <v>0.18154208499999999</v>
      </c>
      <c r="BP109" s="2">
        <v>0.145164612</v>
      </c>
      <c r="BQ109" s="2">
        <v>0.145164612</v>
      </c>
      <c r="BR109" s="2">
        <v>0.152841594</v>
      </c>
      <c r="BS109" s="2">
        <v>0.19537253399999999</v>
      </c>
      <c r="BT109" s="2">
        <v>0.113948431</v>
      </c>
      <c r="BU109" s="2">
        <v>0.113948431</v>
      </c>
      <c r="BV109" s="2">
        <v>0.19592215599999999</v>
      </c>
      <c r="BW109" s="2">
        <v>0.28392197299999999</v>
      </c>
      <c r="BX109" s="2">
        <v>12.146481521894</v>
      </c>
      <c r="BY109" s="2">
        <v>12.146481521894</v>
      </c>
      <c r="BZ109" s="2">
        <v>12.146481521894</v>
      </c>
      <c r="CA109" s="2">
        <v>12.146481521894</v>
      </c>
      <c r="CB109" s="2">
        <v>262098.96907611299</v>
      </c>
      <c r="CC109" s="2">
        <v>217.35725771520299</v>
      </c>
      <c r="CD109" s="2">
        <v>522452.132504821</v>
      </c>
      <c r="CE109" s="2">
        <v>2239570.9920022399</v>
      </c>
      <c r="CG109" s="2">
        <f t="shared" si="11"/>
        <v>551253.0406350476</v>
      </c>
      <c r="CH109" s="2">
        <f t="shared" si="12"/>
        <v>3024339.450840889</v>
      </c>
      <c r="CI109" s="2">
        <f t="shared" si="13"/>
        <v>249174.40337593472</v>
      </c>
      <c r="CJ109" s="2">
        <f t="shared" si="14"/>
        <v>26.992772092917747</v>
      </c>
      <c r="CK109" s="2">
        <f t="shared" si="15"/>
        <v>2.2384788963901753E-2</v>
      </c>
      <c r="CL109" s="2">
        <f t="shared" si="16"/>
        <v>27.996546825184652</v>
      </c>
      <c r="CM109" s="2">
        <f t="shared" si="17"/>
        <v>28.729869540943248</v>
      </c>
      <c r="CN109" s="2">
        <f t="shared" si="18"/>
        <v>249156.4955447636</v>
      </c>
    </row>
    <row r="110" spans="1:92" x14ac:dyDescent="0.45">
      <c r="A110" s="2">
        <v>503</v>
      </c>
      <c r="B110" s="2" t="s">
        <v>147</v>
      </c>
      <c r="C110" s="2">
        <v>2</v>
      </c>
      <c r="D110" s="2">
        <v>2032</v>
      </c>
      <c r="E110" s="2">
        <v>2030</v>
      </c>
      <c r="F110" s="2">
        <v>0.12117976715020901</v>
      </c>
      <c r="G110" s="2">
        <v>1.00488835677825E-4</v>
      </c>
      <c r="H110" s="2">
        <v>0.195906566677058</v>
      </c>
      <c r="I110" s="2">
        <v>0.68281317733705305</v>
      </c>
      <c r="J110" s="2">
        <v>148.843330611981</v>
      </c>
      <c r="K110" s="2">
        <v>148.843330611981</v>
      </c>
      <c r="L110" s="2">
        <v>120.715102739144</v>
      </c>
      <c r="M110" s="2">
        <v>98.151519856219196</v>
      </c>
      <c r="N110" s="2">
        <v>21609.478176163098</v>
      </c>
      <c r="O110" s="2">
        <v>17.919751395761502</v>
      </c>
      <c r="P110" s="2">
        <v>43075.5598605048</v>
      </c>
      <c r="Q110" s="2">
        <v>184649.616671867</v>
      </c>
      <c r="R110" s="2">
        <v>26542605.0913275</v>
      </c>
      <c r="S110" s="2">
        <v>26542605.0913275</v>
      </c>
      <c r="T110" s="2">
        <v>1</v>
      </c>
      <c r="U110" s="2">
        <v>4.0000000000000001E-3</v>
      </c>
      <c r="V110" s="2">
        <v>40547.648510924599</v>
      </c>
      <c r="W110" s="2">
        <v>4.0000000000000001E-3</v>
      </c>
      <c r="X110" s="2">
        <v>6.3470299699775996</v>
      </c>
      <c r="Y110" s="2">
        <v>6.3470299699775996</v>
      </c>
      <c r="Z110" s="2">
        <v>5.5786712047223697</v>
      </c>
      <c r="AA110" s="2">
        <v>3.9887872651217702</v>
      </c>
      <c r="AB110" s="2">
        <v>12.3485431053762</v>
      </c>
      <c r="AC110" s="2">
        <v>12.3485431053762</v>
      </c>
      <c r="AD110" s="2">
        <v>12.3485431053762</v>
      </c>
      <c r="AE110" s="2">
        <v>12.3485431053762</v>
      </c>
      <c r="AF110" s="2">
        <v>266657.12777839397</v>
      </c>
      <c r="AG110" s="2">
        <v>221.13562514039299</v>
      </c>
      <c r="AH110" s="2">
        <v>531539.21910643403</v>
      </c>
      <c r="AI110" s="2">
        <v>2278523.3783341702</v>
      </c>
      <c r="AJ110" s="2">
        <v>130.14775753662701</v>
      </c>
      <c r="AK110" s="2">
        <v>130.14775753662701</v>
      </c>
      <c r="AL110" s="2">
        <v>102.787888429045</v>
      </c>
      <c r="AM110" s="2">
        <v>81.814189485721201</v>
      </c>
      <c r="AN110" s="2">
        <v>136.49478750660401</v>
      </c>
      <c r="AO110" s="2">
        <v>136.49478750660401</v>
      </c>
      <c r="AP110" s="2">
        <v>108.366559633767</v>
      </c>
      <c r="AQ110" s="2">
        <v>85.802976750842902</v>
      </c>
      <c r="AR110" s="2">
        <v>3216426.70452704</v>
      </c>
      <c r="AS110" s="2">
        <v>2667.23548148384</v>
      </c>
      <c r="AT110" s="2">
        <v>5199870.6341069899</v>
      </c>
      <c r="AU110" s="2">
        <v>18123640.517212</v>
      </c>
      <c r="AV110" s="2">
        <v>1.0488642285865499</v>
      </c>
      <c r="AW110" s="2">
        <v>1.0488642285865499</v>
      </c>
      <c r="AX110" s="2">
        <v>1.05437191214744</v>
      </c>
      <c r="AY110" s="2">
        <v>1.04885177852495</v>
      </c>
      <c r="AZ110" s="2">
        <v>1.0952231652639699</v>
      </c>
      <c r="BA110" s="2">
        <v>1.0952231652639699</v>
      </c>
      <c r="BB110" s="2">
        <v>1.06163271626483</v>
      </c>
      <c r="BC110" s="2">
        <v>1.0553840301833199</v>
      </c>
      <c r="BD110" s="2">
        <v>1.0418592265520199</v>
      </c>
      <c r="BE110" s="2">
        <v>1.0418592265520199</v>
      </c>
      <c r="BF110" s="2">
        <v>1.05226248412826</v>
      </c>
      <c r="BG110" s="2">
        <v>1.0456253636909401</v>
      </c>
      <c r="BH110" s="2">
        <v>0.15192504600000001</v>
      </c>
      <c r="BI110" s="2">
        <v>0.15192504600000001</v>
      </c>
      <c r="BJ110" s="2">
        <v>0.15122007300000001</v>
      </c>
      <c r="BK110" s="2">
        <v>0.19096596699999999</v>
      </c>
      <c r="BL110" s="2">
        <v>0.184118371</v>
      </c>
      <c r="BM110" s="2">
        <v>0.184118371</v>
      </c>
      <c r="BN110" s="2">
        <v>0.14526681899999999</v>
      </c>
      <c r="BO110" s="2">
        <v>0.18154208499999999</v>
      </c>
      <c r="BP110" s="2">
        <v>0.145164612</v>
      </c>
      <c r="BQ110" s="2">
        <v>0.145164612</v>
      </c>
      <c r="BR110" s="2">
        <v>0.152841594</v>
      </c>
      <c r="BS110" s="2">
        <v>0.19537253399999999</v>
      </c>
      <c r="BT110" s="2">
        <v>0.113948431</v>
      </c>
      <c r="BU110" s="2">
        <v>0.113948431</v>
      </c>
      <c r="BV110" s="2">
        <v>0.19592215599999999</v>
      </c>
      <c r="BW110" s="2">
        <v>0.28392197299999999</v>
      </c>
      <c r="BX110" s="2">
        <v>12.3485431053762</v>
      </c>
      <c r="BY110" s="2">
        <v>12.3485431053762</v>
      </c>
      <c r="BZ110" s="2">
        <v>12.3485431053762</v>
      </c>
      <c r="CA110" s="2">
        <v>12.3485431053762</v>
      </c>
      <c r="CB110" s="2">
        <v>266657.12777839397</v>
      </c>
      <c r="CC110" s="2">
        <v>221.13562514039299</v>
      </c>
      <c r="CD110" s="2">
        <v>531539.21910643403</v>
      </c>
      <c r="CE110" s="2">
        <v>2278523.3783341702</v>
      </c>
      <c r="CG110" s="2">
        <f t="shared" si="11"/>
        <v>552736.5475715854</v>
      </c>
      <c r="CH110" s="2">
        <f t="shared" si="12"/>
        <v>3076940.8608441385</v>
      </c>
      <c r="CI110" s="2">
        <f t="shared" si="13"/>
        <v>249352.57445993065</v>
      </c>
      <c r="CJ110" s="2">
        <f t="shared" si="14"/>
        <v>27.011847720203875</v>
      </c>
      <c r="CK110" s="2">
        <f t="shared" si="15"/>
        <v>2.2399689244701877E-2</v>
      </c>
      <c r="CL110" s="2">
        <f t="shared" si="16"/>
        <v>28.016624299515318</v>
      </c>
      <c r="CM110" s="2">
        <f t="shared" si="17"/>
        <v>28.750426885460023</v>
      </c>
      <c r="CN110" s="2">
        <f t="shared" si="18"/>
        <v>249334.65470853489</v>
      </c>
    </row>
    <row r="111" spans="1:92" x14ac:dyDescent="0.45">
      <c r="A111" s="2">
        <v>525</v>
      </c>
      <c r="B111" s="2" t="s">
        <v>147</v>
      </c>
      <c r="C111" s="2">
        <v>2</v>
      </c>
      <c r="D111" s="2">
        <v>2033</v>
      </c>
      <c r="E111" s="2">
        <v>2031</v>
      </c>
      <c r="F111" s="2">
        <v>0.121089213333506</v>
      </c>
      <c r="G111" s="2">
        <v>1.00407966312484E-4</v>
      </c>
      <c r="H111" s="2">
        <v>0.19584748080585501</v>
      </c>
      <c r="I111" s="2">
        <v>0.68296289789432496</v>
      </c>
      <c r="J111" s="2">
        <v>149.13251276597001</v>
      </c>
      <c r="K111" s="2">
        <v>149.13251276597001</v>
      </c>
      <c r="L111" s="2">
        <v>121.001847923577</v>
      </c>
      <c r="M111" s="2">
        <v>98.436143605722805</v>
      </c>
      <c r="N111" s="2">
        <v>21624.384706179098</v>
      </c>
      <c r="O111" s="2">
        <v>17.931080988412301</v>
      </c>
      <c r="P111" s="2">
        <v>43105.8907036534</v>
      </c>
      <c r="Q111" s="2">
        <v>184779.23156798701</v>
      </c>
      <c r="R111" s="2">
        <v>26632420.340930201</v>
      </c>
      <c r="S111" s="2">
        <v>26632420.340930201</v>
      </c>
      <c r="T111" s="2">
        <v>1</v>
      </c>
      <c r="U111" s="2">
        <v>4.0000000000000001E-3</v>
      </c>
      <c r="V111" s="2">
        <v>40825.791082608601</v>
      </c>
      <c r="W111" s="2">
        <v>4.0000000000000001E-3</v>
      </c>
      <c r="X111" s="2">
        <v>6.35956977429717</v>
      </c>
      <c r="Y111" s="2">
        <v>6.35956977429717</v>
      </c>
      <c r="Z111" s="2">
        <v>5.58877403948558</v>
      </c>
      <c r="AA111" s="2">
        <v>3.99676866495534</v>
      </c>
      <c r="AB111" s="2">
        <v>12.6251854550462</v>
      </c>
      <c r="AC111" s="2">
        <v>12.6251854550462</v>
      </c>
      <c r="AD111" s="2">
        <v>12.6251854550462</v>
      </c>
      <c r="AE111" s="2">
        <v>12.6251854550462</v>
      </c>
      <c r="AF111" s="2">
        <v>272823.669560835</v>
      </c>
      <c r="AG111" s="2">
        <v>226.24018467981301</v>
      </c>
      <c r="AH111" s="2">
        <v>543836.93181881995</v>
      </c>
      <c r="AI111" s="2">
        <v>2331235.6546855201</v>
      </c>
      <c r="AJ111" s="2">
        <v>130.14775753662701</v>
      </c>
      <c r="AK111" s="2">
        <v>130.14775753662701</v>
      </c>
      <c r="AL111" s="2">
        <v>102.787888429045</v>
      </c>
      <c r="AM111" s="2">
        <v>81.814189485721201</v>
      </c>
      <c r="AN111" s="2">
        <v>136.50732731092401</v>
      </c>
      <c r="AO111" s="2">
        <v>136.50732731092401</v>
      </c>
      <c r="AP111" s="2">
        <v>108.37666246853099</v>
      </c>
      <c r="AQ111" s="2">
        <v>85.810958150676498</v>
      </c>
      <c r="AR111" s="2">
        <v>3224898.8282505102</v>
      </c>
      <c r="AS111" s="2">
        <v>2674.1071644120502</v>
      </c>
      <c r="AT111" s="2">
        <v>5215892.43153382</v>
      </c>
      <c r="AU111" s="2">
        <v>18188954.9739815</v>
      </c>
      <c r="AV111" s="2">
        <v>1.04895828640586</v>
      </c>
      <c r="AW111" s="2">
        <v>1.04895828640586</v>
      </c>
      <c r="AX111" s="2">
        <v>1.05446842624023</v>
      </c>
      <c r="AY111" s="2">
        <v>1.0489474899928699</v>
      </c>
      <c r="AZ111" s="2">
        <v>1.09532138036158</v>
      </c>
      <c r="BA111" s="2">
        <v>1.09532138036158</v>
      </c>
      <c r="BB111" s="2">
        <v>1.0617298949902001</v>
      </c>
      <c r="BC111" s="2">
        <v>1.0554803377425099</v>
      </c>
      <c r="BD111" s="2">
        <v>1.0419526561916399</v>
      </c>
      <c r="BE111" s="2">
        <v>1.0419526561916399</v>
      </c>
      <c r="BF111" s="2">
        <v>1.0523588051302299</v>
      </c>
      <c r="BG111" s="2">
        <v>1.0457207807369799</v>
      </c>
      <c r="BH111" s="2">
        <v>0.15192504600000001</v>
      </c>
      <c r="BI111" s="2">
        <v>0.15192504600000001</v>
      </c>
      <c r="BJ111" s="2">
        <v>0.15122007300000001</v>
      </c>
      <c r="BK111" s="2">
        <v>0.19096596699999999</v>
      </c>
      <c r="BL111" s="2">
        <v>0.184118371</v>
      </c>
      <c r="BM111" s="2">
        <v>0.184118371</v>
      </c>
      <c r="BN111" s="2">
        <v>0.14526681899999999</v>
      </c>
      <c r="BO111" s="2">
        <v>0.18154208499999999</v>
      </c>
      <c r="BP111" s="2">
        <v>0.145164612</v>
      </c>
      <c r="BQ111" s="2">
        <v>0.145164612</v>
      </c>
      <c r="BR111" s="2">
        <v>0.152841594</v>
      </c>
      <c r="BS111" s="2">
        <v>0.19537253399999999</v>
      </c>
      <c r="BT111" s="2">
        <v>0.113948431</v>
      </c>
      <c r="BU111" s="2">
        <v>0.113948431</v>
      </c>
      <c r="BV111" s="2">
        <v>0.19592215599999999</v>
      </c>
      <c r="BW111" s="2">
        <v>0.28392197299999999</v>
      </c>
      <c r="BX111" s="2">
        <v>12.6251854550462</v>
      </c>
      <c r="BY111" s="2">
        <v>12.6251854550462</v>
      </c>
      <c r="BZ111" s="2">
        <v>12.6251854550462</v>
      </c>
      <c r="CA111" s="2">
        <v>12.6251854550462</v>
      </c>
      <c r="CB111" s="2">
        <v>272823.669560835</v>
      </c>
      <c r="CC111" s="2">
        <v>226.24018467981301</v>
      </c>
      <c r="CD111" s="2">
        <v>543836.93181881995</v>
      </c>
      <c r="CE111" s="2">
        <v>2331235.6546855201</v>
      </c>
      <c r="CG111" s="2">
        <f t="shared" si="11"/>
        <v>554193.13201215537</v>
      </c>
      <c r="CH111" s="2">
        <f t="shared" si="12"/>
        <v>3148122.4962498546</v>
      </c>
      <c r="CI111" s="2">
        <f t="shared" si="13"/>
        <v>249527.43805880792</v>
      </c>
      <c r="CJ111" s="2">
        <f t="shared" si="14"/>
        <v>27.030480882723872</v>
      </c>
      <c r="CK111" s="2">
        <f t="shared" si="15"/>
        <v>2.2413851235515377E-2</v>
      </c>
      <c r="CL111" s="2">
        <f t="shared" si="16"/>
        <v>28.036351677172942</v>
      </c>
      <c r="CM111" s="2">
        <f t="shared" si="17"/>
        <v>28.770608262823981</v>
      </c>
      <c r="CN111" s="2">
        <f t="shared" si="18"/>
        <v>249509.50697781949</v>
      </c>
    </row>
    <row r="112" spans="1:92" x14ac:dyDescent="0.45">
      <c r="A112" s="2">
        <v>547</v>
      </c>
      <c r="B112" s="2" t="s">
        <v>147</v>
      </c>
      <c r="C112" s="2">
        <v>2</v>
      </c>
      <c r="D112" s="2">
        <v>2034</v>
      </c>
      <c r="E112" s="2">
        <v>2032</v>
      </c>
      <c r="F112" s="2">
        <v>0.12106811553696201</v>
      </c>
      <c r="G112" s="2">
        <v>1.0038909942025E-4</v>
      </c>
      <c r="H112" s="2">
        <v>0.195833864290438</v>
      </c>
      <c r="I112" s="2">
        <v>0.68299763107317801</v>
      </c>
      <c r="J112" s="2">
        <v>149.20990417060301</v>
      </c>
      <c r="K112" s="2">
        <v>149.20990417060301</v>
      </c>
      <c r="L112" s="2">
        <v>121.076918393748</v>
      </c>
      <c r="M112" s="2">
        <v>98.509124152264604</v>
      </c>
      <c r="N112" s="2">
        <v>21640.347441372302</v>
      </c>
      <c r="O112" s="2">
        <v>17.944072071704401</v>
      </c>
      <c r="P112" s="2">
        <v>43137.8536685789</v>
      </c>
      <c r="Q112" s="2">
        <v>184916.14786053999</v>
      </c>
      <c r="R112" s="2">
        <v>26670557.7568844</v>
      </c>
      <c r="S112" s="2">
        <v>26670557.7568844</v>
      </c>
      <c r="T112" s="2">
        <v>1</v>
      </c>
      <c r="U112" s="2">
        <v>4.0000000000000001E-3</v>
      </c>
      <c r="V112" s="2">
        <v>41105.841614261401</v>
      </c>
      <c r="W112" s="2">
        <v>4.0000000000000001E-3</v>
      </c>
      <c r="X112" s="2">
        <v>6.3718111885597901</v>
      </c>
      <c r="Y112" s="2">
        <v>6.3718111885597901</v>
      </c>
      <c r="Z112" s="2">
        <v>5.5986945192872</v>
      </c>
      <c r="AA112" s="2">
        <v>4.0045992211272399</v>
      </c>
      <c r="AB112" s="2">
        <v>12.690335445416199</v>
      </c>
      <c r="AC112" s="2">
        <v>12.690335445416199</v>
      </c>
      <c r="AD112" s="2">
        <v>12.690335445416199</v>
      </c>
      <c r="AE112" s="2">
        <v>12.690335445416199</v>
      </c>
      <c r="AF112" s="2">
        <v>274420.69572214002</v>
      </c>
      <c r="AG112" s="2">
        <v>227.551432641877</v>
      </c>
      <c r="AH112" s="2">
        <v>547028.212702811</v>
      </c>
      <c r="AI112" s="2">
        <v>2344910.4319440001</v>
      </c>
      <c r="AJ112" s="2">
        <v>130.14775753662701</v>
      </c>
      <c r="AK112" s="2">
        <v>130.14775753662701</v>
      </c>
      <c r="AL112" s="2">
        <v>102.787888429045</v>
      </c>
      <c r="AM112" s="2">
        <v>81.814189485721201</v>
      </c>
      <c r="AN112" s="2">
        <v>136.51956872518599</v>
      </c>
      <c r="AO112" s="2">
        <v>136.51956872518599</v>
      </c>
      <c r="AP112" s="2">
        <v>108.38658294833201</v>
      </c>
      <c r="AQ112" s="2">
        <v>85.818788706848395</v>
      </c>
      <c r="AR112" s="2">
        <v>3228954.16794573</v>
      </c>
      <c r="AS112" s="2">
        <v>2677.4332742494098</v>
      </c>
      <c r="AT112" s="2">
        <v>5222998.3883119998</v>
      </c>
      <c r="AU112" s="2">
        <v>18215927.767352499</v>
      </c>
      <c r="AV112" s="2">
        <v>1.04905894830518</v>
      </c>
      <c r="AW112" s="2">
        <v>1.04905894830518</v>
      </c>
      <c r="AX112" s="2">
        <v>1.0545700715555399</v>
      </c>
      <c r="AY112" s="2">
        <v>1.0490485313275699</v>
      </c>
      <c r="AZ112" s="2">
        <v>1.0954264914341001</v>
      </c>
      <c r="BA112" s="2">
        <v>1.0954264914341001</v>
      </c>
      <c r="BB112" s="2">
        <v>1.06183224027362</v>
      </c>
      <c r="BC112" s="2">
        <v>1.0555820083629199</v>
      </c>
      <c r="BD112" s="2">
        <v>1.04205264580489</v>
      </c>
      <c r="BE112" s="2">
        <v>1.04205264580489</v>
      </c>
      <c r="BF112" s="2">
        <v>1.0524602470889499</v>
      </c>
      <c r="BG112" s="2">
        <v>1.04582151125441</v>
      </c>
      <c r="BH112" s="2">
        <v>0.15192504600000001</v>
      </c>
      <c r="BI112" s="2">
        <v>0.15192504600000001</v>
      </c>
      <c r="BJ112" s="2">
        <v>0.15122007300000001</v>
      </c>
      <c r="BK112" s="2">
        <v>0.19096596699999999</v>
      </c>
      <c r="BL112" s="2">
        <v>0.184118371</v>
      </c>
      <c r="BM112" s="2">
        <v>0.184118371</v>
      </c>
      <c r="BN112" s="2">
        <v>0.14526681899999999</v>
      </c>
      <c r="BO112" s="2">
        <v>0.18154208499999999</v>
      </c>
      <c r="BP112" s="2">
        <v>0.145164612</v>
      </c>
      <c r="BQ112" s="2">
        <v>0.145164612</v>
      </c>
      <c r="BR112" s="2">
        <v>0.152841594</v>
      </c>
      <c r="BS112" s="2">
        <v>0.19537253399999999</v>
      </c>
      <c r="BT112" s="2">
        <v>0.113948431</v>
      </c>
      <c r="BU112" s="2">
        <v>0.113948431</v>
      </c>
      <c r="BV112" s="2">
        <v>0.19592215599999999</v>
      </c>
      <c r="BW112" s="2">
        <v>0.28392197299999999</v>
      </c>
      <c r="BX112" s="2">
        <v>12.690335445416199</v>
      </c>
      <c r="BY112" s="2">
        <v>12.690335445416199</v>
      </c>
      <c r="BZ112" s="2">
        <v>12.690335445416199</v>
      </c>
      <c r="CA112" s="2">
        <v>12.690335445416199</v>
      </c>
      <c r="CB112" s="2">
        <v>274420.69572214002</v>
      </c>
      <c r="CC112" s="2">
        <v>227.551432641877</v>
      </c>
      <c r="CD112" s="2">
        <v>547028.212702811</v>
      </c>
      <c r="CE112" s="2">
        <v>2344910.4319440001</v>
      </c>
      <c r="CG112" s="2">
        <f t="shared" si="11"/>
        <v>555734.55258952302</v>
      </c>
      <c r="CH112" s="2">
        <f t="shared" si="12"/>
        <v>3166586.8918015929</v>
      </c>
      <c r="CI112" s="2">
        <f t="shared" si="13"/>
        <v>249712.2930425629</v>
      </c>
      <c r="CJ112" s="2">
        <f t="shared" si="14"/>
        <v>27.050434301715377</v>
      </c>
      <c r="CK112" s="2">
        <f t="shared" si="15"/>
        <v>2.2430090089630501E-2</v>
      </c>
      <c r="CL112" s="2">
        <f t="shared" si="16"/>
        <v>28.057140597449692</v>
      </c>
      <c r="CM112" s="2">
        <f t="shared" si="17"/>
        <v>28.791926486654727</v>
      </c>
      <c r="CN112" s="2">
        <f t="shared" si="18"/>
        <v>249694.34897049121</v>
      </c>
    </row>
    <row r="113" spans="1:92" x14ac:dyDescent="0.45">
      <c r="A113" s="2">
        <v>569</v>
      </c>
      <c r="B113" s="2" t="s">
        <v>147</v>
      </c>
      <c r="C113" s="2">
        <v>2</v>
      </c>
      <c r="D113" s="2">
        <v>2035</v>
      </c>
      <c r="E113" s="2">
        <v>2033</v>
      </c>
      <c r="F113" s="2">
        <v>0.121049424506339</v>
      </c>
      <c r="G113" s="2">
        <v>1.00372493181975E-4</v>
      </c>
      <c r="H113" s="2">
        <v>0.19582168245258699</v>
      </c>
      <c r="I113" s="2">
        <v>0.68302852054788998</v>
      </c>
      <c r="J113" s="2">
        <v>149.28132303978899</v>
      </c>
      <c r="K113" s="2">
        <v>149.28132303978899</v>
      </c>
      <c r="L113" s="2">
        <v>121.145684249797</v>
      </c>
      <c r="M113" s="2">
        <v>98.575708715888496</v>
      </c>
      <c r="N113" s="2">
        <v>21656.354366360301</v>
      </c>
      <c r="O113" s="2">
        <v>17.957146759257</v>
      </c>
      <c r="P113" s="2">
        <v>43169.888405758298</v>
      </c>
      <c r="Q113" s="2">
        <v>185053.381737207</v>
      </c>
      <c r="R113" s="2">
        <v>26707183.823575001</v>
      </c>
      <c r="S113" s="2">
        <v>26707183.823575001</v>
      </c>
      <c r="T113" s="2">
        <v>1</v>
      </c>
      <c r="U113" s="2">
        <v>4.0000000000000001E-3</v>
      </c>
      <c r="V113" s="2">
        <v>41387.813193815498</v>
      </c>
      <c r="W113" s="2">
        <v>4.0000000000000001E-3</v>
      </c>
      <c r="X113" s="2">
        <v>6.3849121090254402</v>
      </c>
      <c r="Y113" s="2">
        <v>6.3849121090254402</v>
      </c>
      <c r="Z113" s="2">
        <v>5.6091424266158603</v>
      </c>
      <c r="AA113" s="2">
        <v>4.0128658360307901</v>
      </c>
      <c r="AB113" s="2">
        <v>12.7486533941365</v>
      </c>
      <c r="AC113" s="2">
        <v>12.7486533941365</v>
      </c>
      <c r="AD113" s="2">
        <v>12.7486533941365</v>
      </c>
      <c r="AE113" s="2">
        <v>12.7486533941365</v>
      </c>
      <c r="AF113" s="2">
        <v>275885.28885874501</v>
      </c>
      <c r="AG113" s="2">
        <v>228.76275532156399</v>
      </c>
      <c r="AH113" s="2">
        <v>549949.54458769201</v>
      </c>
      <c r="AI113" s="2">
        <v>2357431.8760529198</v>
      </c>
      <c r="AJ113" s="2">
        <v>130.14775753662701</v>
      </c>
      <c r="AK113" s="2">
        <v>130.14775753662701</v>
      </c>
      <c r="AL113" s="2">
        <v>102.787888429045</v>
      </c>
      <c r="AM113" s="2">
        <v>81.814189485721201</v>
      </c>
      <c r="AN113" s="2">
        <v>136.53266964565199</v>
      </c>
      <c r="AO113" s="2">
        <v>136.53266964565199</v>
      </c>
      <c r="AP113" s="2">
        <v>108.397030855661</v>
      </c>
      <c r="AQ113" s="2">
        <v>85.827055321751999</v>
      </c>
      <c r="AR113" s="2">
        <v>3232889.23202878</v>
      </c>
      <c r="AS113" s="2">
        <v>2680.6666262415501</v>
      </c>
      <c r="AT113" s="2">
        <v>5229845.6699029999</v>
      </c>
      <c r="AU113" s="2">
        <v>18241768.255017001</v>
      </c>
      <c r="AV113" s="2">
        <v>1.04915982408974</v>
      </c>
      <c r="AW113" s="2">
        <v>1.04915982408974</v>
      </c>
      <c r="AX113" s="2">
        <v>1.0546718794432</v>
      </c>
      <c r="AY113" s="2">
        <v>1.0491497417940301</v>
      </c>
      <c r="AZ113" s="2">
        <v>1.0955318258454001</v>
      </c>
      <c r="BA113" s="2">
        <v>1.0955318258454001</v>
      </c>
      <c r="BB113" s="2">
        <v>1.0619347492489399</v>
      </c>
      <c r="BC113" s="2">
        <v>1.05568384916842</v>
      </c>
      <c r="BD113" s="2">
        <v>1.0421528478749</v>
      </c>
      <c r="BE113" s="2">
        <v>1.0421528478749</v>
      </c>
      <c r="BF113" s="2">
        <v>1.0525618512947701</v>
      </c>
      <c r="BG113" s="2">
        <v>1.0459224103833</v>
      </c>
      <c r="BH113" s="2">
        <v>0.15192504600000001</v>
      </c>
      <c r="BI113" s="2">
        <v>0.15192504600000001</v>
      </c>
      <c r="BJ113" s="2">
        <v>0.15122007300000001</v>
      </c>
      <c r="BK113" s="2">
        <v>0.19096596699999999</v>
      </c>
      <c r="BL113" s="2">
        <v>0.184118371</v>
      </c>
      <c r="BM113" s="2">
        <v>0.184118371</v>
      </c>
      <c r="BN113" s="2">
        <v>0.14526681899999999</v>
      </c>
      <c r="BO113" s="2">
        <v>0.18154208499999999</v>
      </c>
      <c r="BP113" s="2">
        <v>0.145164612</v>
      </c>
      <c r="BQ113" s="2">
        <v>0.145164612</v>
      </c>
      <c r="BR113" s="2">
        <v>0.152841594</v>
      </c>
      <c r="BS113" s="2">
        <v>0.19537253399999999</v>
      </c>
      <c r="BT113" s="2">
        <v>0.113948431</v>
      </c>
      <c r="BU113" s="2">
        <v>0.113948431</v>
      </c>
      <c r="BV113" s="2">
        <v>0.19592215599999999</v>
      </c>
      <c r="BW113" s="2">
        <v>0.28392197299999999</v>
      </c>
      <c r="BX113" s="2">
        <v>12.7486533941365</v>
      </c>
      <c r="BY113" s="2">
        <v>12.7486533941365</v>
      </c>
      <c r="BZ113" s="2">
        <v>12.7486533941365</v>
      </c>
      <c r="CA113" s="2">
        <v>12.7486533941365</v>
      </c>
      <c r="CB113" s="2">
        <v>275885.28885874501</v>
      </c>
      <c r="CC113" s="2">
        <v>228.76275532156399</v>
      </c>
      <c r="CD113" s="2">
        <v>549949.54458769201</v>
      </c>
      <c r="CE113" s="2">
        <v>2357431.8760529198</v>
      </c>
      <c r="CG113" s="2">
        <f t="shared" si="11"/>
        <v>557280.56079977844</v>
      </c>
      <c r="CH113" s="2">
        <f t="shared" si="12"/>
        <v>3183495.4722546786</v>
      </c>
      <c r="CI113" s="2">
        <f t="shared" si="13"/>
        <v>249897.58165608486</v>
      </c>
      <c r="CJ113" s="2">
        <f t="shared" si="14"/>
        <v>27.070442957950377</v>
      </c>
      <c r="CK113" s="2">
        <f t="shared" si="15"/>
        <v>2.2446433449071251E-2</v>
      </c>
      <c r="CL113" s="2">
        <f t="shared" si="16"/>
        <v>28.077976198867187</v>
      </c>
      <c r="CM113" s="2">
        <f t="shared" si="17"/>
        <v>28.813294159160296</v>
      </c>
      <c r="CN113" s="2">
        <f t="shared" si="18"/>
        <v>249879.6245093256</v>
      </c>
    </row>
    <row r="114" spans="1:92" x14ac:dyDescent="0.45">
      <c r="A114" s="2">
        <v>591</v>
      </c>
      <c r="B114" s="2" t="s">
        <v>147</v>
      </c>
      <c r="C114" s="2">
        <v>2</v>
      </c>
      <c r="D114" s="2">
        <v>2036</v>
      </c>
      <c r="E114" s="2">
        <v>2034</v>
      </c>
      <c r="F114" s="2">
        <v>0.121032719258602</v>
      </c>
      <c r="G114" s="2">
        <v>1.00357664271179E-4</v>
      </c>
      <c r="H114" s="2">
        <v>0.19581079443445301</v>
      </c>
      <c r="I114" s="2">
        <v>0.68305612864267296</v>
      </c>
      <c r="J114" s="2">
        <v>149.34677099550899</v>
      </c>
      <c r="K114" s="2">
        <v>149.34677099550899</v>
      </c>
      <c r="L114" s="2">
        <v>121.208468066167</v>
      </c>
      <c r="M114" s="2">
        <v>98.636308366739996</v>
      </c>
      <c r="N114" s="2">
        <v>21672.402843873999</v>
      </c>
      <c r="O114" s="2">
        <v>17.970278961576501</v>
      </c>
      <c r="P114" s="2">
        <v>43201.992612800001</v>
      </c>
      <c r="Q114" s="2">
        <v>185190.92198535099</v>
      </c>
      <c r="R114" s="2">
        <v>26742383.417254601</v>
      </c>
      <c r="S114" s="2">
        <v>26742383.417254601</v>
      </c>
      <c r="T114" s="2">
        <v>1</v>
      </c>
      <c r="U114" s="2">
        <v>4.0000000000000001E-3</v>
      </c>
      <c r="V114" s="2">
        <v>41671.718998982098</v>
      </c>
      <c r="W114" s="2">
        <v>4.0000000000000001E-3</v>
      </c>
      <c r="X114" s="2">
        <v>6.3980408661747701</v>
      </c>
      <c r="Y114" s="2">
        <v>6.3980408661747701</v>
      </c>
      <c r="Z114" s="2">
        <v>5.6196070444142396</v>
      </c>
      <c r="AA114" s="2">
        <v>4.0211462883110398</v>
      </c>
      <c r="AB114" s="2">
        <v>12.8009725927077</v>
      </c>
      <c r="AC114" s="2">
        <v>12.8009725927077</v>
      </c>
      <c r="AD114" s="2">
        <v>12.8009725927077</v>
      </c>
      <c r="AE114" s="2">
        <v>12.8009725927077</v>
      </c>
      <c r="AF114" s="2">
        <v>277222.39870174503</v>
      </c>
      <c r="AG114" s="2">
        <v>229.86894350847999</v>
      </c>
      <c r="AH114" s="2">
        <v>552616.55831236497</v>
      </c>
      <c r="AI114" s="2">
        <v>2368863.2678058702</v>
      </c>
      <c r="AJ114" s="2">
        <v>130.14775753662701</v>
      </c>
      <c r="AK114" s="2">
        <v>130.14775753662701</v>
      </c>
      <c r="AL114" s="2">
        <v>102.787888429045</v>
      </c>
      <c r="AM114" s="2">
        <v>81.814189485721201</v>
      </c>
      <c r="AN114" s="2">
        <v>136.54579840280101</v>
      </c>
      <c r="AO114" s="2">
        <v>136.54579840280101</v>
      </c>
      <c r="AP114" s="2">
        <v>108.40749547345899</v>
      </c>
      <c r="AQ114" s="2">
        <v>85.835335774032202</v>
      </c>
      <c r="AR114" s="2">
        <v>3236703.3844464798</v>
      </c>
      <c r="AS114" s="2">
        <v>2683.8031367999902</v>
      </c>
      <c r="AT114" s="2">
        <v>5236447.3420033697</v>
      </c>
      <c r="AU114" s="2">
        <v>18266548.887667902</v>
      </c>
      <c r="AV114" s="2">
        <v>1.0492608967025501</v>
      </c>
      <c r="AW114" s="2">
        <v>1.0492608967025501</v>
      </c>
      <c r="AX114" s="2">
        <v>1.05477384224023</v>
      </c>
      <c r="AY114" s="2">
        <v>1.0492511127653701</v>
      </c>
      <c r="AZ114" s="2">
        <v>1.0956373657846199</v>
      </c>
      <c r="BA114" s="2">
        <v>1.0956373657846199</v>
      </c>
      <c r="BB114" s="2">
        <v>1.0620374142003799</v>
      </c>
      <c r="BC114" s="2">
        <v>1.0557858514784499</v>
      </c>
      <c r="BD114" s="2">
        <v>1.04225324545864</v>
      </c>
      <c r="BE114" s="2">
        <v>1.04225324545864</v>
      </c>
      <c r="BF114" s="2">
        <v>1.0526636101000399</v>
      </c>
      <c r="BG114" s="2">
        <v>1.0460234695233499</v>
      </c>
      <c r="BH114" s="2">
        <v>0.15192504600000001</v>
      </c>
      <c r="BI114" s="2">
        <v>0.15192504600000001</v>
      </c>
      <c r="BJ114" s="2">
        <v>0.15122007300000001</v>
      </c>
      <c r="BK114" s="2">
        <v>0.19096596699999999</v>
      </c>
      <c r="BL114" s="2">
        <v>0.184118371</v>
      </c>
      <c r="BM114" s="2">
        <v>0.184118371</v>
      </c>
      <c r="BN114" s="2">
        <v>0.14526681899999999</v>
      </c>
      <c r="BO114" s="2">
        <v>0.18154208499999999</v>
      </c>
      <c r="BP114" s="2">
        <v>0.145164612</v>
      </c>
      <c r="BQ114" s="2">
        <v>0.145164612</v>
      </c>
      <c r="BR114" s="2">
        <v>0.152841594</v>
      </c>
      <c r="BS114" s="2">
        <v>0.19537253399999999</v>
      </c>
      <c r="BT114" s="2">
        <v>0.113948431</v>
      </c>
      <c r="BU114" s="2">
        <v>0.113948431</v>
      </c>
      <c r="BV114" s="2">
        <v>0.19592215599999999</v>
      </c>
      <c r="BW114" s="2">
        <v>0.28392197299999999</v>
      </c>
      <c r="BX114" s="2">
        <v>12.8009725927077</v>
      </c>
      <c r="BY114" s="2">
        <v>12.8009725927077</v>
      </c>
      <c r="BZ114" s="2">
        <v>12.8009725927077</v>
      </c>
      <c r="CA114" s="2">
        <v>12.8009725927077</v>
      </c>
      <c r="CB114" s="2">
        <v>277222.39870174503</v>
      </c>
      <c r="CC114" s="2">
        <v>229.86894350847999</v>
      </c>
      <c r="CD114" s="2">
        <v>552616.55831236497</v>
      </c>
      <c r="CE114" s="2">
        <v>2368863.2678058702</v>
      </c>
      <c r="CG114" s="2">
        <f t="shared" si="11"/>
        <v>558831.02340435109</v>
      </c>
      <c r="CH114" s="2">
        <f t="shared" si="12"/>
        <v>3198932.0937634883</v>
      </c>
      <c r="CI114" s="2">
        <f t="shared" si="13"/>
        <v>250083.28772098655</v>
      </c>
      <c r="CJ114" s="2">
        <f t="shared" si="14"/>
        <v>27.090503554842499</v>
      </c>
      <c r="CK114" s="2">
        <f t="shared" si="15"/>
        <v>2.2462848701970625E-2</v>
      </c>
      <c r="CL114" s="2">
        <f t="shared" si="16"/>
        <v>28.098856983934958</v>
      </c>
      <c r="CM114" s="2">
        <f t="shared" si="17"/>
        <v>28.834709534503851</v>
      </c>
      <c r="CN114" s="2">
        <f t="shared" si="18"/>
        <v>250065.317442025</v>
      </c>
    </row>
    <row r="115" spans="1:92" x14ac:dyDescent="0.45">
      <c r="A115" s="2">
        <v>613</v>
      </c>
      <c r="B115" s="2" t="s">
        <v>147</v>
      </c>
      <c r="C115" s="2">
        <v>2</v>
      </c>
      <c r="D115" s="2">
        <v>2037</v>
      </c>
      <c r="E115" s="2">
        <v>2035</v>
      </c>
      <c r="F115" s="2">
        <v>0.121017887183804</v>
      </c>
      <c r="G115" s="2">
        <v>1.00344511655321E-4</v>
      </c>
      <c r="H115" s="2">
        <v>0.19580112744749001</v>
      </c>
      <c r="I115" s="2">
        <v>0.683080640857049</v>
      </c>
      <c r="J115" s="2">
        <v>149.40656959402099</v>
      </c>
      <c r="K115" s="2">
        <v>149.40656959402099</v>
      </c>
      <c r="L115" s="2">
        <v>121.26559283137701</v>
      </c>
      <c r="M115" s="2">
        <v>98.691246175203005</v>
      </c>
      <c r="N115" s="2">
        <v>21688.491299914898</v>
      </c>
      <c r="O115" s="2">
        <v>17.983466069980299</v>
      </c>
      <c r="P115" s="2">
        <v>43234.163882239103</v>
      </c>
      <c r="Q115" s="2">
        <v>185328.75781540401</v>
      </c>
      <c r="R115" s="2">
        <v>26776232.5074182</v>
      </c>
      <c r="S115" s="2">
        <v>26776232.5074182</v>
      </c>
      <c r="T115" s="2">
        <v>1</v>
      </c>
      <c r="U115" s="2">
        <v>4.0000000000000001E-3</v>
      </c>
      <c r="V115" s="2">
        <v>41957.572297867002</v>
      </c>
      <c r="W115" s="2">
        <v>4.0000000000000001E-3</v>
      </c>
      <c r="X115" s="2">
        <v>6.4111952400811001</v>
      </c>
      <c r="Y115" s="2">
        <v>6.4111952400811001</v>
      </c>
      <c r="Z115" s="2">
        <v>5.6300875850190302</v>
      </c>
      <c r="AA115" s="2">
        <v>4.0294398721690401</v>
      </c>
      <c r="AB115" s="2">
        <v>12.8476168173127</v>
      </c>
      <c r="AC115" s="2">
        <v>12.8476168173127</v>
      </c>
      <c r="AD115" s="2">
        <v>12.8476168173127</v>
      </c>
      <c r="AE115" s="2">
        <v>12.8476168173127</v>
      </c>
      <c r="AF115" s="2">
        <v>278438.72724853299</v>
      </c>
      <c r="AG115" s="2">
        <v>230.87525819855199</v>
      </c>
      <c r="AH115" s="2">
        <v>555042.64683363202</v>
      </c>
      <c r="AI115" s="2">
        <v>2379262.0037126499</v>
      </c>
      <c r="AJ115" s="2">
        <v>130.14775753662701</v>
      </c>
      <c r="AK115" s="2">
        <v>130.14775753662701</v>
      </c>
      <c r="AL115" s="2">
        <v>102.787888429045</v>
      </c>
      <c r="AM115" s="2">
        <v>81.814189485721201</v>
      </c>
      <c r="AN115" s="2">
        <v>136.558952776708</v>
      </c>
      <c r="AO115" s="2">
        <v>136.558952776708</v>
      </c>
      <c r="AP115" s="2">
        <v>108.417976014064</v>
      </c>
      <c r="AQ115" s="2">
        <v>85.843629357890194</v>
      </c>
      <c r="AR115" s="2">
        <v>3240403.0847900598</v>
      </c>
      <c r="AS115" s="2">
        <v>2686.8479749262401</v>
      </c>
      <c r="AT115" s="2">
        <v>5242816.5137486402</v>
      </c>
      <c r="AU115" s="2">
        <v>18290326.0609046</v>
      </c>
      <c r="AV115" s="2">
        <v>1.0493621558214099</v>
      </c>
      <c r="AW115" s="2">
        <v>1.0493621558214099</v>
      </c>
      <c r="AX115" s="2">
        <v>1.05487595196909</v>
      </c>
      <c r="AY115" s="2">
        <v>1.0493526359477501</v>
      </c>
      <c r="AZ115" s="2">
        <v>1.09574310047329</v>
      </c>
      <c r="BA115" s="2">
        <v>1.09574310047329</v>
      </c>
      <c r="BB115" s="2">
        <v>1.0621402270954901</v>
      </c>
      <c r="BC115" s="2">
        <v>1.0558880069474801</v>
      </c>
      <c r="BD115" s="2">
        <v>1.04235382830281</v>
      </c>
      <c r="BE115" s="2">
        <v>1.04235382830281</v>
      </c>
      <c r="BF115" s="2">
        <v>1.0527655155431801</v>
      </c>
      <c r="BG115" s="2">
        <v>1.0461246804062201</v>
      </c>
      <c r="BH115" s="2">
        <v>0.15192504600000001</v>
      </c>
      <c r="BI115" s="2">
        <v>0.15192504600000001</v>
      </c>
      <c r="BJ115" s="2">
        <v>0.15122007300000001</v>
      </c>
      <c r="BK115" s="2">
        <v>0.19096596699999999</v>
      </c>
      <c r="BL115" s="2">
        <v>0.184118371</v>
      </c>
      <c r="BM115" s="2">
        <v>0.184118371</v>
      </c>
      <c r="BN115" s="2">
        <v>0.14526681899999999</v>
      </c>
      <c r="BO115" s="2">
        <v>0.18154208499999999</v>
      </c>
      <c r="BP115" s="2">
        <v>0.145164612</v>
      </c>
      <c r="BQ115" s="2">
        <v>0.145164612</v>
      </c>
      <c r="BR115" s="2">
        <v>0.152841594</v>
      </c>
      <c r="BS115" s="2">
        <v>0.19537253399999999</v>
      </c>
      <c r="BT115" s="2">
        <v>0.113948431</v>
      </c>
      <c r="BU115" s="2">
        <v>0.113948431</v>
      </c>
      <c r="BV115" s="2">
        <v>0.19592215599999999</v>
      </c>
      <c r="BW115" s="2">
        <v>0.28392197299999999</v>
      </c>
      <c r="BX115" s="2">
        <v>12.8476168173127</v>
      </c>
      <c r="BY115" s="2">
        <v>12.8476168173127</v>
      </c>
      <c r="BZ115" s="2">
        <v>12.8476168173127</v>
      </c>
      <c r="CA115" s="2">
        <v>12.8476168173127</v>
      </c>
      <c r="CB115" s="2">
        <v>278438.72724853299</v>
      </c>
      <c r="CC115" s="2">
        <v>230.87525819855199</v>
      </c>
      <c r="CD115" s="2">
        <v>555042.64683363202</v>
      </c>
      <c r="CE115" s="2">
        <v>2379262.0037126499</v>
      </c>
      <c r="CG115" s="2">
        <f t="shared" si="11"/>
        <v>560385.82178863324</v>
      </c>
      <c r="CH115" s="2">
        <f t="shared" si="12"/>
        <v>3212974.2530530132</v>
      </c>
      <c r="CI115" s="2">
        <f t="shared" si="13"/>
        <v>250269.39646362799</v>
      </c>
      <c r="CJ115" s="2">
        <f t="shared" si="14"/>
        <v>27.110614124893623</v>
      </c>
      <c r="CK115" s="2">
        <f t="shared" si="15"/>
        <v>2.2479332587475375E-2</v>
      </c>
      <c r="CL115" s="2">
        <f t="shared" si="16"/>
        <v>28.119781386822179</v>
      </c>
      <c r="CM115" s="2">
        <f t="shared" si="17"/>
        <v>28.856170932721529</v>
      </c>
      <c r="CN115" s="2">
        <f t="shared" si="18"/>
        <v>250251.41299755801</v>
      </c>
    </row>
    <row r="116" spans="1:92" x14ac:dyDescent="0.45">
      <c r="A116" s="2">
        <v>635</v>
      </c>
      <c r="B116" s="2" t="s">
        <v>147</v>
      </c>
      <c r="C116" s="2">
        <v>2</v>
      </c>
      <c r="D116" s="2">
        <v>2038</v>
      </c>
      <c r="E116" s="2">
        <v>2036</v>
      </c>
      <c r="F116" s="2">
        <v>0.121004816170363</v>
      </c>
      <c r="G116" s="2">
        <v>1.0033293517843601E-4</v>
      </c>
      <c r="H116" s="2">
        <v>0.195792608400989</v>
      </c>
      <c r="I116" s="2">
        <v>0.68310224249346796</v>
      </c>
      <c r="J116" s="2">
        <v>149.46104479881399</v>
      </c>
      <c r="K116" s="2">
        <v>149.46104479881399</v>
      </c>
      <c r="L116" s="2">
        <v>121.317385032338</v>
      </c>
      <c r="M116" s="2">
        <v>98.740848769626993</v>
      </c>
      <c r="N116" s="2">
        <v>21704.618148576501</v>
      </c>
      <c r="O116" s="2">
        <v>17.996705541933501</v>
      </c>
      <c r="P116" s="2">
        <v>43266.399783407702</v>
      </c>
      <c r="Q116" s="2">
        <v>185466.87833698501</v>
      </c>
      <c r="R116" s="2">
        <v>26808808.178992599</v>
      </c>
      <c r="S116" s="2">
        <v>26808808.178992599</v>
      </c>
      <c r="T116" s="2">
        <v>1</v>
      </c>
      <c r="U116" s="2">
        <v>4.0000000000000001E-3</v>
      </c>
      <c r="V116" s="2">
        <v>42245.386449590398</v>
      </c>
      <c r="W116" s="2">
        <v>4.0000000000000001E-3</v>
      </c>
      <c r="X116" s="2">
        <v>6.4243738873309901</v>
      </c>
      <c r="Y116" s="2">
        <v>6.4243738873309901</v>
      </c>
      <c r="Z116" s="2">
        <v>5.6405832284365403</v>
      </c>
      <c r="AA116" s="2">
        <v>4.0377459090496002</v>
      </c>
      <c r="AB116" s="2">
        <v>12.8889133748562</v>
      </c>
      <c r="AC116" s="2">
        <v>12.8889133748562</v>
      </c>
      <c r="AD116" s="2">
        <v>12.8889133748562</v>
      </c>
      <c r="AE116" s="2">
        <v>12.8889133748562</v>
      </c>
      <c r="AF116" s="2">
        <v>279541.08559592598</v>
      </c>
      <c r="AG116" s="2">
        <v>231.78733635564299</v>
      </c>
      <c r="AH116" s="2">
        <v>557241.39311251696</v>
      </c>
      <c r="AI116" s="2">
        <v>2388686.3053524499</v>
      </c>
      <c r="AJ116" s="2">
        <v>130.14775753662701</v>
      </c>
      <c r="AK116" s="2">
        <v>130.14775753662701</v>
      </c>
      <c r="AL116" s="2">
        <v>102.787888429045</v>
      </c>
      <c r="AM116" s="2">
        <v>81.814189485721201</v>
      </c>
      <c r="AN116" s="2">
        <v>136.57213142395801</v>
      </c>
      <c r="AO116" s="2">
        <v>136.57213142395801</v>
      </c>
      <c r="AP116" s="2">
        <v>108.428471657481</v>
      </c>
      <c r="AQ116" s="2">
        <v>85.851935394770805</v>
      </c>
      <c r="AR116" s="2">
        <v>3243994.9054455501</v>
      </c>
      <c r="AS116" s="2">
        <v>2689.806413234</v>
      </c>
      <c r="AT116" s="2">
        <v>5248966.4814867396</v>
      </c>
      <c r="AU116" s="2">
        <v>18313156.985647101</v>
      </c>
      <c r="AV116" s="2">
        <v>1.0494635910746899</v>
      </c>
      <c r="AW116" s="2">
        <v>1.0494635910746899</v>
      </c>
      <c r="AX116" s="2">
        <v>1.05497820059851</v>
      </c>
      <c r="AY116" s="2">
        <v>1.04945430299373</v>
      </c>
      <c r="AZ116" s="2">
        <v>1.0958490190813801</v>
      </c>
      <c r="BA116" s="2">
        <v>1.0958490190813801</v>
      </c>
      <c r="BB116" s="2">
        <v>1.0622431798476799</v>
      </c>
      <c r="BC116" s="2">
        <v>1.0559903071760901</v>
      </c>
      <c r="BD116" s="2">
        <v>1.04245458610505</v>
      </c>
      <c r="BE116" s="2">
        <v>1.04245458610505</v>
      </c>
      <c r="BF116" s="2">
        <v>1.052867559609</v>
      </c>
      <c r="BG116" s="2">
        <v>1.04622603471014</v>
      </c>
      <c r="BH116" s="2">
        <v>0.15192504600000001</v>
      </c>
      <c r="BI116" s="2">
        <v>0.15192504600000001</v>
      </c>
      <c r="BJ116" s="2">
        <v>0.15122007300000001</v>
      </c>
      <c r="BK116" s="2">
        <v>0.19096596699999999</v>
      </c>
      <c r="BL116" s="2">
        <v>0.184118371</v>
      </c>
      <c r="BM116" s="2">
        <v>0.184118371</v>
      </c>
      <c r="BN116" s="2">
        <v>0.14526681899999999</v>
      </c>
      <c r="BO116" s="2">
        <v>0.18154208499999999</v>
      </c>
      <c r="BP116" s="2">
        <v>0.145164612</v>
      </c>
      <c r="BQ116" s="2">
        <v>0.145164612</v>
      </c>
      <c r="BR116" s="2">
        <v>0.152841594</v>
      </c>
      <c r="BS116" s="2">
        <v>0.19537253399999999</v>
      </c>
      <c r="BT116" s="2">
        <v>0.113948431</v>
      </c>
      <c r="BU116" s="2">
        <v>0.113948431</v>
      </c>
      <c r="BV116" s="2">
        <v>0.19592215599999999</v>
      </c>
      <c r="BW116" s="2">
        <v>0.28392197299999999</v>
      </c>
      <c r="BX116" s="2">
        <v>12.8889133748562</v>
      </c>
      <c r="BY116" s="2">
        <v>12.8889133748562</v>
      </c>
      <c r="BZ116" s="2">
        <v>12.8889133748562</v>
      </c>
      <c r="CA116" s="2">
        <v>12.8889133748562</v>
      </c>
      <c r="CB116" s="2">
        <v>279541.08559592598</v>
      </c>
      <c r="CC116" s="2">
        <v>231.78733635564299</v>
      </c>
      <c r="CD116" s="2">
        <v>557241.39311251696</v>
      </c>
      <c r="CE116" s="2">
        <v>2388686.3053524499</v>
      </c>
      <c r="CG116" s="2">
        <f t="shared" si="11"/>
        <v>561944.8359010662</v>
      </c>
      <c r="CH116" s="2">
        <f t="shared" si="12"/>
        <v>3225700.5713972487</v>
      </c>
      <c r="CI116" s="2">
        <f t="shared" si="13"/>
        <v>250455.89297451114</v>
      </c>
      <c r="CJ116" s="2">
        <f t="shared" si="14"/>
        <v>27.130772685720626</v>
      </c>
      <c r="CK116" s="2">
        <f t="shared" si="15"/>
        <v>2.2495881927416875E-2</v>
      </c>
      <c r="CL116" s="2">
        <f t="shared" si="16"/>
        <v>28.140747826606635</v>
      </c>
      <c r="CM116" s="2">
        <f t="shared" si="17"/>
        <v>28.877676658152591</v>
      </c>
      <c r="CN116" s="2">
        <f t="shared" si="18"/>
        <v>250437.89626896923</v>
      </c>
    </row>
    <row r="117" spans="1:92" x14ac:dyDescent="0.45">
      <c r="A117" s="2">
        <v>657</v>
      </c>
      <c r="B117" s="2" t="s">
        <v>147</v>
      </c>
      <c r="C117" s="2">
        <v>2</v>
      </c>
      <c r="D117" s="2">
        <v>2039</v>
      </c>
      <c r="E117" s="2">
        <v>2037</v>
      </c>
      <c r="F117" s="2">
        <v>0.12099340074808899</v>
      </c>
      <c r="G117" s="2">
        <v>1.0032284058178801E-4</v>
      </c>
      <c r="H117" s="2">
        <v>0.19578516854620601</v>
      </c>
      <c r="I117" s="2">
        <v>0.68312110786512203</v>
      </c>
      <c r="J117" s="2">
        <v>149.51050498323499</v>
      </c>
      <c r="K117" s="2">
        <v>149.51050498323499</v>
      </c>
      <c r="L117" s="2">
        <v>121.364153566723</v>
      </c>
      <c r="M117" s="2">
        <v>98.785425190263197</v>
      </c>
      <c r="N117" s="2">
        <v>21720.781893681698</v>
      </c>
      <c r="O117" s="2">
        <v>18.009994972936902</v>
      </c>
      <c r="P117" s="2">
        <v>43298.6980229654</v>
      </c>
      <c r="Q117" s="2">
        <v>185605.27327541899</v>
      </c>
      <c r="R117" s="2">
        <v>26840183.427163798</v>
      </c>
      <c r="S117" s="2">
        <v>26840183.427163798</v>
      </c>
      <c r="T117" s="2">
        <v>1</v>
      </c>
      <c r="U117" s="2">
        <v>4.0000000000000001E-3</v>
      </c>
      <c r="V117" s="2">
        <v>42535.174904911299</v>
      </c>
      <c r="W117" s="2">
        <v>4.0000000000000001E-3</v>
      </c>
      <c r="X117" s="2">
        <v>6.4375754580798397</v>
      </c>
      <c r="Y117" s="2">
        <v>6.4375754580798397</v>
      </c>
      <c r="Z117" s="2">
        <v>5.65109314914982</v>
      </c>
      <c r="AA117" s="2">
        <v>4.04606371601374</v>
      </c>
      <c r="AB117" s="2">
        <v>12.9251719885282</v>
      </c>
      <c r="AC117" s="2">
        <v>12.9251719885282</v>
      </c>
      <c r="AD117" s="2">
        <v>12.9251719885282</v>
      </c>
      <c r="AE117" s="2">
        <v>12.9251719885282</v>
      </c>
      <c r="AF117" s="2">
        <v>280535.92251568299</v>
      </c>
      <c r="AG117" s="2">
        <v>232.61051435639001</v>
      </c>
      <c r="AH117" s="2">
        <v>559225.65852496598</v>
      </c>
      <c r="AI117" s="2">
        <v>2397191.3006809801</v>
      </c>
      <c r="AJ117" s="2">
        <v>130.14775753662701</v>
      </c>
      <c r="AK117" s="2">
        <v>130.14775753662701</v>
      </c>
      <c r="AL117" s="2">
        <v>102.787888429045</v>
      </c>
      <c r="AM117" s="2">
        <v>81.814189485721201</v>
      </c>
      <c r="AN117" s="2">
        <v>136.58533299470699</v>
      </c>
      <c r="AO117" s="2">
        <v>136.58533299470699</v>
      </c>
      <c r="AP117" s="2">
        <v>108.438981578195</v>
      </c>
      <c r="AQ117" s="2">
        <v>85.860253201734906</v>
      </c>
      <c r="AR117" s="2">
        <v>3247485.06955506</v>
      </c>
      <c r="AS117" s="2">
        <v>2692.6834431493198</v>
      </c>
      <c r="AT117" s="2">
        <v>5254909.8360983701</v>
      </c>
      <c r="AU117" s="2">
        <v>18335095.8380672</v>
      </c>
      <c r="AV117" s="2">
        <v>1.0495651926805201</v>
      </c>
      <c r="AW117" s="2">
        <v>1.0495651926805201</v>
      </c>
      <c r="AX117" s="2">
        <v>1.05508058055263</v>
      </c>
      <c r="AY117" s="2">
        <v>1.0495561060296399</v>
      </c>
      <c r="AZ117" s="2">
        <v>1.09595511139466</v>
      </c>
      <c r="BA117" s="2">
        <v>1.09595511139466</v>
      </c>
      <c r="BB117" s="2">
        <v>1.0623462648289199</v>
      </c>
      <c r="BC117" s="2">
        <v>1.05609274424157</v>
      </c>
      <c r="BD117" s="2">
        <v>1.0425555091488301</v>
      </c>
      <c r="BE117" s="2">
        <v>1.0425555091488301</v>
      </c>
      <c r="BF117" s="2">
        <v>1.0529697347367699</v>
      </c>
      <c r="BG117" s="2">
        <v>1.04632752458566</v>
      </c>
      <c r="BH117" s="2">
        <v>0.15192504600000001</v>
      </c>
      <c r="BI117" s="2">
        <v>0.15192504600000001</v>
      </c>
      <c r="BJ117" s="2">
        <v>0.15122007300000001</v>
      </c>
      <c r="BK117" s="2">
        <v>0.19096596699999999</v>
      </c>
      <c r="BL117" s="2">
        <v>0.184118371</v>
      </c>
      <c r="BM117" s="2">
        <v>0.184118371</v>
      </c>
      <c r="BN117" s="2">
        <v>0.14526681899999999</v>
      </c>
      <c r="BO117" s="2">
        <v>0.18154208499999999</v>
      </c>
      <c r="BP117" s="2">
        <v>0.145164612</v>
      </c>
      <c r="BQ117" s="2">
        <v>0.145164612</v>
      </c>
      <c r="BR117" s="2">
        <v>0.152841594</v>
      </c>
      <c r="BS117" s="2">
        <v>0.19537253399999999</v>
      </c>
      <c r="BT117" s="2">
        <v>0.113948431</v>
      </c>
      <c r="BU117" s="2">
        <v>0.113948431</v>
      </c>
      <c r="BV117" s="2">
        <v>0.19592215599999999</v>
      </c>
      <c r="BW117" s="2">
        <v>0.28392197299999999</v>
      </c>
      <c r="BX117" s="2">
        <v>12.9251719885282</v>
      </c>
      <c r="BY117" s="2">
        <v>12.9251719885282</v>
      </c>
      <c r="BZ117" s="2">
        <v>12.9251719885282</v>
      </c>
      <c r="CA117" s="2">
        <v>12.9251719885282</v>
      </c>
      <c r="CB117" s="2">
        <v>280535.92251568299</v>
      </c>
      <c r="CC117" s="2">
        <v>232.61051435639001</v>
      </c>
      <c r="CD117" s="2">
        <v>559225.65852496598</v>
      </c>
      <c r="CE117" s="2">
        <v>2397191.3006809801</v>
      </c>
      <c r="CG117" s="2">
        <f t="shared" si="11"/>
        <v>563507.95249582792</v>
      </c>
      <c r="CH117" s="2">
        <f t="shared" si="12"/>
        <v>3237185.4922359856</v>
      </c>
      <c r="CI117" s="2">
        <f t="shared" si="13"/>
        <v>250642.76318703903</v>
      </c>
      <c r="CJ117" s="2">
        <f t="shared" si="14"/>
        <v>27.150977367102122</v>
      </c>
      <c r="CK117" s="2">
        <f t="shared" si="15"/>
        <v>2.2512493716171127E-2</v>
      </c>
      <c r="CL117" s="2">
        <f t="shared" si="16"/>
        <v>28.161754811684812</v>
      </c>
      <c r="CM117" s="2">
        <f t="shared" si="17"/>
        <v>28.899225111003346</v>
      </c>
      <c r="CN117" s="2">
        <f t="shared" si="18"/>
        <v>250624.7531920661</v>
      </c>
    </row>
    <row r="118" spans="1:92" x14ac:dyDescent="0.45">
      <c r="A118" s="2">
        <v>679</v>
      </c>
      <c r="B118" s="2" t="s">
        <v>147</v>
      </c>
      <c r="C118" s="2">
        <v>2</v>
      </c>
      <c r="D118" s="2">
        <v>2040</v>
      </c>
      <c r="E118" s="2">
        <v>2038</v>
      </c>
      <c r="F118" s="2">
        <v>0.120983541729966</v>
      </c>
      <c r="G118" s="2">
        <v>1.0031413919916E-4</v>
      </c>
      <c r="H118" s="2">
        <v>0.19577874322986699</v>
      </c>
      <c r="I118" s="2">
        <v>0.68313740090096597</v>
      </c>
      <c r="J118" s="2">
        <v>149.55524176589799</v>
      </c>
      <c r="K118" s="2">
        <v>149.55524176589799</v>
      </c>
      <c r="L118" s="2">
        <v>121.40619054752599</v>
      </c>
      <c r="M118" s="2">
        <v>98.825267684634696</v>
      </c>
      <c r="N118" s="2">
        <v>21736.981124202099</v>
      </c>
      <c r="O118" s="2">
        <v>18.023332091976801</v>
      </c>
      <c r="P118" s="2">
        <v>43331.056437795698</v>
      </c>
      <c r="Q118" s="2">
        <v>185743.93293988</v>
      </c>
      <c r="R118" s="2">
        <v>26870427.339172401</v>
      </c>
      <c r="S118" s="2">
        <v>26870427.339172401</v>
      </c>
      <c r="T118" s="2">
        <v>1</v>
      </c>
      <c r="U118" s="2">
        <v>4.0000000000000001E-3</v>
      </c>
      <c r="V118" s="2">
        <v>42826.9512068564</v>
      </c>
      <c r="W118" s="2">
        <v>4.0000000000000001E-3</v>
      </c>
      <c r="X118" s="2">
        <v>6.4507986792408198</v>
      </c>
      <c r="Y118" s="2">
        <v>6.4507986792408198</v>
      </c>
      <c r="Z118" s="2">
        <v>5.6616165684509996</v>
      </c>
      <c r="AA118" s="2">
        <v>4.05439264888357</v>
      </c>
      <c r="AB118" s="2">
        <v>12.95668555003</v>
      </c>
      <c r="AC118" s="2">
        <v>12.95668555003</v>
      </c>
      <c r="AD118" s="2">
        <v>12.95668555003</v>
      </c>
      <c r="AE118" s="2">
        <v>12.95668555003</v>
      </c>
      <c r="AF118" s="2">
        <v>281429.34089721902</v>
      </c>
      <c r="AG118" s="2">
        <v>233.349841621964</v>
      </c>
      <c r="AH118" s="2">
        <v>561007.61500926898</v>
      </c>
      <c r="AI118" s="2">
        <v>2404829.1622569901</v>
      </c>
      <c r="AJ118" s="2">
        <v>130.14775753662701</v>
      </c>
      <c r="AK118" s="2">
        <v>130.14775753662701</v>
      </c>
      <c r="AL118" s="2">
        <v>102.787888429045</v>
      </c>
      <c r="AM118" s="2">
        <v>81.814189485721201</v>
      </c>
      <c r="AN118" s="2">
        <v>136.598556215868</v>
      </c>
      <c r="AO118" s="2">
        <v>136.598556215868</v>
      </c>
      <c r="AP118" s="2">
        <v>108.44950499749601</v>
      </c>
      <c r="AQ118" s="2">
        <v>85.868582134604694</v>
      </c>
      <c r="AR118" s="2">
        <v>3250879.4672908001</v>
      </c>
      <c r="AS118" s="2">
        <v>2695.4837884426702</v>
      </c>
      <c r="AT118" s="2">
        <v>5260658.4945126502</v>
      </c>
      <c r="AU118" s="2">
        <v>18356193.8935805</v>
      </c>
      <c r="AV118" s="2">
        <v>1.04966695141628</v>
      </c>
      <c r="AW118" s="2">
        <v>1.04966695141628</v>
      </c>
      <c r="AX118" s="2">
        <v>1.05518308468708</v>
      </c>
      <c r="AY118" s="2">
        <v>1.0496580376307201</v>
      </c>
      <c r="AZ118" s="2">
        <v>1.0960613677829001</v>
      </c>
      <c r="BA118" s="2">
        <v>1.0960613677829001</v>
      </c>
      <c r="BB118" s="2">
        <v>1.0624494748456399</v>
      </c>
      <c r="BC118" s="2">
        <v>1.05619531067294</v>
      </c>
      <c r="BD118" s="2">
        <v>1.04265658827314</v>
      </c>
      <c r="BE118" s="2">
        <v>1.04265658827314</v>
      </c>
      <c r="BF118" s="2">
        <v>1.0530720337964301</v>
      </c>
      <c r="BG118" s="2">
        <v>1.04642914263088</v>
      </c>
      <c r="BH118" s="2">
        <v>0.15192504600000001</v>
      </c>
      <c r="BI118" s="2">
        <v>0.15192504600000001</v>
      </c>
      <c r="BJ118" s="2">
        <v>0.15122007300000001</v>
      </c>
      <c r="BK118" s="2">
        <v>0.19096596699999999</v>
      </c>
      <c r="BL118" s="2">
        <v>0.184118371</v>
      </c>
      <c r="BM118" s="2">
        <v>0.184118371</v>
      </c>
      <c r="BN118" s="2">
        <v>0.14526681899999999</v>
      </c>
      <c r="BO118" s="2">
        <v>0.18154208499999999</v>
      </c>
      <c r="BP118" s="2">
        <v>0.145164612</v>
      </c>
      <c r="BQ118" s="2">
        <v>0.145164612</v>
      </c>
      <c r="BR118" s="2">
        <v>0.152841594</v>
      </c>
      <c r="BS118" s="2">
        <v>0.19537253399999999</v>
      </c>
      <c r="BT118" s="2">
        <v>0.113948431</v>
      </c>
      <c r="BU118" s="2">
        <v>0.113948431</v>
      </c>
      <c r="BV118" s="2">
        <v>0.19592215599999999</v>
      </c>
      <c r="BW118" s="2">
        <v>0.28392197299999999</v>
      </c>
      <c r="BX118" s="2">
        <v>12.95668555003</v>
      </c>
      <c r="BY118" s="2">
        <v>12.95668555003</v>
      </c>
      <c r="BZ118" s="2">
        <v>12.95668555003</v>
      </c>
      <c r="CA118" s="2">
        <v>12.95668555003</v>
      </c>
      <c r="CB118" s="2">
        <v>281429.34089721902</v>
      </c>
      <c r="CC118" s="2">
        <v>233.349841621964</v>
      </c>
      <c r="CD118" s="2">
        <v>561007.61500926898</v>
      </c>
      <c r="CE118" s="2">
        <v>2404829.1622569901</v>
      </c>
      <c r="CG118" s="2">
        <f t="shared" si="11"/>
        <v>565075.0647865443</v>
      </c>
      <c r="CH118" s="2">
        <f t="shared" si="12"/>
        <v>3247499.4680051003</v>
      </c>
      <c r="CI118" s="2">
        <f t="shared" si="13"/>
        <v>250829.99383396978</v>
      </c>
      <c r="CJ118" s="2">
        <f t="shared" si="14"/>
        <v>27.171226405252625</v>
      </c>
      <c r="CK118" s="2">
        <f t="shared" si="15"/>
        <v>2.2529165114971002E-2</v>
      </c>
      <c r="CL118" s="2">
        <f t="shared" si="16"/>
        <v>28.182800935151672</v>
      </c>
      <c r="CM118" s="2">
        <f t="shared" si="17"/>
        <v>28.920814782386923</v>
      </c>
      <c r="CN118" s="2">
        <f t="shared" si="18"/>
        <v>250811.9705018778</v>
      </c>
    </row>
    <row r="119" spans="1:92" x14ac:dyDescent="0.45">
      <c r="A119" s="2">
        <v>701</v>
      </c>
      <c r="B119" s="2" t="s">
        <v>147</v>
      </c>
      <c r="C119" s="2">
        <v>2</v>
      </c>
      <c r="D119" s="2">
        <v>2041</v>
      </c>
      <c r="E119" s="2">
        <v>2039</v>
      </c>
      <c r="F119" s="2">
        <v>0.120975145805838</v>
      </c>
      <c r="G119" s="2">
        <v>1.0030674759797999E-4</v>
      </c>
      <c r="H119" s="2">
        <v>0.195773271629197</v>
      </c>
      <c r="I119" s="2">
        <v>0.68315127581736601</v>
      </c>
      <c r="J119" s="2">
        <v>149.59553091249799</v>
      </c>
      <c r="K119" s="2">
        <v>149.59553091249799</v>
      </c>
      <c r="L119" s="2">
        <v>121.44377220639301</v>
      </c>
      <c r="M119" s="2">
        <v>98.860652611291698</v>
      </c>
      <c r="N119" s="2">
        <v>21753.214509185302</v>
      </c>
      <c r="O119" s="2">
        <v>18.036714753951301</v>
      </c>
      <c r="P119" s="2">
        <v>43363.472987309302</v>
      </c>
      <c r="Q119" s="2">
        <v>185882.848188818</v>
      </c>
      <c r="R119" s="2">
        <v>26899605.302215699</v>
      </c>
      <c r="S119" s="2">
        <v>26899605.302215699</v>
      </c>
      <c r="T119" s="2">
        <v>1</v>
      </c>
      <c r="U119" s="2">
        <v>4.0000000000000001E-3</v>
      </c>
      <c r="V119" s="2">
        <v>43120.7289913524</v>
      </c>
      <c r="W119" s="2">
        <v>4.0000000000000001E-3</v>
      </c>
      <c r="X119" s="2">
        <v>6.4640423505103097</v>
      </c>
      <c r="Y119" s="2">
        <v>6.4640423505103097</v>
      </c>
      <c r="Z119" s="2">
        <v>5.67215275198632</v>
      </c>
      <c r="AA119" s="2">
        <v>4.0627321002091596</v>
      </c>
      <c r="AB119" s="2">
        <v>12.983731025361299</v>
      </c>
      <c r="AC119" s="2">
        <v>12.983731025361299</v>
      </c>
      <c r="AD119" s="2">
        <v>12.983731025361299</v>
      </c>
      <c r="AE119" s="2">
        <v>12.983731025361299</v>
      </c>
      <c r="AF119" s="2">
        <v>282227.11621999601</v>
      </c>
      <c r="AG119" s="2">
        <v>234.01009606298999</v>
      </c>
      <c r="AH119" s="2">
        <v>562598.78183309105</v>
      </c>
      <c r="AI119" s="2">
        <v>2411649.2648841501</v>
      </c>
      <c r="AJ119" s="2">
        <v>130.14775753662701</v>
      </c>
      <c r="AK119" s="2">
        <v>130.14775753662701</v>
      </c>
      <c r="AL119" s="2">
        <v>102.787888429045</v>
      </c>
      <c r="AM119" s="2">
        <v>81.814189485721201</v>
      </c>
      <c r="AN119" s="2">
        <v>136.61179988713701</v>
      </c>
      <c r="AO119" s="2">
        <v>136.61179988713701</v>
      </c>
      <c r="AP119" s="2">
        <v>108.460041181031</v>
      </c>
      <c r="AQ119" s="2">
        <v>85.876921585930305</v>
      </c>
      <c r="AR119" s="2">
        <v>3254183.6735550598</v>
      </c>
      <c r="AS119" s="2">
        <v>2698.21191953465</v>
      </c>
      <c r="AT119" s="2">
        <v>5266223.7355488697</v>
      </c>
      <c r="AU119" s="2">
        <v>18376499.681192201</v>
      </c>
      <c r="AV119" s="2">
        <v>1.04976885858507</v>
      </c>
      <c r="AW119" s="2">
        <v>1.04976885858507</v>
      </c>
      <c r="AX119" s="2">
        <v>1.0552857062633301</v>
      </c>
      <c r="AY119" s="2">
        <v>1.04976009079438</v>
      </c>
      <c r="AZ119" s="2">
        <v>1.0961677791647799</v>
      </c>
      <c r="BA119" s="2">
        <v>1.0961677791647799</v>
      </c>
      <c r="BB119" s="2">
        <v>1.0625528031129099</v>
      </c>
      <c r="BC119" s="2">
        <v>1.0562979994239701</v>
      </c>
      <c r="BD119" s="2">
        <v>1.0427578148391301</v>
      </c>
      <c r="BE119" s="2">
        <v>1.0427578148391301</v>
      </c>
      <c r="BF119" s="2">
        <v>1.0531744500629401</v>
      </c>
      <c r="BG119" s="2">
        <v>1.0465308818647301</v>
      </c>
      <c r="BH119" s="2">
        <v>0.15192504600000001</v>
      </c>
      <c r="BI119" s="2">
        <v>0.15192504600000001</v>
      </c>
      <c r="BJ119" s="2">
        <v>0.15122007300000001</v>
      </c>
      <c r="BK119" s="2">
        <v>0.19096596699999999</v>
      </c>
      <c r="BL119" s="2">
        <v>0.184118371</v>
      </c>
      <c r="BM119" s="2">
        <v>0.184118371</v>
      </c>
      <c r="BN119" s="2">
        <v>0.14526681899999999</v>
      </c>
      <c r="BO119" s="2">
        <v>0.18154208499999999</v>
      </c>
      <c r="BP119" s="2">
        <v>0.145164612</v>
      </c>
      <c r="BQ119" s="2">
        <v>0.145164612</v>
      </c>
      <c r="BR119" s="2">
        <v>0.152841594</v>
      </c>
      <c r="BS119" s="2">
        <v>0.19537253399999999</v>
      </c>
      <c r="BT119" s="2">
        <v>0.113948431</v>
      </c>
      <c r="BU119" s="2">
        <v>0.113948431</v>
      </c>
      <c r="BV119" s="2">
        <v>0.19592215599999999</v>
      </c>
      <c r="BW119" s="2">
        <v>0.28392197299999999</v>
      </c>
      <c r="BX119" s="2">
        <v>12.983731025361299</v>
      </c>
      <c r="BY119" s="2">
        <v>12.983731025361299</v>
      </c>
      <c r="BZ119" s="2">
        <v>12.983731025361299</v>
      </c>
      <c r="CA119" s="2">
        <v>12.983731025361299</v>
      </c>
      <c r="CB119" s="2">
        <v>282227.11621999601</v>
      </c>
      <c r="CC119" s="2">
        <v>234.01009606298999</v>
      </c>
      <c r="CD119" s="2">
        <v>562598.78183309105</v>
      </c>
      <c r="CE119" s="2">
        <v>2411649.2648841501</v>
      </c>
      <c r="CG119" s="2">
        <f t="shared" si="11"/>
        <v>566646.07206572348</v>
      </c>
      <c r="CH119" s="2">
        <f t="shared" si="12"/>
        <v>3256709.1730332999</v>
      </c>
      <c r="CI119" s="2">
        <f t="shared" si="13"/>
        <v>251017.57240006654</v>
      </c>
      <c r="CJ119" s="2">
        <f t="shared" si="14"/>
        <v>27.191518136481626</v>
      </c>
      <c r="CK119" s="2">
        <f t="shared" si="15"/>
        <v>2.2545893442439128E-2</v>
      </c>
      <c r="CL119" s="2">
        <f t="shared" si="16"/>
        <v>28.203884869794667</v>
      </c>
      <c r="CM119" s="2">
        <f t="shared" si="17"/>
        <v>28.942444248940131</v>
      </c>
      <c r="CN119" s="2">
        <f t="shared" si="18"/>
        <v>250999.53568531258</v>
      </c>
    </row>
    <row r="120" spans="1:92" x14ac:dyDescent="0.45">
      <c r="A120" s="2">
        <v>723</v>
      </c>
      <c r="B120" s="2" t="s">
        <v>147</v>
      </c>
      <c r="C120" s="2">
        <v>2</v>
      </c>
      <c r="D120" s="2">
        <v>2042</v>
      </c>
      <c r="E120" s="2">
        <v>2040</v>
      </c>
      <c r="F120" s="2">
        <v>0.120968125168381</v>
      </c>
      <c r="G120" s="2">
        <v>1.00300587248608E-4</v>
      </c>
      <c r="H120" s="2">
        <v>0.19576869650815801</v>
      </c>
      <c r="I120" s="2">
        <v>0.68316287773621098</v>
      </c>
      <c r="J120" s="2">
        <v>149.63163318055101</v>
      </c>
      <c r="K120" s="2">
        <v>149.63163318055101</v>
      </c>
      <c r="L120" s="2">
        <v>121.47715974008</v>
      </c>
      <c r="M120" s="2">
        <v>98.891841286718602</v>
      </c>
      <c r="N120" s="2">
        <v>21769.4807930557</v>
      </c>
      <c r="O120" s="2">
        <v>18.0501409325928</v>
      </c>
      <c r="P120" s="2">
        <v>43395.945746309197</v>
      </c>
      <c r="Q120" s="2">
        <v>186022.01039790199</v>
      </c>
      <c r="R120" s="2">
        <v>26927779.1982264</v>
      </c>
      <c r="S120" s="2">
        <v>26927779.1982264</v>
      </c>
      <c r="T120" s="2">
        <v>1</v>
      </c>
      <c r="U120" s="2">
        <v>4.0000000000000001E-3</v>
      </c>
      <c r="V120" s="2">
        <v>43416.521987863998</v>
      </c>
      <c r="W120" s="2">
        <v>4.0000000000000001E-3</v>
      </c>
      <c r="X120" s="2">
        <v>6.4773053400055201</v>
      </c>
      <c r="Y120" s="2">
        <v>6.4773053400055201</v>
      </c>
      <c r="Z120" s="2">
        <v>5.6827010071167203</v>
      </c>
      <c r="AA120" s="2">
        <v>4.0710814970786799</v>
      </c>
      <c r="AB120" s="2">
        <v>13.0065703039187</v>
      </c>
      <c r="AC120" s="2">
        <v>13.0065703039187</v>
      </c>
      <c r="AD120" s="2">
        <v>13.0065703039187</v>
      </c>
      <c r="AE120" s="2">
        <v>13.0065703039187</v>
      </c>
      <c r="AF120" s="2">
        <v>282934.71384994499</v>
      </c>
      <c r="AG120" s="2">
        <v>234.595798498997</v>
      </c>
      <c r="AH120" s="2">
        <v>564010.06003152102</v>
      </c>
      <c r="AI120" s="2">
        <v>2417698.3332605301</v>
      </c>
      <c r="AJ120" s="2">
        <v>130.14775753662701</v>
      </c>
      <c r="AK120" s="2">
        <v>130.14775753662701</v>
      </c>
      <c r="AL120" s="2">
        <v>102.787888429045</v>
      </c>
      <c r="AM120" s="2">
        <v>81.814189485721201</v>
      </c>
      <c r="AN120" s="2">
        <v>136.625062876632</v>
      </c>
      <c r="AO120" s="2">
        <v>136.625062876632</v>
      </c>
      <c r="AP120" s="2">
        <v>108.470589436162</v>
      </c>
      <c r="AQ120" s="2">
        <v>85.885270982799796</v>
      </c>
      <c r="AR120" s="2">
        <v>3257402.9645575802</v>
      </c>
      <c r="AS120" s="2">
        <v>2700.8720668829801</v>
      </c>
      <c r="AT120" s="2">
        <v>5271616.2334962897</v>
      </c>
      <c r="AU120" s="2">
        <v>18396059.128105599</v>
      </c>
      <c r="AV120" s="2">
        <v>1.0498709059846401</v>
      </c>
      <c r="AW120" s="2">
        <v>1.0498709059846401</v>
      </c>
      <c r="AX120" s="2">
        <v>1.05538843892488</v>
      </c>
      <c r="AY120" s="2">
        <v>1.0498622589153599</v>
      </c>
      <c r="AZ120" s="2">
        <v>1.0962743369755099</v>
      </c>
      <c r="BA120" s="2">
        <v>1.0962743369755099</v>
      </c>
      <c r="BB120" s="2">
        <v>1.06265624323046</v>
      </c>
      <c r="BC120" s="2">
        <v>1.0564008038482799</v>
      </c>
      <c r="BD120" s="2">
        <v>1.0428591806993499</v>
      </c>
      <c r="BE120" s="2">
        <v>1.0428591806993499</v>
      </c>
      <c r="BF120" s="2">
        <v>1.0532769771925099</v>
      </c>
      <c r="BG120" s="2">
        <v>1.04663273570227</v>
      </c>
      <c r="BH120" s="2">
        <v>0.15192504600000001</v>
      </c>
      <c r="BI120" s="2">
        <v>0.15192504600000001</v>
      </c>
      <c r="BJ120" s="2">
        <v>0.15122007300000001</v>
      </c>
      <c r="BK120" s="2">
        <v>0.19096596699999999</v>
      </c>
      <c r="BL120" s="2">
        <v>0.184118371</v>
      </c>
      <c r="BM120" s="2">
        <v>0.184118371</v>
      </c>
      <c r="BN120" s="2">
        <v>0.14526681899999999</v>
      </c>
      <c r="BO120" s="2">
        <v>0.18154208499999999</v>
      </c>
      <c r="BP120" s="2">
        <v>0.145164612</v>
      </c>
      <c r="BQ120" s="2">
        <v>0.145164612</v>
      </c>
      <c r="BR120" s="2">
        <v>0.152841594</v>
      </c>
      <c r="BS120" s="2">
        <v>0.19537253399999999</v>
      </c>
      <c r="BT120" s="2">
        <v>0.113948431</v>
      </c>
      <c r="BU120" s="2">
        <v>0.113948431</v>
      </c>
      <c r="BV120" s="2">
        <v>0.19592215599999999</v>
      </c>
      <c r="BW120" s="2">
        <v>0.28392197299999999</v>
      </c>
      <c r="BX120" s="2">
        <v>13.0065703039187</v>
      </c>
      <c r="BY120" s="2">
        <v>13.0065703039187</v>
      </c>
      <c r="BZ120" s="2">
        <v>13.0065703039187</v>
      </c>
      <c r="CA120" s="2">
        <v>13.0065703039187</v>
      </c>
      <c r="CB120" s="2">
        <v>282934.71384994499</v>
      </c>
      <c r="CC120" s="2">
        <v>234.595798498997</v>
      </c>
      <c r="CD120" s="2">
        <v>564010.06003152102</v>
      </c>
      <c r="CE120" s="2">
        <v>2417698.3332605301</v>
      </c>
      <c r="CG120" s="2">
        <f t="shared" si="11"/>
        <v>568220.87935301871</v>
      </c>
      <c r="CH120" s="2">
        <f t="shared" si="12"/>
        <v>3264877.7029404952</v>
      </c>
      <c r="CI120" s="2">
        <f t="shared" si="13"/>
        <v>251205.48707819948</v>
      </c>
      <c r="CJ120" s="2">
        <f t="shared" si="14"/>
        <v>27.211850991319626</v>
      </c>
      <c r="CK120" s="2">
        <f t="shared" si="15"/>
        <v>2.2562676165741001E-2</v>
      </c>
      <c r="CL120" s="2">
        <f t="shared" si="16"/>
        <v>28.225005363453135</v>
      </c>
      <c r="CM120" s="2">
        <f t="shared" si="17"/>
        <v>28.964112167832152</v>
      </c>
      <c r="CN120" s="2">
        <f t="shared" si="18"/>
        <v>251187.4369372669</v>
      </c>
    </row>
    <row r="121" spans="1:92" x14ac:dyDescent="0.45">
      <c r="A121" s="2">
        <v>745</v>
      </c>
      <c r="B121" s="2" t="s">
        <v>147</v>
      </c>
      <c r="C121" s="2">
        <v>2</v>
      </c>
      <c r="D121" s="2">
        <v>2043</v>
      </c>
      <c r="E121" s="2">
        <v>2041</v>
      </c>
      <c r="F121" s="2">
        <v>0.120962397170653</v>
      </c>
      <c r="G121" s="2">
        <v>1.00295584221337E-4</v>
      </c>
      <c r="H121" s="2">
        <v>0.19576496399427701</v>
      </c>
      <c r="I121" s="2">
        <v>0.68317234325084797</v>
      </c>
      <c r="J121" s="2">
        <v>149.66379510523799</v>
      </c>
      <c r="K121" s="2">
        <v>149.66379510523799</v>
      </c>
      <c r="L121" s="2">
        <v>121.506600097906</v>
      </c>
      <c r="M121" s="2">
        <v>98.919080773199497</v>
      </c>
      <c r="N121" s="2">
        <v>21785.778791285898</v>
      </c>
      <c r="O121" s="2">
        <v>18.063608713923099</v>
      </c>
      <c r="P121" s="2">
        <v>43428.472898416003</v>
      </c>
      <c r="Q121" s="2">
        <v>186161.41143049</v>
      </c>
      <c r="R121" s="2">
        <v>26955007.5849366</v>
      </c>
      <c r="S121" s="2">
        <v>26955007.5849366</v>
      </c>
      <c r="T121" s="2">
        <v>1</v>
      </c>
      <c r="U121" s="2">
        <v>4.0000000000000001E-3</v>
      </c>
      <c r="V121" s="2">
        <v>43714.344020035103</v>
      </c>
      <c r="W121" s="2">
        <v>4.0000000000000001E-3</v>
      </c>
      <c r="X121" s="2">
        <v>6.4905865802208904</v>
      </c>
      <c r="Y121" s="2">
        <v>6.4905865802208904</v>
      </c>
      <c r="Z121" s="2">
        <v>5.6932606804700798</v>
      </c>
      <c r="AA121" s="2">
        <v>4.0794402990877998</v>
      </c>
      <c r="AB121" s="2">
        <v>13.0254509883904</v>
      </c>
      <c r="AC121" s="2">
        <v>13.0254509883904</v>
      </c>
      <c r="AD121" s="2">
        <v>13.0254509883904</v>
      </c>
      <c r="AE121" s="2">
        <v>13.0254509883904</v>
      </c>
      <c r="AF121" s="2">
        <v>283557.30511265498</v>
      </c>
      <c r="AG121" s="2">
        <v>235.11122605102801</v>
      </c>
      <c r="AH121" s="2">
        <v>565251.764413403</v>
      </c>
      <c r="AI121" s="2">
        <v>2423020.57919973</v>
      </c>
      <c r="AJ121" s="2">
        <v>130.14775753662701</v>
      </c>
      <c r="AK121" s="2">
        <v>130.14775753662701</v>
      </c>
      <c r="AL121" s="2">
        <v>102.787888429045</v>
      </c>
      <c r="AM121" s="2">
        <v>81.814189485721201</v>
      </c>
      <c r="AN121" s="2">
        <v>136.638344116848</v>
      </c>
      <c r="AO121" s="2">
        <v>136.638344116848</v>
      </c>
      <c r="AP121" s="2">
        <v>108.481149109515</v>
      </c>
      <c r="AQ121" s="2">
        <v>85.893629784808994</v>
      </c>
      <c r="AR121" s="2">
        <v>3260542.33322707</v>
      </c>
      <c r="AS121" s="2">
        <v>2703.46823342179</v>
      </c>
      <c r="AT121" s="2">
        <v>5276846.0893305801</v>
      </c>
      <c r="AU121" s="2">
        <v>18414915.694145501</v>
      </c>
      <c r="AV121" s="2">
        <v>1.04997308587872</v>
      </c>
      <c r="AW121" s="2">
        <v>1.04997308587872</v>
      </c>
      <c r="AX121" s="2">
        <v>1.05549127667528</v>
      </c>
      <c r="AY121" s="2">
        <v>1.04996453576284</v>
      </c>
      <c r="AZ121" s="2">
        <v>1.0963810331369199</v>
      </c>
      <c r="BA121" s="2">
        <v>1.0963810331369199</v>
      </c>
      <c r="BB121" s="2">
        <v>1.06275978916054</v>
      </c>
      <c r="BC121" s="2">
        <v>1.05650371767624</v>
      </c>
      <c r="BD121" s="2">
        <v>1.04296067816921</v>
      </c>
      <c r="BE121" s="2">
        <v>1.04296067816921</v>
      </c>
      <c r="BF121" s="2">
        <v>1.05337960920067</v>
      </c>
      <c r="BG121" s="2">
        <v>1.0467346979318599</v>
      </c>
      <c r="BH121" s="2">
        <v>0.15192504600000001</v>
      </c>
      <c r="BI121" s="2">
        <v>0.15192504600000001</v>
      </c>
      <c r="BJ121" s="2">
        <v>0.15122007300000001</v>
      </c>
      <c r="BK121" s="2">
        <v>0.19096596699999999</v>
      </c>
      <c r="BL121" s="2">
        <v>0.184118371</v>
      </c>
      <c r="BM121" s="2">
        <v>0.184118371</v>
      </c>
      <c r="BN121" s="2">
        <v>0.14526681899999999</v>
      </c>
      <c r="BO121" s="2">
        <v>0.18154208499999999</v>
      </c>
      <c r="BP121" s="2">
        <v>0.145164612</v>
      </c>
      <c r="BQ121" s="2">
        <v>0.145164612</v>
      </c>
      <c r="BR121" s="2">
        <v>0.152841594</v>
      </c>
      <c r="BS121" s="2">
        <v>0.19537253399999999</v>
      </c>
      <c r="BT121" s="2">
        <v>0.113948431</v>
      </c>
      <c r="BU121" s="2">
        <v>0.113948431</v>
      </c>
      <c r="BV121" s="2">
        <v>0.19592215599999999</v>
      </c>
      <c r="BW121" s="2">
        <v>0.28392197299999999</v>
      </c>
      <c r="BX121" s="2">
        <v>13.0254509883904</v>
      </c>
      <c r="BY121" s="2">
        <v>13.0254509883904</v>
      </c>
      <c r="BZ121" s="2">
        <v>13.0254509883904</v>
      </c>
      <c r="CA121" s="2">
        <v>13.0254509883904</v>
      </c>
      <c r="CB121" s="2">
        <v>283557.30511265498</v>
      </c>
      <c r="CC121" s="2">
        <v>235.11122605102801</v>
      </c>
      <c r="CD121" s="2">
        <v>565251.764413403</v>
      </c>
      <c r="CE121" s="2">
        <v>2423020.57919973</v>
      </c>
      <c r="CG121" s="2">
        <f t="shared" si="11"/>
        <v>569799.39707050775</v>
      </c>
      <c r="CH121" s="2">
        <f t="shared" si="12"/>
        <v>3272064.7599518392</v>
      </c>
      <c r="CI121" s="2">
        <f t="shared" si="13"/>
        <v>251393.72672890581</v>
      </c>
      <c r="CJ121" s="2">
        <f t="shared" si="14"/>
        <v>27.232223489107373</v>
      </c>
      <c r="CK121" s="2">
        <f t="shared" si="15"/>
        <v>2.2579510892403874E-2</v>
      </c>
      <c r="CL121" s="2">
        <f t="shared" si="16"/>
        <v>28.246161234742114</v>
      </c>
      <c r="CM121" s="2">
        <f t="shared" si="17"/>
        <v>28.985817272166603</v>
      </c>
      <c r="CN121" s="2">
        <f t="shared" si="18"/>
        <v>251375.66312019189</v>
      </c>
    </row>
    <row r="122" spans="1:92" x14ac:dyDescent="0.45">
      <c r="A122" s="2">
        <v>767</v>
      </c>
      <c r="B122" s="2" t="s">
        <v>147</v>
      </c>
      <c r="C122" s="2">
        <v>2</v>
      </c>
      <c r="D122" s="2">
        <v>2044</v>
      </c>
      <c r="E122" s="2">
        <v>2042</v>
      </c>
      <c r="F122" s="2">
        <v>0.120957884001947</v>
      </c>
      <c r="G122" s="2">
        <v>1.00291668899311E-4</v>
      </c>
      <c r="H122" s="2">
        <v>0.19576202336736301</v>
      </c>
      <c r="I122" s="2">
        <v>0.68317980096178899</v>
      </c>
      <c r="J122" s="2">
        <v>149.692249762697</v>
      </c>
      <c r="K122" s="2">
        <v>149.692249762697</v>
      </c>
      <c r="L122" s="2">
        <v>121.53232674649701</v>
      </c>
      <c r="M122" s="2">
        <v>98.942604643956997</v>
      </c>
      <c r="N122" s="2">
        <v>21802.107386252101</v>
      </c>
      <c r="O122" s="2">
        <v>18.077116289947899</v>
      </c>
      <c r="P122" s="2">
        <v>43461.0527297632</v>
      </c>
      <c r="Q122" s="2">
        <v>186301.04360932799</v>
      </c>
      <c r="R122" s="2">
        <v>26981345.8721174</v>
      </c>
      <c r="S122" s="2">
        <v>26981345.8721174</v>
      </c>
      <c r="T122" s="2">
        <v>1</v>
      </c>
      <c r="U122" s="2">
        <v>4.0000000000000001E-3</v>
      </c>
      <c r="V122" s="2">
        <v>44014.209006334902</v>
      </c>
      <c r="W122" s="2">
        <v>4.0000000000000001E-3</v>
      </c>
      <c r="X122" s="2">
        <v>6.5038850643018398</v>
      </c>
      <c r="Y122" s="2">
        <v>6.5038850643018398</v>
      </c>
      <c r="Z122" s="2">
        <v>5.7038311556844201</v>
      </c>
      <c r="AA122" s="2">
        <v>4.0878079964677498</v>
      </c>
      <c r="AB122" s="2">
        <v>13.040607161768101</v>
      </c>
      <c r="AC122" s="2">
        <v>13.040607161768101</v>
      </c>
      <c r="AD122" s="2">
        <v>13.040607161768101</v>
      </c>
      <c r="AE122" s="2">
        <v>13.040607161768101</v>
      </c>
      <c r="AF122" s="2">
        <v>284099.78293033899</v>
      </c>
      <c r="AG122" s="2">
        <v>235.56042516216201</v>
      </c>
      <c r="AH122" s="2">
        <v>566333.65470373596</v>
      </c>
      <c r="AI122" s="2">
        <v>2427657.83514531</v>
      </c>
      <c r="AJ122" s="2">
        <v>130.14775753662701</v>
      </c>
      <c r="AK122" s="2">
        <v>130.14775753662701</v>
      </c>
      <c r="AL122" s="2">
        <v>102.787888429045</v>
      </c>
      <c r="AM122" s="2">
        <v>81.814189485721201</v>
      </c>
      <c r="AN122" s="2">
        <v>136.65164260092899</v>
      </c>
      <c r="AO122" s="2">
        <v>136.65164260092899</v>
      </c>
      <c r="AP122" s="2">
        <v>108.491719584729</v>
      </c>
      <c r="AQ122" s="2">
        <v>85.901997482188904</v>
      </c>
      <c r="AR122" s="2">
        <v>3263606.504216</v>
      </c>
      <c r="AS122" s="2">
        <v>2706.0042066642</v>
      </c>
      <c r="AT122" s="2">
        <v>5281922.8611003701</v>
      </c>
      <c r="AU122" s="2">
        <v>18433110.5025943</v>
      </c>
      <c r="AV122" s="2">
        <v>1.05007539096973</v>
      </c>
      <c r="AW122" s="2">
        <v>1.05007539096973</v>
      </c>
      <c r="AX122" s="2">
        <v>1.0555942138571199</v>
      </c>
      <c r="AY122" s="2">
        <v>1.05006691545857</v>
      </c>
      <c r="AZ122" s="2">
        <v>1.0964878600288399</v>
      </c>
      <c r="BA122" s="2">
        <v>1.0964878600288399</v>
      </c>
      <c r="BB122" s="2">
        <v>1.0628634352067801</v>
      </c>
      <c r="BC122" s="2">
        <v>1.05660673499298</v>
      </c>
      <c r="BD122" s="2">
        <v>1.04306229999983</v>
      </c>
      <c r="BE122" s="2">
        <v>1.04306229999983</v>
      </c>
      <c r="BF122" s="2">
        <v>1.05348234044135</v>
      </c>
      <c r="BG122" s="2">
        <v>1.0468367626933099</v>
      </c>
      <c r="BH122" s="2">
        <v>0.15192504600000001</v>
      </c>
      <c r="BI122" s="2">
        <v>0.15192504600000001</v>
      </c>
      <c r="BJ122" s="2">
        <v>0.15122007300000001</v>
      </c>
      <c r="BK122" s="2">
        <v>0.19096596699999999</v>
      </c>
      <c r="BL122" s="2">
        <v>0.184118371</v>
      </c>
      <c r="BM122" s="2">
        <v>0.184118371</v>
      </c>
      <c r="BN122" s="2">
        <v>0.14526681899999999</v>
      </c>
      <c r="BO122" s="2">
        <v>0.18154208499999999</v>
      </c>
      <c r="BP122" s="2">
        <v>0.145164612</v>
      </c>
      <c r="BQ122" s="2">
        <v>0.145164612</v>
      </c>
      <c r="BR122" s="2">
        <v>0.152841594</v>
      </c>
      <c r="BS122" s="2">
        <v>0.19537253399999999</v>
      </c>
      <c r="BT122" s="2">
        <v>0.113948431</v>
      </c>
      <c r="BU122" s="2">
        <v>0.113948431</v>
      </c>
      <c r="BV122" s="2">
        <v>0.19592215599999999</v>
      </c>
      <c r="BW122" s="2">
        <v>0.28392197299999999</v>
      </c>
      <c r="BX122" s="2">
        <v>13.040607161768101</v>
      </c>
      <c r="BY122" s="2">
        <v>13.040607161768101</v>
      </c>
      <c r="BZ122" s="2">
        <v>13.040607161768101</v>
      </c>
      <c r="CA122" s="2">
        <v>13.040607161768101</v>
      </c>
      <c r="CB122" s="2">
        <v>284099.78293033899</v>
      </c>
      <c r="CC122" s="2">
        <v>235.56042516216201</v>
      </c>
      <c r="CD122" s="2">
        <v>566333.65470373596</v>
      </c>
      <c r="CE122" s="2">
        <v>2427657.83514531</v>
      </c>
      <c r="CG122" s="2">
        <f t="shared" si="11"/>
        <v>571381.54073166277</v>
      </c>
      <c r="CH122" s="2">
        <f t="shared" si="12"/>
        <v>3278326.8332045469</v>
      </c>
      <c r="CI122" s="2">
        <f t="shared" si="13"/>
        <v>251582.28084163324</v>
      </c>
      <c r="CJ122" s="2">
        <f t="shared" si="14"/>
        <v>27.252634232815126</v>
      </c>
      <c r="CK122" s="2">
        <f t="shared" si="15"/>
        <v>2.2596395362434872E-2</v>
      </c>
      <c r="CL122" s="2">
        <f t="shared" si="16"/>
        <v>28.267351368951676</v>
      </c>
      <c r="CM122" s="2">
        <f t="shared" si="17"/>
        <v>29.007558366575008</v>
      </c>
      <c r="CN122" s="2">
        <f t="shared" si="18"/>
        <v>251564.20372534328</v>
      </c>
    </row>
    <row r="123" spans="1:92" x14ac:dyDescent="0.45">
      <c r="A123" s="2">
        <v>789</v>
      </c>
      <c r="B123" s="2" t="s">
        <v>147</v>
      </c>
      <c r="C123" s="2">
        <v>2</v>
      </c>
      <c r="D123" s="2">
        <v>2045</v>
      </c>
      <c r="E123" s="2">
        <v>2043</v>
      </c>
      <c r="F123" s="2">
        <v>0.12095451239021</v>
      </c>
      <c r="G123" s="2">
        <v>1.00288775714811E-4</v>
      </c>
      <c r="H123" s="2">
        <v>0.195759826865575</v>
      </c>
      <c r="I123" s="2">
        <v>0.68318537196849904</v>
      </c>
      <c r="J123" s="2">
        <v>149.71721748103201</v>
      </c>
      <c r="K123" s="2">
        <v>149.71721748103201</v>
      </c>
      <c r="L123" s="2">
        <v>121.554560382216</v>
      </c>
      <c r="M123" s="2">
        <v>98.962633695939402</v>
      </c>
      <c r="N123" s="2">
        <v>21818.4655234079</v>
      </c>
      <c r="O123" s="2">
        <v>18.0906619528111</v>
      </c>
      <c r="P123" s="2">
        <v>43493.683623175501</v>
      </c>
      <c r="Q123" s="2">
        <v>186440.899690405</v>
      </c>
      <c r="R123" s="2">
        <v>27006846.4856617</v>
      </c>
      <c r="S123" s="2">
        <v>27006846.4856617</v>
      </c>
      <c r="T123" s="2">
        <v>1</v>
      </c>
      <c r="U123" s="2">
        <v>4.0000000000000001E-3</v>
      </c>
      <c r="V123" s="2">
        <v>44316.1309607082</v>
      </c>
      <c r="W123" s="2">
        <v>4.0000000000000001E-3</v>
      </c>
      <c r="X123" s="2">
        <v>6.5171998424804602</v>
      </c>
      <c r="Y123" s="2">
        <v>6.5171998424804602</v>
      </c>
      <c r="Z123" s="2">
        <v>5.7144118512465001</v>
      </c>
      <c r="AA123" s="2">
        <v>4.0961841082932802</v>
      </c>
      <c r="AB123" s="2">
        <v>13.052260101924899</v>
      </c>
      <c r="AC123" s="2">
        <v>13.052260101924899</v>
      </c>
      <c r="AD123" s="2">
        <v>13.052260101924899</v>
      </c>
      <c r="AE123" s="2">
        <v>13.052260101924899</v>
      </c>
      <c r="AF123" s="2">
        <v>284566.77637546102</v>
      </c>
      <c r="AG123" s="2">
        <v>235.947223709144</v>
      </c>
      <c r="AH123" s="2">
        <v>567264.96453234495</v>
      </c>
      <c r="AI123" s="2">
        <v>2431649.67844901</v>
      </c>
      <c r="AJ123" s="2">
        <v>130.14775753662701</v>
      </c>
      <c r="AK123" s="2">
        <v>130.14775753662701</v>
      </c>
      <c r="AL123" s="2">
        <v>102.787888429045</v>
      </c>
      <c r="AM123" s="2">
        <v>81.814189485721201</v>
      </c>
      <c r="AN123" s="2">
        <v>136.66495737910699</v>
      </c>
      <c r="AO123" s="2">
        <v>136.66495737910699</v>
      </c>
      <c r="AP123" s="2">
        <v>108.502300280291</v>
      </c>
      <c r="AQ123" s="2">
        <v>85.910373594014402</v>
      </c>
      <c r="AR123" s="2">
        <v>3266599.9478704799</v>
      </c>
      <c r="AS123" s="2">
        <v>2708.4835699648702</v>
      </c>
      <c r="AT123" s="2">
        <v>5286855.5922183301</v>
      </c>
      <c r="AU123" s="2">
        <v>18450682.462002899</v>
      </c>
      <c r="AV123" s="2">
        <v>1.05017781437337</v>
      </c>
      <c r="AW123" s="2">
        <v>1.05017781437337</v>
      </c>
      <c r="AX123" s="2">
        <v>1.0556972451325899</v>
      </c>
      <c r="AY123" s="2">
        <v>1.05016939245658</v>
      </c>
      <c r="AZ123" s="2">
        <v>1.0965948104627301</v>
      </c>
      <c r="BA123" s="2">
        <v>1.0965948104627301</v>
      </c>
      <c r="BB123" s="2">
        <v>1.06296717599462</v>
      </c>
      <c r="BC123" s="2">
        <v>1.0567098502180099</v>
      </c>
      <c r="BD123" s="2">
        <v>1.04316403935292</v>
      </c>
      <c r="BE123" s="2">
        <v>1.04316403935292</v>
      </c>
      <c r="BF123" s="2">
        <v>1.05358516558742</v>
      </c>
      <c r="BG123" s="2">
        <v>1.0469389244577501</v>
      </c>
      <c r="BH123" s="2">
        <v>0.15192504600000001</v>
      </c>
      <c r="BI123" s="2">
        <v>0.15192504600000001</v>
      </c>
      <c r="BJ123" s="2">
        <v>0.15122007300000001</v>
      </c>
      <c r="BK123" s="2">
        <v>0.19096596699999999</v>
      </c>
      <c r="BL123" s="2">
        <v>0.184118371</v>
      </c>
      <c r="BM123" s="2">
        <v>0.184118371</v>
      </c>
      <c r="BN123" s="2">
        <v>0.14526681899999999</v>
      </c>
      <c r="BO123" s="2">
        <v>0.18154208499999999</v>
      </c>
      <c r="BP123" s="2">
        <v>0.145164612</v>
      </c>
      <c r="BQ123" s="2">
        <v>0.145164612</v>
      </c>
      <c r="BR123" s="2">
        <v>0.152841594</v>
      </c>
      <c r="BS123" s="2">
        <v>0.19537253399999999</v>
      </c>
      <c r="BT123" s="2">
        <v>0.113948431</v>
      </c>
      <c r="BU123" s="2">
        <v>0.113948431</v>
      </c>
      <c r="BV123" s="2">
        <v>0.19592215599999999</v>
      </c>
      <c r="BW123" s="2">
        <v>0.28392197299999999</v>
      </c>
      <c r="BX123" s="2">
        <v>13.052260101924899</v>
      </c>
      <c r="BY123" s="2">
        <v>13.052260101924899</v>
      </c>
      <c r="BZ123" s="2">
        <v>13.052260101924899</v>
      </c>
      <c r="CA123" s="2">
        <v>13.052260101924899</v>
      </c>
      <c r="CB123" s="2">
        <v>284566.77637546102</v>
      </c>
      <c r="CC123" s="2">
        <v>235.947223709144</v>
      </c>
      <c r="CD123" s="2">
        <v>567264.96453234495</v>
      </c>
      <c r="CE123" s="2">
        <v>2431649.67844901</v>
      </c>
      <c r="CG123" s="2">
        <f t="shared" si="11"/>
        <v>572967.23065421754</v>
      </c>
      <c r="CH123" s="2">
        <f t="shared" si="12"/>
        <v>3283717.3665805254</v>
      </c>
      <c r="CI123" s="2">
        <f t="shared" si="13"/>
        <v>251771.13949894119</v>
      </c>
      <c r="CJ123" s="2">
        <f t="shared" si="14"/>
        <v>27.273081904259875</v>
      </c>
      <c r="CK123" s="2">
        <f t="shared" si="15"/>
        <v>2.2613327441013874E-2</v>
      </c>
      <c r="CL123" s="2">
        <f t="shared" si="16"/>
        <v>28.288574714260488</v>
      </c>
      <c r="CM123" s="2">
        <f t="shared" si="17"/>
        <v>29.029334323145971</v>
      </c>
      <c r="CN123" s="2">
        <f t="shared" si="18"/>
        <v>251753.0488369884</v>
      </c>
    </row>
    <row r="124" spans="1:92" x14ac:dyDescent="0.45">
      <c r="A124" s="2">
        <v>811</v>
      </c>
      <c r="B124" s="2" t="s">
        <v>147</v>
      </c>
      <c r="C124" s="2">
        <v>2</v>
      </c>
      <c r="D124" s="2">
        <v>2046</v>
      </c>
      <c r="E124" s="2">
        <v>2044</v>
      </c>
      <c r="F124" s="2">
        <v>0.120952213326948</v>
      </c>
      <c r="G124" s="2">
        <v>1.00286842905295E-4</v>
      </c>
      <c r="H124" s="2">
        <v>0.19575832950612701</v>
      </c>
      <c r="I124" s="2">
        <v>0.68318917032401905</v>
      </c>
      <c r="J124" s="2">
        <v>149.73890650826701</v>
      </c>
      <c r="K124" s="2">
        <v>149.73890650826701</v>
      </c>
      <c r="L124" s="2">
        <v>121.57350960039599</v>
      </c>
      <c r="M124" s="2">
        <v>98.979376619404803</v>
      </c>
      <c r="N124" s="2">
        <v>21834.852207725198</v>
      </c>
      <c r="O124" s="2">
        <v>18.104244089335801</v>
      </c>
      <c r="P124" s="2">
        <v>43526.364052747798</v>
      </c>
      <c r="Q124" s="2">
        <v>186580.97283863099</v>
      </c>
      <c r="R124" s="2">
        <v>27031559.021714401</v>
      </c>
      <c r="S124" s="2">
        <v>27031559.021714401</v>
      </c>
      <c r="T124" s="2">
        <v>1</v>
      </c>
      <c r="U124" s="2">
        <v>4.0000000000000001E-3</v>
      </c>
      <c r="V124" s="2">
        <v>44620.123993230904</v>
      </c>
      <c r="W124" s="2">
        <v>4.0000000000000001E-3</v>
      </c>
      <c r="X124" s="2">
        <v>6.5305300187834998</v>
      </c>
      <c r="Y124" s="2">
        <v>6.5305300187834998</v>
      </c>
      <c r="Z124" s="2">
        <v>5.7250022184948</v>
      </c>
      <c r="AA124" s="2">
        <v>4.1045681808269396</v>
      </c>
      <c r="AB124" s="2">
        <v>13.0606189528567</v>
      </c>
      <c r="AC124" s="2">
        <v>13.0606189528567</v>
      </c>
      <c r="AD124" s="2">
        <v>13.0606189528567</v>
      </c>
      <c r="AE124" s="2">
        <v>13.0606189528567</v>
      </c>
      <c r="AF124" s="2">
        <v>284962.66433727299</v>
      </c>
      <c r="AG124" s="2">
        <v>236.27524237060899</v>
      </c>
      <c r="AH124" s="2">
        <v>568054.42865839996</v>
      </c>
      <c r="AI124" s="2">
        <v>2435033.5480841701</v>
      </c>
      <c r="AJ124" s="2">
        <v>130.14775753662701</v>
      </c>
      <c r="AK124" s="2">
        <v>130.14775753662701</v>
      </c>
      <c r="AL124" s="2">
        <v>102.787888429045</v>
      </c>
      <c r="AM124" s="2">
        <v>81.814189485721201</v>
      </c>
      <c r="AN124" s="2">
        <v>136.67828755541001</v>
      </c>
      <c r="AO124" s="2">
        <v>136.67828755541001</v>
      </c>
      <c r="AP124" s="2">
        <v>108.51289064754</v>
      </c>
      <c r="AQ124" s="2">
        <v>85.918757666548103</v>
      </c>
      <c r="AR124" s="2">
        <v>3269526.8933544001</v>
      </c>
      <c r="AS124" s="2">
        <v>2710.9097130959099</v>
      </c>
      <c r="AT124" s="2">
        <v>5291652.8380370997</v>
      </c>
      <c r="AU124" s="2">
        <v>18467668.380609799</v>
      </c>
      <c r="AV124" s="2">
        <v>1.05028034959517</v>
      </c>
      <c r="AW124" s="2">
        <v>1.05028034959517</v>
      </c>
      <c r="AX124" s="2">
        <v>1.05580036546542</v>
      </c>
      <c r="AY124" s="2">
        <v>1.05027196152441</v>
      </c>
      <c r="AZ124" s="2">
        <v>1.0967018776570401</v>
      </c>
      <c r="BA124" s="2">
        <v>1.0967018776570401</v>
      </c>
      <c r="BB124" s="2">
        <v>1.0630710064530899</v>
      </c>
      <c r="BC124" s="2">
        <v>1.05681305808627</v>
      </c>
      <c r="BD124" s="2">
        <v>1.0432658897773801</v>
      </c>
      <c r="BE124" s="2">
        <v>1.0432658897773801</v>
      </c>
      <c r="BF124" s="2">
        <v>1.05368807961266</v>
      </c>
      <c r="BG124" s="2">
        <v>1.0470411780087701</v>
      </c>
      <c r="BH124" s="2">
        <v>0.15192504600000001</v>
      </c>
      <c r="BI124" s="2">
        <v>0.15192504600000001</v>
      </c>
      <c r="BJ124" s="2">
        <v>0.15122007300000001</v>
      </c>
      <c r="BK124" s="2">
        <v>0.19096596699999999</v>
      </c>
      <c r="BL124" s="2">
        <v>0.184118371</v>
      </c>
      <c r="BM124" s="2">
        <v>0.184118371</v>
      </c>
      <c r="BN124" s="2">
        <v>0.14526681899999999</v>
      </c>
      <c r="BO124" s="2">
        <v>0.18154208499999999</v>
      </c>
      <c r="BP124" s="2">
        <v>0.145164612</v>
      </c>
      <c r="BQ124" s="2">
        <v>0.145164612</v>
      </c>
      <c r="BR124" s="2">
        <v>0.152841594</v>
      </c>
      <c r="BS124" s="2">
        <v>0.19537253399999999</v>
      </c>
      <c r="BT124" s="2">
        <v>0.113948431</v>
      </c>
      <c r="BU124" s="2">
        <v>0.113948431</v>
      </c>
      <c r="BV124" s="2">
        <v>0.19592215599999999</v>
      </c>
      <c r="BW124" s="2">
        <v>0.28392197299999999</v>
      </c>
      <c r="BX124" s="2">
        <v>13.0606189528567</v>
      </c>
      <c r="BY124" s="2">
        <v>13.0606189528567</v>
      </c>
      <c r="BZ124" s="2">
        <v>13.0606189528567</v>
      </c>
      <c r="CA124" s="2">
        <v>13.0606189528567</v>
      </c>
      <c r="CB124" s="2">
        <v>284962.66433727299</v>
      </c>
      <c r="CC124" s="2">
        <v>236.27524237060899</v>
      </c>
      <c r="CD124" s="2">
        <v>568054.42865839996</v>
      </c>
      <c r="CE124" s="2">
        <v>2435033.5480841701</v>
      </c>
      <c r="CG124" s="2">
        <f t="shared" si="11"/>
        <v>574556.39169251965</v>
      </c>
      <c r="CH124" s="2">
        <f t="shared" si="12"/>
        <v>3288286.9163222136</v>
      </c>
      <c r="CI124" s="2">
        <f t="shared" si="13"/>
        <v>251960.29334319331</v>
      </c>
      <c r="CJ124" s="2">
        <f t="shared" si="14"/>
        <v>27.293565259656496</v>
      </c>
      <c r="CK124" s="2">
        <f t="shared" si="15"/>
        <v>2.263030511166975E-2</v>
      </c>
      <c r="CL124" s="2">
        <f t="shared" si="16"/>
        <v>28.309830278209951</v>
      </c>
      <c r="CM124" s="2">
        <f t="shared" si="17"/>
        <v>29.051144077638146</v>
      </c>
      <c r="CN124" s="2">
        <f t="shared" si="18"/>
        <v>251942.18909910397</v>
      </c>
    </row>
    <row r="125" spans="1:92" x14ac:dyDescent="0.45">
      <c r="A125" s="2">
        <v>833</v>
      </c>
      <c r="B125" s="2" t="s">
        <v>147</v>
      </c>
      <c r="C125" s="2">
        <v>2</v>
      </c>
      <c r="D125" s="2">
        <v>2047</v>
      </c>
      <c r="E125" s="2">
        <v>2045</v>
      </c>
      <c r="F125" s="2">
        <v>0.120950921805954</v>
      </c>
      <c r="G125" s="2">
        <v>1.00285812281517E-4</v>
      </c>
      <c r="H125" s="2">
        <v>0.19575748891498801</v>
      </c>
      <c r="I125" s="2">
        <v>0.68319130346677504</v>
      </c>
      <c r="J125" s="2">
        <v>149.75751366073899</v>
      </c>
      <c r="K125" s="2">
        <v>149.75751366073899</v>
      </c>
      <c r="L125" s="2">
        <v>121.58937154494799</v>
      </c>
      <c r="M125" s="2">
        <v>98.993030647842403</v>
      </c>
      <c r="N125" s="2">
        <v>21851.266500277499</v>
      </c>
      <c r="O125" s="2">
        <v>18.117861175757898</v>
      </c>
      <c r="P125" s="2">
        <v>43559.092578637501</v>
      </c>
      <c r="Q125" s="2">
        <v>186721.256604464</v>
      </c>
      <c r="R125" s="2">
        <v>27055530.396616399</v>
      </c>
      <c r="S125" s="2">
        <v>27055530.396616399</v>
      </c>
      <c r="T125" s="2">
        <v>1</v>
      </c>
      <c r="U125" s="2">
        <v>4.0000000000000001E-3</v>
      </c>
      <c r="V125" s="2">
        <v>44926.2023107688</v>
      </c>
      <c r="W125" s="2">
        <v>4.0000000000000001E-3</v>
      </c>
      <c r="X125" s="2">
        <v>6.5438747479691202</v>
      </c>
      <c r="Y125" s="2">
        <v>6.5438747479691202</v>
      </c>
      <c r="Z125" s="2">
        <v>5.7356017397599297</v>
      </c>
      <c r="AA125" s="2">
        <v>4.1129597859776403</v>
      </c>
      <c r="AB125" s="2">
        <v>13.0658813761435</v>
      </c>
      <c r="AC125" s="2">
        <v>13.0658813761435</v>
      </c>
      <c r="AD125" s="2">
        <v>13.0658813761435</v>
      </c>
      <c r="AE125" s="2">
        <v>13.0658813761435</v>
      </c>
      <c r="AF125" s="2">
        <v>285291.58881176502</v>
      </c>
      <c r="AG125" s="2">
        <v>236.54790567601</v>
      </c>
      <c r="AH125" s="2">
        <v>568710.309448043</v>
      </c>
      <c r="AI125" s="2">
        <v>2437844.8581550298</v>
      </c>
      <c r="AJ125" s="2">
        <v>130.14775753662701</v>
      </c>
      <c r="AK125" s="2">
        <v>130.14775753662701</v>
      </c>
      <c r="AL125" s="2">
        <v>102.787888429045</v>
      </c>
      <c r="AM125" s="2">
        <v>81.814189485721201</v>
      </c>
      <c r="AN125" s="2">
        <v>136.69163228459601</v>
      </c>
      <c r="AO125" s="2">
        <v>136.69163228459601</v>
      </c>
      <c r="AP125" s="2">
        <v>108.523490168805</v>
      </c>
      <c r="AQ125" s="2">
        <v>85.927149271698795</v>
      </c>
      <c r="AR125" s="2">
        <v>3272391.3414197802</v>
      </c>
      <c r="AS125" s="2">
        <v>2713.28584253195</v>
      </c>
      <c r="AT125" s="2">
        <v>5296322.6917047901</v>
      </c>
      <c r="AU125" s="2">
        <v>18484103.077649299</v>
      </c>
      <c r="AV125" s="2">
        <v>1.0503829905078801</v>
      </c>
      <c r="AW125" s="2">
        <v>1.0503829905078801</v>
      </c>
      <c r="AX125" s="2">
        <v>1.05590357010346</v>
      </c>
      <c r="AY125" s="2">
        <v>1.05037461772497</v>
      </c>
      <c r="AZ125" s="2">
        <v>1.09680905521372</v>
      </c>
      <c r="BA125" s="2">
        <v>1.09680905521372</v>
      </c>
      <c r="BB125" s="2">
        <v>1.0631749217973401</v>
      </c>
      <c r="BC125" s="2">
        <v>1.05691635362992</v>
      </c>
      <c r="BD125" s="2">
        <v>1.04336784518688</v>
      </c>
      <c r="BE125" s="2">
        <v>1.04336784518688</v>
      </c>
      <c r="BF125" s="2">
        <v>1.0537910777744599</v>
      </c>
      <c r="BG125" s="2">
        <v>1.0471435184244899</v>
      </c>
      <c r="BH125" s="2">
        <v>0.15192504600000001</v>
      </c>
      <c r="BI125" s="2">
        <v>0.15192504600000001</v>
      </c>
      <c r="BJ125" s="2">
        <v>0.15122007300000001</v>
      </c>
      <c r="BK125" s="2">
        <v>0.19096596699999999</v>
      </c>
      <c r="BL125" s="2">
        <v>0.184118371</v>
      </c>
      <c r="BM125" s="2">
        <v>0.184118371</v>
      </c>
      <c r="BN125" s="2">
        <v>0.14526681899999999</v>
      </c>
      <c r="BO125" s="2">
        <v>0.18154208499999999</v>
      </c>
      <c r="BP125" s="2">
        <v>0.145164612</v>
      </c>
      <c r="BQ125" s="2">
        <v>0.145164612</v>
      </c>
      <c r="BR125" s="2">
        <v>0.152841594</v>
      </c>
      <c r="BS125" s="2">
        <v>0.19537253399999999</v>
      </c>
      <c r="BT125" s="2">
        <v>0.113948431</v>
      </c>
      <c r="BU125" s="2">
        <v>0.113948431</v>
      </c>
      <c r="BV125" s="2">
        <v>0.19592215599999999</v>
      </c>
      <c r="BW125" s="2">
        <v>0.28392197299999999</v>
      </c>
      <c r="BX125" s="2">
        <v>13.0658813761435</v>
      </c>
      <c r="BY125" s="2">
        <v>13.0658813761435</v>
      </c>
      <c r="BZ125" s="2">
        <v>13.0658813761435</v>
      </c>
      <c r="CA125" s="2">
        <v>13.0658813761435</v>
      </c>
      <c r="CB125" s="2">
        <v>285291.58881176502</v>
      </c>
      <c r="CC125" s="2">
        <v>236.54790567601</v>
      </c>
      <c r="CD125" s="2">
        <v>568710.309448043</v>
      </c>
      <c r="CE125" s="2">
        <v>2437844.8581550298</v>
      </c>
      <c r="CG125" s="2">
        <f t="shared" si="11"/>
        <v>576148.95298088505</v>
      </c>
      <c r="CH125" s="2">
        <f t="shared" si="12"/>
        <v>3292083.3043205137</v>
      </c>
      <c r="CI125" s="2">
        <f t="shared" si="13"/>
        <v>252149.73354455474</v>
      </c>
      <c r="CJ125" s="2">
        <f t="shared" si="14"/>
        <v>27.314083125346873</v>
      </c>
      <c r="CK125" s="2">
        <f t="shared" si="15"/>
        <v>2.2647326469697374E-2</v>
      </c>
      <c r="CL125" s="2">
        <f t="shared" si="16"/>
        <v>28.331117124317075</v>
      </c>
      <c r="CM125" s="2">
        <f t="shared" si="17"/>
        <v>29.072986625841025</v>
      </c>
      <c r="CN125" s="2">
        <f t="shared" si="18"/>
        <v>252131.615683379</v>
      </c>
    </row>
    <row r="126" spans="1:92" x14ac:dyDescent="0.45">
      <c r="A126" s="2">
        <v>855</v>
      </c>
      <c r="B126" s="2" t="s">
        <v>147</v>
      </c>
      <c r="C126" s="2">
        <v>2</v>
      </c>
      <c r="D126" s="2">
        <v>2048</v>
      </c>
      <c r="E126" s="2">
        <v>2046</v>
      </c>
      <c r="F126" s="2">
        <v>0.120950576582681</v>
      </c>
      <c r="G126" s="2">
        <v>1.00285629013828E-4</v>
      </c>
      <c r="H126" s="2">
        <v>0.19575726517006101</v>
      </c>
      <c r="I126" s="2">
        <v>0.68319187261824299</v>
      </c>
      <c r="J126" s="2">
        <v>149.77322492801699</v>
      </c>
      <c r="K126" s="2">
        <v>149.77322492801699</v>
      </c>
      <c r="L126" s="2">
        <v>121.602332514425</v>
      </c>
      <c r="M126" s="2">
        <v>99.003782164343093</v>
      </c>
      <c r="N126" s="2">
        <v>21867.707515078699</v>
      </c>
      <c r="O126" s="2">
        <v>18.131511772835101</v>
      </c>
      <c r="P126" s="2">
        <v>43591.8678422429</v>
      </c>
      <c r="Q126" s="2">
        <v>186861.74490227501</v>
      </c>
      <c r="R126" s="2">
        <v>27078804.986738302</v>
      </c>
      <c r="S126" s="2">
        <v>27078804.986738302</v>
      </c>
      <c r="T126" s="2">
        <v>1</v>
      </c>
      <c r="U126" s="2">
        <v>4.0000000000000001E-3</v>
      </c>
      <c r="V126" s="2">
        <v>45234.380217641701</v>
      </c>
      <c r="W126" s="2">
        <v>4.0000000000000001E-3</v>
      </c>
      <c r="X126" s="2">
        <v>6.5572332325906899</v>
      </c>
      <c r="Y126" s="2">
        <v>6.5572332325906899</v>
      </c>
      <c r="Z126" s="2">
        <v>5.7462099265805202</v>
      </c>
      <c r="AA126" s="2">
        <v>4.1213585198221701</v>
      </c>
      <c r="AB126" s="2">
        <v>13.068234158799701</v>
      </c>
      <c r="AC126" s="2">
        <v>13.068234158799701</v>
      </c>
      <c r="AD126" s="2">
        <v>13.068234158799701</v>
      </c>
      <c r="AE126" s="2">
        <v>13.068234158799701</v>
      </c>
      <c r="AF126" s="2">
        <v>285557.46729196399</v>
      </c>
      <c r="AG126" s="2">
        <v>236.76845230143201</v>
      </c>
      <c r="AH126" s="2">
        <v>569240.42156247201</v>
      </c>
      <c r="AI126" s="2">
        <v>2440117.10373247</v>
      </c>
      <c r="AJ126" s="2">
        <v>130.14775753662701</v>
      </c>
      <c r="AK126" s="2">
        <v>130.14775753662701</v>
      </c>
      <c r="AL126" s="2">
        <v>102.787888429045</v>
      </c>
      <c r="AM126" s="2">
        <v>81.814189485721201</v>
      </c>
      <c r="AN126" s="2">
        <v>136.70499076921701</v>
      </c>
      <c r="AO126" s="2">
        <v>136.70499076921701</v>
      </c>
      <c r="AP126" s="2">
        <v>108.53409835562501</v>
      </c>
      <c r="AQ126" s="2">
        <v>85.935548005543296</v>
      </c>
      <c r="AR126" s="2">
        <v>3275197.0763159799</v>
      </c>
      <c r="AS126" s="2">
        <v>2715.6149910378399</v>
      </c>
      <c r="AT126" s="2">
        <v>5300872.8082773201</v>
      </c>
      <c r="AU126" s="2">
        <v>18500019.487153899</v>
      </c>
      <c r="AV126" s="2">
        <v>1.05048573133062</v>
      </c>
      <c r="AW126" s="2">
        <v>1.05048573133062</v>
      </c>
      <c r="AX126" s="2">
        <v>1.05600685456267</v>
      </c>
      <c r="AY126" s="2">
        <v>1.05047735639985</v>
      </c>
      <c r="AZ126" s="2">
        <v>1.0969163370963699</v>
      </c>
      <c r="BA126" s="2">
        <v>1.0969163370963699</v>
      </c>
      <c r="BB126" s="2">
        <v>1.06327891751244</v>
      </c>
      <c r="BC126" s="2">
        <v>1.05701973216153</v>
      </c>
      <c r="BD126" s="2">
        <v>1.0434698998391401</v>
      </c>
      <c r="BE126" s="2">
        <v>1.0434698998391401</v>
      </c>
      <c r="BF126" s="2">
        <v>1.0538941555977299</v>
      </c>
      <c r="BG126" s="2">
        <v>1.0472459410608199</v>
      </c>
      <c r="BH126" s="2">
        <v>0.15192504600000001</v>
      </c>
      <c r="BI126" s="2">
        <v>0.15192504600000001</v>
      </c>
      <c r="BJ126" s="2">
        <v>0.15122007300000001</v>
      </c>
      <c r="BK126" s="2">
        <v>0.19096596699999999</v>
      </c>
      <c r="BL126" s="2">
        <v>0.184118371</v>
      </c>
      <c r="BM126" s="2">
        <v>0.184118371</v>
      </c>
      <c r="BN126" s="2">
        <v>0.14526681899999999</v>
      </c>
      <c r="BO126" s="2">
        <v>0.18154208499999999</v>
      </c>
      <c r="BP126" s="2">
        <v>0.145164612</v>
      </c>
      <c r="BQ126" s="2">
        <v>0.145164612</v>
      </c>
      <c r="BR126" s="2">
        <v>0.152841594</v>
      </c>
      <c r="BS126" s="2">
        <v>0.19537253399999999</v>
      </c>
      <c r="BT126" s="2">
        <v>0.113948431</v>
      </c>
      <c r="BU126" s="2">
        <v>0.113948431</v>
      </c>
      <c r="BV126" s="2">
        <v>0.19592215599999999</v>
      </c>
      <c r="BW126" s="2">
        <v>0.28392197299999999</v>
      </c>
      <c r="BX126" s="2">
        <v>13.068234158799701</v>
      </c>
      <c r="BY126" s="2">
        <v>13.068234158799701</v>
      </c>
      <c r="BZ126" s="2">
        <v>13.068234158799701</v>
      </c>
      <c r="CA126" s="2">
        <v>13.068234158799701</v>
      </c>
      <c r="CB126" s="2">
        <v>285557.46729196399</v>
      </c>
      <c r="CC126" s="2">
        <v>236.76845230143201</v>
      </c>
      <c r="CD126" s="2">
        <v>569240.42156247201</v>
      </c>
      <c r="CE126" s="2">
        <v>2440117.10373247</v>
      </c>
      <c r="CG126" s="2">
        <f t="shared" si="11"/>
        <v>577744.8476954588</v>
      </c>
      <c r="CH126" s="2">
        <f t="shared" si="12"/>
        <v>3295151.7610392077</v>
      </c>
      <c r="CI126" s="2">
        <f t="shared" si="13"/>
        <v>252339.45177136944</v>
      </c>
      <c r="CJ126" s="2">
        <f t="shared" si="14"/>
        <v>27.334634393848372</v>
      </c>
      <c r="CK126" s="2">
        <f t="shared" si="15"/>
        <v>2.2664389716043877E-2</v>
      </c>
      <c r="CL126" s="2">
        <f t="shared" si="16"/>
        <v>28.352434368938471</v>
      </c>
      <c r="CM126" s="2">
        <f t="shared" si="17"/>
        <v>29.094861020206306</v>
      </c>
      <c r="CN126" s="2">
        <f t="shared" si="18"/>
        <v>252321.3202595966</v>
      </c>
    </row>
    <row r="127" spans="1:92" x14ac:dyDescent="0.45">
      <c r="A127" s="2">
        <v>877</v>
      </c>
      <c r="B127" s="2" t="s">
        <v>147</v>
      </c>
      <c r="C127" s="2">
        <v>2</v>
      </c>
      <c r="D127" s="2">
        <v>2049</v>
      </c>
      <c r="E127" s="2">
        <v>2047</v>
      </c>
      <c r="F127" s="2">
        <v>0.12095111995005101</v>
      </c>
      <c r="G127" s="2">
        <v>1.00286241432969E-4</v>
      </c>
      <c r="H127" s="2">
        <v>0.195757620655059</v>
      </c>
      <c r="I127" s="2">
        <v>0.68319097315345501</v>
      </c>
      <c r="J127" s="2">
        <v>149.78621604501299</v>
      </c>
      <c r="K127" s="2">
        <v>149.78621604501299</v>
      </c>
      <c r="L127" s="2">
        <v>121.61256853520401</v>
      </c>
      <c r="M127" s="2">
        <v>99.011807275065095</v>
      </c>
      <c r="N127" s="2">
        <v>21884.174416117501</v>
      </c>
      <c r="O127" s="2">
        <v>18.145194521243798</v>
      </c>
      <c r="P127" s="2">
        <v>43624.688561677402</v>
      </c>
      <c r="Q127" s="2">
        <v>187002.431990054</v>
      </c>
      <c r="R127" s="2">
        <v>27101424.760787699</v>
      </c>
      <c r="S127" s="2">
        <v>27101424.760787699</v>
      </c>
      <c r="T127" s="2">
        <v>1</v>
      </c>
      <c r="U127" s="2">
        <v>4.0000000000000001E-3</v>
      </c>
      <c r="V127" s="2">
        <v>45544.672116292299</v>
      </c>
      <c r="W127" s="2">
        <v>4.0000000000000001E-3</v>
      </c>
      <c r="X127" s="2">
        <v>6.57060472027801</v>
      </c>
      <c r="Y127" s="2">
        <v>6.57060472027801</v>
      </c>
      <c r="Z127" s="2">
        <v>5.7568263180504697</v>
      </c>
      <c r="AA127" s="2">
        <v>4.12976400123571</v>
      </c>
      <c r="AB127" s="2">
        <v>13.0678537881082</v>
      </c>
      <c r="AC127" s="2">
        <v>13.0678537881082</v>
      </c>
      <c r="AD127" s="2">
        <v>13.0678537881082</v>
      </c>
      <c r="AE127" s="2">
        <v>13.0678537881082</v>
      </c>
      <c r="AF127" s="2">
        <v>285764.00448816299</v>
      </c>
      <c r="AG127" s="2">
        <v>236.93994480477201</v>
      </c>
      <c r="AH127" s="2">
        <v>569652.15531296597</v>
      </c>
      <c r="AI127" s="2">
        <v>2441881.9609737098</v>
      </c>
      <c r="AJ127" s="2">
        <v>130.14775753662701</v>
      </c>
      <c r="AK127" s="2">
        <v>130.14775753662701</v>
      </c>
      <c r="AL127" s="2">
        <v>102.787888429045</v>
      </c>
      <c r="AM127" s="2">
        <v>81.814189485721201</v>
      </c>
      <c r="AN127" s="2">
        <v>136.71836225690501</v>
      </c>
      <c r="AO127" s="2">
        <v>136.71836225690501</v>
      </c>
      <c r="AP127" s="2">
        <v>108.544714747095</v>
      </c>
      <c r="AQ127" s="2">
        <v>85.9439534869569</v>
      </c>
      <c r="AR127" s="2">
        <v>3277947.6770593398</v>
      </c>
      <c r="AS127" s="2">
        <v>2717.9000267378201</v>
      </c>
      <c r="AT127" s="2">
        <v>5305310.4275339302</v>
      </c>
      <c r="AU127" s="2">
        <v>18515448.756167699</v>
      </c>
      <c r="AV127" s="2">
        <v>1.05058856660926</v>
      </c>
      <c r="AW127" s="2">
        <v>1.05058856660926</v>
      </c>
      <c r="AX127" s="2">
        <v>1.0561102146120001</v>
      </c>
      <c r="AY127" s="2">
        <v>1.05058017315357</v>
      </c>
      <c r="AZ127" s="2">
        <v>1.0970237176097899</v>
      </c>
      <c r="BA127" s="2">
        <v>1.0970237176097899</v>
      </c>
      <c r="BB127" s="2">
        <v>1.0633829893381901</v>
      </c>
      <c r="BC127" s="2">
        <v>1.05712318925827</v>
      </c>
      <c r="BD127" s="2">
        <v>1.0435720483164499</v>
      </c>
      <c r="BE127" s="2">
        <v>1.0435720483164499</v>
      </c>
      <c r="BF127" s="2">
        <v>1.05399730885988</v>
      </c>
      <c r="BG127" s="2">
        <v>1.0473484415358301</v>
      </c>
      <c r="BH127" s="2">
        <v>0.15192504600000001</v>
      </c>
      <c r="BI127" s="2">
        <v>0.15192504600000001</v>
      </c>
      <c r="BJ127" s="2">
        <v>0.15122007300000001</v>
      </c>
      <c r="BK127" s="2">
        <v>0.19096596699999999</v>
      </c>
      <c r="BL127" s="2">
        <v>0.184118371</v>
      </c>
      <c r="BM127" s="2">
        <v>0.184118371</v>
      </c>
      <c r="BN127" s="2">
        <v>0.14526681899999999</v>
      </c>
      <c r="BO127" s="2">
        <v>0.18154208499999999</v>
      </c>
      <c r="BP127" s="2">
        <v>0.145164612</v>
      </c>
      <c r="BQ127" s="2">
        <v>0.145164612</v>
      </c>
      <c r="BR127" s="2">
        <v>0.152841594</v>
      </c>
      <c r="BS127" s="2">
        <v>0.19537253399999999</v>
      </c>
      <c r="BT127" s="2">
        <v>0.113948431</v>
      </c>
      <c r="BU127" s="2">
        <v>0.113948431</v>
      </c>
      <c r="BV127" s="2">
        <v>0.19592215599999999</v>
      </c>
      <c r="BW127" s="2">
        <v>0.28392197299999999</v>
      </c>
      <c r="BX127" s="2">
        <v>13.0678537881082</v>
      </c>
      <c r="BY127" s="2">
        <v>13.0678537881082</v>
      </c>
      <c r="BZ127" s="2">
        <v>13.0678537881082</v>
      </c>
      <c r="CA127" s="2">
        <v>13.0678537881082</v>
      </c>
      <c r="CB127" s="2">
        <v>285764.00448816299</v>
      </c>
      <c r="CC127" s="2">
        <v>236.93994480477201</v>
      </c>
      <c r="CD127" s="2">
        <v>569652.15531296597</v>
      </c>
      <c r="CE127" s="2">
        <v>2441881.9609737098</v>
      </c>
      <c r="CG127" s="2">
        <f t="shared" si="11"/>
        <v>579344.01283113961</v>
      </c>
      <c r="CH127" s="2">
        <f t="shared" si="12"/>
        <v>3297535.0607196437</v>
      </c>
      <c r="CI127" s="2">
        <f t="shared" si="13"/>
        <v>252529.44016237016</v>
      </c>
      <c r="CJ127" s="2">
        <f t="shared" si="14"/>
        <v>27.355218020146875</v>
      </c>
      <c r="CK127" s="2">
        <f t="shared" si="15"/>
        <v>2.2681493151554748E-2</v>
      </c>
      <c r="CL127" s="2">
        <f t="shared" si="16"/>
        <v>28.373781178326766</v>
      </c>
      <c r="CM127" s="2">
        <f t="shared" si="17"/>
        <v>29.116766366688051</v>
      </c>
      <c r="CN127" s="2">
        <f t="shared" si="18"/>
        <v>252511.29496784889</v>
      </c>
    </row>
    <row r="128" spans="1:92" x14ac:dyDescent="0.45">
      <c r="A128" s="2">
        <v>899</v>
      </c>
      <c r="B128" s="2" t="s">
        <v>147</v>
      </c>
      <c r="C128" s="2">
        <v>2</v>
      </c>
      <c r="D128" s="2">
        <v>2050</v>
      </c>
      <c r="E128" s="2">
        <v>2048</v>
      </c>
      <c r="F128" s="2">
        <v>0.120952497528557</v>
      </c>
      <c r="G128" s="2">
        <v>1.00287600843437E-4</v>
      </c>
      <c r="H128" s="2">
        <v>0.195758519922695</v>
      </c>
      <c r="I128" s="2">
        <v>0.68318869494790302</v>
      </c>
      <c r="J128" s="2">
        <v>149.796653035714</v>
      </c>
      <c r="K128" s="2">
        <v>149.796653035714</v>
      </c>
      <c r="L128" s="2">
        <v>121.62024590621201</v>
      </c>
      <c r="M128" s="2">
        <v>99.0172723542277</v>
      </c>
      <c r="N128" s="2">
        <v>21900.666414563599</v>
      </c>
      <c r="O128" s="2">
        <v>18.1589081372252</v>
      </c>
      <c r="P128" s="2">
        <v>43657.553527502001</v>
      </c>
      <c r="Q128" s="2">
        <v>187143.31245026199</v>
      </c>
      <c r="R128" s="2">
        <v>27123429.405653499</v>
      </c>
      <c r="S128" s="2">
        <v>27123429.405653499</v>
      </c>
      <c r="T128" s="2">
        <v>1</v>
      </c>
      <c r="U128" s="2">
        <v>4.0000000000000001E-3</v>
      </c>
      <c r="V128" s="2">
        <v>45857.092507958601</v>
      </c>
      <c r="W128" s="2">
        <v>4.0000000000000001E-3</v>
      </c>
      <c r="X128" s="2">
        <v>6.5839885011882897</v>
      </c>
      <c r="Y128" s="2">
        <v>6.5839885011882897</v>
      </c>
      <c r="Z128" s="2">
        <v>5.7674504792683896</v>
      </c>
      <c r="AA128" s="2">
        <v>4.1381758706073599</v>
      </c>
      <c r="AB128" s="2">
        <v>13.064906997899101</v>
      </c>
      <c r="AC128" s="2">
        <v>13.064906997899101</v>
      </c>
      <c r="AD128" s="2">
        <v>13.064906997899101</v>
      </c>
      <c r="AE128" s="2">
        <v>13.064906997899101</v>
      </c>
      <c r="AF128" s="2">
        <v>285914.70347238</v>
      </c>
      <c r="AG128" s="2">
        <v>237.06527887883999</v>
      </c>
      <c r="AH128" s="2">
        <v>569952.49887063005</v>
      </c>
      <c r="AI128" s="2">
        <v>2443169.3823310202</v>
      </c>
      <c r="AJ128" s="2">
        <v>130.14775753662701</v>
      </c>
      <c r="AK128" s="2">
        <v>130.14775753662701</v>
      </c>
      <c r="AL128" s="2">
        <v>102.787888429045</v>
      </c>
      <c r="AM128" s="2">
        <v>81.814189485721201</v>
      </c>
      <c r="AN128" s="2">
        <v>136.73174603781499</v>
      </c>
      <c r="AO128" s="2">
        <v>136.73174603781499</v>
      </c>
      <c r="AP128" s="2">
        <v>108.555338908313</v>
      </c>
      <c r="AQ128" s="2">
        <v>85.9523653563285</v>
      </c>
      <c r="AR128" s="2">
        <v>3280646.5281533101</v>
      </c>
      <c r="AS128" s="2">
        <v>2720.1436617393301</v>
      </c>
      <c r="AT128" s="2">
        <v>5309642.3956784504</v>
      </c>
      <c r="AU128" s="2">
        <v>18530420.338160001</v>
      </c>
      <c r="AV128" s="2">
        <v>1.0506914911979699</v>
      </c>
      <c r="AW128" s="2">
        <v>1.0506914911979699</v>
      </c>
      <c r="AX128" s="2">
        <v>1.05621364625915</v>
      </c>
      <c r="AY128" s="2">
        <v>1.05068306383885</v>
      </c>
      <c r="AZ128" s="2">
        <v>1.09713119138071</v>
      </c>
      <c r="BA128" s="2">
        <v>1.09713119138071</v>
      </c>
      <c r="BB128" s="2">
        <v>1.0634871332548099</v>
      </c>
      <c r="BC128" s="2">
        <v>1.0572267207470101</v>
      </c>
      <c r="BD128" s="2">
        <v>1.04367428550737</v>
      </c>
      <c r="BE128" s="2">
        <v>1.04367428550737</v>
      </c>
      <c r="BF128" s="2">
        <v>1.05410053357662</v>
      </c>
      <c r="BG128" s="2">
        <v>1.0474510157149599</v>
      </c>
      <c r="BH128" s="2">
        <v>0.15192504600000001</v>
      </c>
      <c r="BI128" s="2">
        <v>0.15192504600000001</v>
      </c>
      <c r="BJ128" s="2">
        <v>0.15122007300000001</v>
      </c>
      <c r="BK128" s="2">
        <v>0.19096596699999999</v>
      </c>
      <c r="BL128" s="2">
        <v>0.184118371</v>
      </c>
      <c r="BM128" s="2">
        <v>0.184118371</v>
      </c>
      <c r="BN128" s="2">
        <v>0.14526681899999999</v>
      </c>
      <c r="BO128" s="2">
        <v>0.18154208499999999</v>
      </c>
      <c r="BP128" s="2">
        <v>0.145164612</v>
      </c>
      <c r="BQ128" s="2">
        <v>0.145164612</v>
      </c>
      <c r="BR128" s="2">
        <v>0.152841594</v>
      </c>
      <c r="BS128" s="2">
        <v>0.19537253399999999</v>
      </c>
      <c r="BT128" s="2">
        <v>0.113948431</v>
      </c>
      <c r="BU128" s="2">
        <v>0.113948431</v>
      </c>
      <c r="BV128" s="2">
        <v>0.19592215599999999</v>
      </c>
      <c r="BW128" s="2">
        <v>0.28392197299999999</v>
      </c>
      <c r="BX128" s="2">
        <v>13.064906997899101</v>
      </c>
      <c r="BY128" s="2">
        <v>13.064906997899101</v>
      </c>
      <c r="BZ128" s="2">
        <v>13.064906997899101</v>
      </c>
      <c r="CA128" s="2">
        <v>13.064906997899101</v>
      </c>
      <c r="CB128" s="2">
        <v>285914.70347238</v>
      </c>
      <c r="CC128" s="2">
        <v>237.06527887883999</v>
      </c>
      <c r="CD128" s="2">
        <v>569952.49887063005</v>
      </c>
      <c r="CE128" s="2">
        <v>2443169.3823310202</v>
      </c>
      <c r="CG128" s="2">
        <f t="shared" si="11"/>
        <v>580946.38899081526</v>
      </c>
      <c r="CH128" s="2">
        <f t="shared" si="12"/>
        <v>3299273.649952909</v>
      </c>
      <c r="CI128" s="2">
        <f t="shared" si="13"/>
        <v>252719.69130046482</v>
      </c>
      <c r="CJ128" s="2">
        <f t="shared" si="14"/>
        <v>27.375833018204499</v>
      </c>
      <c r="CK128" s="2">
        <f t="shared" si="15"/>
        <v>2.2698635171531499E-2</v>
      </c>
      <c r="CL128" s="2">
        <f t="shared" si="16"/>
        <v>28.39515676585496</v>
      </c>
      <c r="CM128" s="2">
        <f t="shared" si="17"/>
        <v>29.138701821761305</v>
      </c>
      <c r="CN128" s="2">
        <f t="shared" si="18"/>
        <v>252701.53239232759</v>
      </c>
    </row>
    <row r="129" spans="1:92" x14ac:dyDescent="0.45">
      <c r="A129" s="2">
        <v>921</v>
      </c>
      <c r="B129" s="2" t="s">
        <v>147</v>
      </c>
      <c r="C129" s="2">
        <v>2</v>
      </c>
      <c r="D129" s="2">
        <v>2051</v>
      </c>
      <c r="E129" s="2">
        <v>2049</v>
      </c>
      <c r="F129" s="2">
        <v>0.120954658067841</v>
      </c>
      <c r="G129" s="2">
        <v>1.0028966134694899E-4</v>
      </c>
      <c r="H129" s="2">
        <v>0.19575992956535301</v>
      </c>
      <c r="I129" s="2">
        <v>0.68318512270545695</v>
      </c>
      <c r="J129" s="2">
        <v>149.80469273526001</v>
      </c>
      <c r="K129" s="2">
        <v>149.80469273526001</v>
      </c>
      <c r="L129" s="2">
        <v>121.62552172194999</v>
      </c>
      <c r="M129" s="2">
        <v>99.020334567379507</v>
      </c>
      <c r="N129" s="2">
        <v>21917.182766104401</v>
      </c>
      <c r="O129" s="2">
        <v>18.1726514084224</v>
      </c>
      <c r="P129" s="2">
        <v>43690.461598656198</v>
      </c>
      <c r="Q129" s="2">
        <v>187284.38117159001</v>
      </c>
      <c r="R129" s="2">
        <v>27144856.447424099</v>
      </c>
      <c r="S129" s="2">
        <v>27144856.447424099</v>
      </c>
      <c r="T129" s="2">
        <v>1</v>
      </c>
      <c r="U129" s="2">
        <v>4.0000000000000001E-3</v>
      </c>
      <c r="V129" s="2">
        <v>46171.655993352397</v>
      </c>
      <c r="W129" s="2">
        <v>4.0000000000000001E-3</v>
      </c>
      <c r="X129" s="2">
        <v>6.5973839056042598</v>
      </c>
      <c r="Y129" s="2">
        <v>6.5973839056042598</v>
      </c>
      <c r="Z129" s="2">
        <v>5.7780819998756598</v>
      </c>
      <c r="AA129" s="2">
        <v>4.1465937886291204</v>
      </c>
      <c r="AB129" s="2">
        <v>13.0595512930291</v>
      </c>
      <c r="AC129" s="2">
        <v>13.0595512930291</v>
      </c>
      <c r="AD129" s="2">
        <v>13.0595512930291</v>
      </c>
      <c r="AE129" s="2">
        <v>13.0595512930291</v>
      </c>
      <c r="AF129" s="2">
        <v>286012.87639251503</v>
      </c>
      <c r="AG129" s="2">
        <v>237.14719224349699</v>
      </c>
      <c r="AH129" s="2">
        <v>570148.05962058005</v>
      </c>
      <c r="AI129" s="2">
        <v>2444007.6880915901</v>
      </c>
      <c r="AJ129" s="2">
        <v>130.14775753662701</v>
      </c>
      <c r="AK129" s="2">
        <v>130.14775753662701</v>
      </c>
      <c r="AL129" s="2">
        <v>102.787888429045</v>
      </c>
      <c r="AM129" s="2">
        <v>81.814189485721201</v>
      </c>
      <c r="AN129" s="2">
        <v>136.74514144223099</v>
      </c>
      <c r="AO129" s="2">
        <v>136.74514144223099</v>
      </c>
      <c r="AP129" s="2">
        <v>108.56597042892101</v>
      </c>
      <c r="AQ129" s="2">
        <v>85.960783274350305</v>
      </c>
      <c r="AR129" s="2">
        <v>3283296.8298988198</v>
      </c>
      <c r="AS129" s="2">
        <v>2722.3484604237201</v>
      </c>
      <c r="AT129" s="2">
        <v>5313875.1862093899</v>
      </c>
      <c r="AU129" s="2">
        <v>18544962.0828555</v>
      </c>
      <c r="AV129" s="2">
        <v>1.0507945002416801</v>
      </c>
      <c r="AW129" s="2">
        <v>1.0507945002416801</v>
      </c>
      <c r="AX129" s="2">
        <v>1.0563171457370699</v>
      </c>
      <c r="AY129" s="2">
        <v>1.0507860245424501</v>
      </c>
      <c r="AZ129" s="2">
        <v>1.0972387533394601</v>
      </c>
      <c r="BA129" s="2">
        <v>1.0972387533394601</v>
      </c>
      <c r="BB129" s="2">
        <v>1.06359134546931</v>
      </c>
      <c r="BC129" s="2">
        <v>1.05733032269014</v>
      </c>
      <c r="BD129" s="2">
        <v>1.04377660658924</v>
      </c>
      <c r="BE129" s="2">
        <v>1.04377660658924</v>
      </c>
      <c r="BF129" s="2">
        <v>1.0542038259884201</v>
      </c>
      <c r="BG129" s="2">
        <v>1.0475536596970301</v>
      </c>
      <c r="BH129" s="2">
        <v>0.15192504600000001</v>
      </c>
      <c r="BI129" s="2">
        <v>0.15192504600000001</v>
      </c>
      <c r="BJ129" s="2">
        <v>0.15122007300000001</v>
      </c>
      <c r="BK129" s="2">
        <v>0.19096596699999999</v>
      </c>
      <c r="BL129" s="2">
        <v>0.184118371</v>
      </c>
      <c r="BM129" s="2">
        <v>0.184118371</v>
      </c>
      <c r="BN129" s="2">
        <v>0.14526681899999999</v>
      </c>
      <c r="BO129" s="2">
        <v>0.18154208499999999</v>
      </c>
      <c r="BP129" s="2">
        <v>0.145164612</v>
      </c>
      <c r="BQ129" s="2">
        <v>0.145164612</v>
      </c>
      <c r="BR129" s="2">
        <v>0.152841594</v>
      </c>
      <c r="BS129" s="2">
        <v>0.19537253399999999</v>
      </c>
      <c r="BT129" s="2">
        <v>0.113948431</v>
      </c>
      <c r="BU129" s="2">
        <v>0.113948431</v>
      </c>
      <c r="BV129" s="2">
        <v>0.19592215599999999</v>
      </c>
      <c r="BW129" s="2">
        <v>0.28392197299999999</v>
      </c>
      <c r="BX129" s="2">
        <v>13.0595512930291</v>
      </c>
      <c r="BY129" s="2">
        <v>13.0595512930291</v>
      </c>
      <c r="BZ129" s="2">
        <v>13.0595512930291</v>
      </c>
      <c r="CA129" s="2">
        <v>13.0595512930291</v>
      </c>
      <c r="CB129" s="2">
        <v>286012.87639251503</v>
      </c>
      <c r="CC129" s="2">
        <v>237.14719224349699</v>
      </c>
      <c r="CD129" s="2">
        <v>570148.05962058005</v>
      </c>
      <c r="CE129" s="2">
        <v>2444007.6880915901</v>
      </c>
      <c r="CG129" s="2">
        <f t="shared" si="11"/>
        <v>582551.9201846791</v>
      </c>
      <c r="CH129" s="2">
        <f t="shared" si="12"/>
        <v>3300405.7712969286</v>
      </c>
      <c r="CI129" s="2">
        <f t="shared" si="13"/>
        <v>252910.19818775903</v>
      </c>
      <c r="CJ129" s="2">
        <f t="shared" si="14"/>
        <v>27.396478457630501</v>
      </c>
      <c r="CK129" s="2">
        <f t="shared" si="15"/>
        <v>2.2715814260527999E-2</v>
      </c>
      <c r="CL129" s="2">
        <f t="shared" si="16"/>
        <v>28.416560389369884</v>
      </c>
      <c r="CM129" s="2">
        <f t="shared" si="17"/>
        <v>29.16066658958194</v>
      </c>
      <c r="CN129" s="2">
        <f t="shared" si="18"/>
        <v>252892.02553635061</v>
      </c>
    </row>
    <row r="130" spans="1:92" x14ac:dyDescent="0.45">
      <c r="A130" s="2">
        <v>140</v>
      </c>
      <c r="B130" s="2" t="s">
        <v>148</v>
      </c>
      <c r="C130" s="2">
        <v>1</v>
      </c>
      <c r="D130" s="2">
        <v>2010</v>
      </c>
      <c r="E130" s="2">
        <v>2008</v>
      </c>
      <c r="F130" s="2">
        <v>0.32800362799999999</v>
      </c>
      <c r="G130" s="2">
        <v>1.1403170000000001E-3</v>
      </c>
      <c r="H130" s="2">
        <v>0.21036834699999901</v>
      </c>
      <c r="I130" s="2">
        <v>0.460487708</v>
      </c>
      <c r="J130" s="2">
        <v>387.79801529999997</v>
      </c>
      <c r="K130" s="2">
        <v>267.42036760000002</v>
      </c>
      <c r="L130" s="2">
        <v>184.53454529999999</v>
      </c>
      <c r="M130" s="2">
        <v>142.09332769999901</v>
      </c>
      <c r="N130" s="2">
        <v>538382.28700000001</v>
      </c>
      <c r="O130" s="2">
        <v>2714.2435</v>
      </c>
      <c r="P130" s="2">
        <v>725638.65899999999</v>
      </c>
      <c r="Q130" s="2">
        <v>2062823.426</v>
      </c>
      <c r="R130" s="2">
        <v>2960.5277609999998</v>
      </c>
      <c r="S130" s="2">
        <v>636528271.29999995</v>
      </c>
      <c r="T130" s="2">
        <v>215005</v>
      </c>
      <c r="U130" s="2">
        <v>44.595999999999997</v>
      </c>
      <c r="V130" s="2">
        <v>62178.4725799999</v>
      </c>
      <c r="W130" s="2">
        <v>2.0741799999999901E-4</v>
      </c>
      <c r="X130" s="2">
        <v>26.35335203</v>
      </c>
      <c r="Y130" s="2">
        <v>26.35335203</v>
      </c>
      <c r="Z130" s="2">
        <v>14.598419529999999</v>
      </c>
      <c r="AA130" s="2">
        <v>4.8856947100000001</v>
      </c>
      <c r="AB130" s="2">
        <v>120.3776477</v>
      </c>
      <c r="AC130" s="2">
        <v>0</v>
      </c>
      <c r="AD130" s="2">
        <v>0</v>
      </c>
      <c r="AE130" s="2">
        <v>0</v>
      </c>
      <c r="AF130" s="2">
        <v>64809193.259999998</v>
      </c>
      <c r="AG130" s="2">
        <v>0</v>
      </c>
      <c r="AH130" s="2">
        <v>0</v>
      </c>
      <c r="AI130" s="2">
        <v>0</v>
      </c>
      <c r="AJ130" s="2">
        <v>241.06701559999999</v>
      </c>
      <c r="AK130" s="2">
        <v>241.06701559999999</v>
      </c>
      <c r="AL130" s="2">
        <v>169.93612580000001</v>
      </c>
      <c r="AM130" s="2">
        <v>137.20763299999999</v>
      </c>
      <c r="AN130" s="2">
        <v>267.42036760000002</v>
      </c>
      <c r="AO130" s="2">
        <v>267.42036760000002</v>
      </c>
      <c r="AP130" s="2">
        <v>184.53454529999999</v>
      </c>
      <c r="AQ130" s="2">
        <v>142.09332769999901</v>
      </c>
      <c r="AR130" s="2">
        <v>208783582.40000001</v>
      </c>
      <c r="AS130" s="2">
        <v>725843.99459999998</v>
      </c>
      <c r="AT130" s="2">
        <v>133905400</v>
      </c>
      <c r="AU130" s="2">
        <v>293113445</v>
      </c>
      <c r="AV130" s="2">
        <v>1.07810322</v>
      </c>
      <c r="AW130" s="2">
        <v>1.07810322</v>
      </c>
      <c r="AX130" s="2">
        <v>1.0667986389999999</v>
      </c>
      <c r="AY130" s="2">
        <v>1.04303715</v>
      </c>
      <c r="AZ130" s="2">
        <v>1.07810322</v>
      </c>
      <c r="BA130" s="2">
        <v>1.07810322</v>
      </c>
      <c r="BB130" s="2">
        <v>1.0667986389999999</v>
      </c>
      <c r="BC130" s="2">
        <v>1.0430384829999999</v>
      </c>
      <c r="BD130" s="2">
        <v>1.0418025550000001</v>
      </c>
      <c r="BE130" s="2">
        <v>1.0418025550000001</v>
      </c>
      <c r="BF130" s="2">
        <v>1.0519227659999999</v>
      </c>
      <c r="BG130" s="2">
        <v>1.0194016829999999</v>
      </c>
      <c r="BH130" s="2">
        <v>0.31761610200000001</v>
      </c>
      <c r="BI130" s="2">
        <v>0.31761610200000001</v>
      </c>
      <c r="BJ130" s="2">
        <v>0.155670949</v>
      </c>
      <c r="BK130" s="2">
        <v>0.19147461399999999</v>
      </c>
      <c r="BL130" s="2">
        <v>0.31761610200000001</v>
      </c>
      <c r="BM130" s="2">
        <v>0.31761610200000001</v>
      </c>
      <c r="BN130" s="2">
        <v>0.155670949</v>
      </c>
      <c r="BO130" s="2">
        <v>0.19147699300000001</v>
      </c>
      <c r="BP130" s="2">
        <v>0.145164612</v>
      </c>
      <c r="BQ130" s="2">
        <v>0.145164612</v>
      </c>
      <c r="BR130" s="2">
        <v>0.152841594</v>
      </c>
      <c r="BS130" s="2">
        <v>0.14127632900000001</v>
      </c>
      <c r="BT130" s="2">
        <v>1</v>
      </c>
      <c r="BU130" s="2">
        <v>1</v>
      </c>
      <c r="BV130" s="2">
        <v>1</v>
      </c>
      <c r="BW130" s="2">
        <v>0.99989063099999997</v>
      </c>
      <c r="BX130" s="2">
        <v>102.0409693</v>
      </c>
      <c r="BY130" s="2">
        <v>0</v>
      </c>
      <c r="BZ130" s="2">
        <v>0</v>
      </c>
      <c r="CA130" s="2">
        <v>0</v>
      </c>
      <c r="CB130" s="2">
        <v>54937050.43</v>
      </c>
      <c r="CC130" s="2">
        <v>0</v>
      </c>
      <c r="CD130" s="2">
        <v>0</v>
      </c>
      <c r="CE130" s="2">
        <v>0</v>
      </c>
      <c r="CG130" s="2">
        <f t="shared" si="11"/>
        <v>15277240.067357212</v>
      </c>
      <c r="CH130" s="2">
        <f t="shared" si="12"/>
        <v>54937050.43</v>
      </c>
      <c r="CI130" s="2">
        <f t="shared" si="13"/>
        <v>3329558.6154999998</v>
      </c>
      <c r="CJ130" s="2">
        <f t="shared" si="14"/>
        <v>672.97785875</v>
      </c>
      <c r="CK130" s="2">
        <f t="shared" si="15"/>
        <v>3.3928043749999999</v>
      </c>
      <c r="CL130" s="2">
        <f t="shared" si="16"/>
        <v>471.96010341463415</v>
      </c>
      <c r="CM130" s="2">
        <f t="shared" si="17"/>
        <v>321.18698731023744</v>
      </c>
      <c r="CN130" s="2">
        <f t="shared" si="18"/>
        <v>3326844.372</v>
      </c>
    </row>
    <row r="131" spans="1:92" x14ac:dyDescent="0.45">
      <c r="A131" s="2">
        <v>141</v>
      </c>
      <c r="B131" s="2" t="s">
        <v>148</v>
      </c>
      <c r="C131" s="2">
        <v>1</v>
      </c>
      <c r="D131" s="2">
        <v>2011</v>
      </c>
      <c r="E131" s="2">
        <v>2009</v>
      </c>
      <c r="F131" s="2">
        <v>0.42854815699999999</v>
      </c>
      <c r="G131" s="2">
        <v>2.2510830000000001E-3</v>
      </c>
      <c r="H131" s="2">
        <v>0.213355606</v>
      </c>
      <c r="I131" s="2">
        <v>0.355845154</v>
      </c>
      <c r="J131" s="2">
        <v>230.66933470000001</v>
      </c>
      <c r="K131" s="2">
        <v>131.01139459999999</v>
      </c>
      <c r="L131" s="2">
        <v>72.264554770000004</v>
      </c>
      <c r="M131" s="2">
        <v>43.164395829999997</v>
      </c>
      <c r="N131" s="2">
        <v>458406.58399999997</v>
      </c>
      <c r="O131" s="2">
        <v>4239.5870000000004</v>
      </c>
      <c r="P131" s="2">
        <v>728483.64299999899</v>
      </c>
      <c r="Q131" s="2">
        <v>2034119.52</v>
      </c>
      <c r="R131" s="2">
        <v>1140.154624</v>
      </c>
      <c r="S131" s="2">
        <v>246740862.19999999</v>
      </c>
      <c r="T131" s="2">
        <v>216410</v>
      </c>
      <c r="U131" s="2">
        <v>12.672000000000001</v>
      </c>
      <c r="V131" s="2">
        <v>60892.976609999998</v>
      </c>
      <c r="W131" s="20">
        <v>5.85999999999999E-5</v>
      </c>
      <c r="X131" s="2">
        <v>34.856020530000002</v>
      </c>
      <c r="Y131" s="2">
        <v>34.856020530000002</v>
      </c>
      <c r="Z131" s="2">
        <v>13.07241054</v>
      </c>
      <c r="AA131" s="2">
        <v>4.7937411699999997</v>
      </c>
      <c r="AB131" s="2">
        <v>99.657940069999995</v>
      </c>
      <c r="AC131" s="2">
        <v>0</v>
      </c>
      <c r="AD131" s="2">
        <v>0</v>
      </c>
      <c r="AE131" s="2">
        <v>0</v>
      </c>
      <c r="AF131" s="2">
        <v>45683855.869999997</v>
      </c>
      <c r="AG131" s="2">
        <v>0</v>
      </c>
      <c r="AH131" s="2">
        <v>0</v>
      </c>
      <c r="AI131" s="2">
        <v>0</v>
      </c>
      <c r="AJ131" s="2">
        <v>96.155374089999995</v>
      </c>
      <c r="AK131" s="2">
        <v>96.155374089999995</v>
      </c>
      <c r="AL131" s="2">
        <v>59.192144220000003</v>
      </c>
      <c r="AM131" s="2">
        <v>38.37065466</v>
      </c>
      <c r="AN131" s="2">
        <v>131.01139459999999</v>
      </c>
      <c r="AO131" s="2">
        <v>131.01139459999999</v>
      </c>
      <c r="AP131" s="2">
        <v>72.264554770000004</v>
      </c>
      <c r="AQ131" s="2">
        <v>43.164395829999997</v>
      </c>
      <c r="AR131" s="2">
        <v>105740341.7</v>
      </c>
      <c r="AS131" s="2">
        <v>555434.20550000004</v>
      </c>
      <c r="AT131" s="2">
        <v>52643546.119999997</v>
      </c>
      <c r="AU131" s="2">
        <v>87801540.129999995</v>
      </c>
      <c r="AV131" s="2">
        <v>1.07810322</v>
      </c>
      <c r="AW131" s="2">
        <v>1.07810322</v>
      </c>
      <c r="AX131" s="2">
        <v>1.0667986389999999</v>
      </c>
      <c r="AY131" s="2">
        <v>1.04303715</v>
      </c>
      <c r="AZ131" s="2">
        <v>1.07810322</v>
      </c>
      <c r="BA131" s="2">
        <v>1.07810322</v>
      </c>
      <c r="BB131" s="2">
        <v>1.0667986389999999</v>
      </c>
      <c r="BC131" s="2">
        <v>1.0430384829999999</v>
      </c>
      <c r="BD131" s="2">
        <v>1.0418025550000001</v>
      </c>
      <c r="BE131" s="2">
        <v>1.0418025550000001</v>
      </c>
      <c r="BF131" s="2">
        <v>1.0519227659999999</v>
      </c>
      <c r="BG131" s="2">
        <v>1.0194016829999999</v>
      </c>
      <c r="BH131" s="2">
        <v>0.31761610200000001</v>
      </c>
      <c r="BI131" s="2">
        <v>0.31761610200000001</v>
      </c>
      <c r="BJ131" s="2">
        <v>0.155670949</v>
      </c>
      <c r="BK131" s="2">
        <v>0.19147461399999999</v>
      </c>
      <c r="BL131" s="2">
        <v>0.31761610200000001</v>
      </c>
      <c r="BM131" s="2">
        <v>0.31761610200000001</v>
      </c>
      <c r="BN131" s="2">
        <v>0.155670949</v>
      </c>
      <c r="BO131" s="2">
        <v>0.19147699300000001</v>
      </c>
      <c r="BP131" s="2">
        <v>0.145164612</v>
      </c>
      <c r="BQ131" s="2">
        <v>0.145164612</v>
      </c>
      <c r="BR131" s="2">
        <v>0.152841594</v>
      </c>
      <c r="BS131" s="2">
        <v>0.14127632900000001</v>
      </c>
      <c r="BT131" s="2">
        <v>1</v>
      </c>
      <c r="BU131" s="2">
        <v>1</v>
      </c>
      <c r="BV131" s="2">
        <v>1</v>
      </c>
      <c r="BW131" s="2">
        <v>0.99989063099999997</v>
      </c>
      <c r="BX131" s="2">
        <v>103.0185638</v>
      </c>
      <c r="BY131" s="2">
        <v>0</v>
      </c>
      <c r="BZ131" s="2">
        <v>0</v>
      </c>
      <c r="CA131" s="2">
        <v>0</v>
      </c>
      <c r="CB131" s="2">
        <v>47224387.909999996</v>
      </c>
      <c r="CC131" s="2">
        <v>0</v>
      </c>
      <c r="CD131" s="2">
        <v>0</v>
      </c>
      <c r="CE131" s="2">
        <v>0</v>
      </c>
      <c r="CG131" s="2">
        <f t="shared" si="11"/>
        <v>4841009.1598335607</v>
      </c>
      <c r="CH131" s="2">
        <f t="shared" si="12"/>
        <v>47224387.909999996</v>
      </c>
      <c r="CI131" s="2">
        <f t="shared" si="13"/>
        <v>3225249.3339999989</v>
      </c>
      <c r="CJ131" s="2">
        <f t="shared" si="14"/>
        <v>573.00822999999991</v>
      </c>
      <c r="CK131" s="2">
        <f t="shared" si="15"/>
        <v>5.2994837500000003</v>
      </c>
      <c r="CL131" s="2">
        <f t="shared" si="16"/>
        <v>473.81049951219444</v>
      </c>
      <c r="CM131" s="2">
        <f t="shared" si="17"/>
        <v>316.71771428571429</v>
      </c>
      <c r="CN131" s="2">
        <f t="shared" si="18"/>
        <v>3221009.746999999</v>
      </c>
    </row>
    <row r="132" spans="1:92" x14ac:dyDescent="0.45">
      <c r="A132" s="2">
        <v>142</v>
      </c>
      <c r="B132" s="2" t="s">
        <v>148</v>
      </c>
      <c r="C132" s="2">
        <v>1</v>
      </c>
      <c r="D132" s="2">
        <v>2012</v>
      </c>
      <c r="E132" s="2">
        <v>2010</v>
      </c>
      <c r="F132" s="2">
        <v>0.35514936799999902</v>
      </c>
      <c r="G132" s="2">
        <v>1.6113479999999901E-3</v>
      </c>
      <c r="H132" s="2">
        <v>0.19156187</v>
      </c>
      <c r="I132" s="2">
        <v>0.451677414</v>
      </c>
      <c r="J132" s="2">
        <v>243.597306</v>
      </c>
      <c r="K132" s="2">
        <v>103.4282311</v>
      </c>
      <c r="L132" s="2">
        <v>80.414018850000005</v>
      </c>
      <c r="M132" s="2">
        <v>67.237371530000004</v>
      </c>
      <c r="N132" s="2">
        <v>446181.66700000002</v>
      </c>
      <c r="O132" s="2">
        <v>4767.8580000000002</v>
      </c>
      <c r="P132" s="2">
        <v>729038.48800000001</v>
      </c>
      <c r="Q132" s="2">
        <v>2055847.0619999999</v>
      </c>
      <c r="R132" s="2">
        <v>1402.7494769999901</v>
      </c>
      <c r="S132" s="2">
        <v>306036450.60000002</v>
      </c>
      <c r="T132" s="2">
        <v>218169</v>
      </c>
      <c r="U132" s="2">
        <v>12.61</v>
      </c>
      <c r="V132" s="2">
        <v>59203.216410000001</v>
      </c>
      <c r="W132" s="20">
        <v>5.7799999999999901E-5</v>
      </c>
      <c r="X132" s="2">
        <v>14.78164591</v>
      </c>
      <c r="Y132" s="2">
        <v>14.78164591</v>
      </c>
      <c r="Z132" s="2">
        <v>7.6747949439999896</v>
      </c>
      <c r="AA132" s="2">
        <v>2.764455812</v>
      </c>
      <c r="AB132" s="2">
        <v>140.1690749</v>
      </c>
      <c r="AC132" s="2">
        <v>0</v>
      </c>
      <c r="AD132" s="2">
        <v>0</v>
      </c>
      <c r="AE132" s="2">
        <v>0</v>
      </c>
      <c r="AF132" s="2">
        <v>62540871.490000002</v>
      </c>
      <c r="AG132" s="2">
        <v>0</v>
      </c>
      <c r="AH132" s="2">
        <v>0</v>
      </c>
      <c r="AI132" s="2">
        <v>0</v>
      </c>
      <c r="AJ132" s="2">
        <v>88.646585229999999</v>
      </c>
      <c r="AK132" s="2">
        <v>88.646585229999999</v>
      </c>
      <c r="AL132" s="2">
        <v>72.739223910000007</v>
      </c>
      <c r="AM132" s="2">
        <v>64.472915709999995</v>
      </c>
      <c r="AN132" s="2">
        <v>103.4282311</v>
      </c>
      <c r="AO132" s="2">
        <v>103.4282311</v>
      </c>
      <c r="AP132" s="2">
        <v>80.414018850000005</v>
      </c>
      <c r="AQ132" s="2">
        <v>67.237371530000004</v>
      </c>
      <c r="AR132" s="2">
        <v>108688652.09999999</v>
      </c>
      <c r="AS132" s="2">
        <v>493131.11920000002</v>
      </c>
      <c r="AT132" s="2">
        <v>58624914.719999999</v>
      </c>
      <c r="AU132" s="2">
        <v>138229752.69999999</v>
      </c>
      <c r="AV132" s="2">
        <v>1.07810322</v>
      </c>
      <c r="AW132" s="2">
        <v>1.07810322</v>
      </c>
      <c r="AX132" s="2">
        <v>1.0667986389999999</v>
      </c>
      <c r="AY132" s="2">
        <v>1.04303715</v>
      </c>
      <c r="AZ132" s="2">
        <v>1.07810322</v>
      </c>
      <c r="BA132" s="2">
        <v>1.07810322</v>
      </c>
      <c r="BB132" s="2">
        <v>1.0667986389999999</v>
      </c>
      <c r="BC132" s="2">
        <v>1.0430384829999999</v>
      </c>
      <c r="BD132" s="2">
        <v>1.0418025550000001</v>
      </c>
      <c r="BE132" s="2">
        <v>1.0418025550000001</v>
      </c>
      <c r="BF132" s="2">
        <v>1.0519227659999999</v>
      </c>
      <c r="BG132" s="2">
        <v>1.0194016829999999</v>
      </c>
      <c r="BH132" s="2">
        <v>0.31761610200000001</v>
      </c>
      <c r="BI132" s="2">
        <v>0.31761610200000001</v>
      </c>
      <c r="BJ132" s="2">
        <v>0.155670949</v>
      </c>
      <c r="BK132" s="2">
        <v>0.19147461399999999</v>
      </c>
      <c r="BL132" s="2">
        <v>0.31761610200000001</v>
      </c>
      <c r="BM132" s="2">
        <v>0.31761610200000001</v>
      </c>
      <c r="BN132" s="2">
        <v>0.155670949</v>
      </c>
      <c r="BO132" s="2">
        <v>0.19147699300000001</v>
      </c>
      <c r="BP132" s="2">
        <v>0.145164612</v>
      </c>
      <c r="BQ132" s="2">
        <v>0.145164612</v>
      </c>
      <c r="BR132" s="2">
        <v>0.152841594</v>
      </c>
      <c r="BS132" s="2">
        <v>0.14127632900000001</v>
      </c>
      <c r="BT132" s="2">
        <v>1</v>
      </c>
      <c r="BU132" s="2">
        <v>1</v>
      </c>
      <c r="BV132" s="2">
        <v>1</v>
      </c>
      <c r="BW132" s="2">
        <v>0.99989063099999997</v>
      </c>
      <c r="BX132" s="2">
        <v>103.8912108</v>
      </c>
      <c r="BY132" s="2">
        <v>0</v>
      </c>
      <c r="BZ132" s="2">
        <v>0</v>
      </c>
      <c r="CA132" s="2">
        <v>0</v>
      </c>
      <c r="CB132" s="2">
        <v>46354353.640000001</v>
      </c>
      <c r="CC132" s="2">
        <v>0</v>
      </c>
      <c r="CD132" s="2">
        <v>0</v>
      </c>
      <c r="CE132" s="2">
        <v>0</v>
      </c>
      <c r="CG132" s="2">
        <f t="shared" ref="CG132:CG195" si="19">+(IF((N132*(AJ132*AZ132-AJ132)*BT132+P132*(AL132*BB132-AL132)*BV132+Q132*(AM132*BC132-AM132)*BW132+N132*(AJ132*BD132-AJ132)*(1-BT132)+P132*(AL132*BF132-AL132)*(1-BV132)+Q132*(AM132*BG132-AM132)*(1-BW132))&lt;0,0,(N132*(AJ132*AZ132-AJ132)*BT132+P132*(AL132*BB132-AL132)*BV132+Q132*(AM132*BC132-AM132)*BW132+N132*(AJ132*BD132-AJ132)*(1-BT132)+P132*(AL132*BF132-AL132)*(1-BV132)+Q132*(AM132*BG132-AM132)*(1-BW132))))/2</f>
        <v>6167871.5918689398</v>
      </c>
      <c r="CH132" s="2">
        <f t="shared" ref="CH132:CH195" si="20">+SUM(CB132:CE132)</f>
        <v>46354353.640000001</v>
      </c>
      <c r="CI132" s="2">
        <f t="shared" ref="CI132:CI195" si="21">+SUM(N132:Q132)</f>
        <v>3235835.0750000002</v>
      </c>
      <c r="CJ132" s="2">
        <f t="shared" ref="CJ132:CJ195" si="22">+N132/800</f>
        <v>557.72708375000002</v>
      </c>
      <c r="CK132" s="2">
        <f t="shared" ref="CK132:CK195" si="23">+O132/(1600/2)</f>
        <v>5.9598225000000005</v>
      </c>
      <c r="CL132" s="2">
        <f t="shared" ref="CL132:CL195" si="24">+P132/(3075/2)</f>
        <v>474.17137430894309</v>
      </c>
      <c r="CM132" s="2">
        <f t="shared" ref="CM132:CM195" si="25">+Q132/(12845/2)</f>
        <v>320.10074924094977</v>
      </c>
      <c r="CN132" s="2">
        <f t="shared" si="18"/>
        <v>3231067.2170000002</v>
      </c>
    </row>
    <row r="133" spans="1:92" x14ac:dyDescent="0.45">
      <c r="A133" s="2">
        <v>143</v>
      </c>
      <c r="B133" s="2" t="s">
        <v>148</v>
      </c>
      <c r="C133" s="2">
        <v>1</v>
      </c>
      <c r="D133" s="2">
        <v>2013</v>
      </c>
      <c r="E133" s="2">
        <v>2011</v>
      </c>
      <c r="F133" s="2">
        <v>0.34375921199999998</v>
      </c>
      <c r="G133" s="2">
        <v>1.989513E-3</v>
      </c>
      <c r="H133" s="2">
        <v>0.18434108199999999</v>
      </c>
      <c r="I133" s="2">
        <v>0.46991019299999998</v>
      </c>
      <c r="J133" s="2">
        <v>194.80501870000001</v>
      </c>
      <c r="K133" s="2">
        <v>96.011916909999997</v>
      </c>
      <c r="L133" s="2">
        <v>64.723865880000005</v>
      </c>
      <c r="M133" s="2">
        <v>57.755349969999997</v>
      </c>
      <c r="N133" s="2">
        <v>443690.83299999998</v>
      </c>
      <c r="O133" s="2">
        <v>5210.1220000000003</v>
      </c>
      <c r="P133" s="2">
        <v>716116.91799999995</v>
      </c>
      <c r="Q133" s="2">
        <v>2045732.7509999999</v>
      </c>
      <c r="R133" s="2">
        <v>1145.8774309999999</v>
      </c>
      <c r="S133" s="2">
        <v>251435301.09999999</v>
      </c>
      <c r="T133" s="2">
        <v>219426</v>
      </c>
      <c r="U133" s="2">
        <v>12.425999999999901</v>
      </c>
      <c r="V133" s="2">
        <v>55875.546470000001</v>
      </c>
      <c r="W133" s="20">
        <v>5.66E-5</v>
      </c>
      <c r="X133" s="2">
        <v>7.0223944410000003</v>
      </c>
      <c r="Y133" s="2">
        <v>7.0223944410000003</v>
      </c>
      <c r="Z133" s="2">
        <v>4.7734789949999996</v>
      </c>
      <c r="AA133" s="2">
        <v>4.8803139160000004</v>
      </c>
      <c r="AB133" s="2">
        <v>98.793101799999903</v>
      </c>
      <c r="AC133" s="2">
        <v>0</v>
      </c>
      <c r="AD133" s="2">
        <v>0</v>
      </c>
      <c r="AE133" s="2">
        <v>0</v>
      </c>
      <c r="AF133" s="2">
        <v>43833593.630000003</v>
      </c>
      <c r="AG133" s="2">
        <v>0</v>
      </c>
      <c r="AH133" s="2">
        <v>0</v>
      </c>
      <c r="AI133" s="2">
        <v>0</v>
      </c>
      <c r="AJ133" s="2">
        <v>88.989522469999997</v>
      </c>
      <c r="AK133" s="2">
        <v>88.989522469999997</v>
      </c>
      <c r="AL133" s="2">
        <v>59.950386880000003</v>
      </c>
      <c r="AM133" s="2">
        <v>52.875036049999999</v>
      </c>
      <c r="AN133" s="2">
        <v>96.011916909999997</v>
      </c>
      <c r="AO133" s="2">
        <v>96.011916909999997</v>
      </c>
      <c r="AP133" s="2">
        <v>64.723865880000005</v>
      </c>
      <c r="AQ133" s="2">
        <v>57.755349969999997</v>
      </c>
      <c r="AR133" s="2">
        <v>86433201.019999996</v>
      </c>
      <c r="AS133" s="2">
        <v>500233.80050000001</v>
      </c>
      <c r="AT133" s="2">
        <v>46349855.350000001</v>
      </c>
      <c r="AU133" s="2">
        <v>118152011</v>
      </c>
      <c r="AV133" s="2">
        <v>1.07810322</v>
      </c>
      <c r="AW133" s="2">
        <v>1.07810322</v>
      </c>
      <c r="AX133" s="2">
        <v>1.0667986389999999</v>
      </c>
      <c r="AY133" s="2">
        <v>1.04303715</v>
      </c>
      <c r="AZ133" s="2">
        <v>1.07810322</v>
      </c>
      <c r="BA133" s="2">
        <v>1.07810322</v>
      </c>
      <c r="BB133" s="2">
        <v>1.0667986389999999</v>
      </c>
      <c r="BC133" s="2">
        <v>1.0430384829999999</v>
      </c>
      <c r="BD133" s="2">
        <v>1.0418025550000001</v>
      </c>
      <c r="BE133" s="2">
        <v>1.0418025550000001</v>
      </c>
      <c r="BF133" s="2">
        <v>1.0519227659999999</v>
      </c>
      <c r="BG133" s="2">
        <v>1.0194016829999999</v>
      </c>
      <c r="BH133" s="2">
        <v>0.31761610200000001</v>
      </c>
      <c r="BI133" s="2">
        <v>0.31761610200000001</v>
      </c>
      <c r="BJ133" s="2">
        <v>0.155670949</v>
      </c>
      <c r="BK133" s="2">
        <v>0.19147461399999999</v>
      </c>
      <c r="BL133" s="2">
        <v>0.31761610200000001</v>
      </c>
      <c r="BM133" s="2">
        <v>0.31761610200000001</v>
      </c>
      <c r="BN133" s="2">
        <v>0.155670949</v>
      </c>
      <c r="BO133" s="2">
        <v>0.19147699300000001</v>
      </c>
      <c r="BP133" s="2">
        <v>0.145164612</v>
      </c>
      <c r="BQ133" s="2">
        <v>0.145164612</v>
      </c>
      <c r="BR133" s="2">
        <v>0.152841594</v>
      </c>
      <c r="BS133" s="2">
        <v>0.14127632900000001</v>
      </c>
      <c r="BT133" s="2">
        <v>1</v>
      </c>
      <c r="BU133" s="2">
        <v>1</v>
      </c>
      <c r="BV133" s="2">
        <v>1</v>
      </c>
      <c r="BW133" s="2">
        <v>0.99989063099999997</v>
      </c>
      <c r="BX133" s="2">
        <v>103.6997411</v>
      </c>
      <c r="BY133" s="2">
        <v>0</v>
      </c>
      <c r="BZ133" s="2">
        <v>0</v>
      </c>
      <c r="CA133" s="2">
        <v>0</v>
      </c>
      <c r="CB133" s="2">
        <v>46010624.520000003</v>
      </c>
      <c r="CC133" s="2">
        <v>0</v>
      </c>
      <c r="CD133" s="2">
        <v>0</v>
      </c>
      <c r="CE133" s="2">
        <v>0</v>
      </c>
      <c r="CG133" s="2">
        <f t="shared" si="19"/>
        <v>5303347.4188504424</v>
      </c>
      <c r="CH133" s="2">
        <f t="shared" si="20"/>
        <v>46010624.520000003</v>
      </c>
      <c r="CI133" s="2">
        <f t="shared" si="21"/>
        <v>3210750.6239999998</v>
      </c>
      <c r="CJ133" s="2">
        <f t="shared" si="22"/>
        <v>554.61354125000003</v>
      </c>
      <c r="CK133" s="2">
        <f t="shared" si="23"/>
        <v>6.5126525000000006</v>
      </c>
      <c r="CL133" s="2">
        <f t="shared" si="24"/>
        <v>465.76710113821133</v>
      </c>
      <c r="CM133" s="2">
        <f t="shared" si="25"/>
        <v>318.52592463993773</v>
      </c>
      <c r="CN133" s="2">
        <f t="shared" ref="CN133:CN196" si="26">+SUM(N133,P133,Q133)</f>
        <v>3205540.5019999999</v>
      </c>
    </row>
    <row r="134" spans="1:92" x14ac:dyDescent="0.45">
      <c r="A134" s="2">
        <v>144</v>
      </c>
      <c r="B134" s="2" t="s">
        <v>148</v>
      </c>
      <c r="C134" s="2">
        <v>1</v>
      </c>
      <c r="D134" s="2">
        <v>2014</v>
      </c>
      <c r="E134" s="2">
        <v>2012</v>
      </c>
      <c r="F134" s="2">
        <v>0.272796013</v>
      </c>
      <c r="G134" s="2">
        <v>1.3632479999999901E-3</v>
      </c>
      <c r="H134" s="2">
        <v>0.212250041</v>
      </c>
      <c r="I134" s="2">
        <v>0.51359069800000001</v>
      </c>
      <c r="J134" s="2">
        <v>240.29723609999999</v>
      </c>
      <c r="K134" s="2">
        <v>133.98204099999899</v>
      </c>
      <c r="L134" s="2">
        <v>113.180547799999</v>
      </c>
      <c r="M134" s="2">
        <v>96.452186870000006</v>
      </c>
      <c r="N134" s="2">
        <v>435731.54200000002</v>
      </c>
      <c r="O134" s="2">
        <v>3905.3319999999999</v>
      </c>
      <c r="P134" s="2">
        <v>719789.89599999995</v>
      </c>
      <c r="Q134" s="2">
        <v>2043783.2069999999</v>
      </c>
      <c r="R134" s="2">
        <v>1743.6543059999999</v>
      </c>
      <c r="S134" s="2">
        <v>383821904.10000002</v>
      </c>
      <c r="T134" s="2">
        <v>220125</v>
      </c>
      <c r="U134" s="2">
        <v>12.315999999999899</v>
      </c>
      <c r="V134" s="2">
        <v>55276.546950000004</v>
      </c>
      <c r="W134" s="20">
        <v>5.5999999999999999E-5</v>
      </c>
      <c r="X134" s="2">
        <v>6.6513085219999999</v>
      </c>
      <c r="Y134" s="2">
        <v>6.6513085219999999</v>
      </c>
      <c r="Z134" s="2">
        <v>1.5777714469999999</v>
      </c>
      <c r="AA134" s="2">
        <v>-0.69767199400000002</v>
      </c>
      <c r="AB134" s="2">
        <v>106.31519520000001</v>
      </c>
      <c r="AC134" s="2">
        <v>0</v>
      </c>
      <c r="AD134" s="2">
        <v>0</v>
      </c>
      <c r="AE134" s="2">
        <v>0</v>
      </c>
      <c r="AF134" s="2">
        <v>46324883.93</v>
      </c>
      <c r="AG134" s="2">
        <v>0</v>
      </c>
      <c r="AH134" s="2">
        <v>0</v>
      </c>
      <c r="AI134" s="2">
        <v>0</v>
      </c>
      <c r="AJ134" s="2">
        <v>127.3307324</v>
      </c>
      <c r="AK134" s="2">
        <v>127.3307324</v>
      </c>
      <c r="AL134" s="2">
        <v>111.6027763</v>
      </c>
      <c r="AM134" s="2">
        <v>97.149858859999995</v>
      </c>
      <c r="AN134" s="2">
        <v>133.98204099999899</v>
      </c>
      <c r="AO134" s="2">
        <v>133.98204099999899</v>
      </c>
      <c r="AP134" s="2">
        <v>113.180547799999</v>
      </c>
      <c r="AQ134" s="2">
        <v>96.452186870000006</v>
      </c>
      <c r="AR134" s="2">
        <v>104705085.2</v>
      </c>
      <c r="AS134" s="2">
        <v>523244.35200000001</v>
      </c>
      <c r="AT134" s="2">
        <v>81466214.719999999</v>
      </c>
      <c r="AU134" s="2">
        <v>197127359.80000001</v>
      </c>
      <c r="AV134" s="2">
        <v>1.07810322</v>
      </c>
      <c r="AW134" s="2">
        <v>1.07810322</v>
      </c>
      <c r="AX134" s="2">
        <v>1.0667986389999999</v>
      </c>
      <c r="AY134" s="2">
        <v>1.04303715</v>
      </c>
      <c r="AZ134" s="2">
        <v>1.07810322</v>
      </c>
      <c r="BA134" s="2">
        <v>1.07810322</v>
      </c>
      <c r="BB134" s="2">
        <v>1.0667986389999999</v>
      </c>
      <c r="BC134" s="2">
        <v>1.0430384829999999</v>
      </c>
      <c r="BD134" s="2">
        <v>1.0418025550000001</v>
      </c>
      <c r="BE134" s="2">
        <v>1.0418025550000001</v>
      </c>
      <c r="BF134" s="2">
        <v>1.0519227659999999</v>
      </c>
      <c r="BG134" s="2">
        <v>1.0194016829999999</v>
      </c>
      <c r="BH134" s="2">
        <v>0.31761610200000001</v>
      </c>
      <c r="BI134" s="2">
        <v>0.31761610200000001</v>
      </c>
      <c r="BJ134" s="2">
        <v>0.155670949</v>
      </c>
      <c r="BK134" s="2">
        <v>0.19147461399999999</v>
      </c>
      <c r="BL134" s="2">
        <v>0.31761610200000001</v>
      </c>
      <c r="BM134" s="2">
        <v>0.31761610200000001</v>
      </c>
      <c r="BN134" s="2">
        <v>0.155670949</v>
      </c>
      <c r="BO134" s="2">
        <v>0.19147699300000001</v>
      </c>
      <c r="BP134" s="2">
        <v>0.145164612</v>
      </c>
      <c r="BQ134" s="2">
        <v>0.145164612</v>
      </c>
      <c r="BR134" s="2">
        <v>0.152841594</v>
      </c>
      <c r="BS134" s="2">
        <v>0.14127632900000001</v>
      </c>
      <c r="BT134" s="2">
        <v>1</v>
      </c>
      <c r="BU134" s="2">
        <v>1</v>
      </c>
      <c r="BV134" s="2">
        <v>1</v>
      </c>
      <c r="BW134" s="2">
        <v>0.99989063099999997</v>
      </c>
      <c r="BX134" s="2">
        <v>108.0149625</v>
      </c>
      <c r="BY134" s="2">
        <v>0</v>
      </c>
      <c r="BZ134" s="2">
        <v>0</v>
      </c>
      <c r="CA134" s="2">
        <v>0</v>
      </c>
      <c r="CB134" s="2">
        <v>47065526.170000002</v>
      </c>
      <c r="CC134" s="2">
        <v>0</v>
      </c>
      <c r="CD134" s="2">
        <v>0</v>
      </c>
      <c r="CE134" s="2">
        <v>0</v>
      </c>
      <c r="CG134" s="2">
        <f t="shared" si="19"/>
        <v>9122106.4916092176</v>
      </c>
      <c r="CH134" s="2">
        <f t="shared" si="20"/>
        <v>47065526.170000002</v>
      </c>
      <c r="CI134" s="2">
        <f t="shared" si="21"/>
        <v>3203209.977</v>
      </c>
      <c r="CJ134" s="2">
        <f t="shared" si="22"/>
        <v>544.66442749999999</v>
      </c>
      <c r="CK134" s="2">
        <f t="shared" si="23"/>
        <v>4.8816649999999999</v>
      </c>
      <c r="CL134" s="2">
        <f t="shared" si="24"/>
        <v>468.15602991869918</v>
      </c>
      <c r="CM134" s="2">
        <f t="shared" si="25"/>
        <v>318.22237555469053</v>
      </c>
      <c r="CN134" s="2">
        <f t="shared" si="26"/>
        <v>3199304.645</v>
      </c>
    </row>
    <row r="135" spans="1:92" x14ac:dyDescent="0.45">
      <c r="A135" s="2">
        <v>145</v>
      </c>
      <c r="B135" s="2" t="s">
        <v>148</v>
      </c>
      <c r="C135" s="2">
        <v>1</v>
      </c>
      <c r="D135" s="2">
        <v>2015</v>
      </c>
      <c r="E135" s="2">
        <v>2013</v>
      </c>
      <c r="F135" s="2">
        <v>0.29925817500000002</v>
      </c>
      <c r="G135" s="2">
        <v>1.145458E-3</v>
      </c>
      <c r="H135" s="2">
        <v>0.18439531000000001</v>
      </c>
      <c r="I135" s="2">
        <v>0.51520105699999996</v>
      </c>
      <c r="J135" s="2">
        <v>222.66816659999901</v>
      </c>
      <c r="K135" s="2">
        <v>87.640705659999995</v>
      </c>
      <c r="L135" s="2">
        <v>84.043422919999998</v>
      </c>
      <c r="M135" s="2">
        <v>81.280053969999997</v>
      </c>
      <c r="N135" s="2">
        <v>421752.60600000003</v>
      </c>
      <c r="O135" s="2">
        <v>4101.5059999999903</v>
      </c>
      <c r="P135" s="2">
        <v>688519.15</v>
      </c>
      <c r="Q135" s="2">
        <v>1989127.6140000001</v>
      </c>
      <c r="R135" s="2">
        <v>1418.36683699999</v>
      </c>
      <c r="S135" s="2">
        <v>313812244.30000001</v>
      </c>
      <c r="T135" s="2">
        <v>221249</v>
      </c>
      <c r="U135" s="2">
        <v>11.208</v>
      </c>
      <c r="V135" s="2">
        <v>57013.132210000003</v>
      </c>
      <c r="W135" s="20">
        <v>5.0699999999999999E-5</v>
      </c>
      <c r="X135" s="2">
        <v>6.9311443869999998</v>
      </c>
      <c r="Y135" s="2">
        <v>6.9311443869999998</v>
      </c>
      <c r="Z135" s="2">
        <v>9.0448099759999998</v>
      </c>
      <c r="AA135" s="2">
        <v>5.8602385999999997</v>
      </c>
      <c r="AB135" s="2">
        <v>135.02746089999999</v>
      </c>
      <c r="AC135" s="2">
        <v>0</v>
      </c>
      <c r="AD135" s="2">
        <v>0</v>
      </c>
      <c r="AE135" s="2">
        <v>0</v>
      </c>
      <c r="AF135" s="2">
        <v>56948183.509999998</v>
      </c>
      <c r="AG135" s="2">
        <v>0</v>
      </c>
      <c r="AH135" s="2">
        <v>0</v>
      </c>
      <c r="AI135" s="2">
        <v>0</v>
      </c>
      <c r="AJ135" s="2">
        <v>80.709561269999995</v>
      </c>
      <c r="AK135" s="2">
        <v>80.709561269999995</v>
      </c>
      <c r="AL135" s="2">
        <v>74.998612949999995</v>
      </c>
      <c r="AM135" s="2">
        <v>75.419815369999995</v>
      </c>
      <c r="AN135" s="2">
        <v>87.640705659999995</v>
      </c>
      <c r="AO135" s="2">
        <v>87.640705659999995</v>
      </c>
      <c r="AP135" s="2">
        <v>84.043422919999998</v>
      </c>
      <c r="AQ135" s="2">
        <v>81.280053969999997</v>
      </c>
      <c r="AR135" s="2">
        <v>93910879.519999996</v>
      </c>
      <c r="AS135" s="2">
        <v>359458.88010000001</v>
      </c>
      <c r="AT135" s="2">
        <v>57865506.109999999</v>
      </c>
      <c r="AU135" s="2">
        <v>161676399.80000001</v>
      </c>
      <c r="AV135" s="2">
        <v>1.07810322</v>
      </c>
      <c r="AW135" s="2">
        <v>1.07810322</v>
      </c>
      <c r="AX135" s="2">
        <v>1.0667986389999999</v>
      </c>
      <c r="AY135" s="2">
        <v>1.04303715</v>
      </c>
      <c r="AZ135" s="2">
        <v>1.07810322</v>
      </c>
      <c r="BA135" s="2">
        <v>1.07810322</v>
      </c>
      <c r="BB135" s="2">
        <v>1.0667986389999999</v>
      </c>
      <c r="BC135" s="2">
        <v>1.0430384829999999</v>
      </c>
      <c r="BD135" s="2">
        <v>1.0418025550000001</v>
      </c>
      <c r="BE135" s="2">
        <v>1.0418025550000001</v>
      </c>
      <c r="BF135" s="2">
        <v>1.0519227659999999</v>
      </c>
      <c r="BG135" s="2">
        <v>1.0194016829999999</v>
      </c>
      <c r="BH135" s="2">
        <v>0.31761610200000001</v>
      </c>
      <c r="BI135" s="2">
        <v>0.31761610200000001</v>
      </c>
      <c r="BJ135" s="2">
        <v>0.155670949</v>
      </c>
      <c r="BK135" s="2">
        <v>0.19147461399999999</v>
      </c>
      <c r="BL135" s="2">
        <v>0.31761610200000001</v>
      </c>
      <c r="BM135" s="2">
        <v>0.31761610200000001</v>
      </c>
      <c r="BN135" s="2">
        <v>0.155670949</v>
      </c>
      <c r="BO135" s="2">
        <v>0.19147699300000001</v>
      </c>
      <c r="BP135" s="2">
        <v>0.145164612</v>
      </c>
      <c r="BQ135" s="2">
        <v>0.145164612</v>
      </c>
      <c r="BR135" s="2">
        <v>0.152841594</v>
      </c>
      <c r="BS135" s="2">
        <v>0.14127632900000001</v>
      </c>
      <c r="BT135" s="2">
        <v>1</v>
      </c>
      <c r="BU135" s="2">
        <v>1</v>
      </c>
      <c r="BV135" s="2">
        <v>1</v>
      </c>
      <c r="BW135" s="2">
        <v>0.99989063099999997</v>
      </c>
      <c r="BX135" s="2">
        <v>124.87115249999999</v>
      </c>
      <c r="BY135" s="2">
        <v>0</v>
      </c>
      <c r="BZ135" s="2">
        <v>0</v>
      </c>
      <c r="CA135" s="2">
        <v>0</v>
      </c>
      <c r="CB135" s="2">
        <v>52664733.990000002</v>
      </c>
      <c r="CC135" s="2">
        <v>0</v>
      </c>
      <c r="CD135" s="2">
        <v>0</v>
      </c>
      <c r="CE135" s="2">
        <v>0</v>
      </c>
      <c r="CG135" s="2">
        <f t="shared" si="19"/>
        <v>6282084.3511609146</v>
      </c>
      <c r="CH135" s="2">
        <f t="shared" si="20"/>
        <v>52664733.990000002</v>
      </c>
      <c r="CI135" s="2">
        <f t="shared" si="21"/>
        <v>3103500.8760000002</v>
      </c>
      <c r="CJ135" s="2">
        <f t="shared" si="22"/>
        <v>527.19075750000002</v>
      </c>
      <c r="CK135" s="2">
        <f t="shared" si="23"/>
        <v>5.1268824999999882</v>
      </c>
      <c r="CL135" s="2">
        <f t="shared" si="24"/>
        <v>447.81733333333335</v>
      </c>
      <c r="CM135" s="2">
        <f t="shared" si="25"/>
        <v>309.71235718178281</v>
      </c>
      <c r="CN135" s="2">
        <f t="shared" si="26"/>
        <v>3099399.37</v>
      </c>
    </row>
    <row r="136" spans="1:92" x14ac:dyDescent="0.45">
      <c r="A136" s="2">
        <v>146</v>
      </c>
      <c r="B136" s="2" t="s">
        <v>148</v>
      </c>
      <c r="C136" s="2">
        <v>1</v>
      </c>
      <c r="D136" s="2">
        <v>2016</v>
      </c>
      <c r="E136" s="2">
        <v>2014</v>
      </c>
      <c r="F136" s="2">
        <v>0.32850273000000002</v>
      </c>
      <c r="G136" s="2">
        <v>3.3052089999999999E-3</v>
      </c>
      <c r="H136" s="2">
        <v>0.18208579699999999</v>
      </c>
      <c r="I136" s="2">
        <v>0.48610626400000001</v>
      </c>
      <c r="J136" s="2">
        <v>230.5472024</v>
      </c>
      <c r="K136" s="2">
        <v>95.121488970000001</v>
      </c>
      <c r="L136" s="2">
        <v>77.050768009999999</v>
      </c>
      <c r="M136" s="2">
        <v>71.938030690000005</v>
      </c>
      <c r="N136" s="2">
        <v>416808.91700000002</v>
      </c>
      <c r="O136" s="2">
        <v>10164.315000000001</v>
      </c>
      <c r="P136" s="2">
        <v>691284.74899999995</v>
      </c>
      <c r="Q136" s="2">
        <v>1976653.51</v>
      </c>
      <c r="R136" s="2">
        <v>1313.487541</v>
      </c>
      <c r="S136" s="2">
        <v>292521556.19999999</v>
      </c>
      <c r="T136" s="2">
        <v>222706</v>
      </c>
      <c r="U136" s="2">
        <v>47.373999999999903</v>
      </c>
      <c r="V136" s="2">
        <v>55282.03314</v>
      </c>
      <c r="W136" s="2">
        <v>2.1272000000000001E-4</v>
      </c>
      <c r="X136" s="2">
        <v>4.3509778910000003</v>
      </c>
      <c r="Y136" s="2">
        <v>4.3509778910000003</v>
      </c>
      <c r="Z136" s="2">
        <v>4.8129295829999998</v>
      </c>
      <c r="AA136" s="2">
        <v>3.5766940850000002</v>
      </c>
      <c r="AB136" s="2">
        <v>135.42571340000001</v>
      </c>
      <c r="AC136" s="2">
        <v>0</v>
      </c>
      <c r="AD136" s="2">
        <v>0</v>
      </c>
      <c r="AE136" s="2">
        <v>0</v>
      </c>
      <c r="AF136" s="2">
        <v>56446644.950000003</v>
      </c>
      <c r="AG136" s="2">
        <v>0</v>
      </c>
      <c r="AH136" s="2">
        <v>0</v>
      </c>
      <c r="AI136" s="2">
        <v>0</v>
      </c>
      <c r="AJ136" s="2">
        <v>90.770511080000006</v>
      </c>
      <c r="AK136" s="2">
        <v>90.770511080000006</v>
      </c>
      <c r="AL136" s="2">
        <v>72.237838420000003</v>
      </c>
      <c r="AM136" s="2">
        <v>68.361336609999995</v>
      </c>
      <c r="AN136" s="2">
        <v>95.121488970000001</v>
      </c>
      <c r="AO136" s="2">
        <v>95.121488970000001</v>
      </c>
      <c r="AP136" s="2">
        <v>77.050768009999999</v>
      </c>
      <c r="AQ136" s="2">
        <v>71.938030690000005</v>
      </c>
      <c r="AR136" s="2">
        <v>96094129.75</v>
      </c>
      <c r="AS136" s="2">
        <v>966844.77720000001</v>
      </c>
      <c r="AT136" s="2">
        <v>53264020.82</v>
      </c>
      <c r="AU136" s="2">
        <v>142196560.90000001</v>
      </c>
      <c r="AV136" s="2">
        <v>1.07810322</v>
      </c>
      <c r="AW136" s="2">
        <v>1.07810322</v>
      </c>
      <c r="AX136" s="2">
        <v>1.0667986389999999</v>
      </c>
      <c r="AY136" s="2">
        <v>1.04303715</v>
      </c>
      <c r="AZ136" s="2">
        <v>1.07810322</v>
      </c>
      <c r="BA136" s="2">
        <v>1.07810322</v>
      </c>
      <c r="BB136" s="2">
        <v>1.0667986389999999</v>
      </c>
      <c r="BC136" s="2">
        <v>1.0430384829999999</v>
      </c>
      <c r="BD136" s="2">
        <v>1.0418025550000001</v>
      </c>
      <c r="BE136" s="2">
        <v>1.0418025550000001</v>
      </c>
      <c r="BF136" s="2">
        <v>1.0519227659999999</v>
      </c>
      <c r="BG136" s="2">
        <v>1.0194016829999999</v>
      </c>
      <c r="BH136" s="2">
        <v>0.31761610200000001</v>
      </c>
      <c r="BI136" s="2">
        <v>0.31761610200000001</v>
      </c>
      <c r="BJ136" s="2">
        <v>0.155670949</v>
      </c>
      <c r="BK136" s="2">
        <v>0.19147461399999999</v>
      </c>
      <c r="BL136" s="2">
        <v>0.31761610200000001</v>
      </c>
      <c r="BM136" s="2">
        <v>0.31761610200000001</v>
      </c>
      <c r="BN136" s="2">
        <v>0.155670949</v>
      </c>
      <c r="BO136" s="2">
        <v>0.19147699300000001</v>
      </c>
      <c r="BP136" s="2">
        <v>0.145164612</v>
      </c>
      <c r="BQ136" s="2">
        <v>0.145164612</v>
      </c>
      <c r="BR136" s="2">
        <v>0.152841594</v>
      </c>
      <c r="BS136" s="2">
        <v>0.14127632900000001</v>
      </c>
      <c r="BT136" s="2">
        <v>1</v>
      </c>
      <c r="BU136" s="2">
        <v>1</v>
      </c>
      <c r="BV136" s="2">
        <v>1</v>
      </c>
      <c r="BW136" s="2">
        <v>0.99989063099999997</v>
      </c>
      <c r="BX136" s="2">
        <v>138.7734476</v>
      </c>
      <c r="BY136" s="2">
        <v>0</v>
      </c>
      <c r="BZ136" s="2">
        <v>0</v>
      </c>
      <c r="CA136" s="2">
        <v>0</v>
      </c>
      <c r="CB136" s="2">
        <v>57842010.399999999</v>
      </c>
      <c r="CC136" s="2">
        <v>0</v>
      </c>
      <c r="CD136" s="2">
        <v>0</v>
      </c>
      <c r="CE136" s="2">
        <v>0</v>
      </c>
      <c r="CG136" s="2">
        <f t="shared" si="19"/>
        <v>6052984.914086666</v>
      </c>
      <c r="CH136" s="2">
        <f t="shared" si="20"/>
        <v>57842010.399999999</v>
      </c>
      <c r="CI136" s="2">
        <f t="shared" si="21"/>
        <v>3094911.4909999999</v>
      </c>
      <c r="CJ136" s="2">
        <f t="shared" si="22"/>
        <v>521.01114625000002</v>
      </c>
      <c r="CK136" s="2">
        <f t="shared" si="23"/>
        <v>12.705393750000001</v>
      </c>
      <c r="CL136" s="2">
        <f t="shared" si="24"/>
        <v>449.61609691056907</v>
      </c>
      <c r="CM136" s="2">
        <f t="shared" si="25"/>
        <v>307.77010665628649</v>
      </c>
      <c r="CN136" s="2">
        <f t="shared" si="26"/>
        <v>3084747.176</v>
      </c>
    </row>
    <row r="137" spans="1:92" x14ac:dyDescent="0.45">
      <c r="A137" s="2">
        <v>147</v>
      </c>
      <c r="B137" s="2" t="s">
        <v>148</v>
      </c>
      <c r="C137" s="2">
        <v>1</v>
      </c>
      <c r="D137" s="2">
        <v>2017</v>
      </c>
      <c r="E137" s="2">
        <v>2015</v>
      </c>
      <c r="F137" s="2">
        <v>0.32577064300000003</v>
      </c>
      <c r="G137" s="2">
        <v>6.4869890000000003E-3</v>
      </c>
      <c r="H137" s="2">
        <v>0.168762684</v>
      </c>
      <c r="I137" s="2">
        <v>0.49897968399999998</v>
      </c>
      <c r="J137" s="2">
        <v>234.76276390000001</v>
      </c>
      <c r="K137" s="2">
        <v>75.908954269999995</v>
      </c>
      <c r="L137" s="2">
        <v>71.774438290000006</v>
      </c>
      <c r="M137" s="2">
        <v>74.457363439999995</v>
      </c>
      <c r="N137" s="2">
        <v>406605.18900000001</v>
      </c>
      <c r="O137" s="2">
        <v>25040.347000000002</v>
      </c>
      <c r="P137" s="2">
        <v>688964.44099999999</v>
      </c>
      <c r="Q137" s="2">
        <v>1963655.9439999999</v>
      </c>
      <c r="R137" s="2">
        <v>1307.1816509999901</v>
      </c>
      <c r="S137" s="2">
        <v>293015224.60000002</v>
      </c>
      <c r="T137" s="2">
        <v>224158</v>
      </c>
      <c r="U137" s="2">
        <v>59.921999999999997</v>
      </c>
      <c r="V137" s="2">
        <v>56346.835339999998</v>
      </c>
      <c r="W137" s="2">
        <v>2.6731999999999998E-4</v>
      </c>
      <c r="X137" s="2">
        <v>2.543845374</v>
      </c>
      <c r="Y137" s="2">
        <v>2.543845374</v>
      </c>
      <c r="Z137" s="2">
        <v>1.4168011409999901</v>
      </c>
      <c r="AA137" s="2">
        <v>1.155366828</v>
      </c>
      <c r="AB137" s="2">
        <v>158.85380959999901</v>
      </c>
      <c r="AC137" s="2">
        <v>0</v>
      </c>
      <c r="AD137" s="2">
        <v>0</v>
      </c>
      <c r="AE137" s="2">
        <v>0</v>
      </c>
      <c r="AF137" s="2">
        <v>64590783.280000001</v>
      </c>
      <c r="AG137" s="2">
        <v>0</v>
      </c>
      <c r="AH137" s="2">
        <v>0</v>
      </c>
      <c r="AI137" s="2">
        <v>0</v>
      </c>
      <c r="AJ137" s="2">
        <v>73.365108899999996</v>
      </c>
      <c r="AK137" s="2">
        <v>73.365108899999996</v>
      </c>
      <c r="AL137" s="2">
        <v>70.357637150000002</v>
      </c>
      <c r="AM137" s="2">
        <v>73.301996610000003</v>
      </c>
      <c r="AN137" s="2">
        <v>75.908954269999995</v>
      </c>
      <c r="AO137" s="2">
        <v>75.908954269999995</v>
      </c>
      <c r="AP137" s="2">
        <v>71.774438290000006</v>
      </c>
      <c r="AQ137" s="2">
        <v>74.457363439999995</v>
      </c>
      <c r="AR137" s="2">
        <v>95455757.969999999</v>
      </c>
      <c r="AS137" s="2">
        <v>1900786.5549999999</v>
      </c>
      <c r="AT137" s="2">
        <v>49450035.75</v>
      </c>
      <c r="AU137" s="2">
        <v>146208644.30000001</v>
      </c>
      <c r="AV137" s="2">
        <v>1.07810322</v>
      </c>
      <c r="AW137" s="2">
        <v>1.07810322</v>
      </c>
      <c r="AX137" s="2">
        <v>1.0667986389999999</v>
      </c>
      <c r="AY137" s="2">
        <v>1.04303715</v>
      </c>
      <c r="AZ137" s="2">
        <v>1.07810322</v>
      </c>
      <c r="BA137" s="2">
        <v>1.07810322</v>
      </c>
      <c r="BB137" s="2">
        <v>1.0667986389999999</v>
      </c>
      <c r="BC137" s="2">
        <v>1.0430384829999999</v>
      </c>
      <c r="BD137" s="2">
        <v>1.0418025550000001</v>
      </c>
      <c r="BE137" s="2">
        <v>1.0418025550000001</v>
      </c>
      <c r="BF137" s="2">
        <v>1.0519227659999999</v>
      </c>
      <c r="BG137" s="2">
        <v>1.0194016829999999</v>
      </c>
      <c r="BH137" s="2">
        <v>0.31761610200000001</v>
      </c>
      <c r="BI137" s="2">
        <v>0.31761610200000001</v>
      </c>
      <c r="BJ137" s="2">
        <v>0.155670949</v>
      </c>
      <c r="BK137" s="2">
        <v>0.19147461399999999</v>
      </c>
      <c r="BL137" s="2">
        <v>0.31761610200000001</v>
      </c>
      <c r="BM137" s="2">
        <v>0.31761610200000001</v>
      </c>
      <c r="BN137" s="2">
        <v>0.155670949</v>
      </c>
      <c r="BO137" s="2">
        <v>0.19147699300000001</v>
      </c>
      <c r="BP137" s="2">
        <v>0.145164612</v>
      </c>
      <c r="BQ137" s="2">
        <v>0.145164612</v>
      </c>
      <c r="BR137" s="2">
        <v>0.152841594</v>
      </c>
      <c r="BS137" s="2">
        <v>0.14127632900000001</v>
      </c>
      <c r="BT137" s="2">
        <v>1</v>
      </c>
      <c r="BU137" s="2">
        <v>1</v>
      </c>
      <c r="BV137" s="2">
        <v>1</v>
      </c>
      <c r="BW137" s="2">
        <v>0.99989063099999997</v>
      </c>
      <c r="BX137" s="2">
        <v>147.0038342</v>
      </c>
      <c r="BY137" s="2">
        <v>0</v>
      </c>
      <c r="BZ137" s="2">
        <v>0</v>
      </c>
      <c r="CA137" s="2">
        <v>0</v>
      </c>
      <c r="CB137" s="2">
        <v>59772521.780000001</v>
      </c>
      <c r="CC137" s="2">
        <v>0</v>
      </c>
      <c r="CD137" s="2">
        <v>0</v>
      </c>
      <c r="CE137" s="2">
        <v>0</v>
      </c>
      <c r="CG137" s="2">
        <f t="shared" si="19"/>
        <v>5881221.3430813784</v>
      </c>
      <c r="CH137" s="2">
        <f t="shared" si="20"/>
        <v>59772521.780000001</v>
      </c>
      <c r="CI137" s="2">
        <f t="shared" si="21"/>
        <v>3084265.9210000001</v>
      </c>
      <c r="CJ137" s="2">
        <f t="shared" si="22"/>
        <v>508.25648625000002</v>
      </c>
      <c r="CK137" s="2">
        <f t="shared" si="23"/>
        <v>31.300433750000003</v>
      </c>
      <c r="CL137" s="2">
        <f t="shared" si="24"/>
        <v>448.10695349593493</v>
      </c>
      <c r="CM137" s="2">
        <f t="shared" si="25"/>
        <v>305.7463517321915</v>
      </c>
      <c r="CN137" s="2">
        <f t="shared" si="26"/>
        <v>3059225.574</v>
      </c>
    </row>
    <row r="138" spans="1:92" x14ac:dyDescent="0.45">
      <c r="A138" s="2">
        <v>148</v>
      </c>
      <c r="B138" s="2" t="s">
        <v>148</v>
      </c>
      <c r="C138" s="2">
        <v>1</v>
      </c>
      <c r="D138" s="2">
        <v>2018</v>
      </c>
      <c r="E138" s="2">
        <v>2016</v>
      </c>
      <c r="F138" s="2">
        <v>0.35297628599999997</v>
      </c>
      <c r="G138" s="2">
        <v>7.1594029999999999E-3</v>
      </c>
      <c r="H138" s="2">
        <v>0.16501861300000001</v>
      </c>
      <c r="I138" s="2">
        <v>0.47484569799999998</v>
      </c>
      <c r="J138" s="2">
        <v>230.53460000000001</v>
      </c>
      <c r="K138" s="2">
        <v>82.790989850000003</v>
      </c>
      <c r="L138" s="2">
        <v>63.25648966</v>
      </c>
      <c r="M138" s="2">
        <v>62.86000439</v>
      </c>
      <c r="N138" s="2">
        <v>398943.83600000001</v>
      </c>
      <c r="O138" s="2">
        <v>22531.811000000002</v>
      </c>
      <c r="P138" s="2">
        <v>679720.22199999995</v>
      </c>
      <c r="Q138" s="2">
        <v>1968250.851</v>
      </c>
      <c r="R138" s="2">
        <v>1156.262252</v>
      </c>
      <c r="S138" s="2">
        <v>260556760.90000001</v>
      </c>
      <c r="T138" s="2">
        <v>225344</v>
      </c>
      <c r="U138" s="2">
        <v>61.008000000000003</v>
      </c>
      <c r="V138" s="2">
        <v>57834.711660000001</v>
      </c>
      <c r="W138" s="2">
        <v>2.70733E-4</v>
      </c>
      <c r="X138" s="2">
        <v>7.3070558649999997</v>
      </c>
      <c r="Y138" s="2">
        <v>7.3070558649999997</v>
      </c>
      <c r="Z138" s="2">
        <v>1.457503564</v>
      </c>
      <c r="AA138" s="2">
        <v>1.888209459</v>
      </c>
      <c r="AB138" s="2">
        <v>147.74361010000001</v>
      </c>
      <c r="AC138" s="2">
        <v>0</v>
      </c>
      <c r="AD138" s="2">
        <v>0</v>
      </c>
      <c r="AE138" s="2">
        <v>0</v>
      </c>
      <c r="AF138" s="2">
        <v>58941402.57</v>
      </c>
      <c r="AG138" s="2">
        <v>0</v>
      </c>
      <c r="AH138" s="2">
        <v>0</v>
      </c>
      <c r="AI138" s="2">
        <v>0</v>
      </c>
      <c r="AJ138" s="2">
        <v>75.483933989999997</v>
      </c>
      <c r="AK138" s="2">
        <v>75.483933989999997</v>
      </c>
      <c r="AL138" s="2">
        <v>61.7989861</v>
      </c>
      <c r="AM138" s="2">
        <v>60.971794930000002</v>
      </c>
      <c r="AN138" s="2">
        <v>82.790989850000003</v>
      </c>
      <c r="AO138" s="2">
        <v>82.790989850000003</v>
      </c>
      <c r="AP138" s="2">
        <v>63.25648966</v>
      </c>
      <c r="AQ138" s="2">
        <v>62.86000439</v>
      </c>
      <c r="AR138" s="2">
        <v>91970357.650000006</v>
      </c>
      <c r="AS138" s="2">
        <v>1865430.936</v>
      </c>
      <c r="AT138" s="2">
        <v>42996715.200000003</v>
      </c>
      <c r="AU138" s="2">
        <v>123724257.09999999</v>
      </c>
      <c r="AV138" s="2">
        <v>1.07810322</v>
      </c>
      <c r="AW138" s="2">
        <v>1.07810322</v>
      </c>
      <c r="AX138" s="2">
        <v>1.0667986389999999</v>
      </c>
      <c r="AY138" s="2">
        <v>1.04303715</v>
      </c>
      <c r="AZ138" s="2">
        <v>1.07810322</v>
      </c>
      <c r="BA138" s="2">
        <v>1.07810322</v>
      </c>
      <c r="BB138" s="2">
        <v>1.0667986389999999</v>
      </c>
      <c r="BC138" s="2">
        <v>1.0430384829999999</v>
      </c>
      <c r="BD138" s="2">
        <v>1.0418025550000001</v>
      </c>
      <c r="BE138" s="2">
        <v>1.0418025550000001</v>
      </c>
      <c r="BF138" s="2">
        <v>1.0519227659999999</v>
      </c>
      <c r="BG138" s="2">
        <v>1.0194016829999999</v>
      </c>
      <c r="BH138" s="2">
        <v>0.31761610200000001</v>
      </c>
      <c r="BI138" s="2">
        <v>0.31761610200000001</v>
      </c>
      <c r="BJ138" s="2">
        <v>0.155670949</v>
      </c>
      <c r="BK138" s="2">
        <v>0.19147461399999999</v>
      </c>
      <c r="BL138" s="2">
        <v>0.31761610200000001</v>
      </c>
      <c r="BM138" s="2">
        <v>0.31761610200000001</v>
      </c>
      <c r="BN138" s="2">
        <v>0.155670949</v>
      </c>
      <c r="BO138" s="2">
        <v>0.19147699300000001</v>
      </c>
      <c r="BP138" s="2">
        <v>0.145164612</v>
      </c>
      <c r="BQ138" s="2">
        <v>0.145164612</v>
      </c>
      <c r="BR138" s="2">
        <v>0.152841594</v>
      </c>
      <c r="BS138" s="2">
        <v>0.14127632900000001</v>
      </c>
      <c r="BT138" s="2">
        <v>1</v>
      </c>
      <c r="BU138" s="2">
        <v>1</v>
      </c>
      <c r="BV138" s="2">
        <v>1</v>
      </c>
      <c r="BW138" s="2">
        <v>0.99989063099999997</v>
      </c>
      <c r="BX138" s="2">
        <v>155.41779119999899</v>
      </c>
      <c r="BY138" s="2">
        <v>0</v>
      </c>
      <c r="BZ138" s="2">
        <v>0</v>
      </c>
      <c r="CA138" s="2">
        <v>0</v>
      </c>
      <c r="CB138" s="2">
        <v>62002969.810000002</v>
      </c>
      <c r="CC138" s="2">
        <v>0</v>
      </c>
      <c r="CD138" s="2">
        <v>0</v>
      </c>
      <c r="CE138" s="2">
        <v>0</v>
      </c>
      <c r="CG138" s="2">
        <f t="shared" si="19"/>
        <v>5161288.2720631249</v>
      </c>
      <c r="CH138" s="2">
        <f t="shared" si="20"/>
        <v>62002969.810000002</v>
      </c>
      <c r="CI138" s="2">
        <f t="shared" si="21"/>
        <v>3069446.7199999997</v>
      </c>
      <c r="CJ138" s="2">
        <f t="shared" si="22"/>
        <v>498.67979500000001</v>
      </c>
      <c r="CK138" s="2">
        <f t="shared" si="23"/>
        <v>28.164763750000002</v>
      </c>
      <c r="CL138" s="2">
        <f t="shared" si="24"/>
        <v>442.09445333333332</v>
      </c>
      <c r="CM138" s="2">
        <f t="shared" si="25"/>
        <v>306.46179073569482</v>
      </c>
      <c r="CN138" s="2">
        <f t="shared" si="26"/>
        <v>3046914.909</v>
      </c>
    </row>
    <row r="139" spans="1:92" x14ac:dyDescent="0.45">
      <c r="A139" s="2">
        <v>149</v>
      </c>
      <c r="B139" s="2" t="s">
        <v>148</v>
      </c>
      <c r="C139" s="2">
        <v>1</v>
      </c>
      <c r="D139" s="2">
        <v>2019</v>
      </c>
      <c r="E139" s="2">
        <v>2017</v>
      </c>
      <c r="F139" s="2">
        <v>0.40196980199999999</v>
      </c>
      <c r="G139" s="2">
        <v>1.1138205999999999E-2</v>
      </c>
      <c r="H139" s="2">
        <v>0.19362923699999901</v>
      </c>
      <c r="I139" s="2">
        <v>0.39326275599999999</v>
      </c>
      <c r="J139" s="2">
        <v>285.73518619999999</v>
      </c>
      <c r="K139" s="2">
        <v>134.36008029999999</v>
      </c>
      <c r="L139" s="2">
        <v>81.440876119999999</v>
      </c>
      <c r="M139" s="2">
        <v>57.228163889999998</v>
      </c>
      <c r="N139" s="2">
        <v>405659.47600000002</v>
      </c>
      <c r="O139" s="2">
        <v>23904.3479999999</v>
      </c>
      <c r="P139" s="2">
        <v>685583.59599999897</v>
      </c>
      <c r="Q139" s="2">
        <v>1981549.5079999999</v>
      </c>
      <c r="R139" s="2">
        <v>1271.520424</v>
      </c>
      <c r="S139" s="2">
        <v>288357944.69999999</v>
      </c>
      <c r="T139" s="2">
        <v>226782</v>
      </c>
      <c r="U139" s="2">
        <v>58.171999999999997</v>
      </c>
      <c r="V139" s="2">
        <v>57981.630029999898</v>
      </c>
      <c r="W139" s="2">
        <v>2.5651100000000001E-4</v>
      </c>
      <c r="X139" s="2">
        <v>4.8215510630000002</v>
      </c>
      <c r="Y139" s="2">
        <v>4.8215510630000002</v>
      </c>
      <c r="Z139" s="2">
        <v>2.7110968469999999</v>
      </c>
      <c r="AA139" s="2">
        <v>2.417532086</v>
      </c>
      <c r="AB139" s="2">
        <v>151.37510589999999</v>
      </c>
      <c r="AC139" s="2">
        <v>0</v>
      </c>
      <c r="AD139" s="2">
        <v>0</v>
      </c>
      <c r="AE139" s="2">
        <v>0</v>
      </c>
      <c r="AF139" s="2">
        <v>61406746.149999999</v>
      </c>
      <c r="AG139" s="2">
        <v>0</v>
      </c>
      <c r="AH139" s="2">
        <v>0</v>
      </c>
      <c r="AI139" s="2">
        <v>0</v>
      </c>
      <c r="AJ139" s="2">
        <v>129.5385292</v>
      </c>
      <c r="AK139" s="2">
        <v>129.5385292</v>
      </c>
      <c r="AL139" s="2">
        <v>78.729779269999995</v>
      </c>
      <c r="AM139" s="2">
        <v>54.810631799999904</v>
      </c>
      <c r="AN139" s="2">
        <v>134.36008029999999</v>
      </c>
      <c r="AO139" s="2">
        <v>134.36008029999999</v>
      </c>
      <c r="AP139" s="2">
        <v>81.440876119999999</v>
      </c>
      <c r="AQ139" s="2">
        <v>57.228163889999998</v>
      </c>
      <c r="AR139" s="2">
        <v>115911185.90000001</v>
      </c>
      <c r="AS139" s="2">
        <v>3211790.1170000001</v>
      </c>
      <c r="AT139" s="2">
        <v>55834528.710000001</v>
      </c>
      <c r="AU139" s="2">
        <v>113400440</v>
      </c>
      <c r="AV139" s="2">
        <v>1.07810322</v>
      </c>
      <c r="AW139" s="2">
        <v>1.07810322</v>
      </c>
      <c r="AX139" s="2">
        <v>1.0667986389999999</v>
      </c>
      <c r="AY139" s="2">
        <v>1.04303715</v>
      </c>
      <c r="AZ139" s="2">
        <v>1.07810322</v>
      </c>
      <c r="BA139" s="2">
        <v>1.07810322</v>
      </c>
      <c r="BB139" s="2">
        <v>1.0667986389999999</v>
      </c>
      <c r="BC139" s="2">
        <v>1.0430384829999999</v>
      </c>
      <c r="BD139" s="2">
        <v>1.0418025550000001</v>
      </c>
      <c r="BE139" s="2">
        <v>1.0418025550000001</v>
      </c>
      <c r="BF139" s="2">
        <v>1.0519227659999999</v>
      </c>
      <c r="BG139" s="2">
        <v>1.0194016829999999</v>
      </c>
      <c r="BH139" s="2">
        <v>0.31761610200000001</v>
      </c>
      <c r="BI139" s="2">
        <v>0.31761610200000001</v>
      </c>
      <c r="BJ139" s="2">
        <v>0.155670949</v>
      </c>
      <c r="BK139" s="2">
        <v>0.19147461399999999</v>
      </c>
      <c r="BL139" s="2">
        <v>0.31761610200000001</v>
      </c>
      <c r="BM139" s="2">
        <v>0.31761610200000001</v>
      </c>
      <c r="BN139" s="2">
        <v>0.155670949</v>
      </c>
      <c r="BO139" s="2">
        <v>0.19147699300000001</v>
      </c>
      <c r="BP139" s="2">
        <v>0.145164612</v>
      </c>
      <c r="BQ139" s="2">
        <v>0.145164612</v>
      </c>
      <c r="BR139" s="2">
        <v>0.152841594</v>
      </c>
      <c r="BS139" s="2">
        <v>0.14127632900000001</v>
      </c>
      <c r="BT139" s="2">
        <v>1</v>
      </c>
      <c r="BU139" s="2">
        <v>1</v>
      </c>
      <c r="BV139" s="2">
        <v>1</v>
      </c>
      <c r="BW139" s="2">
        <v>0.99989063099999997</v>
      </c>
      <c r="BX139" s="2">
        <v>150.64252490000001</v>
      </c>
      <c r="BY139" s="2">
        <v>0</v>
      </c>
      <c r="BZ139" s="2">
        <v>0</v>
      </c>
      <c r="CA139" s="2">
        <v>0</v>
      </c>
      <c r="CB139" s="2">
        <v>61109567.700000003</v>
      </c>
      <c r="CC139" s="2">
        <v>0</v>
      </c>
      <c r="CD139" s="2">
        <v>0</v>
      </c>
      <c r="CE139" s="2">
        <v>0</v>
      </c>
      <c r="CG139" s="2">
        <f t="shared" si="19"/>
        <v>6191925.285077597</v>
      </c>
      <c r="CH139" s="2">
        <f t="shared" si="20"/>
        <v>61109567.700000003</v>
      </c>
      <c r="CI139" s="2">
        <f t="shared" si="21"/>
        <v>3096696.9279999989</v>
      </c>
      <c r="CJ139" s="2">
        <f t="shared" si="22"/>
        <v>507.07434500000005</v>
      </c>
      <c r="CK139" s="2">
        <f t="shared" si="23"/>
        <v>29.880434999999874</v>
      </c>
      <c r="CL139" s="2">
        <f t="shared" si="24"/>
        <v>445.9080299186985</v>
      </c>
      <c r="CM139" s="2">
        <f t="shared" si="25"/>
        <v>308.53242631374076</v>
      </c>
      <c r="CN139" s="2">
        <f t="shared" si="26"/>
        <v>3072792.5799999991</v>
      </c>
    </row>
    <row r="140" spans="1:92" x14ac:dyDescent="0.45">
      <c r="A140" s="2">
        <v>228</v>
      </c>
      <c r="B140" s="2" t="s">
        <v>148</v>
      </c>
      <c r="C140" s="2">
        <v>1</v>
      </c>
      <c r="D140" s="2">
        <v>2020</v>
      </c>
      <c r="E140" s="2">
        <v>2018</v>
      </c>
      <c r="F140" s="2">
        <v>0.31825605706338</v>
      </c>
      <c r="G140" s="2">
        <v>9.1505124821646602E-3</v>
      </c>
      <c r="H140" s="2">
        <v>0.206691402058583</v>
      </c>
      <c r="I140" s="2">
        <v>0.46590202839587003</v>
      </c>
      <c r="J140" s="2">
        <v>289.13089894667002</v>
      </c>
      <c r="K140" s="2">
        <v>140.31271647601699</v>
      </c>
      <c r="L140" s="2">
        <v>109.65397948178899</v>
      </c>
      <c r="M140" s="2">
        <v>85.335239030746607</v>
      </c>
      <c r="N140" s="2">
        <v>399985.965871675</v>
      </c>
      <c r="O140" s="2">
        <v>23008.946264131999</v>
      </c>
      <c r="P140" s="2">
        <v>665037.84256994096</v>
      </c>
      <c r="Q140" s="2">
        <v>1926258.3605152301</v>
      </c>
      <c r="R140" s="2">
        <v>1549.43886255446</v>
      </c>
      <c r="S140" s="2">
        <v>352816059.19489902</v>
      </c>
      <c r="T140" s="2">
        <v>227705.69896074</v>
      </c>
      <c r="U140" s="2">
        <v>58.171999999999997</v>
      </c>
      <c r="V140" s="2">
        <v>58562.104678079602</v>
      </c>
      <c r="W140" s="2">
        <v>2.5546621274123E-4</v>
      </c>
      <c r="X140" s="2">
        <v>10.1649589393898</v>
      </c>
      <c r="Y140" s="2">
        <v>10.1649589393898</v>
      </c>
      <c r="Z140" s="2">
        <v>6.8660910527440997</v>
      </c>
      <c r="AA140" s="2">
        <v>3.5210495450254</v>
      </c>
      <c r="AB140" s="2">
        <v>148.818182470653</v>
      </c>
      <c r="AC140" s="2">
        <v>0</v>
      </c>
      <c r="AD140" s="2">
        <v>0</v>
      </c>
      <c r="AE140" s="2">
        <v>0</v>
      </c>
      <c r="AF140" s="2">
        <v>56162730.444270901</v>
      </c>
      <c r="AG140" s="2">
        <v>0</v>
      </c>
      <c r="AH140" s="2">
        <v>0</v>
      </c>
      <c r="AI140" s="2">
        <v>0</v>
      </c>
      <c r="AJ140" s="2">
        <v>130.14775753662701</v>
      </c>
      <c r="AK140" s="2">
        <v>130.14775753662701</v>
      </c>
      <c r="AL140" s="2">
        <v>102.787888429045</v>
      </c>
      <c r="AM140" s="2">
        <v>81.814189485721201</v>
      </c>
      <c r="AN140" s="2">
        <v>140.31271647601699</v>
      </c>
      <c r="AO140" s="2">
        <v>140.31271647601699</v>
      </c>
      <c r="AP140" s="2">
        <v>109.65397948178899</v>
      </c>
      <c r="AQ140" s="2">
        <v>85.335239030746607</v>
      </c>
      <c r="AR140" s="2">
        <v>112285847.868009</v>
      </c>
      <c r="AS140" s="2">
        <v>3228447.7535710698</v>
      </c>
      <c r="AT140" s="2">
        <v>72924045.943777904</v>
      </c>
      <c r="AU140" s="2">
        <v>164377717.62954101</v>
      </c>
      <c r="AV140" s="2">
        <v>1.0761430492484401</v>
      </c>
      <c r="AW140" s="2">
        <v>1.0761430492484401</v>
      </c>
      <c r="AX140" s="2">
        <v>1.06264252492411</v>
      </c>
      <c r="AY140" s="2">
        <v>1.03925364941836</v>
      </c>
      <c r="AZ140" s="2">
        <v>1.0761430492484401</v>
      </c>
      <c r="BA140" s="2">
        <v>1.0761430492484401</v>
      </c>
      <c r="BB140" s="2">
        <v>1.06264252492411</v>
      </c>
      <c r="BC140" s="2">
        <v>1.03925497758305</v>
      </c>
      <c r="BD140" s="2">
        <v>1.0399083848877799</v>
      </c>
      <c r="BE140" s="2">
        <v>1.0399083848877799</v>
      </c>
      <c r="BF140" s="2">
        <v>1.04782460646483</v>
      </c>
      <c r="BG140" s="2">
        <v>1.0157039174309099</v>
      </c>
      <c r="BH140" s="2">
        <v>0.31761610200000001</v>
      </c>
      <c r="BI140" s="2">
        <v>0.31761610200000001</v>
      </c>
      <c r="BJ140" s="2">
        <v>0.155670949</v>
      </c>
      <c r="BK140" s="2">
        <v>0.19147461399999999</v>
      </c>
      <c r="BL140" s="2">
        <v>0.31761610200000001</v>
      </c>
      <c r="BM140" s="2">
        <v>0.31761610200000001</v>
      </c>
      <c r="BN140" s="2">
        <v>0.155670949</v>
      </c>
      <c r="BO140" s="2">
        <v>0.19147699300000001</v>
      </c>
      <c r="BP140" s="2">
        <v>0.145164612</v>
      </c>
      <c r="BQ140" s="2">
        <v>0.145164612</v>
      </c>
      <c r="BR140" s="2">
        <v>0.152841594</v>
      </c>
      <c r="BS140" s="2">
        <v>0.14127632900000001</v>
      </c>
      <c r="BT140" s="2">
        <v>1</v>
      </c>
      <c r="BU140" s="2">
        <v>1</v>
      </c>
      <c r="BV140" s="2">
        <v>1</v>
      </c>
      <c r="BW140" s="2">
        <v>0.99989063099999997</v>
      </c>
      <c r="BX140" s="2">
        <v>158.48481607982299</v>
      </c>
      <c r="BY140" s="2">
        <v>0</v>
      </c>
      <c r="BZ140" s="2">
        <v>0</v>
      </c>
      <c r="CA140" s="2">
        <v>0</v>
      </c>
      <c r="CB140" s="2">
        <v>64290867.444897503</v>
      </c>
      <c r="CC140" s="2">
        <v>0</v>
      </c>
      <c r="CD140" s="2">
        <v>0</v>
      </c>
      <c r="CE140" s="2">
        <v>0</v>
      </c>
      <c r="CG140" s="2">
        <f t="shared" si="19"/>
        <v>7215949.9567845715</v>
      </c>
      <c r="CH140" s="2">
        <f t="shared" si="20"/>
        <v>64290867.444897503</v>
      </c>
      <c r="CI140" s="2">
        <f t="shared" si="21"/>
        <v>3014291.1152209779</v>
      </c>
      <c r="CJ140" s="2">
        <f t="shared" si="22"/>
        <v>499.98245733959374</v>
      </c>
      <c r="CK140" s="2">
        <f t="shared" si="23"/>
        <v>28.761182830164998</v>
      </c>
      <c r="CL140" s="2">
        <f t="shared" si="24"/>
        <v>432.54493825687217</v>
      </c>
      <c r="CM140" s="2">
        <f t="shared" si="25"/>
        <v>299.92345045001639</v>
      </c>
      <c r="CN140" s="2">
        <f t="shared" si="26"/>
        <v>2991282.168956846</v>
      </c>
    </row>
    <row r="141" spans="1:92" x14ac:dyDescent="0.45">
      <c r="A141" s="2">
        <v>250</v>
      </c>
      <c r="B141" s="2" t="s">
        <v>148</v>
      </c>
      <c r="C141" s="2">
        <v>1</v>
      </c>
      <c r="D141" s="2">
        <v>2021</v>
      </c>
      <c r="E141" s="2">
        <v>2019</v>
      </c>
      <c r="F141" s="2">
        <v>0.32157186046823999</v>
      </c>
      <c r="G141" s="2">
        <v>9.0976723581357895E-3</v>
      </c>
      <c r="H141" s="2">
        <v>0.20562618010877801</v>
      </c>
      <c r="I141" s="2">
        <v>0.46370428706484601</v>
      </c>
      <c r="J141" s="2">
        <v>281.441867276447</v>
      </c>
      <c r="K141" s="2">
        <v>140.057604648313</v>
      </c>
      <c r="L141" s="2">
        <v>109.226781291858</v>
      </c>
      <c r="M141" s="2">
        <v>85.025694997241303</v>
      </c>
      <c r="N141" s="2">
        <v>402563.83794005</v>
      </c>
      <c r="O141" s="2">
        <v>23081.165677182798</v>
      </c>
      <c r="P141" s="2">
        <v>668934.21873720095</v>
      </c>
      <c r="Q141" s="2">
        <v>1937871.88195355</v>
      </c>
      <c r="R141" s="2">
        <v>1554.1571165626599</v>
      </c>
      <c r="S141" s="2">
        <v>355331853.02569997</v>
      </c>
      <c r="T141" s="2">
        <v>228633.16021200601</v>
      </c>
      <c r="U141" s="2">
        <v>58.171999999999997</v>
      </c>
      <c r="V141" s="2">
        <v>59148.390663593003</v>
      </c>
      <c r="W141" s="2">
        <v>2.5442568097409999E-4</v>
      </c>
      <c r="X141" s="2">
        <v>9.9098471116860392</v>
      </c>
      <c r="Y141" s="2">
        <v>9.9098471116860392</v>
      </c>
      <c r="Z141" s="2">
        <v>6.4388928628132502</v>
      </c>
      <c r="AA141" s="2">
        <v>3.2115055115201701</v>
      </c>
      <c r="AB141" s="2">
        <v>141.384262628134</v>
      </c>
      <c r="AC141" s="2">
        <v>0</v>
      </c>
      <c r="AD141" s="2">
        <v>0</v>
      </c>
      <c r="AE141" s="2">
        <v>0</v>
      </c>
      <c r="AF141" s="2">
        <v>57882598.201186597</v>
      </c>
      <c r="AG141" s="2">
        <v>0</v>
      </c>
      <c r="AH141" s="2">
        <v>0</v>
      </c>
      <c r="AI141" s="2">
        <v>0</v>
      </c>
      <c r="AJ141" s="2">
        <v>130.14775753662701</v>
      </c>
      <c r="AK141" s="2">
        <v>130.14775753662701</v>
      </c>
      <c r="AL141" s="2">
        <v>102.787888429045</v>
      </c>
      <c r="AM141" s="2">
        <v>81.814189485721201</v>
      </c>
      <c r="AN141" s="2">
        <v>140.057604648313</v>
      </c>
      <c r="AO141" s="2">
        <v>140.057604648313</v>
      </c>
      <c r="AP141" s="2">
        <v>109.226781291858</v>
      </c>
      <c r="AQ141" s="2">
        <v>85.025694997241303</v>
      </c>
      <c r="AR141" s="2">
        <v>114264725.061101</v>
      </c>
      <c r="AS141" s="2">
        <v>3232692.77723708</v>
      </c>
      <c r="AT141" s="2">
        <v>73065531.608648598</v>
      </c>
      <c r="AU141" s="2">
        <v>164768903.578713</v>
      </c>
      <c r="AV141" s="2">
        <v>1.07704468259271</v>
      </c>
      <c r="AW141" s="2">
        <v>1.07704468259271</v>
      </c>
      <c r="AX141" s="2">
        <v>1.0634518911235</v>
      </c>
      <c r="AY141" s="2">
        <v>1.04006819295106</v>
      </c>
      <c r="AZ141" s="2">
        <v>1.07704468259271</v>
      </c>
      <c r="BA141" s="2">
        <v>1.07704468259271</v>
      </c>
      <c r="BB141" s="2">
        <v>1.0634518911235</v>
      </c>
      <c r="BC141" s="2">
        <v>1.04006952215673</v>
      </c>
      <c r="BD141" s="2">
        <v>1.0407796594599299</v>
      </c>
      <c r="BE141" s="2">
        <v>1.0407796594599299</v>
      </c>
      <c r="BF141" s="2">
        <v>1.0486226865335999</v>
      </c>
      <c r="BG141" s="2">
        <v>1.0165000032156799</v>
      </c>
      <c r="BH141" s="2">
        <v>0.31761610200000001</v>
      </c>
      <c r="BI141" s="2">
        <v>0.31761610200000001</v>
      </c>
      <c r="BJ141" s="2">
        <v>0.155670949</v>
      </c>
      <c r="BK141" s="2">
        <v>0.19147461399999999</v>
      </c>
      <c r="BL141" s="2">
        <v>0.31761610200000001</v>
      </c>
      <c r="BM141" s="2">
        <v>0.31761610200000001</v>
      </c>
      <c r="BN141" s="2">
        <v>0.155670949</v>
      </c>
      <c r="BO141" s="2">
        <v>0.19147699300000001</v>
      </c>
      <c r="BP141" s="2">
        <v>0.145164612</v>
      </c>
      <c r="BQ141" s="2">
        <v>0.145164612</v>
      </c>
      <c r="BR141" s="2">
        <v>0.152841594</v>
      </c>
      <c r="BS141" s="2">
        <v>0.14127632900000001</v>
      </c>
      <c r="BT141" s="2">
        <v>1</v>
      </c>
      <c r="BU141" s="2">
        <v>1</v>
      </c>
      <c r="BV141" s="2">
        <v>1</v>
      </c>
      <c r="BW141" s="2">
        <v>0.99989063099999997</v>
      </c>
      <c r="BX141" s="2">
        <v>148.818182470653</v>
      </c>
      <c r="BY141" s="2">
        <v>0</v>
      </c>
      <c r="BZ141" s="2">
        <v>0</v>
      </c>
      <c r="CA141" s="2">
        <v>0</v>
      </c>
      <c r="CB141" s="2">
        <v>59525184.454791501</v>
      </c>
      <c r="CC141" s="2">
        <v>0</v>
      </c>
      <c r="CD141" s="2">
        <v>0</v>
      </c>
      <c r="CE141" s="2">
        <v>0</v>
      </c>
      <c r="CG141" s="2">
        <f t="shared" si="19"/>
        <v>7375931.0117259668</v>
      </c>
      <c r="CH141" s="2">
        <f t="shared" si="20"/>
        <v>59525184.454791501</v>
      </c>
      <c r="CI141" s="2">
        <f t="shared" si="21"/>
        <v>3032451.104307984</v>
      </c>
      <c r="CJ141" s="2">
        <f t="shared" si="22"/>
        <v>503.20479742506251</v>
      </c>
      <c r="CK141" s="2">
        <f t="shared" si="23"/>
        <v>28.851457096478498</v>
      </c>
      <c r="CL141" s="2">
        <f t="shared" si="24"/>
        <v>435.0791666583421</v>
      </c>
      <c r="CM141" s="2">
        <f t="shared" si="25"/>
        <v>301.73170602624367</v>
      </c>
      <c r="CN141" s="2">
        <f t="shared" si="26"/>
        <v>3009369.9386308007</v>
      </c>
    </row>
    <row r="142" spans="1:92" x14ac:dyDescent="0.45">
      <c r="A142" s="2">
        <v>272</v>
      </c>
      <c r="B142" s="2" t="s">
        <v>148</v>
      </c>
      <c r="C142" s="2">
        <v>1</v>
      </c>
      <c r="D142" s="2">
        <v>2022</v>
      </c>
      <c r="E142" s="2">
        <v>2020</v>
      </c>
      <c r="F142" s="2">
        <v>0.31677508100910401</v>
      </c>
      <c r="G142" s="2">
        <v>9.1417361003495595E-3</v>
      </c>
      <c r="H142" s="2">
        <v>0.207063658397005</v>
      </c>
      <c r="I142" s="2">
        <v>0.46701952449354001</v>
      </c>
      <c r="J142" s="2">
        <v>276.699698025803</v>
      </c>
      <c r="K142" s="2">
        <v>140.17495020619</v>
      </c>
      <c r="L142" s="2">
        <v>109.30997433445999</v>
      </c>
      <c r="M142" s="2">
        <v>85.092336216169699</v>
      </c>
      <c r="N142" s="2">
        <v>404943.439196722</v>
      </c>
      <c r="O142" s="2">
        <v>23153.948968955701</v>
      </c>
      <c r="P142" s="2">
        <v>672528.80870716204</v>
      </c>
      <c r="Q142" s="2">
        <v>1948549.2720738701</v>
      </c>
      <c r="R142" s="2">
        <v>1546.5439406073499</v>
      </c>
      <c r="S142" s="2">
        <v>355031430.37304801</v>
      </c>
      <c r="T142" s="2">
        <v>229564.39907787001</v>
      </c>
      <c r="U142" s="2">
        <v>58.171999999999997</v>
      </c>
      <c r="V142" s="2">
        <v>59740.546165898799</v>
      </c>
      <c r="W142" s="2">
        <v>2.5338938736569401E-4</v>
      </c>
      <c r="X142" s="2">
        <v>10.0271926695631</v>
      </c>
      <c r="Y142" s="2">
        <v>10.0271926695631</v>
      </c>
      <c r="Z142" s="2">
        <v>6.5220859054151203</v>
      </c>
      <c r="AA142" s="2">
        <v>3.2781467304485301</v>
      </c>
      <c r="AB142" s="2">
        <v>136.524747819613</v>
      </c>
      <c r="AC142" s="2">
        <v>0</v>
      </c>
      <c r="AD142" s="2">
        <v>0</v>
      </c>
      <c r="AE142" s="2">
        <v>0</v>
      </c>
      <c r="AF142" s="2">
        <v>55702183.691476502</v>
      </c>
      <c r="AG142" s="2">
        <v>0</v>
      </c>
      <c r="AH142" s="2">
        <v>0</v>
      </c>
      <c r="AI142" s="2">
        <v>0</v>
      </c>
      <c r="AJ142" s="2">
        <v>130.14775753662701</v>
      </c>
      <c r="AK142" s="2">
        <v>130.14775753662701</v>
      </c>
      <c r="AL142" s="2">
        <v>102.787888429045</v>
      </c>
      <c r="AM142" s="2">
        <v>81.814189485721201</v>
      </c>
      <c r="AN142" s="2">
        <v>140.17495020619</v>
      </c>
      <c r="AO142" s="2">
        <v>140.17495020619</v>
      </c>
      <c r="AP142" s="2">
        <v>109.30997433445999</v>
      </c>
      <c r="AQ142" s="2">
        <v>85.092336216169699</v>
      </c>
      <c r="AR142" s="2">
        <v>112465110.1172</v>
      </c>
      <c r="AS142" s="2">
        <v>3245603.6438000398</v>
      </c>
      <c r="AT142" s="2">
        <v>73514106.818965197</v>
      </c>
      <c r="AU142" s="2">
        <v>165806609.793082</v>
      </c>
      <c r="AV142" s="2">
        <v>1.0778723321802399</v>
      </c>
      <c r="AW142" s="2">
        <v>1.0778723321802399</v>
      </c>
      <c r="AX142" s="2">
        <v>1.06419478562831</v>
      </c>
      <c r="AY142" s="2">
        <v>1.04081317398601</v>
      </c>
      <c r="AZ142" s="2">
        <v>1.0778723321802399</v>
      </c>
      <c r="BA142" s="2">
        <v>1.0778723321802399</v>
      </c>
      <c r="BB142" s="2">
        <v>1.06419478562831</v>
      </c>
      <c r="BC142" s="2">
        <v>1.04081450414377</v>
      </c>
      <c r="BD142" s="2">
        <v>1.0415794413722099</v>
      </c>
      <c r="BE142" s="2">
        <v>1.0415794413722099</v>
      </c>
      <c r="BF142" s="2">
        <v>1.04935522181605</v>
      </c>
      <c r="BG142" s="2">
        <v>1.0172281028052601</v>
      </c>
      <c r="BH142" s="2">
        <v>0.31761610200000001</v>
      </c>
      <c r="BI142" s="2">
        <v>0.31761610200000001</v>
      </c>
      <c r="BJ142" s="2">
        <v>0.155670949</v>
      </c>
      <c r="BK142" s="2">
        <v>0.19147461399999999</v>
      </c>
      <c r="BL142" s="2">
        <v>0.31761610200000001</v>
      </c>
      <c r="BM142" s="2">
        <v>0.31761610200000001</v>
      </c>
      <c r="BN142" s="2">
        <v>0.155670949</v>
      </c>
      <c r="BO142" s="2">
        <v>0.19147699300000001</v>
      </c>
      <c r="BP142" s="2">
        <v>0.145164612</v>
      </c>
      <c r="BQ142" s="2">
        <v>0.145164612</v>
      </c>
      <c r="BR142" s="2">
        <v>0.152841594</v>
      </c>
      <c r="BS142" s="2">
        <v>0.14127632900000001</v>
      </c>
      <c r="BT142" s="2">
        <v>1</v>
      </c>
      <c r="BU142" s="2">
        <v>1</v>
      </c>
      <c r="BV142" s="2">
        <v>1</v>
      </c>
      <c r="BW142" s="2">
        <v>0.99989063099999997</v>
      </c>
      <c r="BX142" s="2">
        <v>141.384262628134</v>
      </c>
      <c r="BY142" s="2">
        <v>0</v>
      </c>
      <c r="BZ142" s="2">
        <v>0</v>
      </c>
      <c r="CA142" s="2">
        <v>0</v>
      </c>
      <c r="CB142" s="2">
        <v>56916191.387905702</v>
      </c>
      <c r="CC142" s="2">
        <v>0</v>
      </c>
      <c r="CD142" s="2">
        <v>0</v>
      </c>
      <c r="CE142" s="2">
        <v>0</v>
      </c>
      <c r="CG142" s="2">
        <f t="shared" si="19"/>
        <v>7523952.881909349</v>
      </c>
      <c r="CH142" s="2">
        <f t="shared" si="20"/>
        <v>56916191.387905702</v>
      </c>
      <c r="CI142" s="2">
        <f t="shared" si="21"/>
        <v>3049175.4689467098</v>
      </c>
      <c r="CJ142" s="2">
        <f t="shared" si="22"/>
        <v>506.17929899590251</v>
      </c>
      <c r="CK142" s="2">
        <f t="shared" si="23"/>
        <v>28.942436211194625</v>
      </c>
      <c r="CL142" s="2">
        <f t="shared" si="24"/>
        <v>437.41711135425174</v>
      </c>
      <c r="CM142" s="2">
        <f t="shared" si="25"/>
        <v>303.39420351481044</v>
      </c>
      <c r="CN142" s="2">
        <f t="shared" si="26"/>
        <v>3026021.519977754</v>
      </c>
    </row>
    <row r="143" spans="1:92" x14ac:dyDescent="0.45">
      <c r="A143" s="2">
        <v>294</v>
      </c>
      <c r="B143" s="2" t="s">
        <v>148</v>
      </c>
      <c r="C143" s="2">
        <v>1</v>
      </c>
      <c r="D143" s="2">
        <v>2023</v>
      </c>
      <c r="E143" s="2">
        <v>2021</v>
      </c>
      <c r="F143" s="2">
        <v>0.31522916121231398</v>
      </c>
      <c r="G143" s="2">
        <v>9.1582092996021804E-3</v>
      </c>
      <c r="H143" s="2">
        <v>0.20752616532738999</v>
      </c>
      <c r="I143" s="2">
        <v>0.46808646416069299</v>
      </c>
      <c r="J143" s="2">
        <v>274.957542843456</v>
      </c>
      <c r="K143" s="2">
        <v>140.282666944033</v>
      </c>
      <c r="L143" s="2">
        <v>109.38633489193499</v>
      </c>
      <c r="M143" s="2">
        <v>85.153286235726597</v>
      </c>
      <c r="N143" s="2">
        <v>407091.56998875702</v>
      </c>
      <c r="O143" s="2">
        <v>23262.0339417295</v>
      </c>
      <c r="P143" s="2">
        <v>676006.58187939296</v>
      </c>
      <c r="Q143" s="2">
        <v>1958690.44165129</v>
      </c>
      <c r="R143" s="2">
        <v>1545.8639759368</v>
      </c>
      <c r="S143" s="2">
        <v>356320766.77153403</v>
      </c>
      <c r="T143" s="2">
        <v>230499.430944822</v>
      </c>
      <c r="U143" s="2">
        <v>58.171999999999997</v>
      </c>
      <c r="V143" s="2">
        <v>60338.629946809997</v>
      </c>
      <c r="W143" s="2">
        <v>2.5235731465369702E-4</v>
      </c>
      <c r="X143" s="2">
        <v>10.134909407406001</v>
      </c>
      <c r="Y143" s="2">
        <v>10.134909407406001</v>
      </c>
      <c r="Z143" s="2">
        <v>6.5984464628898802</v>
      </c>
      <c r="AA143" s="2">
        <v>3.3390967500054001</v>
      </c>
      <c r="AB143" s="2">
        <v>134.67487589942201</v>
      </c>
      <c r="AC143" s="2">
        <v>0</v>
      </c>
      <c r="AD143" s="2">
        <v>0</v>
      </c>
      <c r="AE143" s="2">
        <v>0</v>
      </c>
      <c r="AF143" s="2">
        <v>55214805.303462997</v>
      </c>
      <c r="AG143" s="2">
        <v>0</v>
      </c>
      <c r="AH143" s="2">
        <v>0</v>
      </c>
      <c r="AI143" s="2">
        <v>0</v>
      </c>
      <c r="AJ143" s="2">
        <v>130.14775753662701</v>
      </c>
      <c r="AK143" s="2">
        <v>130.14775753662701</v>
      </c>
      <c r="AL143" s="2">
        <v>102.787888429045</v>
      </c>
      <c r="AM143" s="2">
        <v>81.814189485721201</v>
      </c>
      <c r="AN143" s="2">
        <v>140.282666944033</v>
      </c>
      <c r="AO143" s="2">
        <v>140.282666944033</v>
      </c>
      <c r="AP143" s="2">
        <v>109.38633489193499</v>
      </c>
      <c r="AQ143" s="2">
        <v>85.153286235726597</v>
      </c>
      <c r="AR143" s="2">
        <v>112322696.43191899</v>
      </c>
      <c r="AS143" s="2">
        <v>3263260.1598884398</v>
      </c>
      <c r="AT143" s="2">
        <v>73945882.354611695</v>
      </c>
      <c r="AU143" s="2">
        <v>166788927.82511401</v>
      </c>
      <c r="AV143" s="2">
        <v>1.07861565425421</v>
      </c>
      <c r="AW143" s="2">
        <v>1.07861565425421</v>
      </c>
      <c r="AX143" s="2">
        <v>1.0649101953529001</v>
      </c>
      <c r="AY143" s="2">
        <v>1.0415173687406001</v>
      </c>
      <c r="AZ143" s="2">
        <v>1.07861565425421</v>
      </c>
      <c r="BA143" s="2">
        <v>1.07861565425421</v>
      </c>
      <c r="BB143" s="2">
        <v>1.0649101953529001</v>
      </c>
      <c r="BC143" s="2">
        <v>1.0415186997983199</v>
      </c>
      <c r="BD143" s="2">
        <v>1.0422977351510301</v>
      </c>
      <c r="BE143" s="2">
        <v>1.0422977351510301</v>
      </c>
      <c r="BF143" s="2">
        <v>1.0500606555772101</v>
      </c>
      <c r="BG143" s="2">
        <v>1.0179163403411799</v>
      </c>
      <c r="BH143" s="2">
        <v>0.31761610200000001</v>
      </c>
      <c r="BI143" s="2">
        <v>0.31761610200000001</v>
      </c>
      <c r="BJ143" s="2">
        <v>0.155670949</v>
      </c>
      <c r="BK143" s="2">
        <v>0.19147461399999999</v>
      </c>
      <c r="BL143" s="2">
        <v>0.31761610200000001</v>
      </c>
      <c r="BM143" s="2">
        <v>0.31761610200000001</v>
      </c>
      <c r="BN143" s="2">
        <v>0.155670949</v>
      </c>
      <c r="BO143" s="2">
        <v>0.19147699300000001</v>
      </c>
      <c r="BP143" s="2">
        <v>0.145164612</v>
      </c>
      <c r="BQ143" s="2">
        <v>0.145164612</v>
      </c>
      <c r="BR143" s="2">
        <v>0.152841594</v>
      </c>
      <c r="BS143" s="2">
        <v>0.14127632900000001</v>
      </c>
      <c r="BT143" s="2">
        <v>1</v>
      </c>
      <c r="BU143" s="2">
        <v>1</v>
      </c>
      <c r="BV143" s="2">
        <v>1</v>
      </c>
      <c r="BW143" s="2">
        <v>0.99989063099999997</v>
      </c>
      <c r="BX143" s="2">
        <v>136.524747819613</v>
      </c>
      <c r="BY143" s="2">
        <v>0</v>
      </c>
      <c r="BZ143" s="2">
        <v>0</v>
      </c>
      <c r="CA143" s="2">
        <v>0</v>
      </c>
      <c r="CB143" s="2">
        <v>55284800.917539403</v>
      </c>
      <c r="CC143" s="2">
        <v>0</v>
      </c>
      <c r="CD143" s="2">
        <v>0</v>
      </c>
      <c r="CE143" s="2">
        <v>0</v>
      </c>
      <c r="CG143" s="2">
        <f t="shared" si="19"/>
        <v>7664212.7025683802</v>
      </c>
      <c r="CH143" s="2">
        <f t="shared" si="20"/>
        <v>55284800.917539403</v>
      </c>
      <c r="CI143" s="2">
        <f t="shared" si="21"/>
        <v>3065050.6274611698</v>
      </c>
      <c r="CJ143" s="2">
        <f t="shared" si="22"/>
        <v>508.86446248594626</v>
      </c>
      <c r="CK143" s="2">
        <f t="shared" si="23"/>
        <v>29.077542427161873</v>
      </c>
      <c r="CL143" s="2">
        <f t="shared" si="24"/>
        <v>439.67907764513365</v>
      </c>
      <c r="CM143" s="2">
        <f t="shared" si="25"/>
        <v>304.97321006637446</v>
      </c>
      <c r="CN143" s="2">
        <f t="shared" si="26"/>
        <v>3041788.5935194399</v>
      </c>
    </row>
    <row r="144" spans="1:92" x14ac:dyDescent="0.45">
      <c r="A144" s="2">
        <v>316</v>
      </c>
      <c r="B144" s="2" t="s">
        <v>148</v>
      </c>
      <c r="C144" s="2">
        <v>1</v>
      </c>
      <c r="D144" s="2">
        <v>2024</v>
      </c>
      <c r="E144" s="2">
        <v>2022</v>
      </c>
      <c r="F144" s="2">
        <v>0.183985902221322</v>
      </c>
      <c r="G144" s="2">
        <v>9.5092016553751796E-3</v>
      </c>
      <c r="H144" s="2">
        <v>0.240418500208607</v>
      </c>
      <c r="I144" s="2">
        <v>0.56608639591469501</v>
      </c>
      <c r="J144" s="2">
        <v>157.774674208741</v>
      </c>
      <c r="K144" s="2">
        <v>157.774674208741</v>
      </c>
      <c r="L144" s="2">
        <v>126.85513591054099</v>
      </c>
      <c r="M144" s="2">
        <v>102.606164922467</v>
      </c>
      <c r="N144" s="2">
        <v>414832.17701568798</v>
      </c>
      <c r="O144" s="2">
        <v>21440.353726859099</v>
      </c>
      <c r="P144" s="2">
        <v>674194.19618173805</v>
      </c>
      <c r="Q144" s="2">
        <v>1962611.9715054</v>
      </c>
      <c r="R144" s="2">
        <v>1537.0571102097999</v>
      </c>
      <c r="S144" s="2">
        <v>355733840.41795403</v>
      </c>
      <c r="T144" s="2">
        <v>231438.27126202101</v>
      </c>
      <c r="U144" s="2">
        <v>58.171999999999997</v>
      </c>
      <c r="V144" s="2">
        <v>60942.701356424797</v>
      </c>
      <c r="W144" s="2">
        <v>2.513294456461E-4</v>
      </c>
      <c r="X144" s="2">
        <v>10.2316511084603</v>
      </c>
      <c r="Y144" s="2">
        <v>10.2316511084603</v>
      </c>
      <c r="Z144" s="2">
        <v>6.6719819178416602</v>
      </c>
      <c r="AA144" s="2">
        <v>3.3967098730923002</v>
      </c>
      <c r="AB144" s="2">
        <v>17.3952655636541</v>
      </c>
      <c r="AC144" s="2">
        <v>17.3952655636541</v>
      </c>
      <c r="AD144" s="2">
        <v>17.3952655636541</v>
      </c>
      <c r="AE144" s="2">
        <v>17.3952655636541</v>
      </c>
      <c r="AF144" s="2">
        <v>7081465.9686793303</v>
      </c>
      <c r="AG144" s="2">
        <v>404649.25796712202</v>
      </c>
      <c r="AH144" s="2">
        <v>11759314.0145701</v>
      </c>
      <c r="AI144" s="2">
        <v>34071940.389515199</v>
      </c>
      <c r="AJ144" s="2">
        <v>130.14775753662701</v>
      </c>
      <c r="AK144" s="2">
        <v>130.14775753662701</v>
      </c>
      <c r="AL144" s="2">
        <v>102.787888429045</v>
      </c>
      <c r="AM144" s="2">
        <v>81.814189485721201</v>
      </c>
      <c r="AN144" s="2">
        <v>140.37940864508701</v>
      </c>
      <c r="AO144" s="2">
        <v>140.37940864508701</v>
      </c>
      <c r="AP144" s="2">
        <v>109.459870346887</v>
      </c>
      <c r="AQ144" s="2">
        <v>85.210899358813506</v>
      </c>
      <c r="AR144" s="2">
        <v>65450011.579953298</v>
      </c>
      <c r="AS144" s="2">
        <v>3382744.8241753802</v>
      </c>
      <c r="AT144" s="2">
        <v>85524996.386732504</v>
      </c>
      <c r="AU144" s="2">
        <v>201376087.62709299</v>
      </c>
      <c r="AV144" s="2">
        <v>1.08128185583799</v>
      </c>
      <c r="AW144" s="2">
        <v>1.08128185583799</v>
      </c>
      <c r="AX144" s="2">
        <v>1.0645390397344801</v>
      </c>
      <c r="AY144" s="2">
        <v>1.0417884500599699</v>
      </c>
      <c r="AZ144" s="2">
        <v>1.08128185583799</v>
      </c>
      <c r="BA144" s="2">
        <v>1.08128185583799</v>
      </c>
      <c r="BB144" s="2">
        <v>1.0645390397344801</v>
      </c>
      <c r="BC144" s="2">
        <v>1.0417897814641299</v>
      </c>
      <c r="BD144" s="2">
        <v>1.0448741634285801</v>
      </c>
      <c r="BE144" s="2">
        <v>1.0448741634285801</v>
      </c>
      <c r="BF144" s="2">
        <v>1.0496946755033101</v>
      </c>
      <c r="BG144" s="2">
        <v>1.01818127889414</v>
      </c>
      <c r="BH144" s="2">
        <v>0.31761610200000001</v>
      </c>
      <c r="BI144" s="2">
        <v>0.31761610200000001</v>
      </c>
      <c r="BJ144" s="2">
        <v>0.155670949</v>
      </c>
      <c r="BK144" s="2">
        <v>0.19147461399999999</v>
      </c>
      <c r="BL144" s="2">
        <v>0.31761610200000001</v>
      </c>
      <c r="BM144" s="2">
        <v>0.31761610200000001</v>
      </c>
      <c r="BN144" s="2">
        <v>0.155670949</v>
      </c>
      <c r="BO144" s="2">
        <v>0.19147699300000001</v>
      </c>
      <c r="BP144" s="2">
        <v>0.145164612</v>
      </c>
      <c r="BQ144" s="2">
        <v>0.145164612</v>
      </c>
      <c r="BR144" s="2">
        <v>0.152841594</v>
      </c>
      <c r="BS144" s="2">
        <v>0.14127632900000001</v>
      </c>
      <c r="BT144" s="2">
        <v>1</v>
      </c>
      <c r="BU144" s="2">
        <v>1</v>
      </c>
      <c r="BV144" s="2">
        <v>1</v>
      </c>
      <c r="BW144" s="2">
        <v>0.99989063099999997</v>
      </c>
      <c r="BX144" s="2">
        <v>17.3952655636541</v>
      </c>
      <c r="BY144" s="2">
        <v>17.3952655636541</v>
      </c>
      <c r="BZ144" s="2">
        <v>17.3952655636541</v>
      </c>
      <c r="CA144" s="2">
        <v>17.3952655636541</v>
      </c>
      <c r="CB144" s="2">
        <v>7081465.9686793303</v>
      </c>
      <c r="CC144" s="2">
        <v>404649.25796712202</v>
      </c>
      <c r="CD144" s="2">
        <v>11759314.0145701</v>
      </c>
      <c r="CE144" s="2">
        <v>34071940.389515199</v>
      </c>
      <c r="CG144" s="2">
        <f t="shared" si="19"/>
        <v>7785302.874527174</v>
      </c>
      <c r="CH144" s="2">
        <f t="shared" si="20"/>
        <v>53317369.630731747</v>
      </c>
      <c r="CI144" s="2">
        <f t="shared" si="21"/>
        <v>3073078.6984296851</v>
      </c>
      <c r="CJ144" s="2">
        <f t="shared" si="22"/>
        <v>518.54022126961002</v>
      </c>
      <c r="CK144" s="2">
        <f t="shared" si="23"/>
        <v>26.800442158573873</v>
      </c>
      <c r="CL144" s="2">
        <f t="shared" si="24"/>
        <v>438.50029019950443</v>
      </c>
      <c r="CM144" s="2">
        <f t="shared" si="25"/>
        <v>305.58380249208255</v>
      </c>
      <c r="CN144" s="2">
        <f t="shared" si="26"/>
        <v>3051638.3447028259</v>
      </c>
    </row>
    <row r="145" spans="1:92" x14ac:dyDescent="0.45">
      <c r="A145" s="2">
        <v>338</v>
      </c>
      <c r="B145" s="2" t="s">
        <v>148</v>
      </c>
      <c r="C145" s="2">
        <v>1</v>
      </c>
      <c r="D145" s="2">
        <v>2025</v>
      </c>
      <c r="E145" s="2">
        <v>2023</v>
      </c>
      <c r="F145" s="2">
        <v>0.18437702183139901</v>
      </c>
      <c r="G145" s="2">
        <v>9.5321765237718296E-3</v>
      </c>
      <c r="H145" s="2">
        <v>0.24025962287675001</v>
      </c>
      <c r="I145" s="2">
        <v>0.56583117876807698</v>
      </c>
      <c r="J145" s="2">
        <v>157.956321799069</v>
      </c>
      <c r="K145" s="2">
        <v>157.956321799069</v>
      </c>
      <c r="L145" s="2">
        <v>126.651633041303</v>
      </c>
      <c r="M145" s="2">
        <v>102.46299065395399</v>
      </c>
      <c r="N145" s="2">
        <v>417032.349095991</v>
      </c>
      <c r="O145" s="2">
        <v>21560.311193990801</v>
      </c>
      <c r="P145" s="2">
        <v>677750.67363934498</v>
      </c>
      <c r="Q145" s="2">
        <v>1972966.93779622</v>
      </c>
      <c r="R145" s="2">
        <v>1537.4445630581199</v>
      </c>
      <c r="S145" s="2">
        <v>357272805.906717</v>
      </c>
      <c r="T145" s="2">
        <v>232380.93554154999</v>
      </c>
      <c r="U145" s="2">
        <v>58.171999999999997</v>
      </c>
      <c r="V145" s="2">
        <v>61552.8203390161</v>
      </c>
      <c r="W145" s="2">
        <v>2.5030576322092302E-4</v>
      </c>
      <c r="X145" s="2">
        <v>10.57865126573</v>
      </c>
      <c r="Y145" s="2">
        <v>10.57865126573</v>
      </c>
      <c r="Z145" s="2">
        <v>6.6338316155455104</v>
      </c>
      <c r="AA145" s="2">
        <v>3.4188881715213499</v>
      </c>
      <c r="AB145" s="2">
        <v>17.229912996712201</v>
      </c>
      <c r="AC145" s="2">
        <v>17.229912996712201</v>
      </c>
      <c r="AD145" s="2">
        <v>17.229912996712201</v>
      </c>
      <c r="AE145" s="2">
        <v>17.229912996712201</v>
      </c>
      <c r="AF145" s="2">
        <v>7147522.3182170698</v>
      </c>
      <c r="AG145" s="2">
        <v>369415.42933251901</v>
      </c>
      <c r="AH145" s="2">
        <v>11616307.3430997</v>
      </c>
      <c r="AI145" s="2">
        <v>33815633.515344098</v>
      </c>
      <c r="AJ145" s="2">
        <v>130.14775753662701</v>
      </c>
      <c r="AK145" s="2">
        <v>130.14775753662701</v>
      </c>
      <c r="AL145" s="2">
        <v>102.787888429045</v>
      </c>
      <c r="AM145" s="2">
        <v>81.814189485721201</v>
      </c>
      <c r="AN145" s="2">
        <v>140.72640880235701</v>
      </c>
      <c r="AO145" s="2">
        <v>140.72640880235701</v>
      </c>
      <c r="AP145" s="2">
        <v>109.42172004459</v>
      </c>
      <c r="AQ145" s="2">
        <v>85.233077657242504</v>
      </c>
      <c r="AR145" s="2">
        <v>65872895.9344282</v>
      </c>
      <c r="AS145" s="2">
        <v>3405587.4530461002</v>
      </c>
      <c r="AT145" s="2">
        <v>85838229.611266404</v>
      </c>
      <c r="AU145" s="2">
        <v>202156092.907976</v>
      </c>
      <c r="AV145" s="2">
        <v>1.08202738816806</v>
      </c>
      <c r="AW145" s="2">
        <v>1.08202738816806</v>
      </c>
      <c r="AX145" s="2">
        <v>1.06526906853845</v>
      </c>
      <c r="AY145" s="2">
        <v>1.0425030074850199</v>
      </c>
      <c r="AZ145" s="2">
        <v>1.08202738816806</v>
      </c>
      <c r="BA145" s="2">
        <v>1.08202738816806</v>
      </c>
      <c r="BB145" s="2">
        <v>1.06526906853845</v>
      </c>
      <c r="BC145" s="2">
        <v>1.0425043398023901</v>
      </c>
      <c r="BD145" s="2">
        <v>1.0455945930422701</v>
      </c>
      <c r="BE145" s="2">
        <v>1.0455945930422701</v>
      </c>
      <c r="BF145" s="2">
        <v>1.05041452448948</v>
      </c>
      <c r="BG145" s="2">
        <v>1.0188796442799699</v>
      </c>
      <c r="BH145" s="2">
        <v>0.31761610200000001</v>
      </c>
      <c r="BI145" s="2">
        <v>0.31761610200000001</v>
      </c>
      <c r="BJ145" s="2">
        <v>0.155670949</v>
      </c>
      <c r="BK145" s="2">
        <v>0.19147461399999999</v>
      </c>
      <c r="BL145" s="2">
        <v>0.31761610200000001</v>
      </c>
      <c r="BM145" s="2">
        <v>0.31761610200000001</v>
      </c>
      <c r="BN145" s="2">
        <v>0.155670949</v>
      </c>
      <c r="BO145" s="2">
        <v>0.19147699300000001</v>
      </c>
      <c r="BP145" s="2">
        <v>0.145164612</v>
      </c>
      <c r="BQ145" s="2">
        <v>0.145164612</v>
      </c>
      <c r="BR145" s="2">
        <v>0.152841594</v>
      </c>
      <c r="BS145" s="2">
        <v>0.14127632900000001</v>
      </c>
      <c r="BT145" s="2">
        <v>1</v>
      </c>
      <c r="BU145" s="2">
        <v>1</v>
      </c>
      <c r="BV145" s="2">
        <v>1</v>
      </c>
      <c r="BW145" s="2">
        <v>0.99989063099999997</v>
      </c>
      <c r="BX145" s="2">
        <v>17.229912996712201</v>
      </c>
      <c r="BY145" s="2">
        <v>17.229912996712201</v>
      </c>
      <c r="BZ145" s="2">
        <v>17.229912996712201</v>
      </c>
      <c r="CA145" s="2">
        <v>17.229912996712201</v>
      </c>
      <c r="CB145" s="2">
        <v>7147522.3182170698</v>
      </c>
      <c r="CC145" s="2">
        <v>369415.42933251901</v>
      </c>
      <c r="CD145" s="2">
        <v>11616307.3430997</v>
      </c>
      <c r="CE145" s="2">
        <v>33815633.515344098</v>
      </c>
      <c r="CG145" s="2">
        <f t="shared" si="19"/>
        <v>7929768.9809019342</v>
      </c>
      <c r="CH145" s="2">
        <f t="shared" si="20"/>
        <v>52948878.60599339</v>
      </c>
      <c r="CI145" s="2">
        <f t="shared" si="21"/>
        <v>3089310.2717255466</v>
      </c>
      <c r="CJ145" s="2">
        <f t="shared" si="22"/>
        <v>521.2904363699887</v>
      </c>
      <c r="CK145" s="2">
        <f t="shared" si="23"/>
        <v>26.950388992488502</v>
      </c>
      <c r="CL145" s="2">
        <f t="shared" si="24"/>
        <v>440.81344626949266</v>
      </c>
      <c r="CM145" s="2">
        <f t="shared" si="25"/>
        <v>307.19609774950874</v>
      </c>
      <c r="CN145" s="2">
        <f t="shared" si="26"/>
        <v>3067749.960531556</v>
      </c>
    </row>
    <row r="146" spans="1:92" x14ac:dyDescent="0.45">
      <c r="A146" s="2">
        <v>360</v>
      </c>
      <c r="B146" s="2" t="s">
        <v>148</v>
      </c>
      <c r="C146" s="2">
        <v>1</v>
      </c>
      <c r="D146" s="2">
        <v>2026</v>
      </c>
      <c r="E146" s="2">
        <v>2024</v>
      </c>
      <c r="F146" s="2">
        <v>0.184473809058257</v>
      </c>
      <c r="G146" s="2">
        <v>9.5362037846106699E-3</v>
      </c>
      <c r="H146" s="2">
        <v>0.24029718174960299</v>
      </c>
      <c r="I146" s="2">
        <v>0.56569280540752798</v>
      </c>
      <c r="J146" s="2">
        <v>157.843960733822</v>
      </c>
      <c r="K146" s="2">
        <v>157.843960733822</v>
      </c>
      <c r="L146" s="2">
        <v>126.51728073437801</v>
      </c>
      <c r="M146" s="2">
        <v>102.312061164349</v>
      </c>
      <c r="N146" s="2">
        <v>419252.481972081</v>
      </c>
      <c r="O146" s="2">
        <v>21672.871209738802</v>
      </c>
      <c r="P146" s="2">
        <v>681346.02322713402</v>
      </c>
      <c r="Q146" s="2">
        <v>1983456.67430096</v>
      </c>
      <c r="R146" s="2">
        <v>1537.45736804887</v>
      </c>
      <c r="S146" s="2">
        <v>358730990.80997503</v>
      </c>
      <c r="T146" s="2">
        <v>233327.439358676</v>
      </c>
      <c r="U146" s="2">
        <v>58.171999999999997</v>
      </c>
      <c r="V146" s="2">
        <v>62169.047438980597</v>
      </c>
      <c r="W146" s="2">
        <v>2.4928625032592002E-4</v>
      </c>
      <c r="X146" s="2">
        <v>10.6756806266601</v>
      </c>
      <c r="Y146" s="2">
        <v>10.6756806266601</v>
      </c>
      <c r="Z146" s="2">
        <v>6.7088697347980304</v>
      </c>
      <c r="AA146" s="2">
        <v>3.4773491080927701</v>
      </c>
      <c r="AB146" s="2">
        <v>17.020522570535199</v>
      </c>
      <c r="AC146" s="2">
        <v>17.020522570535199</v>
      </c>
      <c r="AD146" s="2">
        <v>17.020522570535199</v>
      </c>
      <c r="AE146" s="2">
        <v>17.020522570535199</v>
      </c>
      <c r="AF146" s="2">
        <v>7098108.5104316697</v>
      </c>
      <c r="AG146" s="2">
        <v>366967.763305086</v>
      </c>
      <c r="AH146" s="2">
        <v>11535670.637873899</v>
      </c>
      <c r="AI146" s="2">
        <v>33580928.295680501</v>
      </c>
      <c r="AJ146" s="2">
        <v>130.14775753662701</v>
      </c>
      <c r="AK146" s="2">
        <v>130.14775753662701</v>
      </c>
      <c r="AL146" s="2">
        <v>102.787888429045</v>
      </c>
      <c r="AM146" s="2">
        <v>81.814189485721201</v>
      </c>
      <c r="AN146" s="2">
        <v>140.82343816328699</v>
      </c>
      <c r="AO146" s="2">
        <v>140.82343816328699</v>
      </c>
      <c r="AP146" s="2">
        <v>109.496758163843</v>
      </c>
      <c r="AQ146" s="2">
        <v>85.291538593813897</v>
      </c>
      <c r="AR146" s="2">
        <v>66176472.301958904</v>
      </c>
      <c r="AS146" s="2">
        <v>3420931.83221921</v>
      </c>
      <c r="AT146" s="2">
        <v>86202046.097879797</v>
      </c>
      <c r="AU146" s="2">
        <v>202931540.57791701</v>
      </c>
      <c r="AV146" s="2">
        <v>1.0827762312631499</v>
      </c>
      <c r="AW146" s="2">
        <v>1.0827762312631499</v>
      </c>
      <c r="AX146" s="2">
        <v>1.0660037072945601</v>
      </c>
      <c r="AY146" s="2">
        <v>1.04322355967156</v>
      </c>
      <c r="AZ146" s="2">
        <v>1.0827762312631499</v>
      </c>
      <c r="BA146" s="2">
        <v>1.0827762312631499</v>
      </c>
      <c r="BB146" s="2">
        <v>1.0660037072945601</v>
      </c>
      <c r="BC146" s="2">
        <v>1.04322489290979</v>
      </c>
      <c r="BD146" s="2">
        <v>1.0463182219446701</v>
      </c>
      <c r="BE146" s="2">
        <v>1.0463182219446701</v>
      </c>
      <c r="BF146" s="2">
        <v>1.05113891914475</v>
      </c>
      <c r="BG146" s="2">
        <v>1.0195838685845899</v>
      </c>
      <c r="BH146" s="2">
        <v>0.31761610200000001</v>
      </c>
      <c r="BI146" s="2">
        <v>0.31761610200000001</v>
      </c>
      <c r="BJ146" s="2">
        <v>0.155670949</v>
      </c>
      <c r="BK146" s="2">
        <v>0.19147461399999999</v>
      </c>
      <c r="BL146" s="2">
        <v>0.31761610200000001</v>
      </c>
      <c r="BM146" s="2">
        <v>0.31761610200000001</v>
      </c>
      <c r="BN146" s="2">
        <v>0.155670949</v>
      </c>
      <c r="BO146" s="2">
        <v>0.19147699300000001</v>
      </c>
      <c r="BP146" s="2">
        <v>0.145164612</v>
      </c>
      <c r="BQ146" s="2">
        <v>0.145164612</v>
      </c>
      <c r="BR146" s="2">
        <v>0.152841594</v>
      </c>
      <c r="BS146" s="2">
        <v>0.14127632900000001</v>
      </c>
      <c r="BT146" s="2">
        <v>1</v>
      </c>
      <c r="BU146" s="2">
        <v>1</v>
      </c>
      <c r="BV146" s="2">
        <v>1</v>
      </c>
      <c r="BW146" s="2">
        <v>0.99989063099999997</v>
      </c>
      <c r="BX146" s="2">
        <v>17.020522570535199</v>
      </c>
      <c r="BY146" s="2">
        <v>17.020522570535199</v>
      </c>
      <c r="BZ146" s="2">
        <v>17.020522570535199</v>
      </c>
      <c r="CA146" s="2">
        <v>17.020522570535199</v>
      </c>
      <c r="CB146" s="2">
        <v>7098108.5104316697</v>
      </c>
      <c r="CC146" s="2">
        <v>366967.763305086</v>
      </c>
      <c r="CD146" s="2">
        <v>11535670.637873899</v>
      </c>
      <c r="CE146" s="2">
        <v>33580928.295680501</v>
      </c>
      <c r="CG146" s="2">
        <f t="shared" si="19"/>
        <v>8076536.5742997359</v>
      </c>
      <c r="CH146" s="2">
        <f t="shared" si="20"/>
        <v>52581675.207291156</v>
      </c>
      <c r="CI146" s="2">
        <f t="shared" si="21"/>
        <v>3105728.0507099135</v>
      </c>
      <c r="CJ146" s="2">
        <f t="shared" si="22"/>
        <v>524.06560246510128</v>
      </c>
      <c r="CK146" s="2">
        <f t="shared" si="23"/>
        <v>27.091089012173502</v>
      </c>
      <c r="CL146" s="2">
        <f t="shared" si="24"/>
        <v>443.1518850257782</v>
      </c>
      <c r="CM146" s="2">
        <f t="shared" si="25"/>
        <v>308.82937708072558</v>
      </c>
      <c r="CN146" s="2">
        <f t="shared" si="26"/>
        <v>3084055.1795001747</v>
      </c>
    </row>
    <row r="147" spans="1:92" x14ac:dyDescent="0.45">
      <c r="A147" s="2">
        <v>382</v>
      </c>
      <c r="B147" s="2" t="s">
        <v>148</v>
      </c>
      <c r="C147" s="2">
        <v>1</v>
      </c>
      <c r="D147" s="2">
        <v>2027</v>
      </c>
      <c r="E147" s="2">
        <v>2025</v>
      </c>
      <c r="F147" s="2">
        <v>0.18448472017954501</v>
      </c>
      <c r="G147" s="2">
        <v>9.5372772189297895E-3</v>
      </c>
      <c r="H147" s="2">
        <v>0.24030131073559699</v>
      </c>
      <c r="I147" s="2">
        <v>0.56567669186592695</v>
      </c>
      <c r="J147" s="2">
        <v>157.928075063509</v>
      </c>
      <c r="K147" s="2">
        <v>157.928075063509</v>
      </c>
      <c r="L147" s="2">
        <v>126.579446780992</v>
      </c>
      <c r="M147" s="2">
        <v>102.357666637587</v>
      </c>
      <c r="N147" s="2">
        <v>421401.73065484897</v>
      </c>
      <c r="O147" s="2">
        <v>21785.138204836901</v>
      </c>
      <c r="P147" s="2">
        <v>684838.55368130398</v>
      </c>
      <c r="Q147" s="2">
        <v>1993623.5827982</v>
      </c>
      <c r="R147" s="2">
        <v>1539.7993108097601</v>
      </c>
      <c r="S147" s="2">
        <v>360740792.44059998</v>
      </c>
      <c r="T147" s="2">
        <v>234277.79835210499</v>
      </c>
      <c r="U147" s="2">
        <v>58.171999999999997</v>
      </c>
      <c r="V147" s="2">
        <v>62791.443806846</v>
      </c>
      <c r="W147" s="2">
        <v>2.4827088997830501E-4</v>
      </c>
      <c r="X147" s="2">
        <v>10.7731408762328</v>
      </c>
      <c r="Y147" s="2">
        <v>10.7731408762328</v>
      </c>
      <c r="Z147" s="2">
        <v>6.7843817012973204</v>
      </c>
      <c r="AA147" s="2">
        <v>3.5363005012170499</v>
      </c>
      <c r="AB147" s="2">
        <v>17.007176650649299</v>
      </c>
      <c r="AC147" s="2">
        <v>17.007176650649299</v>
      </c>
      <c r="AD147" s="2">
        <v>17.007176650649299</v>
      </c>
      <c r="AE147" s="2">
        <v>17.007176650649299</v>
      </c>
      <c r="AF147" s="2">
        <v>7130301.0221223598</v>
      </c>
      <c r="AG147" s="2">
        <v>368594.34919079999</v>
      </c>
      <c r="AH147" s="2">
        <v>11587772.177241201</v>
      </c>
      <c r="AI147" s="2">
        <v>33732998.038745798</v>
      </c>
      <c r="AJ147" s="2">
        <v>130.14775753662701</v>
      </c>
      <c r="AK147" s="2">
        <v>130.14775753662701</v>
      </c>
      <c r="AL147" s="2">
        <v>102.787888429045</v>
      </c>
      <c r="AM147" s="2">
        <v>81.814189485721201</v>
      </c>
      <c r="AN147" s="2">
        <v>140.92089841286</v>
      </c>
      <c r="AO147" s="2">
        <v>140.92089841286</v>
      </c>
      <c r="AP147" s="2">
        <v>109.57227013034201</v>
      </c>
      <c r="AQ147" s="2">
        <v>85.3504899869382</v>
      </c>
      <c r="AR147" s="2">
        <v>66551164.150751799</v>
      </c>
      <c r="AS147" s="2">
        <v>3440484.9416824202</v>
      </c>
      <c r="AT147" s="2">
        <v>86686485.259274304</v>
      </c>
      <c r="AU147" s="2">
        <v>204062658.088891</v>
      </c>
      <c r="AV147" s="2">
        <v>1.08349782556145</v>
      </c>
      <c r="AW147" s="2">
        <v>1.08349782556145</v>
      </c>
      <c r="AX147" s="2">
        <v>1.0667140608257499</v>
      </c>
      <c r="AY147" s="2">
        <v>1.0439187231300899</v>
      </c>
      <c r="AZ147" s="2">
        <v>1.08349782556145</v>
      </c>
      <c r="BA147" s="2">
        <v>1.08349782556145</v>
      </c>
      <c r="BB147" s="2">
        <v>1.0667140608257499</v>
      </c>
      <c r="BC147" s="2">
        <v>1.04392005725673</v>
      </c>
      <c r="BD147" s="2">
        <v>1.04701551954076</v>
      </c>
      <c r="BE147" s="2">
        <v>1.04701551954076</v>
      </c>
      <c r="BF147" s="2">
        <v>1.0518393672181201</v>
      </c>
      <c r="BG147" s="2">
        <v>1.02026327947573</v>
      </c>
      <c r="BH147" s="2">
        <v>0.31761610200000001</v>
      </c>
      <c r="BI147" s="2">
        <v>0.31761610200000001</v>
      </c>
      <c r="BJ147" s="2">
        <v>0.155670949</v>
      </c>
      <c r="BK147" s="2">
        <v>0.19147461399999999</v>
      </c>
      <c r="BL147" s="2">
        <v>0.31761610200000001</v>
      </c>
      <c r="BM147" s="2">
        <v>0.31761610200000001</v>
      </c>
      <c r="BN147" s="2">
        <v>0.155670949</v>
      </c>
      <c r="BO147" s="2">
        <v>0.19147699300000001</v>
      </c>
      <c r="BP147" s="2">
        <v>0.145164612</v>
      </c>
      <c r="BQ147" s="2">
        <v>0.145164612</v>
      </c>
      <c r="BR147" s="2">
        <v>0.152841594</v>
      </c>
      <c r="BS147" s="2">
        <v>0.14127632900000001</v>
      </c>
      <c r="BT147" s="2">
        <v>1</v>
      </c>
      <c r="BU147" s="2">
        <v>1</v>
      </c>
      <c r="BV147" s="2">
        <v>1</v>
      </c>
      <c r="BW147" s="2">
        <v>0.99989063099999997</v>
      </c>
      <c r="BX147" s="2">
        <v>17.007176650649299</v>
      </c>
      <c r="BY147" s="2">
        <v>17.007176650649299</v>
      </c>
      <c r="BZ147" s="2">
        <v>17.007176650649299</v>
      </c>
      <c r="CA147" s="2">
        <v>17.007176650649299</v>
      </c>
      <c r="CB147" s="2">
        <v>7130301.0221223598</v>
      </c>
      <c r="CC147" s="2">
        <v>368594.34919079999</v>
      </c>
      <c r="CD147" s="2">
        <v>11587772.177241201</v>
      </c>
      <c r="CE147" s="2">
        <v>33732998.038745798</v>
      </c>
      <c r="CG147" s="2">
        <f t="shared" si="19"/>
        <v>8219419.6569160586</v>
      </c>
      <c r="CH147" s="2">
        <f t="shared" si="20"/>
        <v>52819665.587300159</v>
      </c>
      <c r="CI147" s="2">
        <f t="shared" si="21"/>
        <v>3121649.0053391899</v>
      </c>
      <c r="CJ147" s="2">
        <f t="shared" si="22"/>
        <v>526.7521633185612</v>
      </c>
      <c r="CK147" s="2">
        <f t="shared" si="23"/>
        <v>27.231422756046125</v>
      </c>
      <c r="CL147" s="2">
        <f t="shared" si="24"/>
        <v>445.4234495488156</v>
      </c>
      <c r="CM147" s="2">
        <f t="shared" si="25"/>
        <v>310.41239124923317</v>
      </c>
      <c r="CN147" s="2">
        <f t="shared" si="26"/>
        <v>3099863.8671343531</v>
      </c>
    </row>
    <row r="148" spans="1:92" x14ac:dyDescent="0.45">
      <c r="A148" s="2">
        <v>404</v>
      </c>
      <c r="B148" s="2" t="s">
        <v>148</v>
      </c>
      <c r="C148" s="2">
        <v>1</v>
      </c>
      <c r="D148" s="2">
        <v>2028</v>
      </c>
      <c r="E148" s="2">
        <v>2026</v>
      </c>
      <c r="F148" s="2">
        <v>0.184425420144471</v>
      </c>
      <c r="G148" s="2">
        <v>9.5359064942727497E-3</v>
      </c>
      <c r="H148" s="2">
        <v>0.240278435706269</v>
      </c>
      <c r="I148" s="2">
        <v>0.56576023765498695</v>
      </c>
      <c r="J148" s="2">
        <v>158.16870439656699</v>
      </c>
      <c r="K148" s="2">
        <v>158.16870439656699</v>
      </c>
      <c r="L148" s="2">
        <v>126.799177973783</v>
      </c>
      <c r="M148" s="2">
        <v>102.561256325789</v>
      </c>
      <c r="N148" s="2">
        <v>423495.25016150699</v>
      </c>
      <c r="O148" s="2">
        <v>21897.258540309998</v>
      </c>
      <c r="P148" s="2">
        <v>688250.72452462895</v>
      </c>
      <c r="Q148" s="2">
        <v>2003537.1921574399</v>
      </c>
      <c r="R148" s="2">
        <v>1544.01624822862</v>
      </c>
      <c r="S148" s="2">
        <v>363202073.68199903</v>
      </c>
      <c r="T148" s="2">
        <v>235232.02822423901</v>
      </c>
      <c r="U148" s="2">
        <v>58.171999999999997</v>
      </c>
      <c r="V148" s="2">
        <v>63420.071205339897</v>
      </c>
      <c r="W148" s="2">
        <v>2.4725966526446098E-4</v>
      </c>
      <c r="X148" s="2">
        <v>10.8670547560082</v>
      </c>
      <c r="Y148" s="2">
        <v>10.8670547560082</v>
      </c>
      <c r="Z148" s="2">
        <v>6.8573974408059097</v>
      </c>
      <c r="AA148" s="2">
        <v>3.5931747361361199</v>
      </c>
      <c r="AB148" s="2">
        <v>17.1538921039323</v>
      </c>
      <c r="AC148" s="2">
        <v>17.1538921039323</v>
      </c>
      <c r="AD148" s="2">
        <v>17.1538921039323</v>
      </c>
      <c r="AE148" s="2">
        <v>17.1538921039323</v>
      </c>
      <c r="AF148" s="2">
        <v>7228679.8200636301</v>
      </c>
      <c r="AG148" s="2">
        <v>373699.91023502703</v>
      </c>
      <c r="AH148" s="2">
        <v>11747646.6584621</v>
      </c>
      <c r="AI148" s="2">
        <v>34198403.835175402</v>
      </c>
      <c r="AJ148" s="2">
        <v>130.14775753662701</v>
      </c>
      <c r="AK148" s="2">
        <v>130.14775753662701</v>
      </c>
      <c r="AL148" s="2">
        <v>102.787888429045</v>
      </c>
      <c r="AM148" s="2">
        <v>81.814189485721201</v>
      </c>
      <c r="AN148" s="2">
        <v>141.01481229263501</v>
      </c>
      <c r="AO148" s="2">
        <v>141.01481229263501</v>
      </c>
      <c r="AP148" s="2">
        <v>109.64528586985099</v>
      </c>
      <c r="AQ148" s="2">
        <v>85.407364221857307</v>
      </c>
      <c r="AR148" s="2">
        <v>66983695.036146</v>
      </c>
      <c r="AS148" s="2">
        <v>3463461.0131575102</v>
      </c>
      <c r="AT148" s="2">
        <v>87269626.109584004</v>
      </c>
      <c r="AU148" s="2">
        <v>205485291.523112</v>
      </c>
      <c r="AV148" s="2">
        <v>1.0841975903627601</v>
      </c>
      <c r="AW148" s="2">
        <v>1.0841975903627601</v>
      </c>
      <c r="AX148" s="2">
        <v>1.0674049906479699</v>
      </c>
      <c r="AY148" s="2">
        <v>1.04459355980774</v>
      </c>
      <c r="AZ148" s="2">
        <v>1.0841975903627601</v>
      </c>
      <c r="BA148" s="2">
        <v>1.0841975903627601</v>
      </c>
      <c r="BB148" s="2">
        <v>1.0674049906479699</v>
      </c>
      <c r="BC148" s="2">
        <v>1.04459489479683</v>
      </c>
      <c r="BD148" s="2">
        <v>1.0476917226578399</v>
      </c>
      <c r="BE148" s="2">
        <v>1.0476917226578399</v>
      </c>
      <c r="BF148" s="2">
        <v>1.05252066243461</v>
      </c>
      <c r="BG148" s="2">
        <v>1.0209228241956401</v>
      </c>
      <c r="BH148" s="2">
        <v>0.31761610200000001</v>
      </c>
      <c r="BI148" s="2">
        <v>0.31761610200000001</v>
      </c>
      <c r="BJ148" s="2">
        <v>0.155670949</v>
      </c>
      <c r="BK148" s="2">
        <v>0.19147461399999999</v>
      </c>
      <c r="BL148" s="2">
        <v>0.31761610200000001</v>
      </c>
      <c r="BM148" s="2">
        <v>0.31761610200000001</v>
      </c>
      <c r="BN148" s="2">
        <v>0.155670949</v>
      </c>
      <c r="BO148" s="2">
        <v>0.19147699300000001</v>
      </c>
      <c r="BP148" s="2">
        <v>0.145164612</v>
      </c>
      <c r="BQ148" s="2">
        <v>0.145164612</v>
      </c>
      <c r="BR148" s="2">
        <v>0.152841594</v>
      </c>
      <c r="BS148" s="2">
        <v>0.14127632900000001</v>
      </c>
      <c r="BT148" s="2">
        <v>1</v>
      </c>
      <c r="BU148" s="2">
        <v>1</v>
      </c>
      <c r="BV148" s="2">
        <v>1</v>
      </c>
      <c r="BW148" s="2">
        <v>0.99989063099999997</v>
      </c>
      <c r="BX148" s="2">
        <v>17.1538921039323</v>
      </c>
      <c r="BY148" s="2">
        <v>17.1538921039323</v>
      </c>
      <c r="BZ148" s="2">
        <v>17.1538921039323</v>
      </c>
      <c r="CA148" s="2">
        <v>17.1538921039323</v>
      </c>
      <c r="CB148" s="2">
        <v>7228679.8200636301</v>
      </c>
      <c r="CC148" s="2">
        <v>373699.91023502703</v>
      </c>
      <c r="CD148" s="2">
        <v>11747646.6584621</v>
      </c>
      <c r="CE148" s="2">
        <v>34198403.835175402</v>
      </c>
      <c r="CG148" s="2">
        <f t="shared" si="19"/>
        <v>8359337.0783906458</v>
      </c>
      <c r="CH148" s="2">
        <f t="shared" si="20"/>
        <v>53548430.223936155</v>
      </c>
      <c r="CI148" s="2">
        <f t="shared" si="21"/>
        <v>3137180.4253838859</v>
      </c>
      <c r="CJ148" s="2">
        <f t="shared" si="22"/>
        <v>529.36906270188376</v>
      </c>
      <c r="CK148" s="2">
        <f t="shared" si="23"/>
        <v>27.371573175387496</v>
      </c>
      <c r="CL148" s="2">
        <f t="shared" si="24"/>
        <v>447.64274765829526</v>
      </c>
      <c r="CM148" s="2">
        <f t="shared" si="25"/>
        <v>311.95596608134525</v>
      </c>
      <c r="CN148" s="2">
        <f t="shared" si="26"/>
        <v>3115283.1668435759</v>
      </c>
    </row>
    <row r="149" spans="1:92" x14ac:dyDescent="0.45">
      <c r="A149" s="2">
        <v>426</v>
      </c>
      <c r="B149" s="2" t="s">
        <v>148</v>
      </c>
      <c r="C149" s="2">
        <v>1</v>
      </c>
      <c r="D149" s="2">
        <v>2029</v>
      </c>
      <c r="E149" s="2">
        <v>2027</v>
      </c>
      <c r="F149" s="2">
        <v>0.184435121965661</v>
      </c>
      <c r="G149" s="2">
        <v>9.5368823732005E-3</v>
      </c>
      <c r="H149" s="2">
        <v>0.240282700366688</v>
      </c>
      <c r="I149" s="2">
        <v>0.56574529529444895</v>
      </c>
      <c r="J149" s="2">
        <v>158.24778053832199</v>
      </c>
      <c r="K149" s="2">
        <v>158.24778053832199</v>
      </c>
      <c r="L149" s="2">
        <v>126.85820051332399</v>
      </c>
      <c r="M149" s="2">
        <v>102.60447086366899</v>
      </c>
      <c r="N149" s="2">
        <v>425667.47813771002</v>
      </c>
      <c r="O149" s="2">
        <v>22010.6703421274</v>
      </c>
      <c r="P149" s="2">
        <v>691780.67897405103</v>
      </c>
      <c r="Q149" s="2">
        <v>2013812.9852205401</v>
      </c>
      <c r="R149" s="2">
        <v>1546.3318405758801</v>
      </c>
      <c r="S149" s="2">
        <v>365228341.24391401</v>
      </c>
      <c r="T149" s="2">
        <v>236190.14474143801</v>
      </c>
      <c r="U149" s="2">
        <v>58.171999999999997</v>
      </c>
      <c r="V149" s="2">
        <v>64054.992015518197</v>
      </c>
      <c r="W149" s="2">
        <v>2.4625255933966299E-4</v>
      </c>
      <c r="X149" s="2">
        <v>10.9581275757009</v>
      </c>
      <c r="Y149" s="2">
        <v>10.9581275757009</v>
      </c>
      <c r="Z149" s="2">
        <v>6.9284166582849203</v>
      </c>
      <c r="AA149" s="2">
        <v>3.6483859519535899</v>
      </c>
      <c r="AB149" s="2">
        <v>17.141895425994399</v>
      </c>
      <c r="AC149" s="2">
        <v>17.141895425994399</v>
      </c>
      <c r="AD149" s="2">
        <v>17.141895425994399</v>
      </c>
      <c r="AE149" s="2">
        <v>17.141895425994399</v>
      </c>
      <c r="AF149" s="2">
        <v>7259511.2916738996</v>
      </c>
      <c r="AG149" s="2">
        <v>375360.51601395698</v>
      </c>
      <c r="AH149" s="2">
        <v>11797921.946666</v>
      </c>
      <c r="AI149" s="2">
        <v>34344425.030053303</v>
      </c>
      <c r="AJ149" s="2">
        <v>130.14775753662701</v>
      </c>
      <c r="AK149" s="2">
        <v>130.14775753662701</v>
      </c>
      <c r="AL149" s="2">
        <v>102.787888429045</v>
      </c>
      <c r="AM149" s="2">
        <v>81.814189485721201</v>
      </c>
      <c r="AN149" s="2">
        <v>141.105885112328</v>
      </c>
      <c r="AO149" s="2">
        <v>141.105885112328</v>
      </c>
      <c r="AP149" s="2">
        <v>109.71630508733</v>
      </c>
      <c r="AQ149" s="2">
        <v>85.462575437674801</v>
      </c>
      <c r="AR149" s="2">
        <v>67360933.662637502</v>
      </c>
      <c r="AS149" s="2">
        <v>3483139.7298023398</v>
      </c>
      <c r="AT149" s="2">
        <v>87758052.084534094</v>
      </c>
      <c r="AU149" s="2">
        <v>206626215.76694</v>
      </c>
      <c r="AV149" s="2">
        <v>1.0849205410068601</v>
      </c>
      <c r="AW149" s="2">
        <v>1.0849205410068601</v>
      </c>
      <c r="AX149" s="2">
        <v>1.0681166874352499</v>
      </c>
      <c r="AY149" s="2">
        <v>1.0452900397875899</v>
      </c>
      <c r="AZ149" s="2">
        <v>1.0849205410068601</v>
      </c>
      <c r="BA149" s="2">
        <v>1.0849205410068601</v>
      </c>
      <c r="BB149" s="2">
        <v>1.0681166874352499</v>
      </c>
      <c r="BC149" s="2">
        <v>1.0452913756667801</v>
      </c>
      <c r="BD149" s="2">
        <v>1.0483903309303899</v>
      </c>
      <c r="BE149" s="2">
        <v>1.0483903309303899</v>
      </c>
      <c r="BF149" s="2">
        <v>1.05322243503317</v>
      </c>
      <c r="BG149" s="2">
        <v>1.02160352177543</v>
      </c>
      <c r="BH149" s="2">
        <v>0.31761610200000001</v>
      </c>
      <c r="BI149" s="2">
        <v>0.31761610200000001</v>
      </c>
      <c r="BJ149" s="2">
        <v>0.155670949</v>
      </c>
      <c r="BK149" s="2">
        <v>0.19147461399999999</v>
      </c>
      <c r="BL149" s="2">
        <v>0.31761610200000001</v>
      </c>
      <c r="BM149" s="2">
        <v>0.31761610200000001</v>
      </c>
      <c r="BN149" s="2">
        <v>0.155670949</v>
      </c>
      <c r="BO149" s="2">
        <v>0.19147699300000001</v>
      </c>
      <c r="BP149" s="2">
        <v>0.145164612</v>
      </c>
      <c r="BQ149" s="2">
        <v>0.145164612</v>
      </c>
      <c r="BR149" s="2">
        <v>0.152841594</v>
      </c>
      <c r="BS149" s="2">
        <v>0.14127632900000001</v>
      </c>
      <c r="BT149" s="2">
        <v>1</v>
      </c>
      <c r="BU149" s="2">
        <v>1</v>
      </c>
      <c r="BV149" s="2">
        <v>1</v>
      </c>
      <c r="BW149" s="2">
        <v>0.99989063099999997</v>
      </c>
      <c r="BX149" s="2">
        <v>17.141895425994399</v>
      </c>
      <c r="BY149" s="2">
        <v>17.141895425994399</v>
      </c>
      <c r="BZ149" s="2">
        <v>17.141895425994399</v>
      </c>
      <c r="CA149" s="2">
        <v>17.141895425994399</v>
      </c>
      <c r="CB149" s="2">
        <v>7259511.2916738996</v>
      </c>
      <c r="CC149" s="2">
        <v>375360.51601395698</v>
      </c>
      <c r="CD149" s="2">
        <v>11797921.946666</v>
      </c>
      <c r="CE149" s="2">
        <v>34344425.030053303</v>
      </c>
      <c r="CG149" s="2">
        <f t="shared" si="19"/>
        <v>8504916.0844939798</v>
      </c>
      <c r="CH149" s="2">
        <f t="shared" si="20"/>
        <v>53777218.784407161</v>
      </c>
      <c r="CI149" s="2">
        <f t="shared" si="21"/>
        <v>3153271.8126744283</v>
      </c>
      <c r="CJ149" s="2">
        <f t="shared" si="22"/>
        <v>532.08434767213748</v>
      </c>
      <c r="CK149" s="2">
        <f t="shared" si="23"/>
        <v>27.513337927659251</v>
      </c>
      <c r="CL149" s="2">
        <f t="shared" si="24"/>
        <v>449.9386529912527</v>
      </c>
      <c r="CM149" s="2">
        <f t="shared" si="25"/>
        <v>313.55593386073025</v>
      </c>
      <c r="CN149" s="2">
        <f t="shared" si="26"/>
        <v>3131261.1423323015</v>
      </c>
    </row>
    <row r="150" spans="1:92" x14ac:dyDescent="0.45">
      <c r="A150" s="2">
        <v>448</v>
      </c>
      <c r="B150" s="2" t="s">
        <v>148</v>
      </c>
      <c r="C150" s="2">
        <v>1</v>
      </c>
      <c r="D150" s="2">
        <v>2030</v>
      </c>
      <c r="E150" s="2">
        <v>2028</v>
      </c>
      <c r="F150" s="2">
        <v>0.18444703357866701</v>
      </c>
      <c r="G150" s="2">
        <v>9.5379595764716503E-3</v>
      </c>
      <c r="H150" s="2">
        <v>0.24028755439643501</v>
      </c>
      <c r="I150" s="2">
        <v>0.56572745244842404</v>
      </c>
      <c r="J150" s="2">
        <v>158.32543339674999</v>
      </c>
      <c r="K150" s="2">
        <v>158.32543339674999</v>
      </c>
      <c r="L150" s="2">
        <v>126.91491677658</v>
      </c>
      <c r="M150" s="2">
        <v>102.645015262003</v>
      </c>
      <c r="N150" s="2">
        <v>427851.91857531399</v>
      </c>
      <c r="O150" s="2">
        <v>22124.694688281201</v>
      </c>
      <c r="P150" s="2">
        <v>695330.21597819205</v>
      </c>
      <c r="Q150" s="2">
        <v>2024146.23272122</v>
      </c>
      <c r="R150" s="2">
        <v>1548.6219226241999</v>
      </c>
      <c r="S150" s="2">
        <v>367259039.75667</v>
      </c>
      <c r="T150" s="2">
        <v>237152.16373428001</v>
      </c>
      <c r="U150" s="2">
        <v>58.171999999999997</v>
      </c>
      <c r="V150" s="2">
        <v>64696.269242955801</v>
      </c>
      <c r="W150" s="2">
        <v>2.4524955542779302E-4</v>
      </c>
      <c r="X150" s="2">
        <v>11.05221798084</v>
      </c>
      <c r="Y150" s="2">
        <v>11.05221798084</v>
      </c>
      <c r="Z150" s="2">
        <v>7.0015704682514901</v>
      </c>
      <c r="AA150" s="2">
        <v>3.7053678969984398</v>
      </c>
      <c r="AB150" s="2">
        <v>17.125457879283299</v>
      </c>
      <c r="AC150" s="2">
        <v>17.125457879283299</v>
      </c>
      <c r="AD150" s="2">
        <v>17.125457879283299</v>
      </c>
      <c r="AE150" s="2">
        <v>17.125457879283299</v>
      </c>
      <c r="AF150" s="2">
        <v>7289750.4674281199</v>
      </c>
      <c r="AG150" s="2">
        <v>376942.80783889402</v>
      </c>
      <c r="AH150" s="2">
        <v>11847060.879472099</v>
      </c>
      <c r="AI150" s="2">
        <v>34487469.455148302</v>
      </c>
      <c r="AJ150" s="2">
        <v>130.14775753662701</v>
      </c>
      <c r="AK150" s="2">
        <v>130.14775753662701</v>
      </c>
      <c r="AL150" s="2">
        <v>102.787888429045</v>
      </c>
      <c r="AM150" s="2">
        <v>81.814189485721201</v>
      </c>
      <c r="AN150" s="2">
        <v>141.19997551746701</v>
      </c>
      <c r="AO150" s="2">
        <v>141.19997551746701</v>
      </c>
      <c r="AP150" s="2">
        <v>109.789458897296</v>
      </c>
      <c r="AQ150" s="2">
        <v>85.519557382719597</v>
      </c>
      <c r="AR150" s="2">
        <v>67739840.438067794</v>
      </c>
      <c r="AS150" s="2">
        <v>3502901.87529292</v>
      </c>
      <c r="AT150" s="2">
        <v>88247776.493113801</v>
      </c>
      <c r="AU150" s="2">
        <v>207768520.950196</v>
      </c>
      <c r="AV150" s="2">
        <v>1.0856443284113499</v>
      </c>
      <c r="AW150" s="2">
        <v>1.0856443284113499</v>
      </c>
      <c r="AX150" s="2">
        <v>1.0688291553847999</v>
      </c>
      <c r="AY150" s="2">
        <v>1.0459873047770201</v>
      </c>
      <c r="AZ150" s="2">
        <v>1.0856443284113499</v>
      </c>
      <c r="BA150" s="2">
        <v>1.0856443284113499</v>
      </c>
      <c r="BB150" s="2">
        <v>1.0688291553847999</v>
      </c>
      <c r="BC150" s="2">
        <v>1.0459886415473101</v>
      </c>
      <c r="BD150" s="2">
        <v>1.0490897477889001</v>
      </c>
      <c r="BE150" s="2">
        <v>1.0490897477889001</v>
      </c>
      <c r="BF150" s="2">
        <v>1.05392496804059</v>
      </c>
      <c r="BG150" s="2">
        <v>1.0222849865763</v>
      </c>
      <c r="BH150" s="2">
        <v>0.31761610200000001</v>
      </c>
      <c r="BI150" s="2">
        <v>0.31761610200000001</v>
      </c>
      <c r="BJ150" s="2">
        <v>0.155670949</v>
      </c>
      <c r="BK150" s="2">
        <v>0.19147461399999999</v>
      </c>
      <c r="BL150" s="2">
        <v>0.31761610200000001</v>
      </c>
      <c r="BM150" s="2">
        <v>0.31761610200000001</v>
      </c>
      <c r="BN150" s="2">
        <v>0.155670949</v>
      </c>
      <c r="BO150" s="2">
        <v>0.19147699300000001</v>
      </c>
      <c r="BP150" s="2">
        <v>0.145164612</v>
      </c>
      <c r="BQ150" s="2">
        <v>0.145164612</v>
      </c>
      <c r="BR150" s="2">
        <v>0.152841594</v>
      </c>
      <c r="BS150" s="2">
        <v>0.14127632900000001</v>
      </c>
      <c r="BT150" s="2">
        <v>1</v>
      </c>
      <c r="BU150" s="2">
        <v>1</v>
      </c>
      <c r="BV150" s="2">
        <v>1</v>
      </c>
      <c r="BW150" s="2">
        <v>0.99989063099999997</v>
      </c>
      <c r="BX150" s="2">
        <v>17.125457879283299</v>
      </c>
      <c r="BY150" s="2">
        <v>17.125457879283299</v>
      </c>
      <c r="BZ150" s="2">
        <v>17.125457879283299</v>
      </c>
      <c r="CA150" s="2">
        <v>17.125457879283299</v>
      </c>
      <c r="CB150" s="2">
        <v>7289750.4674281199</v>
      </c>
      <c r="CC150" s="2">
        <v>376942.80783889402</v>
      </c>
      <c r="CD150" s="2">
        <v>11847060.879472099</v>
      </c>
      <c r="CE150" s="2">
        <v>34487469.455148302</v>
      </c>
      <c r="CG150" s="2">
        <f t="shared" si="19"/>
        <v>8651904.5067913961</v>
      </c>
      <c r="CH150" s="2">
        <f t="shared" si="20"/>
        <v>54001223.609887414</v>
      </c>
      <c r="CI150" s="2">
        <f t="shared" si="21"/>
        <v>3169453.0619630073</v>
      </c>
      <c r="CJ150" s="2">
        <f t="shared" si="22"/>
        <v>534.81489821914249</v>
      </c>
      <c r="CK150" s="2">
        <f t="shared" si="23"/>
        <v>27.655868360351501</v>
      </c>
      <c r="CL150" s="2">
        <f t="shared" si="24"/>
        <v>452.24729494516555</v>
      </c>
      <c r="CM150" s="2">
        <f t="shared" si="25"/>
        <v>315.16484744588865</v>
      </c>
      <c r="CN150" s="2">
        <f t="shared" si="26"/>
        <v>3147328.3672747258</v>
      </c>
    </row>
    <row r="151" spans="1:92" x14ac:dyDescent="0.45">
      <c r="A151" s="2">
        <v>470</v>
      </c>
      <c r="B151" s="2" t="s">
        <v>148</v>
      </c>
      <c r="C151" s="2">
        <v>1</v>
      </c>
      <c r="D151" s="2">
        <v>2031</v>
      </c>
      <c r="E151" s="2">
        <v>2029</v>
      </c>
      <c r="F151" s="2">
        <v>0.184459693596181</v>
      </c>
      <c r="G151" s="2">
        <v>9.5390630340629508E-3</v>
      </c>
      <c r="H151" s="2">
        <v>0.240292693190477</v>
      </c>
      <c r="I151" s="2">
        <v>0.56570855017927701</v>
      </c>
      <c r="J151" s="2">
        <v>158.40147435762799</v>
      </c>
      <c r="K151" s="2">
        <v>158.40147435762799</v>
      </c>
      <c r="L151" s="2">
        <v>126.969991505938</v>
      </c>
      <c r="M151" s="2">
        <v>102.68390308522</v>
      </c>
      <c r="N151" s="2">
        <v>430048.28420663602</v>
      </c>
      <c r="O151" s="2">
        <v>22239.317494034</v>
      </c>
      <c r="P151" s="2">
        <v>698899.01821988099</v>
      </c>
      <c r="Q151" s="2">
        <v>2034535.7737139</v>
      </c>
      <c r="R151" s="2">
        <v>1550.8955340177599</v>
      </c>
      <c r="S151" s="2">
        <v>369296299.56140101</v>
      </c>
      <c r="T151" s="2">
        <v>238118.101097821</v>
      </c>
      <c r="U151" s="2">
        <v>58.171999999999997</v>
      </c>
      <c r="V151" s="2">
        <v>65343.966523998803</v>
      </c>
      <c r="W151" s="2">
        <v>2.4425063682106702E-4</v>
      </c>
      <c r="X151" s="2">
        <v>11.1464172884676</v>
      </c>
      <c r="Y151" s="2">
        <v>11.1464172884676</v>
      </c>
      <c r="Z151" s="2">
        <v>7.0748035443584998</v>
      </c>
      <c r="AA151" s="2">
        <v>3.76241406696511</v>
      </c>
      <c r="AB151" s="2">
        <v>17.107299532534</v>
      </c>
      <c r="AC151" s="2">
        <v>17.107299532534</v>
      </c>
      <c r="AD151" s="2">
        <v>17.107299532534</v>
      </c>
      <c r="AE151" s="2">
        <v>17.107299532534</v>
      </c>
      <c r="AF151" s="2">
        <v>7319390.9266372798</v>
      </c>
      <c r="AG151" s="2">
        <v>378493.77909829299</v>
      </c>
      <c r="AH151" s="2">
        <v>11895222.2787605</v>
      </c>
      <c r="AI151" s="2">
        <v>34627675.900812402</v>
      </c>
      <c r="AJ151" s="2">
        <v>130.14775753662701</v>
      </c>
      <c r="AK151" s="2">
        <v>130.14775753662701</v>
      </c>
      <c r="AL151" s="2">
        <v>102.787888429045</v>
      </c>
      <c r="AM151" s="2">
        <v>81.814189485721201</v>
      </c>
      <c r="AN151" s="2">
        <v>141.29417482509399</v>
      </c>
      <c r="AO151" s="2">
        <v>141.29417482509399</v>
      </c>
      <c r="AP151" s="2">
        <v>109.862691973403</v>
      </c>
      <c r="AQ151" s="2">
        <v>85.576603552686294</v>
      </c>
      <c r="AR151" s="2">
        <v>68120282.263299793</v>
      </c>
      <c r="AS151" s="2">
        <v>3522740.6797624002</v>
      </c>
      <c r="AT151" s="2">
        <v>88739202.406886697</v>
      </c>
      <c r="AU151" s="2">
        <v>208914074.21145201</v>
      </c>
      <c r="AV151" s="2">
        <v>1.0863688345601801</v>
      </c>
      <c r="AW151" s="2">
        <v>1.0863688345601801</v>
      </c>
      <c r="AX151" s="2">
        <v>1.0695423088962499</v>
      </c>
      <c r="AY151" s="2">
        <v>1.0466852546655501</v>
      </c>
      <c r="AZ151" s="2">
        <v>1.0863688345601801</v>
      </c>
      <c r="BA151" s="2">
        <v>1.0863688345601801</v>
      </c>
      <c r="BB151" s="2">
        <v>1.0695423088962499</v>
      </c>
      <c r="BC151" s="2">
        <v>1.0466865923278299</v>
      </c>
      <c r="BD151" s="2">
        <v>1.049789859191</v>
      </c>
      <c r="BE151" s="2">
        <v>1.049789859191</v>
      </c>
      <c r="BF151" s="2">
        <v>1.05462817705017</v>
      </c>
      <c r="BG151" s="2">
        <v>1.02296712075629</v>
      </c>
      <c r="BH151" s="2">
        <v>0.31761610200000001</v>
      </c>
      <c r="BI151" s="2">
        <v>0.31761610200000001</v>
      </c>
      <c r="BJ151" s="2">
        <v>0.155670949</v>
      </c>
      <c r="BK151" s="2">
        <v>0.19147461399999999</v>
      </c>
      <c r="BL151" s="2">
        <v>0.31761610200000001</v>
      </c>
      <c r="BM151" s="2">
        <v>0.31761610200000001</v>
      </c>
      <c r="BN151" s="2">
        <v>0.155670949</v>
      </c>
      <c r="BO151" s="2">
        <v>0.19147699300000001</v>
      </c>
      <c r="BP151" s="2">
        <v>0.145164612</v>
      </c>
      <c r="BQ151" s="2">
        <v>0.145164612</v>
      </c>
      <c r="BR151" s="2">
        <v>0.152841594</v>
      </c>
      <c r="BS151" s="2">
        <v>0.14127632900000001</v>
      </c>
      <c r="BT151" s="2">
        <v>1</v>
      </c>
      <c r="BU151" s="2">
        <v>1</v>
      </c>
      <c r="BV151" s="2">
        <v>1</v>
      </c>
      <c r="BW151" s="2">
        <v>0.99989063099999997</v>
      </c>
      <c r="BX151" s="2">
        <v>17.107299532534</v>
      </c>
      <c r="BY151" s="2">
        <v>17.107299532534</v>
      </c>
      <c r="BZ151" s="2">
        <v>17.107299532534</v>
      </c>
      <c r="CA151" s="2">
        <v>17.107299532534</v>
      </c>
      <c r="CB151" s="2">
        <v>7319390.9266372798</v>
      </c>
      <c r="CC151" s="2">
        <v>378493.77909829299</v>
      </c>
      <c r="CD151" s="2">
        <v>11895222.2787605</v>
      </c>
      <c r="CE151" s="2">
        <v>34627675.900812402</v>
      </c>
      <c r="CG151" s="2">
        <f t="shared" si="19"/>
        <v>8800293.2377345935</v>
      </c>
      <c r="CH151" s="2">
        <f t="shared" si="20"/>
        <v>54220782.885308474</v>
      </c>
      <c r="CI151" s="2">
        <f t="shared" si="21"/>
        <v>3185722.3936344511</v>
      </c>
      <c r="CJ151" s="2">
        <f t="shared" si="22"/>
        <v>537.56035525829498</v>
      </c>
      <c r="CK151" s="2">
        <f t="shared" si="23"/>
        <v>27.7991468675425</v>
      </c>
      <c r="CL151" s="2">
        <f t="shared" si="24"/>
        <v>454.56846713488193</v>
      </c>
      <c r="CM151" s="2">
        <f t="shared" si="25"/>
        <v>316.78252607456596</v>
      </c>
      <c r="CN151" s="2">
        <f t="shared" si="26"/>
        <v>3163483.0761404168</v>
      </c>
    </row>
    <row r="152" spans="1:92" x14ac:dyDescent="0.45">
      <c r="A152" s="2">
        <v>492</v>
      </c>
      <c r="B152" s="2" t="s">
        <v>148</v>
      </c>
      <c r="C152" s="2">
        <v>1</v>
      </c>
      <c r="D152" s="2">
        <v>2032</v>
      </c>
      <c r="E152" s="2">
        <v>2030</v>
      </c>
      <c r="F152" s="2">
        <v>0.18437184678677301</v>
      </c>
      <c r="G152" s="2">
        <v>9.5367124496586794E-3</v>
      </c>
      <c r="H152" s="2">
        <v>0.240258695664578</v>
      </c>
      <c r="I152" s="2">
        <v>0.56583274509898895</v>
      </c>
      <c r="J152" s="2">
        <v>158.70882969612299</v>
      </c>
      <c r="K152" s="2">
        <v>158.70882969612299</v>
      </c>
      <c r="L152" s="2">
        <v>127.25635753740799</v>
      </c>
      <c r="M152" s="2">
        <v>102.954067777554</v>
      </c>
      <c r="N152" s="2">
        <v>432156.37261139503</v>
      </c>
      <c r="O152" s="2">
        <v>22353.472781822202</v>
      </c>
      <c r="P152" s="2">
        <v>702339.39896359202</v>
      </c>
      <c r="Q152" s="2">
        <v>2044522.8612405499</v>
      </c>
      <c r="R152" s="2">
        <v>1555.9286408255</v>
      </c>
      <c r="S152" s="2">
        <v>372003824.543764</v>
      </c>
      <c r="T152" s="2">
        <v>239087.97279186</v>
      </c>
      <c r="U152" s="2">
        <v>58.171999999999997</v>
      </c>
      <c r="V152" s="2">
        <v>65998.148132079194</v>
      </c>
      <c r="W152" s="2">
        <v>2.4325578687975E-4</v>
      </c>
      <c r="X152" s="2">
        <v>11.2407101390601</v>
      </c>
      <c r="Y152" s="2">
        <v>11.2407101390601</v>
      </c>
      <c r="Z152" s="2">
        <v>7.1481070879264204</v>
      </c>
      <c r="AA152" s="2">
        <v>3.8195162713972</v>
      </c>
      <c r="AB152" s="2">
        <v>17.320362020436399</v>
      </c>
      <c r="AC152" s="2">
        <v>17.320362020436399</v>
      </c>
      <c r="AD152" s="2">
        <v>17.320362020436399</v>
      </c>
      <c r="AE152" s="2">
        <v>17.320362020436399</v>
      </c>
      <c r="AF152" s="2">
        <v>7448591.9687264999</v>
      </c>
      <c r="AG152" s="2">
        <v>385193.03008409601</v>
      </c>
      <c r="AH152" s="2">
        <v>12105184.0112959</v>
      </c>
      <c r="AI152" s="2">
        <v>35238896.144253701</v>
      </c>
      <c r="AJ152" s="2">
        <v>130.14775753662701</v>
      </c>
      <c r="AK152" s="2">
        <v>130.14775753662701</v>
      </c>
      <c r="AL152" s="2">
        <v>102.787888429045</v>
      </c>
      <c r="AM152" s="2">
        <v>81.814189485721201</v>
      </c>
      <c r="AN152" s="2">
        <v>141.388467675687</v>
      </c>
      <c r="AO152" s="2">
        <v>141.388467675687</v>
      </c>
      <c r="AP152" s="2">
        <v>109.935995516971</v>
      </c>
      <c r="AQ152" s="2">
        <v>85.633705757118406</v>
      </c>
      <c r="AR152" s="2">
        <v>68587032.142876595</v>
      </c>
      <c r="AS152" s="2">
        <v>3547693.5048471601</v>
      </c>
      <c r="AT152" s="2">
        <v>89377153.667119399</v>
      </c>
      <c r="AU152" s="2">
        <v>210491945.22892001</v>
      </c>
      <c r="AV152" s="2">
        <v>1.08706113124309</v>
      </c>
      <c r="AW152" s="2">
        <v>1.08706113124309</v>
      </c>
      <c r="AX152" s="2">
        <v>1.07022674577034</v>
      </c>
      <c r="AY152" s="2">
        <v>1.0473531877932101</v>
      </c>
      <c r="AZ152" s="2">
        <v>1.08706113124309</v>
      </c>
      <c r="BA152" s="2">
        <v>1.08706113124309</v>
      </c>
      <c r="BB152" s="2">
        <v>1.07022674577034</v>
      </c>
      <c r="BC152" s="2">
        <v>1.0473545263091</v>
      </c>
      <c r="BD152" s="2">
        <v>1.05045884564767</v>
      </c>
      <c r="BE152" s="2">
        <v>1.05045884564767</v>
      </c>
      <c r="BF152" s="2">
        <v>1.0553030698588199</v>
      </c>
      <c r="BG152" s="2">
        <v>1.0236199183622601</v>
      </c>
      <c r="BH152" s="2">
        <v>0.31761610200000001</v>
      </c>
      <c r="BI152" s="2">
        <v>0.31761610200000001</v>
      </c>
      <c r="BJ152" s="2">
        <v>0.155670949</v>
      </c>
      <c r="BK152" s="2">
        <v>0.19147461399999999</v>
      </c>
      <c r="BL152" s="2">
        <v>0.31761610200000001</v>
      </c>
      <c r="BM152" s="2">
        <v>0.31761610200000001</v>
      </c>
      <c r="BN152" s="2">
        <v>0.155670949</v>
      </c>
      <c r="BO152" s="2">
        <v>0.19147699300000001</v>
      </c>
      <c r="BP152" s="2">
        <v>0.145164612</v>
      </c>
      <c r="BQ152" s="2">
        <v>0.145164612</v>
      </c>
      <c r="BR152" s="2">
        <v>0.152841594</v>
      </c>
      <c r="BS152" s="2">
        <v>0.14127632900000001</v>
      </c>
      <c r="BT152" s="2">
        <v>1</v>
      </c>
      <c r="BU152" s="2">
        <v>1</v>
      </c>
      <c r="BV152" s="2">
        <v>1</v>
      </c>
      <c r="BW152" s="2">
        <v>0.99989063099999997</v>
      </c>
      <c r="BX152" s="2">
        <v>17.320362020436399</v>
      </c>
      <c r="BY152" s="2">
        <v>17.320362020436399</v>
      </c>
      <c r="BZ152" s="2">
        <v>17.320362020436399</v>
      </c>
      <c r="CA152" s="2">
        <v>17.320362020436399</v>
      </c>
      <c r="CB152" s="2">
        <v>7448591.9687264999</v>
      </c>
      <c r="CC152" s="2">
        <v>385193.03008409601</v>
      </c>
      <c r="CD152" s="2">
        <v>12105184.0112959</v>
      </c>
      <c r="CE152" s="2">
        <v>35238896.144253701</v>
      </c>
      <c r="CG152" s="2">
        <f t="shared" si="19"/>
        <v>8943547.0624594744</v>
      </c>
      <c r="CH152" s="2">
        <f t="shared" si="20"/>
        <v>55177865.154360197</v>
      </c>
      <c r="CI152" s="2">
        <f t="shared" si="21"/>
        <v>3201372.1055973591</v>
      </c>
      <c r="CJ152" s="2">
        <f t="shared" si="22"/>
        <v>540.19546576424375</v>
      </c>
      <c r="CK152" s="2">
        <f t="shared" si="23"/>
        <v>27.941840977277753</v>
      </c>
      <c r="CL152" s="2">
        <f t="shared" si="24"/>
        <v>456.80611314705169</v>
      </c>
      <c r="CM152" s="2">
        <f t="shared" si="25"/>
        <v>318.33754164897624</v>
      </c>
      <c r="CN152" s="2">
        <f t="shared" si="26"/>
        <v>3179018.632815537</v>
      </c>
    </row>
    <row r="153" spans="1:92" x14ac:dyDescent="0.45">
      <c r="A153" s="2">
        <v>514</v>
      </c>
      <c r="B153" s="2" t="s">
        <v>148</v>
      </c>
      <c r="C153" s="2">
        <v>1</v>
      </c>
      <c r="D153" s="2">
        <v>2033</v>
      </c>
      <c r="E153" s="2">
        <v>2031</v>
      </c>
      <c r="F153" s="2">
        <v>0.18423447560485101</v>
      </c>
      <c r="G153" s="2">
        <v>9.5326281510473392E-3</v>
      </c>
      <c r="H153" s="2">
        <v>0.240205816027699</v>
      </c>
      <c r="I153" s="2">
        <v>0.56602708021640202</v>
      </c>
      <c r="J153" s="2">
        <v>159.12675944340799</v>
      </c>
      <c r="K153" s="2">
        <v>159.12675944340799</v>
      </c>
      <c r="L153" s="2">
        <v>127.654538244913</v>
      </c>
      <c r="M153" s="2">
        <v>103.336543071479</v>
      </c>
      <c r="N153" s="2">
        <v>434226.718185023</v>
      </c>
      <c r="O153" s="2">
        <v>22467.683228765101</v>
      </c>
      <c r="P153" s="2">
        <v>705726.00034502801</v>
      </c>
      <c r="Q153" s="2">
        <v>2054339.1321298</v>
      </c>
      <c r="R153" s="2">
        <v>1562.30495282786</v>
      </c>
      <c r="S153" s="2">
        <v>375049731.065153</v>
      </c>
      <c r="T153" s="2">
        <v>240061.79484119901</v>
      </c>
      <c r="U153" s="2">
        <v>58.171999999999997</v>
      </c>
      <c r="V153" s="2">
        <v>66658.878984093099</v>
      </c>
      <c r="W153" s="2">
        <v>2.4226498903188399E-4</v>
      </c>
      <c r="X153" s="2">
        <v>11.330810999890399</v>
      </c>
      <c r="Y153" s="2">
        <v>11.330810999890399</v>
      </c>
      <c r="Z153" s="2">
        <v>7.2184589089770297</v>
      </c>
      <c r="AA153" s="2">
        <v>3.8741626788666799</v>
      </c>
      <c r="AB153" s="2">
        <v>17.648190906891099</v>
      </c>
      <c r="AC153" s="2">
        <v>17.648190906891099</v>
      </c>
      <c r="AD153" s="2">
        <v>17.648190906891099</v>
      </c>
      <c r="AE153" s="2">
        <v>17.648190906891099</v>
      </c>
      <c r="AF153" s="2">
        <v>7626778.1654755101</v>
      </c>
      <c r="AG153" s="2">
        <v>394498.355085594</v>
      </c>
      <c r="AH153" s="2">
        <v>12395019.7943407</v>
      </c>
      <c r="AI153" s="2">
        <v>36082129.768676698</v>
      </c>
      <c r="AJ153" s="2">
        <v>130.14775753662701</v>
      </c>
      <c r="AK153" s="2">
        <v>130.14775753662701</v>
      </c>
      <c r="AL153" s="2">
        <v>102.787888429045</v>
      </c>
      <c r="AM153" s="2">
        <v>81.814189485721201</v>
      </c>
      <c r="AN153" s="2">
        <v>141.478568536517</v>
      </c>
      <c r="AO153" s="2">
        <v>141.478568536517</v>
      </c>
      <c r="AP153" s="2">
        <v>110.006347338022</v>
      </c>
      <c r="AQ153" s="2">
        <v>85.688352164587798</v>
      </c>
      <c r="AR153" s="2">
        <v>69097090.528529003</v>
      </c>
      <c r="AS153" s="2">
        <v>3575209.6243944201</v>
      </c>
      <c r="AT153" s="2">
        <v>90089126.701474398</v>
      </c>
      <c r="AU153" s="2">
        <v>212288304.210756</v>
      </c>
      <c r="AV153" s="2">
        <v>1.0877381477230399</v>
      </c>
      <c r="AW153" s="2">
        <v>1.0877381477230399</v>
      </c>
      <c r="AX153" s="2">
        <v>1.0708976124190499</v>
      </c>
      <c r="AY153" s="2">
        <v>1.0480069067436699</v>
      </c>
      <c r="AZ153" s="2">
        <v>1.0877381477230399</v>
      </c>
      <c r="BA153" s="2">
        <v>1.0877381477230399</v>
      </c>
      <c r="BB153" s="2">
        <v>1.0708976124190499</v>
      </c>
      <c r="BC153" s="2">
        <v>1.04800824609501</v>
      </c>
      <c r="BD153" s="2">
        <v>1.05111306639899</v>
      </c>
      <c r="BE153" s="2">
        <v>1.05111306639899</v>
      </c>
      <c r="BF153" s="2">
        <v>1.0559645816708201</v>
      </c>
      <c r="BG153" s="2">
        <v>1.02425882388765</v>
      </c>
      <c r="BH153" s="2">
        <v>0.31761610200000001</v>
      </c>
      <c r="BI153" s="2">
        <v>0.31761610200000001</v>
      </c>
      <c r="BJ153" s="2">
        <v>0.155670949</v>
      </c>
      <c r="BK153" s="2">
        <v>0.19147461399999999</v>
      </c>
      <c r="BL153" s="2">
        <v>0.31761610200000001</v>
      </c>
      <c r="BM153" s="2">
        <v>0.31761610200000001</v>
      </c>
      <c r="BN153" s="2">
        <v>0.155670949</v>
      </c>
      <c r="BO153" s="2">
        <v>0.19147699300000001</v>
      </c>
      <c r="BP153" s="2">
        <v>0.145164612</v>
      </c>
      <c r="BQ153" s="2">
        <v>0.145164612</v>
      </c>
      <c r="BR153" s="2">
        <v>0.152841594</v>
      </c>
      <c r="BS153" s="2">
        <v>0.14127632900000001</v>
      </c>
      <c r="BT153" s="2">
        <v>1</v>
      </c>
      <c r="BU153" s="2">
        <v>1</v>
      </c>
      <c r="BV153" s="2">
        <v>1</v>
      </c>
      <c r="BW153" s="2">
        <v>0.99989063099999997</v>
      </c>
      <c r="BX153" s="2">
        <v>17.648190906891099</v>
      </c>
      <c r="BY153" s="2">
        <v>17.648190906891099</v>
      </c>
      <c r="BZ153" s="2">
        <v>17.648190906891099</v>
      </c>
      <c r="CA153" s="2">
        <v>17.648190906891099</v>
      </c>
      <c r="CB153" s="2">
        <v>7626778.1654755101</v>
      </c>
      <c r="CC153" s="2">
        <v>394498.355085594</v>
      </c>
      <c r="CD153" s="2">
        <v>12395019.7943407</v>
      </c>
      <c r="CE153" s="2">
        <v>36082129.768676698</v>
      </c>
      <c r="CG153" s="2">
        <f t="shared" si="19"/>
        <v>9084913.0772847421</v>
      </c>
      <c r="CH153" s="2">
        <f t="shared" si="20"/>
        <v>56498426.083578497</v>
      </c>
      <c r="CI153" s="2">
        <f t="shared" si="21"/>
        <v>3216759.5338886161</v>
      </c>
      <c r="CJ153" s="2">
        <f t="shared" si="22"/>
        <v>542.7833977312788</v>
      </c>
      <c r="CK153" s="2">
        <f t="shared" si="23"/>
        <v>28.084604035956378</v>
      </c>
      <c r="CL153" s="2">
        <f t="shared" si="24"/>
        <v>459.00878071221331</v>
      </c>
      <c r="CM153" s="2">
        <f t="shared" si="25"/>
        <v>319.86596062745036</v>
      </c>
      <c r="CN153" s="2">
        <f t="shared" si="26"/>
        <v>3194291.850659851</v>
      </c>
    </row>
    <row r="154" spans="1:92" x14ac:dyDescent="0.45">
      <c r="A154" s="2">
        <v>536</v>
      </c>
      <c r="B154" s="2" t="s">
        <v>148</v>
      </c>
      <c r="C154" s="2">
        <v>1</v>
      </c>
      <c r="D154" s="2">
        <v>2034</v>
      </c>
      <c r="E154" s="2">
        <v>2032</v>
      </c>
      <c r="F154" s="2">
        <v>0.18422382382560301</v>
      </c>
      <c r="G154" s="2">
        <v>9.5328768897270204E-3</v>
      </c>
      <c r="H154" s="2">
        <v>0.24020245749924701</v>
      </c>
      <c r="I154" s="2">
        <v>0.56604084178542102</v>
      </c>
      <c r="J154" s="2">
        <v>159.24944653774301</v>
      </c>
      <c r="K154" s="2">
        <v>159.24944653774301</v>
      </c>
      <c r="L154" s="2">
        <v>127.758070128805</v>
      </c>
      <c r="M154" s="2">
        <v>103.42460147521599</v>
      </c>
      <c r="N154" s="2">
        <v>436434.83967247198</v>
      </c>
      <c r="O154" s="2">
        <v>22583.8304220846</v>
      </c>
      <c r="P154" s="2">
        <v>709317.46740324004</v>
      </c>
      <c r="Q154" s="2">
        <v>2064787.9800581101</v>
      </c>
      <c r="R154" s="2">
        <v>1565.1760123966999</v>
      </c>
      <c r="S154" s="2">
        <v>377269373.87546802</v>
      </c>
      <c r="T154" s="2">
        <v>241039.58333591299</v>
      </c>
      <c r="U154" s="2">
        <v>58.171999999999997</v>
      </c>
      <c r="V154" s="2">
        <v>67326.224646842704</v>
      </c>
      <c r="W154" s="2">
        <v>2.4127822677300799E-4</v>
      </c>
      <c r="X154" s="2">
        <v>11.4189231765712</v>
      </c>
      <c r="Y154" s="2">
        <v>11.4189231765712</v>
      </c>
      <c r="Z154" s="2">
        <v>7.2874158752151397</v>
      </c>
      <c r="AA154" s="2">
        <v>3.92764616495041</v>
      </c>
      <c r="AB154" s="2">
        <v>17.6827658245452</v>
      </c>
      <c r="AC154" s="2">
        <v>17.6827658245452</v>
      </c>
      <c r="AD154" s="2">
        <v>17.6827658245452</v>
      </c>
      <c r="AE154" s="2">
        <v>17.6827658245452</v>
      </c>
      <c r="AF154" s="2">
        <v>7678329.3724265704</v>
      </c>
      <c r="AG154" s="2">
        <v>397290.78115431702</v>
      </c>
      <c r="AH154" s="2">
        <v>12479187.600393999</v>
      </c>
      <c r="AI154" s="2">
        <v>36326397.797650799</v>
      </c>
      <c r="AJ154" s="2">
        <v>130.14775753662701</v>
      </c>
      <c r="AK154" s="2">
        <v>130.14775753662701</v>
      </c>
      <c r="AL154" s="2">
        <v>102.787888429045</v>
      </c>
      <c r="AM154" s="2">
        <v>81.814189485721201</v>
      </c>
      <c r="AN154" s="2">
        <v>141.566680713198</v>
      </c>
      <c r="AO154" s="2">
        <v>141.566680713198</v>
      </c>
      <c r="AP154" s="2">
        <v>110.07530430426</v>
      </c>
      <c r="AQ154" s="2">
        <v>85.741835650671604</v>
      </c>
      <c r="AR154" s="2">
        <v>69502006.667630196</v>
      </c>
      <c r="AS154" s="2">
        <v>3596462.4954192298</v>
      </c>
      <c r="AT154" s="2">
        <v>90621030.744090095</v>
      </c>
      <c r="AU154" s="2">
        <v>213549873.96832901</v>
      </c>
      <c r="AV154" s="2">
        <v>1.08845722262998</v>
      </c>
      <c r="AW154" s="2">
        <v>1.08845722262998</v>
      </c>
      <c r="AX154" s="2">
        <v>1.07160609156599</v>
      </c>
      <c r="AY154" s="2">
        <v>1.0486998597236701</v>
      </c>
      <c r="AZ154" s="2">
        <v>1.08845722262998</v>
      </c>
      <c r="BA154" s="2">
        <v>1.08845722262998</v>
      </c>
      <c r="BB154" s="2">
        <v>1.07160609156599</v>
      </c>
      <c r="BC154" s="2">
        <v>1.0487011999606</v>
      </c>
      <c r="BD154" s="2">
        <v>1.0518079294338101</v>
      </c>
      <c r="BE154" s="2">
        <v>1.0518079294338101</v>
      </c>
      <c r="BF154" s="2">
        <v>1.0566631814971299</v>
      </c>
      <c r="BG154" s="2">
        <v>1.02493607439023</v>
      </c>
      <c r="BH154" s="2">
        <v>0.31761610200000001</v>
      </c>
      <c r="BI154" s="2">
        <v>0.31761610200000001</v>
      </c>
      <c r="BJ154" s="2">
        <v>0.155670949</v>
      </c>
      <c r="BK154" s="2">
        <v>0.19147461399999999</v>
      </c>
      <c r="BL154" s="2">
        <v>0.31761610200000001</v>
      </c>
      <c r="BM154" s="2">
        <v>0.31761610200000001</v>
      </c>
      <c r="BN154" s="2">
        <v>0.155670949</v>
      </c>
      <c r="BO154" s="2">
        <v>0.19147699300000001</v>
      </c>
      <c r="BP154" s="2">
        <v>0.145164612</v>
      </c>
      <c r="BQ154" s="2">
        <v>0.145164612</v>
      </c>
      <c r="BR154" s="2">
        <v>0.152841594</v>
      </c>
      <c r="BS154" s="2">
        <v>0.14127632900000001</v>
      </c>
      <c r="BT154" s="2">
        <v>1</v>
      </c>
      <c r="BU154" s="2">
        <v>1</v>
      </c>
      <c r="BV154" s="2">
        <v>1</v>
      </c>
      <c r="BW154" s="2">
        <v>0.99989063099999997</v>
      </c>
      <c r="BX154" s="2">
        <v>17.6827658245452</v>
      </c>
      <c r="BY154" s="2">
        <v>17.6827658245452</v>
      </c>
      <c r="BZ154" s="2">
        <v>17.6827658245452</v>
      </c>
      <c r="CA154" s="2">
        <v>17.6827658245452</v>
      </c>
      <c r="CB154" s="2">
        <v>7678329.3724265704</v>
      </c>
      <c r="CC154" s="2">
        <v>397290.78115431702</v>
      </c>
      <c r="CD154" s="2">
        <v>12479187.600393999</v>
      </c>
      <c r="CE154" s="2">
        <v>36326397.797650799</v>
      </c>
      <c r="CG154" s="2">
        <f t="shared" si="19"/>
        <v>9235904.9435450658</v>
      </c>
      <c r="CH154" s="2">
        <f t="shared" si="20"/>
        <v>56881205.551625684</v>
      </c>
      <c r="CI154" s="2">
        <f t="shared" si="21"/>
        <v>3233124.117555907</v>
      </c>
      <c r="CJ154" s="2">
        <f t="shared" si="22"/>
        <v>545.54354959058992</v>
      </c>
      <c r="CK154" s="2">
        <f t="shared" si="23"/>
        <v>28.22978802760575</v>
      </c>
      <c r="CL154" s="2">
        <f t="shared" si="24"/>
        <v>461.34469424600979</v>
      </c>
      <c r="CM154" s="2">
        <f t="shared" si="25"/>
        <v>321.49287350067885</v>
      </c>
      <c r="CN154" s="2">
        <f t="shared" si="26"/>
        <v>3210540.2871338222</v>
      </c>
    </row>
    <row r="155" spans="1:92" x14ac:dyDescent="0.45">
      <c r="A155" s="2">
        <v>558</v>
      </c>
      <c r="B155" s="2" t="s">
        <v>148</v>
      </c>
      <c r="C155" s="2">
        <v>1</v>
      </c>
      <c r="D155" s="2">
        <v>2035</v>
      </c>
      <c r="E155" s="2">
        <v>2033</v>
      </c>
      <c r="F155" s="2">
        <v>0.184217334076754</v>
      </c>
      <c r="G155" s="2">
        <v>9.5333147347253493E-3</v>
      </c>
      <c r="H155" s="2">
        <v>0.24020022359707499</v>
      </c>
      <c r="I155" s="2">
        <v>0.56604912759144399</v>
      </c>
      <c r="J155" s="2">
        <v>159.369190317418</v>
      </c>
      <c r="K155" s="2">
        <v>159.369190317418</v>
      </c>
      <c r="L155" s="2">
        <v>127.857050997351</v>
      </c>
      <c r="M155" s="2">
        <v>103.50745265466099</v>
      </c>
      <c r="N155" s="2">
        <v>438656.34177897102</v>
      </c>
      <c r="O155" s="2">
        <v>22700.626884654601</v>
      </c>
      <c r="P155" s="2">
        <v>712930.19615561597</v>
      </c>
      <c r="Q155" s="2">
        <v>2075299.5425841699</v>
      </c>
      <c r="R155" s="2">
        <v>1567.9947293499899</v>
      </c>
      <c r="S155" s="2">
        <v>379488208.13891298</v>
      </c>
      <c r="T155" s="2">
        <v>242021.35443161099</v>
      </c>
      <c r="U155" s="2">
        <v>58.171999999999997</v>
      </c>
      <c r="V155" s="2">
        <v>68000.251343542797</v>
      </c>
      <c r="W155" s="2">
        <v>2.40295483665885E-4</v>
      </c>
      <c r="X155" s="2">
        <v>11.5125091632109</v>
      </c>
      <c r="Y155" s="2">
        <v>11.5125091632109</v>
      </c>
      <c r="Z155" s="2">
        <v>7.36023895072596</v>
      </c>
      <c r="AA155" s="2">
        <v>3.98433955136047</v>
      </c>
      <c r="AB155" s="2">
        <v>17.708923617579899</v>
      </c>
      <c r="AC155" s="2">
        <v>17.708923617579899</v>
      </c>
      <c r="AD155" s="2">
        <v>17.708923617579899</v>
      </c>
      <c r="AE155" s="2">
        <v>17.708923617579899</v>
      </c>
      <c r="AF155" s="2">
        <v>7728791.2398105497</v>
      </c>
      <c r="AG155" s="2">
        <v>399935.32793707401</v>
      </c>
      <c r="AH155" s="2">
        <v>12561248.850859201</v>
      </c>
      <c r="AI155" s="2">
        <v>36565172.625346303</v>
      </c>
      <c r="AJ155" s="2">
        <v>130.14775753662701</v>
      </c>
      <c r="AK155" s="2">
        <v>130.14775753662701</v>
      </c>
      <c r="AL155" s="2">
        <v>102.787888429045</v>
      </c>
      <c r="AM155" s="2">
        <v>81.814189485721201</v>
      </c>
      <c r="AN155" s="2">
        <v>141.66026669983799</v>
      </c>
      <c r="AO155" s="2">
        <v>141.66026669983799</v>
      </c>
      <c r="AP155" s="2">
        <v>110.148127379771</v>
      </c>
      <c r="AQ155" s="2">
        <v>85.798529037081593</v>
      </c>
      <c r="AR155" s="2">
        <v>69908306.016915306</v>
      </c>
      <c r="AS155" s="2">
        <v>3617780.5263052201</v>
      </c>
      <c r="AT155" s="2">
        <v>91153152.447420299</v>
      </c>
      <c r="AU155" s="2">
        <v>214808969.14827201</v>
      </c>
      <c r="AV155" s="2">
        <v>1.08917747058707</v>
      </c>
      <c r="AW155" s="2">
        <v>1.08917747058707</v>
      </c>
      <c r="AX155" s="2">
        <v>1.0723156255914501</v>
      </c>
      <c r="AY155" s="2">
        <v>1.04939390272125</v>
      </c>
      <c r="AZ155" s="2">
        <v>1.08917747058707</v>
      </c>
      <c r="BA155" s="2">
        <v>1.08917747058707</v>
      </c>
      <c r="BB155" s="2">
        <v>1.0723156255914501</v>
      </c>
      <c r="BC155" s="2">
        <v>1.0493952438451699</v>
      </c>
      <c r="BD155" s="2">
        <v>1.0525039260211599</v>
      </c>
      <c r="BE155" s="2">
        <v>1.0525039260211599</v>
      </c>
      <c r="BF155" s="2">
        <v>1.0573628214922901</v>
      </c>
      <c r="BG155" s="2">
        <v>1.0256143902103401</v>
      </c>
      <c r="BH155" s="2">
        <v>0.31761610200000001</v>
      </c>
      <c r="BI155" s="2">
        <v>0.31761610200000001</v>
      </c>
      <c r="BJ155" s="2">
        <v>0.155670949</v>
      </c>
      <c r="BK155" s="2">
        <v>0.19147461399999999</v>
      </c>
      <c r="BL155" s="2">
        <v>0.31761610200000001</v>
      </c>
      <c r="BM155" s="2">
        <v>0.31761610200000001</v>
      </c>
      <c r="BN155" s="2">
        <v>0.155670949</v>
      </c>
      <c r="BO155" s="2">
        <v>0.19147699300000001</v>
      </c>
      <c r="BP155" s="2">
        <v>0.145164612</v>
      </c>
      <c r="BQ155" s="2">
        <v>0.145164612</v>
      </c>
      <c r="BR155" s="2">
        <v>0.152841594</v>
      </c>
      <c r="BS155" s="2">
        <v>0.14127632900000001</v>
      </c>
      <c r="BT155" s="2">
        <v>1</v>
      </c>
      <c r="BU155" s="2">
        <v>1</v>
      </c>
      <c r="BV155" s="2">
        <v>1</v>
      </c>
      <c r="BW155" s="2">
        <v>0.99989063099999997</v>
      </c>
      <c r="BX155" s="2">
        <v>17.708923617579899</v>
      </c>
      <c r="BY155" s="2">
        <v>17.708923617579899</v>
      </c>
      <c r="BZ155" s="2">
        <v>17.708923617579899</v>
      </c>
      <c r="CA155" s="2">
        <v>17.708923617579899</v>
      </c>
      <c r="CB155" s="2">
        <v>7728791.2398105497</v>
      </c>
      <c r="CC155" s="2">
        <v>399935.32793707401</v>
      </c>
      <c r="CD155" s="2">
        <v>12561248.850859201</v>
      </c>
      <c r="CE155" s="2">
        <v>36565172.625346303</v>
      </c>
      <c r="CG155" s="2">
        <f t="shared" si="19"/>
        <v>9388405.4335503373</v>
      </c>
      <c r="CH155" s="2">
        <f t="shared" si="20"/>
        <v>57255148.043953128</v>
      </c>
      <c r="CI155" s="2">
        <f t="shared" si="21"/>
        <v>3249586.7074034112</v>
      </c>
      <c r="CJ155" s="2">
        <f t="shared" si="22"/>
        <v>548.32042722371375</v>
      </c>
      <c r="CK155" s="2">
        <f t="shared" si="23"/>
        <v>28.375783605818253</v>
      </c>
      <c r="CL155" s="2">
        <f t="shared" si="24"/>
        <v>463.69443652397786</v>
      </c>
      <c r="CM155" s="2">
        <f t="shared" si="25"/>
        <v>323.12955120033786</v>
      </c>
      <c r="CN155" s="2">
        <f t="shared" si="26"/>
        <v>3226886.080518757</v>
      </c>
    </row>
    <row r="156" spans="1:92" x14ac:dyDescent="0.45">
      <c r="A156" s="2">
        <v>580</v>
      </c>
      <c r="B156" s="2" t="s">
        <v>148</v>
      </c>
      <c r="C156" s="2">
        <v>1</v>
      </c>
      <c r="D156" s="2">
        <v>2036</v>
      </c>
      <c r="E156" s="2">
        <v>2034</v>
      </c>
      <c r="F156" s="2">
        <v>0.184212327808498</v>
      </c>
      <c r="G156" s="2">
        <v>9.53380436245547E-3</v>
      </c>
      <c r="H156" s="2">
        <v>0.240198554443083</v>
      </c>
      <c r="I156" s="2">
        <v>0.56605531338596204</v>
      </c>
      <c r="J156" s="2">
        <v>159.485694055512</v>
      </c>
      <c r="K156" s="2">
        <v>159.485694055512</v>
      </c>
      <c r="L156" s="2">
        <v>127.952747583204</v>
      </c>
      <c r="M156" s="2">
        <v>103.58700030158499</v>
      </c>
      <c r="N156" s="2">
        <v>440890.61820426001</v>
      </c>
      <c r="O156" s="2">
        <v>22818.043445882398</v>
      </c>
      <c r="P156" s="2">
        <v>716563.48423079902</v>
      </c>
      <c r="Q156" s="2">
        <v>2085871.3266066799</v>
      </c>
      <c r="R156" s="2">
        <v>1570.77830177897</v>
      </c>
      <c r="S156" s="2">
        <v>381710318.10622501</v>
      </c>
      <c r="T156" s="2">
        <v>243007.12434970599</v>
      </c>
      <c r="U156" s="2">
        <v>58.171999999999997</v>
      </c>
      <c r="V156" s="2">
        <v>68681.0259603921</v>
      </c>
      <c r="W156" s="2">
        <v>2.3931674334023E-4</v>
      </c>
      <c r="X156" s="2">
        <v>11.6062478196967</v>
      </c>
      <c r="Y156" s="2">
        <v>11.6062478196967</v>
      </c>
      <c r="Z156" s="2">
        <v>7.4331704549705897</v>
      </c>
      <c r="AA156" s="2">
        <v>4.0411221166759104</v>
      </c>
      <c r="AB156" s="2">
        <v>17.731688699188201</v>
      </c>
      <c r="AC156" s="2">
        <v>17.731688699188201</v>
      </c>
      <c r="AD156" s="2">
        <v>17.731688699188201</v>
      </c>
      <c r="AE156" s="2">
        <v>17.731688699188201</v>
      </c>
      <c r="AF156" s="2">
        <v>7778117.6983494302</v>
      </c>
      <c r="AG156" s="2">
        <v>402520.44919511903</v>
      </c>
      <c r="AH156" s="2">
        <v>12641456.302482501</v>
      </c>
      <c r="AI156" s="2">
        <v>36798565.446670301</v>
      </c>
      <c r="AJ156" s="2">
        <v>130.14775753662701</v>
      </c>
      <c r="AK156" s="2">
        <v>130.14775753662701</v>
      </c>
      <c r="AL156" s="2">
        <v>102.787888429045</v>
      </c>
      <c r="AM156" s="2">
        <v>81.814189485721201</v>
      </c>
      <c r="AN156" s="2">
        <v>141.75400535632301</v>
      </c>
      <c r="AO156" s="2">
        <v>141.75400535632301</v>
      </c>
      <c r="AP156" s="2">
        <v>110.221058884016</v>
      </c>
      <c r="AQ156" s="2">
        <v>85.855311602397094</v>
      </c>
      <c r="AR156" s="2">
        <v>70315746.246870205</v>
      </c>
      <c r="AS156" s="2">
        <v>3639151.4959553899</v>
      </c>
      <c r="AT156" s="2">
        <v>91686266.625124797</v>
      </c>
      <c r="AU156" s="2">
        <v>216069153.73827401</v>
      </c>
      <c r="AV156" s="2">
        <v>1.0898986685518199</v>
      </c>
      <c r="AW156" s="2">
        <v>1.0898986685518199</v>
      </c>
      <c r="AX156" s="2">
        <v>1.07302605153149</v>
      </c>
      <c r="AY156" s="2">
        <v>1.0500888460345601</v>
      </c>
      <c r="AZ156" s="2">
        <v>1.0898986685518199</v>
      </c>
      <c r="BA156" s="2">
        <v>1.0898986685518199</v>
      </c>
      <c r="BB156" s="2">
        <v>1.07302605153149</v>
      </c>
      <c r="BC156" s="2">
        <v>1.05009018804662</v>
      </c>
      <c r="BD156" s="2">
        <v>1.05320084062858</v>
      </c>
      <c r="BE156" s="2">
        <v>1.05320084062858</v>
      </c>
      <c r="BF156" s="2">
        <v>1.0580633409648199</v>
      </c>
      <c r="BG156" s="2">
        <v>1.0262935859448099</v>
      </c>
      <c r="BH156" s="2">
        <v>0.31761610200000001</v>
      </c>
      <c r="BI156" s="2">
        <v>0.31761610200000001</v>
      </c>
      <c r="BJ156" s="2">
        <v>0.155670949</v>
      </c>
      <c r="BK156" s="2">
        <v>0.19147461399999999</v>
      </c>
      <c r="BL156" s="2">
        <v>0.31761610200000001</v>
      </c>
      <c r="BM156" s="2">
        <v>0.31761610200000001</v>
      </c>
      <c r="BN156" s="2">
        <v>0.155670949</v>
      </c>
      <c r="BO156" s="2">
        <v>0.19147699300000001</v>
      </c>
      <c r="BP156" s="2">
        <v>0.145164612</v>
      </c>
      <c r="BQ156" s="2">
        <v>0.145164612</v>
      </c>
      <c r="BR156" s="2">
        <v>0.152841594</v>
      </c>
      <c r="BS156" s="2">
        <v>0.14127632900000001</v>
      </c>
      <c r="BT156" s="2">
        <v>1</v>
      </c>
      <c r="BU156" s="2">
        <v>1</v>
      </c>
      <c r="BV156" s="2">
        <v>1</v>
      </c>
      <c r="BW156" s="2">
        <v>0.99989063099999997</v>
      </c>
      <c r="BX156" s="2">
        <v>17.731688699188201</v>
      </c>
      <c r="BY156" s="2">
        <v>17.731688699188201</v>
      </c>
      <c r="BZ156" s="2">
        <v>17.731688699188201</v>
      </c>
      <c r="CA156" s="2">
        <v>17.731688699188201</v>
      </c>
      <c r="CB156" s="2">
        <v>7778117.6983494302</v>
      </c>
      <c r="CC156" s="2">
        <v>402520.44919511903</v>
      </c>
      <c r="CD156" s="2">
        <v>12641456.302482501</v>
      </c>
      <c r="CE156" s="2">
        <v>36798565.446670301</v>
      </c>
      <c r="CG156" s="2">
        <f t="shared" si="19"/>
        <v>9542386.7202348448</v>
      </c>
      <c r="CH156" s="2">
        <f t="shared" si="20"/>
        <v>57620659.89669735</v>
      </c>
      <c r="CI156" s="2">
        <f t="shared" si="21"/>
        <v>3266143.472487621</v>
      </c>
      <c r="CJ156" s="2">
        <f t="shared" si="22"/>
        <v>551.11327275532506</v>
      </c>
      <c r="CK156" s="2">
        <f t="shared" si="23"/>
        <v>28.522554307352998</v>
      </c>
      <c r="CL156" s="2">
        <f t="shared" si="24"/>
        <v>466.05755071921885</v>
      </c>
      <c r="CM156" s="2">
        <f t="shared" si="25"/>
        <v>324.77560554405295</v>
      </c>
      <c r="CN156" s="2">
        <f t="shared" si="26"/>
        <v>3243325.4290417386</v>
      </c>
    </row>
    <row r="157" spans="1:92" x14ac:dyDescent="0.45">
      <c r="A157" s="2">
        <v>602</v>
      </c>
      <c r="B157" s="2" t="s">
        <v>148</v>
      </c>
      <c r="C157" s="2">
        <v>1</v>
      </c>
      <c r="D157" s="2">
        <v>2037</v>
      </c>
      <c r="E157" s="2">
        <v>2035</v>
      </c>
      <c r="F157" s="2">
        <v>0.18420871426000099</v>
      </c>
      <c r="G157" s="2">
        <v>9.5343423323676103E-3</v>
      </c>
      <c r="H157" s="2">
        <v>0.24019742179718501</v>
      </c>
      <c r="I157" s="2">
        <v>0.56605952161044504</v>
      </c>
      <c r="J157" s="2">
        <v>159.599118202482</v>
      </c>
      <c r="K157" s="2">
        <v>159.599118202482</v>
      </c>
      <c r="L157" s="2">
        <v>128.04533261458499</v>
      </c>
      <c r="M157" s="2">
        <v>103.66341837461999</v>
      </c>
      <c r="N157" s="2">
        <v>443137.67004997202</v>
      </c>
      <c r="O157" s="2">
        <v>22936.082386747399</v>
      </c>
      <c r="P157" s="2">
        <v>720217.34296659101</v>
      </c>
      <c r="Q157" s="2">
        <v>2096503.34778781</v>
      </c>
      <c r="R157" s="2">
        <v>1573.52867208822</v>
      </c>
      <c r="S157" s="2">
        <v>383936132.80669302</v>
      </c>
      <c r="T157" s="2">
        <v>243996.909377681</v>
      </c>
      <c r="U157" s="2">
        <v>58.171999999999997</v>
      </c>
      <c r="V157" s="2">
        <v>69368.616053210804</v>
      </c>
      <c r="W157" s="2">
        <v>2.3834198949243299E-4</v>
      </c>
      <c r="X157" s="2">
        <v>11.7001101175483</v>
      </c>
      <c r="Y157" s="2">
        <v>11.7001101175483</v>
      </c>
      <c r="Z157" s="2">
        <v>7.50619363723274</v>
      </c>
      <c r="AA157" s="2">
        <v>4.0979783405928503</v>
      </c>
      <c r="AB157" s="2">
        <v>17.7512505483068</v>
      </c>
      <c r="AC157" s="2">
        <v>17.7512505483068</v>
      </c>
      <c r="AD157" s="2">
        <v>17.7512505483068</v>
      </c>
      <c r="AE157" s="2">
        <v>17.7512505483068</v>
      </c>
      <c r="AF157" s="2">
        <v>7826359.8281417098</v>
      </c>
      <c r="AG157" s="2">
        <v>405048.80623001</v>
      </c>
      <c r="AH157" s="2">
        <v>12719897.942348599</v>
      </c>
      <c r="AI157" s="2">
        <v>37026824.530124299</v>
      </c>
      <c r="AJ157" s="2">
        <v>130.14775753662701</v>
      </c>
      <c r="AK157" s="2">
        <v>130.14775753662701</v>
      </c>
      <c r="AL157" s="2">
        <v>102.787888429045</v>
      </c>
      <c r="AM157" s="2">
        <v>81.814189485721201</v>
      </c>
      <c r="AN157" s="2">
        <v>141.84786765417499</v>
      </c>
      <c r="AO157" s="2">
        <v>141.84786765417499</v>
      </c>
      <c r="AP157" s="2">
        <v>110.29408206627799</v>
      </c>
      <c r="AQ157" s="2">
        <v>85.912167826314004</v>
      </c>
      <c r="AR157" s="2">
        <v>70724381.3822781</v>
      </c>
      <c r="AS157" s="2">
        <v>3660578.52394437</v>
      </c>
      <c r="AT157" s="2">
        <v>92220469.234949797</v>
      </c>
      <c r="AU157" s="2">
        <v>217330703.665521</v>
      </c>
      <c r="AV157" s="2">
        <v>1.0906207924364699</v>
      </c>
      <c r="AW157" s="2">
        <v>1.0906207924364699</v>
      </c>
      <c r="AX157" s="2">
        <v>1.0737373480750501</v>
      </c>
      <c r="AY157" s="2">
        <v>1.0507846673311001</v>
      </c>
      <c r="AZ157" s="2">
        <v>1.0906207924364699</v>
      </c>
      <c r="BA157" s="2">
        <v>1.0906207924364699</v>
      </c>
      <c r="BB157" s="2">
        <v>1.0737373480750501</v>
      </c>
      <c r="BC157" s="2">
        <v>1.05078601023242</v>
      </c>
      <c r="BD157" s="2">
        <v>1.0538986499794001</v>
      </c>
      <c r="BE157" s="2">
        <v>1.0538986499794001</v>
      </c>
      <c r="BF157" s="2">
        <v>1.05876471890082</v>
      </c>
      <c r="BG157" s="2">
        <v>1.02697363976721</v>
      </c>
      <c r="BH157" s="2">
        <v>0.31761610200000001</v>
      </c>
      <c r="BI157" s="2">
        <v>0.31761610200000001</v>
      </c>
      <c r="BJ157" s="2">
        <v>0.155670949</v>
      </c>
      <c r="BK157" s="2">
        <v>0.19147461399999999</v>
      </c>
      <c r="BL157" s="2">
        <v>0.31761610200000001</v>
      </c>
      <c r="BM157" s="2">
        <v>0.31761610200000001</v>
      </c>
      <c r="BN157" s="2">
        <v>0.155670949</v>
      </c>
      <c r="BO157" s="2">
        <v>0.19147699300000001</v>
      </c>
      <c r="BP157" s="2">
        <v>0.145164612</v>
      </c>
      <c r="BQ157" s="2">
        <v>0.145164612</v>
      </c>
      <c r="BR157" s="2">
        <v>0.152841594</v>
      </c>
      <c r="BS157" s="2">
        <v>0.14127632900000001</v>
      </c>
      <c r="BT157" s="2">
        <v>1</v>
      </c>
      <c r="BU157" s="2">
        <v>1</v>
      </c>
      <c r="BV157" s="2">
        <v>1</v>
      </c>
      <c r="BW157" s="2">
        <v>0.99989063099999997</v>
      </c>
      <c r="BX157" s="2">
        <v>17.7512505483068</v>
      </c>
      <c r="BY157" s="2">
        <v>17.7512505483068</v>
      </c>
      <c r="BZ157" s="2">
        <v>17.7512505483068</v>
      </c>
      <c r="CA157" s="2">
        <v>17.7512505483068</v>
      </c>
      <c r="CB157" s="2">
        <v>7826359.8281417098</v>
      </c>
      <c r="CC157" s="2">
        <v>405048.80623001</v>
      </c>
      <c r="CD157" s="2">
        <v>12719897.942348599</v>
      </c>
      <c r="CE157" s="2">
        <v>37026824.530124299</v>
      </c>
      <c r="CG157" s="2">
        <f t="shared" si="19"/>
        <v>9697856.7553979177</v>
      </c>
      <c r="CH157" s="2">
        <f t="shared" si="20"/>
        <v>57978131.106844619</v>
      </c>
      <c r="CI157" s="2">
        <f t="shared" si="21"/>
        <v>3282794.4431911204</v>
      </c>
      <c r="CJ157" s="2">
        <f t="shared" si="22"/>
        <v>553.92208756246498</v>
      </c>
      <c r="CK157" s="2">
        <f t="shared" si="23"/>
        <v>28.670102983434248</v>
      </c>
      <c r="CL157" s="2">
        <f t="shared" si="24"/>
        <v>468.43404420591287</v>
      </c>
      <c r="CM157" s="2">
        <f t="shared" si="25"/>
        <v>326.43103897046478</v>
      </c>
      <c r="CN157" s="2">
        <f t="shared" si="26"/>
        <v>3259858.3608043729</v>
      </c>
    </row>
    <row r="158" spans="1:92" x14ac:dyDescent="0.45">
      <c r="A158" s="2">
        <v>624</v>
      </c>
      <c r="B158" s="2" t="s">
        <v>148</v>
      </c>
      <c r="C158" s="2">
        <v>1</v>
      </c>
      <c r="D158" s="2">
        <v>2038</v>
      </c>
      <c r="E158" s="2">
        <v>2036</v>
      </c>
      <c r="F158" s="2">
        <v>0.18420642293019299</v>
      </c>
      <c r="G158" s="2">
        <v>9.53492620029338E-3</v>
      </c>
      <c r="H158" s="2">
        <v>0.24019679853332199</v>
      </c>
      <c r="I158" s="2">
        <v>0.56606185233619</v>
      </c>
      <c r="J158" s="2">
        <v>159.70961537928599</v>
      </c>
      <c r="K158" s="2">
        <v>159.70961537928599</v>
      </c>
      <c r="L158" s="2">
        <v>128.134959656897</v>
      </c>
      <c r="M158" s="2">
        <v>103.736860802577</v>
      </c>
      <c r="N158" s="2">
        <v>445397.505937871</v>
      </c>
      <c r="O158" s="2">
        <v>23054.746307742502</v>
      </c>
      <c r="P158" s="2">
        <v>723891.79408122005</v>
      </c>
      <c r="Q158" s="2">
        <v>2107195.6546461899</v>
      </c>
      <c r="R158" s="2">
        <v>1576.2475734530999</v>
      </c>
      <c r="S158" s="2">
        <v>386166037.170093</v>
      </c>
      <c r="T158" s="2">
        <v>244990.72586936</v>
      </c>
      <c r="U158" s="2">
        <v>58.171999999999997</v>
      </c>
      <c r="V158" s="2">
        <v>70063.089854144404</v>
      </c>
      <c r="W158" s="2">
        <v>2.3737120588529099E-4</v>
      </c>
      <c r="X158" s="2">
        <v>11.794092921799599</v>
      </c>
      <c r="Y158" s="2">
        <v>11.794092921799599</v>
      </c>
      <c r="Z158" s="2">
        <v>7.5793063069922901</v>
      </c>
      <c r="AA158" s="2">
        <v>4.1549063959965196</v>
      </c>
      <c r="AB158" s="2">
        <v>17.767764920860099</v>
      </c>
      <c r="AC158" s="2">
        <v>17.767764920860099</v>
      </c>
      <c r="AD158" s="2">
        <v>17.767764920860099</v>
      </c>
      <c r="AE158" s="2">
        <v>17.767764920860099</v>
      </c>
      <c r="AF158" s="2">
        <v>7873565.94902559</v>
      </c>
      <c r="AG158" s="2">
        <v>407522.920053209</v>
      </c>
      <c r="AH158" s="2">
        <v>12796652.4417569</v>
      </c>
      <c r="AI158" s="2">
        <v>37250178.639290102</v>
      </c>
      <c r="AJ158" s="2">
        <v>130.14775753662701</v>
      </c>
      <c r="AK158" s="2">
        <v>130.14775753662701</v>
      </c>
      <c r="AL158" s="2">
        <v>102.787888429045</v>
      </c>
      <c r="AM158" s="2">
        <v>81.814189485721201</v>
      </c>
      <c r="AN158" s="2">
        <v>141.94185045842599</v>
      </c>
      <c r="AO158" s="2">
        <v>141.94185045842599</v>
      </c>
      <c r="AP158" s="2">
        <v>110.36719473603701</v>
      </c>
      <c r="AQ158" s="2">
        <v>85.969095881717706</v>
      </c>
      <c r="AR158" s="2">
        <v>71134264.364231095</v>
      </c>
      <c r="AS158" s="2">
        <v>3682064.6654765899</v>
      </c>
      <c r="AT158" s="2">
        <v>92755845.830556601</v>
      </c>
      <c r="AU158" s="2">
        <v>218593862.309829</v>
      </c>
      <c r="AV158" s="2">
        <v>1.0913438208372199</v>
      </c>
      <c r="AW158" s="2">
        <v>1.0913438208372199</v>
      </c>
      <c r="AX158" s="2">
        <v>1.0744494961598099</v>
      </c>
      <c r="AY158" s="2">
        <v>1.0514813466735</v>
      </c>
      <c r="AZ158" s="2">
        <v>1.0913438208372199</v>
      </c>
      <c r="BA158" s="2">
        <v>1.0913438208372199</v>
      </c>
      <c r="BB158" s="2">
        <v>1.0744494961598099</v>
      </c>
      <c r="BC158" s="2">
        <v>1.05148269046517</v>
      </c>
      <c r="BD158" s="2">
        <v>1.0545973333904699</v>
      </c>
      <c r="BE158" s="2">
        <v>1.0545973333904699</v>
      </c>
      <c r="BF158" s="2">
        <v>1.0594669365037901</v>
      </c>
      <c r="BG158" s="2">
        <v>1.0276545321919499</v>
      </c>
      <c r="BH158" s="2">
        <v>0.31761610200000001</v>
      </c>
      <c r="BI158" s="2">
        <v>0.31761610200000001</v>
      </c>
      <c r="BJ158" s="2">
        <v>0.155670949</v>
      </c>
      <c r="BK158" s="2">
        <v>0.19147461399999999</v>
      </c>
      <c r="BL158" s="2">
        <v>0.31761610200000001</v>
      </c>
      <c r="BM158" s="2">
        <v>0.31761610200000001</v>
      </c>
      <c r="BN158" s="2">
        <v>0.155670949</v>
      </c>
      <c r="BO158" s="2">
        <v>0.19147699300000001</v>
      </c>
      <c r="BP158" s="2">
        <v>0.145164612</v>
      </c>
      <c r="BQ158" s="2">
        <v>0.145164612</v>
      </c>
      <c r="BR158" s="2">
        <v>0.152841594</v>
      </c>
      <c r="BS158" s="2">
        <v>0.14127632900000001</v>
      </c>
      <c r="BT158" s="2">
        <v>1</v>
      </c>
      <c r="BU158" s="2">
        <v>1</v>
      </c>
      <c r="BV158" s="2">
        <v>1</v>
      </c>
      <c r="BW158" s="2">
        <v>0.99989063099999997</v>
      </c>
      <c r="BX158" s="2">
        <v>17.767764920860099</v>
      </c>
      <c r="BY158" s="2">
        <v>17.767764920860099</v>
      </c>
      <c r="BZ158" s="2">
        <v>17.767764920860099</v>
      </c>
      <c r="CA158" s="2">
        <v>17.767764920860099</v>
      </c>
      <c r="CB158" s="2">
        <v>7873565.94902559</v>
      </c>
      <c r="CC158" s="2">
        <v>407522.920053209</v>
      </c>
      <c r="CD158" s="2">
        <v>12796652.4417569</v>
      </c>
      <c r="CE158" s="2">
        <v>37250178.639290102</v>
      </c>
      <c r="CG158" s="2">
        <f t="shared" si="19"/>
        <v>9854823.970374722</v>
      </c>
      <c r="CH158" s="2">
        <f t="shared" si="20"/>
        <v>58327919.950125799</v>
      </c>
      <c r="CI158" s="2">
        <f t="shared" si="21"/>
        <v>3299539.7009730237</v>
      </c>
      <c r="CJ158" s="2">
        <f t="shared" si="22"/>
        <v>556.74688242233879</v>
      </c>
      <c r="CK158" s="2">
        <f t="shared" si="23"/>
        <v>28.818432884678128</v>
      </c>
      <c r="CL158" s="2">
        <f t="shared" si="24"/>
        <v>470.82393110973663</v>
      </c>
      <c r="CM158" s="2">
        <f t="shared" si="25"/>
        <v>328.09585903405059</v>
      </c>
      <c r="CN158" s="2">
        <f t="shared" si="26"/>
        <v>3276484.9546652809</v>
      </c>
    </row>
    <row r="159" spans="1:92" x14ac:dyDescent="0.45">
      <c r="A159" s="2">
        <v>646</v>
      </c>
      <c r="B159" s="2" t="s">
        <v>148</v>
      </c>
      <c r="C159" s="2">
        <v>1</v>
      </c>
      <c r="D159" s="2">
        <v>2039</v>
      </c>
      <c r="E159" s="2">
        <v>2037</v>
      </c>
      <c r="F159" s="2">
        <v>0.184205387375701</v>
      </c>
      <c r="G159" s="2">
        <v>9.5355536656836493E-3</v>
      </c>
      <c r="H159" s="2">
        <v>0.240196659057797</v>
      </c>
      <c r="I159" s="2">
        <v>0.56606239990081697</v>
      </c>
      <c r="J159" s="2">
        <v>159.817330176414</v>
      </c>
      <c r="K159" s="2">
        <v>159.817330176414</v>
      </c>
      <c r="L159" s="2">
        <v>128.221774126914</v>
      </c>
      <c r="M159" s="2">
        <v>103.80747333044199</v>
      </c>
      <c r="N159" s="2">
        <v>447670.13748329901</v>
      </c>
      <c r="O159" s="2">
        <v>23174.037856935502</v>
      </c>
      <c r="P159" s="2">
        <v>727586.86374077899</v>
      </c>
      <c r="Q159" s="2">
        <v>2117948.3094560299</v>
      </c>
      <c r="R159" s="2">
        <v>1578.9366482171599</v>
      </c>
      <c r="S159" s="2">
        <v>388400400.18138599</v>
      </c>
      <c r="T159" s="2">
        <v>245988.59024517701</v>
      </c>
      <c r="U159" s="2">
        <v>58.171999999999997</v>
      </c>
      <c r="V159" s="2">
        <v>70764.516278434501</v>
      </c>
      <c r="W159" s="2">
        <v>2.36404376347736E-4</v>
      </c>
      <c r="X159" s="2">
        <v>11.8881934467926</v>
      </c>
      <c r="Y159" s="2">
        <v>11.8881934467926</v>
      </c>
      <c r="Z159" s="2">
        <v>7.6525065048741903</v>
      </c>
      <c r="AA159" s="2">
        <v>4.2119046517263596</v>
      </c>
      <c r="AB159" s="2">
        <v>17.781379192995001</v>
      </c>
      <c r="AC159" s="2">
        <v>17.781379192995001</v>
      </c>
      <c r="AD159" s="2">
        <v>17.781379192995001</v>
      </c>
      <c r="AE159" s="2">
        <v>17.781379192995001</v>
      </c>
      <c r="AF159" s="2">
        <v>7919781.9446955305</v>
      </c>
      <c r="AG159" s="2">
        <v>409945.18629627099</v>
      </c>
      <c r="AH159" s="2">
        <v>12871794.485255601</v>
      </c>
      <c r="AI159" s="2">
        <v>37468844.969095297</v>
      </c>
      <c r="AJ159" s="2">
        <v>130.14775753662701</v>
      </c>
      <c r="AK159" s="2">
        <v>130.14775753662701</v>
      </c>
      <c r="AL159" s="2">
        <v>102.787888429045</v>
      </c>
      <c r="AM159" s="2">
        <v>81.814189485721201</v>
      </c>
      <c r="AN159" s="2">
        <v>142.03595098341901</v>
      </c>
      <c r="AO159" s="2">
        <v>142.03595098341901</v>
      </c>
      <c r="AP159" s="2">
        <v>110.44039493391899</v>
      </c>
      <c r="AQ159" s="2">
        <v>86.026094137447501</v>
      </c>
      <c r="AR159" s="2">
        <v>71545446.172289506</v>
      </c>
      <c r="AS159" s="2">
        <v>3703612.8597026099</v>
      </c>
      <c r="AT159" s="2">
        <v>93292478.500280395</v>
      </c>
      <c r="AU159" s="2">
        <v>219858862.649113</v>
      </c>
      <c r="AV159" s="2">
        <v>1.0920677335375399</v>
      </c>
      <c r="AW159" s="2">
        <v>1.0920677335375399</v>
      </c>
      <c r="AX159" s="2">
        <v>1.0751624777817099</v>
      </c>
      <c r="AY159" s="2">
        <v>1.0521788652316499</v>
      </c>
      <c r="AZ159" s="2">
        <v>1.0920677335375399</v>
      </c>
      <c r="BA159" s="2">
        <v>1.0920677335375399</v>
      </c>
      <c r="BB159" s="2">
        <v>1.0751624777817099</v>
      </c>
      <c r="BC159" s="2">
        <v>1.0521802099147499</v>
      </c>
      <c r="BD159" s="2">
        <v>1.05529687132598</v>
      </c>
      <c r="BE159" s="2">
        <v>1.05529687132598</v>
      </c>
      <c r="BF159" s="2">
        <v>1.0601699760207</v>
      </c>
      <c r="BG159" s="2">
        <v>1.0283362448156099</v>
      </c>
      <c r="BH159" s="2">
        <v>0.31761610200000001</v>
      </c>
      <c r="BI159" s="2">
        <v>0.31761610200000001</v>
      </c>
      <c r="BJ159" s="2">
        <v>0.155670949</v>
      </c>
      <c r="BK159" s="2">
        <v>0.19147461399999999</v>
      </c>
      <c r="BL159" s="2">
        <v>0.31761610200000001</v>
      </c>
      <c r="BM159" s="2">
        <v>0.31761610200000001</v>
      </c>
      <c r="BN159" s="2">
        <v>0.155670949</v>
      </c>
      <c r="BO159" s="2">
        <v>0.19147699300000001</v>
      </c>
      <c r="BP159" s="2">
        <v>0.145164612</v>
      </c>
      <c r="BQ159" s="2">
        <v>0.145164612</v>
      </c>
      <c r="BR159" s="2">
        <v>0.152841594</v>
      </c>
      <c r="BS159" s="2">
        <v>0.14127632900000001</v>
      </c>
      <c r="BT159" s="2">
        <v>1</v>
      </c>
      <c r="BU159" s="2">
        <v>1</v>
      </c>
      <c r="BV159" s="2">
        <v>1</v>
      </c>
      <c r="BW159" s="2">
        <v>0.99989063099999997</v>
      </c>
      <c r="BX159" s="2">
        <v>17.781379192995001</v>
      </c>
      <c r="BY159" s="2">
        <v>17.781379192995001</v>
      </c>
      <c r="BZ159" s="2">
        <v>17.781379192995001</v>
      </c>
      <c r="CA159" s="2">
        <v>17.781379192995001</v>
      </c>
      <c r="CB159" s="2">
        <v>7919781.9446955305</v>
      </c>
      <c r="CC159" s="2">
        <v>409945.18629627099</v>
      </c>
      <c r="CD159" s="2">
        <v>12871794.485255601</v>
      </c>
      <c r="CE159" s="2">
        <v>37468844.969095297</v>
      </c>
      <c r="CG159" s="2">
        <f t="shared" si="19"/>
        <v>10013297.002318365</v>
      </c>
      <c r="CH159" s="2">
        <f t="shared" si="20"/>
        <v>58670366.585342698</v>
      </c>
      <c r="CI159" s="2">
        <f t="shared" si="21"/>
        <v>3316379.3485370437</v>
      </c>
      <c r="CJ159" s="2">
        <f t="shared" si="22"/>
        <v>559.58767185412376</v>
      </c>
      <c r="CK159" s="2">
        <f t="shared" si="23"/>
        <v>28.967547321169377</v>
      </c>
      <c r="CL159" s="2">
        <f t="shared" si="24"/>
        <v>473.22722844928717</v>
      </c>
      <c r="CM159" s="2">
        <f t="shared" si="25"/>
        <v>329.77007543106731</v>
      </c>
      <c r="CN159" s="2">
        <f t="shared" si="26"/>
        <v>3293205.3106801081</v>
      </c>
    </row>
    <row r="160" spans="1:92" x14ac:dyDescent="0.45">
      <c r="A160" s="2">
        <v>668</v>
      </c>
      <c r="B160" s="2" t="s">
        <v>148</v>
      </c>
      <c r="C160" s="2">
        <v>1</v>
      </c>
      <c r="D160" s="2">
        <v>2040</v>
      </c>
      <c r="E160" s="2">
        <v>2038</v>
      </c>
      <c r="F160" s="2">
        <v>0.18420554486623</v>
      </c>
      <c r="G160" s="2">
        <v>9.5362225575859692E-3</v>
      </c>
      <c r="H160" s="2">
        <v>0.24019697920821501</v>
      </c>
      <c r="I160" s="2">
        <v>0.56606125336796798</v>
      </c>
      <c r="J160" s="2">
        <v>159.92239957658799</v>
      </c>
      <c r="K160" s="2">
        <v>159.92239957658799</v>
      </c>
      <c r="L160" s="2">
        <v>128.305913787892</v>
      </c>
      <c r="M160" s="2">
        <v>103.87539403150301</v>
      </c>
      <c r="N160" s="2">
        <v>449955.57912578603</v>
      </c>
      <c r="O160" s="2">
        <v>23293.959726820402</v>
      </c>
      <c r="P160" s="2">
        <v>731302.58231624297</v>
      </c>
      <c r="Q160" s="2">
        <v>2128761.3874803199</v>
      </c>
      <c r="R160" s="2">
        <v>1581.5974534102199</v>
      </c>
      <c r="S160" s="2">
        <v>390639575.85492301</v>
      </c>
      <c r="T160" s="2">
        <v>246990.518992447</v>
      </c>
      <c r="U160" s="2">
        <v>58.171999999999997</v>
      </c>
      <c r="V160" s="2">
        <v>71472.964931257797</v>
      </c>
      <c r="W160" s="2">
        <v>2.35441484774566E-4</v>
      </c>
      <c r="X160" s="2">
        <v>11.982409061391399</v>
      </c>
      <c r="Y160" s="2">
        <v>11.982409061391399</v>
      </c>
      <c r="Z160" s="2">
        <v>7.7257923802772099</v>
      </c>
      <c r="AA160" s="2">
        <v>4.26897156721268</v>
      </c>
      <c r="AB160" s="2">
        <v>17.7922329785697</v>
      </c>
      <c r="AC160" s="2">
        <v>17.7922329785697</v>
      </c>
      <c r="AD160" s="2">
        <v>17.7922329785697</v>
      </c>
      <c r="AE160" s="2">
        <v>17.7922329785697</v>
      </c>
      <c r="AF160" s="2">
        <v>7965051.38365121</v>
      </c>
      <c r="AG160" s="2">
        <v>412317.88060479303</v>
      </c>
      <c r="AH160" s="2">
        <v>12945394.9918228</v>
      </c>
      <c r="AI160" s="2">
        <v>37683029.758409701</v>
      </c>
      <c r="AJ160" s="2">
        <v>130.14775753662701</v>
      </c>
      <c r="AK160" s="2">
        <v>130.14775753662701</v>
      </c>
      <c r="AL160" s="2">
        <v>102.787888429045</v>
      </c>
      <c r="AM160" s="2">
        <v>81.814189485721201</v>
      </c>
      <c r="AN160" s="2">
        <v>142.13016659801801</v>
      </c>
      <c r="AO160" s="2">
        <v>142.13016659801801</v>
      </c>
      <c r="AP160" s="2">
        <v>110.513680809322</v>
      </c>
      <c r="AQ160" s="2">
        <v>86.083161052933804</v>
      </c>
      <c r="AR160" s="2">
        <v>71957975.916669294</v>
      </c>
      <c r="AS160" s="2">
        <v>3725225.93515353</v>
      </c>
      <c r="AT160" s="2">
        <v>93830446.079530999</v>
      </c>
      <c r="AU160" s="2">
        <v>221125927.92356899</v>
      </c>
      <c r="AV160" s="2">
        <v>1.0927925114321</v>
      </c>
      <c r="AW160" s="2">
        <v>1.0927925114321</v>
      </c>
      <c r="AX160" s="2">
        <v>1.0758762759281899</v>
      </c>
      <c r="AY160" s="2">
        <v>1.0528772052123201</v>
      </c>
      <c r="AZ160" s="2">
        <v>1.0927925114321</v>
      </c>
      <c r="BA160" s="2">
        <v>1.0927925114321</v>
      </c>
      <c r="BB160" s="2">
        <v>1.0758762759281899</v>
      </c>
      <c r="BC160" s="2">
        <v>1.0528785507878999</v>
      </c>
      <c r="BD160" s="2">
        <v>1.0559972453239099</v>
      </c>
      <c r="BE160" s="2">
        <v>1.0559972453239099</v>
      </c>
      <c r="BF160" s="2">
        <v>1.06087382067626</v>
      </c>
      <c r="BG160" s="2">
        <v>1.02901876024816</v>
      </c>
      <c r="BH160" s="2">
        <v>0.31761610200000001</v>
      </c>
      <c r="BI160" s="2">
        <v>0.31761610200000001</v>
      </c>
      <c r="BJ160" s="2">
        <v>0.155670949</v>
      </c>
      <c r="BK160" s="2">
        <v>0.19147461399999999</v>
      </c>
      <c r="BL160" s="2">
        <v>0.31761610200000001</v>
      </c>
      <c r="BM160" s="2">
        <v>0.31761610200000001</v>
      </c>
      <c r="BN160" s="2">
        <v>0.155670949</v>
      </c>
      <c r="BO160" s="2">
        <v>0.19147699300000001</v>
      </c>
      <c r="BP160" s="2">
        <v>0.145164612</v>
      </c>
      <c r="BQ160" s="2">
        <v>0.145164612</v>
      </c>
      <c r="BR160" s="2">
        <v>0.152841594</v>
      </c>
      <c r="BS160" s="2">
        <v>0.14127632900000001</v>
      </c>
      <c r="BT160" s="2">
        <v>1</v>
      </c>
      <c r="BU160" s="2">
        <v>1</v>
      </c>
      <c r="BV160" s="2">
        <v>1</v>
      </c>
      <c r="BW160" s="2">
        <v>0.99989063099999997</v>
      </c>
      <c r="BX160" s="2">
        <v>17.7922329785697</v>
      </c>
      <c r="BY160" s="2">
        <v>17.7922329785697</v>
      </c>
      <c r="BZ160" s="2">
        <v>17.7922329785697</v>
      </c>
      <c r="CA160" s="2">
        <v>17.7922329785697</v>
      </c>
      <c r="CB160" s="2">
        <v>7965051.38365121</v>
      </c>
      <c r="CC160" s="2">
        <v>412317.88060479303</v>
      </c>
      <c r="CD160" s="2">
        <v>12945394.9918228</v>
      </c>
      <c r="CE160" s="2">
        <v>37683029.758409701</v>
      </c>
      <c r="CG160" s="2">
        <f t="shared" si="19"/>
        <v>10173284.686690362</v>
      </c>
      <c r="CH160" s="2">
        <f t="shared" si="20"/>
        <v>59005794.014488503</v>
      </c>
      <c r="CI160" s="2">
        <f t="shared" si="21"/>
        <v>3333313.5086491695</v>
      </c>
      <c r="CJ160" s="2">
        <f t="shared" si="22"/>
        <v>562.44447390723258</v>
      </c>
      <c r="CK160" s="2">
        <f t="shared" si="23"/>
        <v>29.117449658525501</v>
      </c>
      <c r="CL160" s="2">
        <f t="shared" si="24"/>
        <v>475.64395597804423</v>
      </c>
      <c r="CM160" s="2">
        <f t="shared" si="25"/>
        <v>331.45369988015881</v>
      </c>
      <c r="CN160" s="2">
        <f t="shared" si="26"/>
        <v>3310019.5489223488</v>
      </c>
    </row>
    <row r="161" spans="1:92" x14ac:dyDescent="0.45">
      <c r="A161" s="2">
        <v>690</v>
      </c>
      <c r="B161" s="2" t="s">
        <v>148</v>
      </c>
      <c r="C161" s="2">
        <v>1</v>
      </c>
      <c r="D161" s="2">
        <v>2041</v>
      </c>
      <c r="E161" s="2">
        <v>2039</v>
      </c>
      <c r="F161" s="2">
        <v>0.184206836148473</v>
      </c>
      <c r="G161" s="2">
        <v>9.5369308262882695E-3</v>
      </c>
      <c r="H161" s="2">
        <v>0.24019773616251999</v>
      </c>
      <c r="I161" s="2">
        <v>0.56605849686271803</v>
      </c>
      <c r="J161" s="2">
        <v>160.02495339612801</v>
      </c>
      <c r="K161" s="2">
        <v>160.02495339612801</v>
      </c>
      <c r="L161" s="2">
        <v>128.38750919398501</v>
      </c>
      <c r="M161" s="2">
        <v>103.940753752858</v>
      </c>
      <c r="N161" s="2">
        <v>452253.847981542</v>
      </c>
      <c r="O161" s="2">
        <v>23414.514652682199</v>
      </c>
      <c r="P161" s="2">
        <v>735038.98416651203</v>
      </c>
      <c r="Q161" s="2">
        <v>2139634.9762935499</v>
      </c>
      <c r="R161" s="2">
        <v>1584.2314656823501</v>
      </c>
      <c r="S161" s="2">
        <v>392883904.09210199</v>
      </c>
      <c r="T161" s="2">
        <v>247996.52866563899</v>
      </c>
      <c r="U161" s="2">
        <v>58.171999999999997</v>
      </c>
      <c r="V161" s="2">
        <v>72188.506114632895</v>
      </c>
      <c r="W161" s="2">
        <v>2.34482515126175E-4</v>
      </c>
      <c r="X161" s="2">
        <v>12.076737279080801</v>
      </c>
      <c r="Y161" s="2">
        <v>12.076737279080801</v>
      </c>
      <c r="Z161" s="2">
        <v>7.79916218451877</v>
      </c>
      <c r="AA161" s="2">
        <v>4.3261056867166099</v>
      </c>
      <c r="AB161" s="2">
        <v>17.800458580420901</v>
      </c>
      <c r="AC161" s="2">
        <v>17.800458580420901</v>
      </c>
      <c r="AD161" s="2">
        <v>17.800458580420901</v>
      </c>
      <c r="AE161" s="2">
        <v>17.800458580420901</v>
      </c>
      <c r="AF161" s="2">
        <v>8009415.6492578797</v>
      </c>
      <c r="AG161" s="2">
        <v>414643.16529126099</v>
      </c>
      <c r="AH161" s="2">
        <v>13017521.326275099</v>
      </c>
      <c r="AI161" s="2">
        <v>37892928.905442998</v>
      </c>
      <c r="AJ161" s="2">
        <v>130.14775753662701</v>
      </c>
      <c r="AK161" s="2">
        <v>130.14775753662701</v>
      </c>
      <c r="AL161" s="2">
        <v>102.787888429045</v>
      </c>
      <c r="AM161" s="2">
        <v>81.814189485721201</v>
      </c>
      <c r="AN161" s="2">
        <v>142.224494815708</v>
      </c>
      <c r="AO161" s="2">
        <v>142.224494815708</v>
      </c>
      <c r="AP161" s="2">
        <v>110.587050613564</v>
      </c>
      <c r="AQ161" s="2">
        <v>86.140295172437803</v>
      </c>
      <c r="AR161" s="2">
        <v>72371900.946466297</v>
      </c>
      <c r="AS161" s="2">
        <v>3746906.61608845</v>
      </c>
      <c r="AT161" s="2">
        <v>94369824.337615594</v>
      </c>
      <c r="AU161" s="2">
        <v>222395272.19193199</v>
      </c>
      <c r="AV161" s="2">
        <v>1.0935181364592701</v>
      </c>
      <c r="AW161" s="2">
        <v>1.0935181364592701</v>
      </c>
      <c r="AX161" s="2">
        <v>1.076590874518</v>
      </c>
      <c r="AY161" s="2">
        <v>1.05357634979602</v>
      </c>
      <c r="AZ161" s="2">
        <v>1.0935181364592701</v>
      </c>
      <c r="BA161" s="2">
        <v>1.0935181364592701</v>
      </c>
      <c r="BB161" s="2">
        <v>1.076590874518</v>
      </c>
      <c r="BC161" s="2">
        <v>1.0535776962651</v>
      </c>
      <c r="BD161" s="2">
        <v>1.05669843793075</v>
      </c>
      <c r="BE161" s="2">
        <v>1.05669843793075</v>
      </c>
      <c r="BF161" s="2">
        <v>1.0615784546134299</v>
      </c>
      <c r="BG161" s="2">
        <v>1.02970206205125</v>
      </c>
      <c r="BH161" s="2">
        <v>0.31761610200000001</v>
      </c>
      <c r="BI161" s="2">
        <v>0.31761610200000001</v>
      </c>
      <c r="BJ161" s="2">
        <v>0.155670949</v>
      </c>
      <c r="BK161" s="2">
        <v>0.19147461399999999</v>
      </c>
      <c r="BL161" s="2">
        <v>0.31761610200000001</v>
      </c>
      <c r="BM161" s="2">
        <v>0.31761610200000001</v>
      </c>
      <c r="BN161" s="2">
        <v>0.155670949</v>
      </c>
      <c r="BO161" s="2">
        <v>0.19147699300000001</v>
      </c>
      <c r="BP161" s="2">
        <v>0.145164612</v>
      </c>
      <c r="BQ161" s="2">
        <v>0.145164612</v>
      </c>
      <c r="BR161" s="2">
        <v>0.152841594</v>
      </c>
      <c r="BS161" s="2">
        <v>0.14127632900000001</v>
      </c>
      <c r="BT161" s="2">
        <v>1</v>
      </c>
      <c r="BU161" s="2">
        <v>1</v>
      </c>
      <c r="BV161" s="2">
        <v>1</v>
      </c>
      <c r="BW161" s="2">
        <v>0.99989063099999997</v>
      </c>
      <c r="BX161" s="2">
        <v>17.800458580420901</v>
      </c>
      <c r="BY161" s="2">
        <v>17.800458580420901</v>
      </c>
      <c r="BZ161" s="2">
        <v>17.800458580420901</v>
      </c>
      <c r="CA161" s="2">
        <v>17.800458580420901</v>
      </c>
      <c r="CB161" s="2">
        <v>8009415.6492578797</v>
      </c>
      <c r="CC161" s="2">
        <v>414643.16529126099</v>
      </c>
      <c r="CD161" s="2">
        <v>13017521.326275099</v>
      </c>
      <c r="CE161" s="2">
        <v>37892928.905442998</v>
      </c>
      <c r="CG161" s="2">
        <f t="shared" si="19"/>
        <v>10334796.05083935</v>
      </c>
      <c r="CH161" s="2">
        <f t="shared" si="20"/>
        <v>59334509.046267241</v>
      </c>
      <c r="CI161" s="2">
        <f t="shared" si="21"/>
        <v>3350342.323094286</v>
      </c>
      <c r="CJ161" s="2">
        <f t="shared" si="22"/>
        <v>565.3173099769275</v>
      </c>
      <c r="CK161" s="2">
        <f t="shared" si="23"/>
        <v>29.26814331585275</v>
      </c>
      <c r="CL161" s="2">
        <f t="shared" si="24"/>
        <v>478.07413604325984</v>
      </c>
      <c r="CM161" s="2">
        <f t="shared" si="25"/>
        <v>333.14674601690149</v>
      </c>
      <c r="CN161" s="2">
        <f t="shared" si="26"/>
        <v>3326927.808441604</v>
      </c>
    </row>
    <row r="162" spans="1:92" x14ac:dyDescent="0.45">
      <c r="A162" s="2">
        <v>712</v>
      </c>
      <c r="B162" s="2" t="s">
        <v>148</v>
      </c>
      <c r="C162" s="2">
        <v>1</v>
      </c>
      <c r="D162" s="2">
        <v>2042</v>
      </c>
      <c r="E162" s="2">
        <v>2040</v>
      </c>
      <c r="F162" s="2">
        <v>0.18420920523310499</v>
      </c>
      <c r="G162" s="2">
        <v>9.5376765357900392E-3</v>
      </c>
      <c r="H162" s="2">
        <v>0.240198908356794</v>
      </c>
      <c r="I162" s="2">
        <v>0.56605420987430899</v>
      </c>
      <c r="J162" s="2">
        <v>160.12511468475</v>
      </c>
      <c r="K162" s="2">
        <v>160.12511468475</v>
      </c>
      <c r="L162" s="2">
        <v>128.46668409262799</v>
      </c>
      <c r="M162" s="2">
        <v>104.003676518829</v>
      </c>
      <c r="N162" s="2">
        <v>454564.96371210099</v>
      </c>
      <c r="O162" s="2">
        <v>23535.7054111539</v>
      </c>
      <c r="P162" s="2">
        <v>738796.10744523106</v>
      </c>
      <c r="Q162" s="2">
        <v>2150569.17517856</v>
      </c>
      <c r="R162" s="2">
        <v>1586.8400857587999</v>
      </c>
      <c r="S162" s="2">
        <v>395133711.44488502</v>
      </c>
      <c r="T162" s="2">
        <v>249006.635886651</v>
      </c>
      <c r="U162" s="2">
        <v>58.171999999999997</v>
      </c>
      <c r="V162" s="2">
        <v>72911.210834396799</v>
      </c>
      <c r="W162" s="2">
        <v>2.3352745142828999E-4</v>
      </c>
      <c r="X162" s="2">
        <v>12.171175749179101</v>
      </c>
      <c r="Y162" s="2">
        <v>12.171175749179101</v>
      </c>
      <c r="Z162" s="2">
        <v>7.87261426463935</v>
      </c>
      <c r="AA162" s="2">
        <v>4.3833056341650396</v>
      </c>
      <c r="AB162" s="2">
        <v>17.8061813989437</v>
      </c>
      <c r="AC162" s="2">
        <v>17.8061813989437</v>
      </c>
      <c r="AD162" s="2">
        <v>17.8061813989437</v>
      </c>
      <c r="AE162" s="2">
        <v>17.8061813989437</v>
      </c>
      <c r="AF162" s="2">
        <v>8052914.0555296596</v>
      </c>
      <c r="AG162" s="2">
        <v>416923.09527388599</v>
      </c>
      <c r="AH162" s="2">
        <v>13088237.487364201</v>
      </c>
      <c r="AI162" s="2">
        <v>38098728.5154076</v>
      </c>
      <c r="AJ162" s="2">
        <v>130.14775753662701</v>
      </c>
      <c r="AK162" s="2">
        <v>130.14775753662701</v>
      </c>
      <c r="AL162" s="2">
        <v>102.787888429045</v>
      </c>
      <c r="AM162" s="2">
        <v>81.814189485721201</v>
      </c>
      <c r="AN162" s="2">
        <v>142.318933285806</v>
      </c>
      <c r="AO162" s="2">
        <v>142.318933285806</v>
      </c>
      <c r="AP162" s="2">
        <v>110.66050269368399</v>
      </c>
      <c r="AQ162" s="2">
        <v>86.197495119886199</v>
      </c>
      <c r="AR162" s="2">
        <v>72787266.946069404</v>
      </c>
      <c r="AS162" s="2">
        <v>3768657.5281475098</v>
      </c>
      <c r="AT162" s="2">
        <v>94910686.144030094</v>
      </c>
      <c r="AU162" s="2">
        <v>223667100.826637</v>
      </c>
      <c r="AV162" s="2">
        <v>1.09424459154009</v>
      </c>
      <c r="AW162" s="2">
        <v>1.09424459154009</v>
      </c>
      <c r="AX162" s="2">
        <v>1.0773062583466699</v>
      </c>
      <c r="AY162" s="2">
        <v>1.0542762830799599</v>
      </c>
      <c r="AZ162" s="2">
        <v>1.09424459154009</v>
      </c>
      <c r="BA162" s="2">
        <v>1.09424459154009</v>
      </c>
      <c r="BB162" s="2">
        <v>1.0773062583466699</v>
      </c>
      <c r="BC162" s="2">
        <v>1.0542776304435599</v>
      </c>
      <c r="BD162" s="2">
        <v>1.0574004326426201</v>
      </c>
      <c r="BE162" s="2">
        <v>1.0574004326426201</v>
      </c>
      <c r="BF162" s="2">
        <v>1.0622838628397799</v>
      </c>
      <c r="BG162" s="2">
        <v>1.0303861346824501</v>
      </c>
      <c r="BH162" s="2">
        <v>0.31761610200000001</v>
      </c>
      <c r="BI162" s="2">
        <v>0.31761610200000001</v>
      </c>
      <c r="BJ162" s="2">
        <v>0.155670949</v>
      </c>
      <c r="BK162" s="2">
        <v>0.19147461399999999</v>
      </c>
      <c r="BL162" s="2">
        <v>0.31761610200000001</v>
      </c>
      <c r="BM162" s="2">
        <v>0.31761610200000001</v>
      </c>
      <c r="BN162" s="2">
        <v>0.155670949</v>
      </c>
      <c r="BO162" s="2">
        <v>0.19147699300000001</v>
      </c>
      <c r="BP162" s="2">
        <v>0.145164612</v>
      </c>
      <c r="BQ162" s="2">
        <v>0.145164612</v>
      </c>
      <c r="BR162" s="2">
        <v>0.152841594</v>
      </c>
      <c r="BS162" s="2">
        <v>0.14127632900000001</v>
      </c>
      <c r="BT162" s="2">
        <v>1</v>
      </c>
      <c r="BU162" s="2">
        <v>1</v>
      </c>
      <c r="BV162" s="2">
        <v>1</v>
      </c>
      <c r="BW162" s="2">
        <v>0.99989063099999997</v>
      </c>
      <c r="BX162" s="2">
        <v>17.8061813989437</v>
      </c>
      <c r="BY162" s="2">
        <v>17.8061813989437</v>
      </c>
      <c r="BZ162" s="2">
        <v>17.8061813989437</v>
      </c>
      <c r="CA162" s="2">
        <v>17.8061813989437</v>
      </c>
      <c r="CB162" s="2">
        <v>8052914.0555296596</v>
      </c>
      <c r="CC162" s="2">
        <v>416923.09527388599</v>
      </c>
      <c r="CD162" s="2">
        <v>13088237.487364201</v>
      </c>
      <c r="CE162" s="2">
        <v>38098728.5154076</v>
      </c>
      <c r="CG162" s="2">
        <f t="shared" si="19"/>
        <v>10497840.308453262</v>
      </c>
      <c r="CH162" s="2">
        <f t="shared" si="20"/>
        <v>59656803.153575346</v>
      </c>
      <c r="CI162" s="2">
        <f t="shared" si="21"/>
        <v>3367465.9517470459</v>
      </c>
      <c r="CJ162" s="2">
        <f t="shared" si="22"/>
        <v>568.2062046401262</v>
      </c>
      <c r="CK162" s="2">
        <f t="shared" si="23"/>
        <v>29.419631763942377</v>
      </c>
      <c r="CL162" s="2">
        <f t="shared" si="24"/>
        <v>480.51779346031287</v>
      </c>
      <c r="CM162" s="2">
        <f t="shared" si="25"/>
        <v>334.84922929989256</v>
      </c>
      <c r="CN162" s="2">
        <f t="shared" si="26"/>
        <v>3343930.246335892</v>
      </c>
    </row>
    <row r="163" spans="1:92" x14ac:dyDescent="0.45">
      <c r="A163" s="2">
        <v>734</v>
      </c>
      <c r="B163" s="2" t="s">
        <v>148</v>
      </c>
      <c r="C163" s="2">
        <v>1</v>
      </c>
      <c r="D163" s="2">
        <v>2043</v>
      </c>
      <c r="E163" s="2">
        <v>2041</v>
      </c>
      <c r="F163" s="2">
        <v>0.184212599205404</v>
      </c>
      <c r="G163" s="2">
        <v>9.5384578571116804E-3</v>
      </c>
      <c r="H163" s="2">
        <v>0.240200475412192</v>
      </c>
      <c r="I163" s="2">
        <v>0.56604846752529003</v>
      </c>
      <c r="J163" s="2">
        <v>160.223000080725</v>
      </c>
      <c r="K163" s="2">
        <v>160.223000080725</v>
      </c>
      <c r="L163" s="2">
        <v>128.54355578204999</v>
      </c>
      <c r="M163" s="2">
        <v>104.064279889405</v>
      </c>
      <c r="N163" s="2">
        <v>456888.948410741</v>
      </c>
      <c r="O163" s="2">
        <v>23657.534818976001</v>
      </c>
      <c r="P163" s="2">
        <v>742573.99393379001</v>
      </c>
      <c r="Q163" s="2">
        <v>2161564.09460505</v>
      </c>
      <c r="R163" s="2">
        <v>1589.42464237783</v>
      </c>
      <c r="S163" s="2">
        <v>397389311.77270597</v>
      </c>
      <c r="T163" s="2">
        <v>250020.85734508201</v>
      </c>
      <c r="U163" s="2">
        <v>58.171999999999997</v>
      </c>
      <c r="V163" s="2">
        <v>73641.150807251295</v>
      </c>
      <c r="W163" s="2">
        <v>2.32576277771701E-4</v>
      </c>
      <c r="X163" s="2">
        <v>12.265722248898999</v>
      </c>
      <c r="Y163" s="2">
        <v>12.265722248898999</v>
      </c>
      <c r="Z163" s="2">
        <v>7.9461470578053603</v>
      </c>
      <c r="AA163" s="2">
        <v>4.44057010848495</v>
      </c>
      <c r="AB163" s="2">
        <v>17.809520295199601</v>
      </c>
      <c r="AC163" s="2">
        <v>17.809520295199601</v>
      </c>
      <c r="AD163" s="2">
        <v>17.809520295199601</v>
      </c>
      <c r="AE163" s="2">
        <v>17.809520295199601</v>
      </c>
      <c r="AF163" s="2">
        <v>8095583.9467173703</v>
      </c>
      <c r="AG163" s="2">
        <v>419159.62318178598</v>
      </c>
      <c r="AH163" s="2">
        <v>13157604.2695603</v>
      </c>
      <c r="AI163" s="2">
        <v>38300605.371573299</v>
      </c>
      <c r="AJ163" s="2">
        <v>130.14775753662701</v>
      </c>
      <c r="AK163" s="2">
        <v>130.14775753662701</v>
      </c>
      <c r="AL163" s="2">
        <v>102.787888429045</v>
      </c>
      <c r="AM163" s="2">
        <v>81.814189485721201</v>
      </c>
      <c r="AN163" s="2">
        <v>142.41347978552599</v>
      </c>
      <c r="AO163" s="2">
        <v>142.41347978552599</v>
      </c>
      <c r="AP163" s="2">
        <v>110.73403548685</v>
      </c>
      <c r="AQ163" s="2">
        <v>86.254759594206106</v>
      </c>
      <c r="AR163" s="2">
        <v>73204118.018096998</v>
      </c>
      <c r="AS163" s="2">
        <v>3790481.2032105699</v>
      </c>
      <c r="AT163" s="2">
        <v>95453101.611528203</v>
      </c>
      <c r="AU163" s="2">
        <v>224941610.93987</v>
      </c>
      <c r="AV163" s="2">
        <v>1.0949718605241601</v>
      </c>
      <c r="AW163" s="2">
        <v>1.0949718605241601</v>
      </c>
      <c r="AX163" s="2">
        <v>1.0780224130382501</v>
      </c>
      <c r="AY163" s="2">
        <v>1.0549769900274699</v>
      </c>
      <c r="AZ163" s="2">
        <v>1.0949718605241601</v>
      </c>
      <c r="BA163" s="2">
        <v>1.0949718605241601</v>
      </c>
      <c r="BB163" s="2">
        <v>1.0780224130382501</v>
      </c>
      <c r="BC163" s="2">
        <v>1.0549783382865701</v>
      </c>
      <c r="BD163" s="2">
        <v>1.0581032138529101</v>
      </c>
      <c r="BE163" s="2">
        <v>1.0581032138529101</v>
      </c>
      <c r="BF163" s="2">
        <v>1.0629900311798199</v>
      </c>
      <c r="BG163" s="2">
        <v>1.03107096344581</v>
      </c>
      <c r="BH163" s="2">
        <v>0.31761610200000001</v>
      </c>
      <c r="BI163" s="2">
        <v>0.31761610200000001</v>
      </c>
      <c r="BJ163" s="2">
        <v>0.155670949</v>
      </c>
      <c r="BK163" s="2">
        <v>0.19147461399999999</v>
      </c>
      <c r="BL163" s="2">
        <v>0.31761610200000001</v>
      </c>
      <c r="BM163" s="2">
        <v>0.31761610200000001</v>
      </c>
      <c r="BN163" s="2">
        <v>0.155670949</v>
      </c>
      <c r="BO163" s="2">
        <v>0.19147699300000001</v>
      </c>
      <c r="BP163" s="2">
        <v>0.145164612</v>
      </c>
      <c r="BQ163" s="2">
        <v>0.145164612</v>
      </c>
      <c r="BR163" s="2">
        <v>0.152841594</v>
      </c>
      <c r="BS163" s="2">
        <v>0.14127632900000001</v>
      </c>
      <c r="BT163" s="2">
        <v>1</v>
      </c>
      <c r="BU163" s="2">
        <v>1</v>
      </c>
      <c r="BV163" s="2">
        <v>1</v>
      </c>
      <c r="BW163" s="2">
        <v>0.99989063099999997</v>
      </c>
      <c r="BX163" s="2">
        <v>17.809520295199601</v>
      </c>
      <c r="BY163" s="2">
        <v>17.809520295199601</v>
      </c>
      <c r="BZ163" s="2">
        <v>17.809520295199601</v>
      </c>
      <c r="CA163" s="2">
        <v>17.809520295199601</v>
      </c>
      <c r="CB163" s="2">
        <v>8095583.9467173703</v>
      </c>
      <c r="CC163" s="2">
        <v>419159.62318178598</v>
      </c>
      <c r="CD163" s="2">
        <v>13157604.2695603</v>
      </c>
      <c r="CE163" s="2">
        <v>38300605.371573299</v>
      </c>
      <c r="CG163" s="2">
        <f t="shared" si="19"/>
        <v>10662426.855033522</v>
      </c>
      <c r="CH163" s="2">
        <f t="shared" si="20"/>
        <v>59972953.211032756</v>
      </c>
      <c r="CI163" s="2">
        <f t="shared" si="21"/>
        <v>3384684.5717685572</v>
      </c>
      <c r="CJ163" s="2">
        <f t="shared" si="22"/>
        <v>571.11118551342622</v>
      </c>
      <c r="CK163" s="2">
        <f t="shared" si="23"/>
        <v>29.571918523720001</v>
      </c>
      <c r="CL163" s="2">
        <f t="shared" si="24"/>
        <v>482.97495540409108</v>
      </c>
      <c r="CM163" s="2">
        <f t="shared" si="25"/>
        <v>336.56116692955237</v>
      </c>
      <c r="CN163" s="2">
        <f t="shared" si="26"/>
        <v>3361027.036949581</v>
      </c>
    </row>
    <row r="164" spans="1:92" x14ac:dyDescent="0.45">
      <c r="A164" s="2">
        <v>756</v>
      </c>
      <c r="B164" s="2" t="s">
        <v>148</v>
      </c>
      <c r="C164" s="2">
        <v>1</v>
      </c>
      <c r="D164" s="2">
        <v>2044</v>
      </c>
      <c r="E164" s="2">
        <v>2042</v>
      </c>
      <c r="F164" s="2">
        <v>0.184216968036925</v>
      </c>
      <c r="G164" s="2">
        <v>9.5392730616649206E-3</v>
      </c>
      <c r="H164" s="2">
        <v>0.24020241806221301</v>
      </c>
      <c r="I164" s="2">
        <v>0.56604134083919599</v>
      </c>
      <c r="J164" s="2">
        <v>160.318720173088</v>
      </c>
      <c r="K164" s="2">
        <v>160.318720173088</v>
      </c>
      <c r="L164" s="2">
        <v>128.61823547554599</v>
      </c>
      <c r="M164" s="2">
        <v>104.122675325343</v>
      </c>
      <c r="N164" s="2">
        <v>459225.82648375101</v>
      </c>
      <c r="O164" s="2">
        <v>23780.005731714999</v>
      </c>
      <c r="P164" s="2">
        <v>746372.68886671402</v>
      </c>
      <c r="Q164" s="2">
        <v>2172619.8556847302</v>
      </c>
      <c r="R164" s="2">
        <v>1591.98639633117</v>
      </c>
      <c r="S164" s="2">
        <v>399651006.94495302</v>
      </c>
      <c r="T164" s="2">
        <v>251039.20979850899</v>
      </c>
      <c r="U164" s="2">
        <v>58.171999999999997</v>
      </c>
      <c r="V164" s="2">
        <v>74378.398467879393</v>
      </c>
      <c r="W164" s="2">
        <v>2.31628978311997E-4</v>
      </c>
      <c r="X164" s="2">
        <v>12.3603746763009</v>
      </c>
      <c r="Y164" s="2">
        <v>12.3603746763009</v>
      </c>
      <c r="Z164" s="2">
        <v>8.0197590863414607</v>
      </c>
      <c r="AA164" s="2">
        <v>4.4978978794623501</v>
      </c>
      <c r="AB164" s="2">
        <v>17.810587960159999</v>
      </c>
      <c r="AC164" s="2">
        <v>17.810587960159999</v>
      </c>
      <c r="AD164" s="2">
        <v>17.810587960159999</v>
      </c>
      <c r="AE164" s="2">
        <v>17.810587960159999</v>
      </c>
      <c r="AF164" s="2">
        <v>8137460.8036945099</v>
      </c>
      <c r="AG164" s="2">
        <v>421354.60481391998</v>
      </c>
      <c r="AH164" s="2">
        <v>13225679.4358851</v>
      </c>
      <c r="AI164" s="2">
        <v>38498727.438486896</v>
      </c>
      <c r="AJ164" s="2">
        <v>130.14775753662701</v>
      </c>
      <c r="AK164" s="2">
        <v>130.14775753662701</v>
      </c>
      <c r="AL164" s="2">
        <v>102.787888429045</v>
      </c>
      <c r="AM164" s="2">
        <v>81.814189485721201</v>
      </c>
      <c r="AN164" s="2">
        <v>142.50813221292799</v>
      </c>
      <c r="AO164" s="2">
        <v>142.50813221292799</v>
      </c>
      <c r="AP164" s="2">
        <v>110.80764751538599</v>
      </c>
      <c r="AQ164" s="2">
        <v>86.312087365183501</v>
      </c>
      <c r="AR164" s="2">
        <v>73622496.7723037</v>
      </c>
      <c r="AS164" s="2">
        <v>3812380.0846172501</v>
      </c>
      <c r="AT164" s="2">
        <v>95997138.249176204</v>
      </c>
      <c r="AU164" s="2">
        <v>226218991.83885601</v>
      </c>
      <c r="AV164" s="2">
        <v>1.09569992813499</v>
      </c>
      <c r="AW164" s="2">
        <v>1.09569992813499</v>
      </c>
      <c r="AX164" s="2">
        <v>1.07873932499651</v>
      </c>
      <c r="AY164" s="2">
        <v>1.0556784564169199</v>
      </c>
      <c r="AZ164" s="2">
        <v>1.09569992813499</v>
      </c>
      <c r="BA164" s="2">
        <v>1.09569992813499</v>
      </c>
      <c r="BB164" s="2">
        <v>1.07873932499651</v>
      </c>
      <c r="BC164" s="2">
        <v>1.0556798055725001</v>
      </c>
      <c r="BD164" s="2">
        <v>1.05880676679952</v>
      </c>
      <c r="BE164" s="2">
        <v>1.05880676679952</v>
      </c>
      <c r="BF164" s="2">
        <v>1.0636969462268899</v>
      </c>
      <c r="BG164" s="2">
        <v>1.0317565344419899</v>
      </c>
      <c r="BH164" s="2">
        <v>0.31761610200000001</v>
      </c>
      <c r="BI164" s="2">
        <v>0.31761610200000001</v>
      </c>
      <c r="BJ164" s="2">
        <v>0.155670949</v>
      </c>
      <c r="BK164" s="2">
        <v>0.19147461399999999</v>
      </c>
      <c r="BL164" s="2">
        <v>0.31761610200000001</v>
      </c>
      <c r="BM164" s="2">
        <v>0.31761610200000001</v>
      </c>
      <c r="BN164" s="2">
        <v>0.155670949</v>
      </c>
      <c r="BO164" s="2">
        <v>0.19147699300000001</v>
      </c>
      <c r="BP164" s="2">
        <v>0.145164612</v>
      </c>
      <c r="BQ164" s="2">
        <v>0.145164612</v>
      </c>
      <c r="BR164" s="2">
        <v>0.152841594</v>
      </c>
      <c r="BS164" s="2">
        <v>0.14127632900000001</v>
      </c>
      <c r="BT164" s="2">
        <v>1</v>
      </c>
      <c r="BU164" s="2">
        <v>1</v>
      </c>
      <c r="BV164" s="2">
        <v>1</v>
      </c>
      <c r="BW164" s="2">
        <v>0.99989063099999997</v>
      </c>
      <c r="BX164" s="2">
        <v>17.810587960159999</v>
      </c>
      <c r="BY164" s="2">
        <v>17.810587960159999</v>
      </c>
      <c r="BZ164" s="2">
        <v>17.810587960159999</v>
      </c>
      <c r="CA164" s="2">
        <v>17.810587960159999</v>
      </c>
      <c r="CB164" s="2">
        <v>8137460.8036945099</v>
      </c>
      <c r="CC164" s="2">
        <v>421354.60481391998</v>
      </c>
      <c r="CD164" s="2">
        <v>13225679.4358851</v>
      </c>
      <c r="CE164" s="2">
        <v>38498727.438486896</v>
      </c>
      <c r="CG164" s="2">
        <f t="shared" si="19"/>
        <v>10828565.262850864</v>
      </c>
      <c r="CH164" s="2">
        <f t="shared" si="20"/>
        <v>60283222.282880425</v>
      </c>
      <c r="CI164" s="2">
        <f t="shared" si="21"/>
        <v>3401998.3767669103</v>
      </c>
      <c r="CJ164" s="2">
        <f t="shared" si="22"/>
        <v>574.03228310468876</v>
      </c>
      <c r="CK164" s="2">
        <f t="shared" si="23"/>
        <v>29.725007164643749</v>
      </c>
      <c r="CL164" s="2">
        <f t="shared" si="24"/>
        <v>485.44565129542377</v>
      </c>
      <c r="CM164" s="2">
        <f t="shared" si="25"/>
        <v>338.28257776329002</v>
      </c>
      <c r="CN164" s="2">
        <f t="shared" si="26"/>
        <v>3378218.371035195</v>
      </c>
    </row>
    <row r="165" spans="1:92" x14ac:dyDescent="0.45">
      <c r="A165" s="2">
        <v>778</v>
      </c>
      <c r="B165" s="2" t="s">
        <v>148</v>
      </c>
      <c r="C165" s="2">
        <v>1</v>
      </c>
      <c r="D165" s="2">
        <v>2045</v>
      </c>
      <c r="E165" s="2">
        <v>2043</v>
      </c>
      <c r="F165" s="2">
        <v>0.18422226441682399</v>
      </c>
      <c r="G165" s="2">
        <v>9.5401205153123805E-3</v>
      </c>
      <c r="H165" s="2">
        <v>0.24020471808763699</v>
      </c>
      <c r="I165" s="2">
        <v>0.56603289698022496</v>
      </c>
      <c r="J165" s="2">
        <v>160.412379825409</v>
      </c>
      <c r="K165" s="2">
        <v>160.412379825409</v>
      </c>
      <c r="L165" s="2">
        <v>128.69082862736099</v>
      </c>
      <c r="M165" s="2">
        <v>104.17896851488401</v>
      </c>
      <c r="N165" s="2">
        <v>461575.62454669701</v>
      </c>
      <c r="O165" s="2">
        <v>23903.121042648101</v>
      </c>
      <c r="P165" s="2">
        <v>750192.24077916995</v>
      </c>
      <c r="Q165" s="2">
        <v>2183736.5896953102</v>
      </c>
      <c r="R165" s="2">
        <v>1594.52654406327</v>
      </c>
      <c r="S165" s="2">
        <v>401919087.45300102</v>
      </c>
      <c r="T165" s="2">
        <v>252061.710072763</v>
      </c>
      <c r="U165" s="2">
        <v>58.171999999999997</v>
      </c>
      <c r="V165" s="2">
        <v>75123.026976133304</v>
      </c>
      <c r="W165" s="2">
        <v>2.30685537269304E-4</v>
      </c>
      <c r="X165" s="2">
        <v>12.4551310431857</v>
      </c>
      <c r="Y165" s="2">
        <v>12.4551310431857</v>
      </c>
      <c r="Z165" s="2">
        <v>8.0934489527197595</v>
      </c>
      <c r="AA165" s="2">
        <v>4.5552877835671302</v>
      </c>
      <c r="AB165" s="2">
        <v>17.809491245596501</v>
      </c>
      <c r="AC165" s="2">
        <v>17.809491245596501</v>
      </c>
      <c r="AD165" s="2">
        <v>17.809491245596501</v>
      </c>
      <c r="AE165" s="2">
        <v>17.809491245596501</v>
      </c>
      <c r="AF165" s="2">
        <v>8178578.3365142299</v>
      </c>
      <c r="AG165" s="2">
        <v>423509.80389921501</v>
      </c>
      <c r="AH165" s="2">
        <v>13292517.868324099</v>
      </c>
      <c r="AI165" s="2">
        <v>38693254.299826503</v>
      </c>
      <c r="AJ165" s="2">
        <v>130.14775753662701</v>
      </c>
      <c r="AK165" s="2">
        <v>130.14775753662701</v>
      </c>
      <c r="AL165" s="2">
        <v>102.787888429045</v>
      </c>
      <c r="AM165" s="2">
        <v>81.814189485721201</v>
      </c>
      <c r="AN165" s="2">
        <v>142.602888579812</v>
      </c>
      <c r="AO165" s="2">
        <v>142.602888579812</v>
      </c>
      <c r="AP165" s="2">
        <v>110.88133738176499</v>
      </c>
      <c r="AQ165" s="2">
        <v>86.369477269288296</v>
      </c>
      <c r="AR165" s="2">
        <v>74042444.402935505</v>
      </c>
      <c r="AS165" s="2">
        <v>3834356.5317060002</v>
      </c>
      <c r="AT165" s="2">
        <v>96542861.095688701</v>
      </c>
      <c r="AU165" s="2">
        <v>227499425.42267001</v>
      </c>
      <c r="AV165" s="2">
        <v>1.09642877992125</v>
      </c>
      <c r="AW165" s="2">
        <v>1.09642877992125</v>
      </c>
      <c r="AX165" s="2">
        <v>1.0794569813613899</v>
      </c>
      <c r="AY165" s="2">
        <v>1.0563806687961901</v>
      </c>
      <c r="AZ165" s="2">
        <v>1.09642877992125</v>
      </c>
      <c r="BA165" s="2">
        <v>1.09642877992125</v>
      </c>
      <c r="BB165" s="2">
        <v>1.0794569813613899</v>
      </c>
      <c r="BC165" s="2">
        <v>1.0563820188491799</v>
      </c>
      <c r="BD165" s="2">
        <v>1.0595110775176899</v>
      </c>
      <c r="BE165" s="2">
        <v>1.0595110775176899</v>
      </c>
      <c r="BF165" s="2">
        <v>1.0644045953002801</v>
      </c>
      <c r="BG165" s="2">
        <v>1.03244283452368</v>
      </c>
      <c r="BH165" s="2">
        <v>0.31761610200000001</v>
      </c>
      <c r="BI165" s="2">
        <v>0.31761610200000001</v>
      </c>
      <c r="BJ165" s="2">
        <v>0.155670949</v>
      </c>
      <c r="BK165" s="2">
        <v>0.19147461399999999</v>
      </c>
      <c r="BL165" s="2">
        <v>0.31761610200000001</v>
      </c>
      <c r="BM165" s="2">
        <v>0.31761610200000001</v>
      </c>
      <c r="BN165" s="2">
        <v>0.155670949</v>
      </c>
      <c r="BO165" s="2">
        <v>0.19147699300000001</v>
      </c>
      <c r="BP165" s="2">
        <v>0.145164612</v>
      </c>
      <c r="BQ165" s="2">
        <v>0.145164612</v>
      </c>
      <c r="BR165" s="2">
        <v>0.152841594</v>
      </c>
      <c r="BS165" s="2">
        <v>0.14127632900000001</v>
      </c>
      <c r="BT165" s="2">
        <v>1</v>
      </c>
      <c r="BU165" s="2">
        <v>1</v>
      </c>
      <c r="BV165" s="2">
        <v>1</v>
      </c>
      <c r="BW165" s="2">
        <v>0.99989063099999997</v>
      </c>
      <c r="BX165" s="2">
        <v>17.809491245596501</v>
      </c>
      <c r="BY165" s="2">
        <v>17.809491245596501</v>
      </c>
      <c r="BZ165" s="2">
        <v>17.809491245596501</v>
      </c>
      <c r="CA165" s="2">
        <v>17.809491245596501</v>
      </c>
      <c r="CB165" s="2">
        <v>8178578.3365142299</v>
      </c>
      <c r="CC165" s="2">
        <v>423509.80389921501</v>
      </c>
      <c r="CD165" s="2">
        <v>13292517.868324099</v>
      </c>
      <c r="CE165" s="2">
        <v>38693254.299826503</v>
      </c>
      <c r="CG165" s="2">
        <f t="shared" si="19"/>
        <v>10996265.276755687</v>
      </c>
      <c r="CH165" s="2">
        <f t="shared" si="20"/>
        <v>60587860.308564045</v>
      </c>
      <c r="CI165" s="2">
        <f t="shared" si="21"/>
        <v>3419407.5760638253</v>
      </c>
      <c r="CJ165" s="2">
        <f t="shared" si="22"/>
        <v>576.96953068337132</v>
      </c>
      <c r="CK165" s="2">
        <f t="shared" si="23"/>
        <v>29.878901303310126</v>
      </c>
      <c r="CL165" s="2">
        <f t="shared" si="24"/>
        <v>487.92991270189913</v>
      </c>
      <c r="CM165" s="2">
        <f t="shared" si="25"/>
        <v>340.01348224138735</v>
      </c>
      <c r="CN165" s="2">
        <f t="shared" si="26"/>
        <v>3395504.4550211774</v>
      </c>
    </row>
    <row r="166" spans="1:92" x14ac:dyDescent="0.45">
      <c r="A166" s="2">
        <v>800</v>
      </c>
      <c r="B166" s="2" t="s">
        <v>148</v>
      </c>
      <c r="C166" s="2">
        <v>1</v>
      </c>
      <c r="D166" s="2">
        <v>2046</v>
      </c>
      <c r="E166" s="2">
        <v>2044</v>
      </c>
      <c r="F166" s="2">
        <v>0.18422844359792001</v>
      </c>
      <c r="G166" s="2">
        <v>9.5409986729533599E-3</v>
      </c>
      <c r="H166" s="2">
        <v>0.24020735825715001</v>
      </c>
      <c r="I166" s="2">
        <v>0.56602319947197499</v>
      </c>
      <c r="J166" s="2">
        <v>160.50407847274201</v>
      </c>
      <c r="K166" s="2">
        <v>160.50407847274201</v>
      </c>
      <c r="L166" s="2">
        <v>128.76143523149901</v>
      </c>
      <c r="M166" s="2">
        <v>104.233259673315</v>
      </c>
      <c r="N166" s="2">
        <v>463938.371330911</v>
      </c>
      <c r="O166" s="2">
        <v>24026.883681767798</v>
      </c>
      <c r="P166" s="2">
        <v>754032.701369519</v>
      </c>
      <c r="Q166" s="2">
        <v>2194914.4376515201</v>
      </c>
      <c r="R166" s="2">
        <v>1597.04622096309</v>
      </c>
      <c r="S166" s="2">
        <v>404193832.96279198</v>
      </c>
      <c r="T166" s="2">
        <v>253088.375062209</v>
      </c>
      <c r="U166" s="2">
        <v>58.171999999999997</v>
      </c>
      <c r="V166" s="2">
        <v>75875.110224294607</v>
      </c>
      <c r="W166" s="2">
        <v>2.2974593892801799E-4</v>
      </c>
      <c r="X166" s="2">
        <v>12.549989468744499</v>
      </c>
      <c r="Y166" s="2">
        <v>12.549989468744499</v>
      </c>
      <c r="Z166" s="2">
        <v>8.1672153350834709</v>
      </c>
      <c r="AA166" s="2">
        <v>4.61273872022322</v>
      </c>
      <c r="AB166" s="2">
        <v>17.806331467370899</v>
      </c>
      <c r="AC166" s="2">
        <v>17.806331467370899</v>
      </c>
      <c r="AD166" s="2">
        <v>17.806331467370899</v>
      </c>
      <c r="AE166" s="2">
        <v>17.806331467370899</v>
      </c>
      <c r="AF166" s="2">
        <v>8218968.5679372698</v>
      </c>
      <c r="AG166" s="2">
        <v>425626.89639008202</v>
      </c>
      <c r="AH166" s="2">
        <v>13358171.703563601</v>
      </c>
      <c r="AI166" s="2">
        <v>38884337.553541102</v>
      </c>
      <c r="AJ166" s="2">
        <v>130.14775753662701</v>
      </c>
      <c r="AK166" s="2">
        <v>130.14775753662701</v>
      </c>
      <c r="AL166" s="2">
        <v>102.787888429045</v>
      </c>
      <c r="AM166" s="2">
        <v>81.814189485721201</v>
      </c>
      <c r="AN166" s="2">
        <v>142.69774700537101</v>
      </c>
      <c r="AO166" s="2">
        <v>142.69774700537101</v>
      </c>
      <c r="AP166" s="2">
        <v>110.955103764128</v>
      </c>
      <c r="AQ166" s="2">
        <v>86.426928205944407</v>
      </c>
      <c r="AR166" s="2">
        <v>74464000.758613005</v>
      </c>
      <c r="AS166" s="2">
        <v>3856412.82391393</v>
      </c>
      <c r="AT166" s="2">
        <v>97090332.839824304</v>
      </c>
      <c r="AU166" s="2">
        <v>228783086.54043999</v>
      </c>
      <c r="AV166" s="2">
        <v>1.0971584022121501</v>
      </c>
      <c r="AW166" s="2">
        <v>1.0971584022121501</v>
      </c>
      <c r="AX166" s="2">
        <v>1.08017536996923</v>
      </c>
      <c r="AY166" s="2">
        <v>1.0570836144409099</v>
      </c>
      <c r="AZ166" s="2">
        <v>1.0971584022121501</v>
      </c>
      <c r="BA166" s="2">
        <v>1.0971584022121501</v>
      </c>
      <c r="BB166" s="2">
        <v>1.08017536996923</v>
      </c>
      <c r="BC166" s="2">
        <v>1.05708496539228</v>
      </c>
      <c r="BD166" s="2">
        <v>1.0602161327969499</v>
      </c>
      <c r="BE166" s="2">
        <v>1.0602161327969499</v>
      </c>
      <c r="BF166" s="2">
        <v>1.06511296640593</v>
      </c>
      <c r="BG166" s="2">
        <v>1.0331298512548599</v>
      </c>
      <c r="BH166" s="2">
        <v>0.31761610200000001</v>
      </c>
      <c r="BI166" s="2">
        <v>0.31761610200000001</v>
      </c>
      <c r="BJ166" s="2">
        <v>0.155670949</v>
      </c>
      <c r="BK166" s="2">
        <v>0.19147461399999999</v>
      </c>
      <c r="BL166" s="2">
        <v>0.31761610200000001</v>
      </c>
      <c r="BM166" s="2">
        <v>0.31761610200000001</v>
      </c>
      <c r="BN166" s="2">
        <v>0.155670949</v>
      </c>
      <c r="BO166" s="2">
        <v>0.19147699300000001</v>
      </c>
      <c r="BP166" s="2">
        <v>0.145164612</v>
      </c>
      <c r="BQ166" s="2">
        <v>0.145164612</v>
      </c>
      <c r="BR166" s="2">
        <v>0.152841594</v>
      </c>
      <c r="BS166" s="2">
        <v>0.14127632900000001</v>
      </c>
      <c r="BT166" s="2">
        <v>1</v>
      </c>
      <c r="BU166" s="2">
        <v>1</v>
      </c>
      <c r="BV166" s="2">
        <v>1</v>
      </c>
      <c r="BW166" s="2">
        <v>0.99989063099999997</v>
      </c>
      <c r="BX166" s="2">
        <v>17.806331467370899</v>
      </c>
      <c r="BY166" s="2">
        <v>17.806331467370899</v>
      </c>
      <c r="BZ166" s="2">
        <v>17.806331467370899</v>
      </c>
      <c r="CA166" s="2">
        <v>17.806331467370899</v>
      </c>
      <c r="CB166" s="2">
        <v>8218968.5679372698</v>
      </c>
      <c r="CC166" s="2">
        <v>425626.89639008202</v>
      </c>
      <c r="CD166" s="2">
        <v>13358171.703563601</v>
      </c>
      <c r="CE166" s="2">
        <v>38884337.553541102</v>
      </c>
      <c r="CG166" s="2">
        <f t="shared" si="19"/>
        <v>11165536.810548203</v>
      </c>
      <c r="CH166" s="2">
        <f t="shared" si="20"/>
        <v>60887104.721432053</v>
      </c>
      <c r="CI166" s="2">
        <f t="shared" si="21"/>
        <v>3436912.3940337179</v>
      </c>
      <c r="CJ166" s="2">
        <f t="shared" si="22"/>
        <v>579.92296416363877</v>
      </c>
      <c r="CK166" s="2">
        <f t="shared" si="23"/>
        <v>30.033604602209749</v>
      </c>
      <c r="CL166" s="2">
        <f t="shared" si="24"/>
        <v>490.42777324846764</v>
      </c>
      <c r="CM166" s="2">
        <f t="shared" si="25"/>
        <v>341.75390232020555</v>
      </c>
      <c r="CN166" s="2">
        <f t="shared" si="26"/>
        <v>3412885.5103519503</v>
      </c>
    </row>
    <row r="167" spans="1:92" x14ac:dyDescent="0.45">
      <c r="A167" s="2">
        <v>822</v>
      </c>
      <c r="B167" s="2" t="s">
        <v>148</v>
      </c>
      <c r="C167" s="2">
        <v>1</v>
      </c>
      <c r="D167" s="2">
        <v>2047</v>
      </c>
      <c r="E167" s="2">
        <v>2045</v>
      </c>
      <c r="F167" s="2">
        <v>0.18423546324287801</v>
      </c>
      <c r="G167" s="2">
        <v>9.5419060731292606E-3</v>
      </c>
      <c r="H167" s="2">
        <v>0.24021032226795799</v>
      </c>
      <c r="I167" s="2">
        <v>0.566012308416034</v>
      </c>
      <c r="J167" s="2">
        <v>160.59391042495699</v>
      </c>
      <c r="K167" s="2">
        <v>160.59391042495699</v>
      </c>
      <c r="L167" s="2">
        <v>128.830150126776</v>
      </c>
      <c r="M167" s="2">
        <v>104.285643848696</v>
      </c>
      <c r="N167" s="2">
        <v>466314.09758515097</v>
      </c>
      <c r="O167" s="2">
        <v>24151.2966147441</v>
      </c>
      <c r="P167" s="2">
        <v>757894.12535475101</v>
      </c>
      <c r="Q167" s="2">
        <v>2206153.54985413</v>
      </c>
      <c r="R167" s="2">
        <v>1599.54650474964</v>
      </c>
      <c r="S167" s="2">
        <v>406475512.90796</v>
      </c>
      <c r="T167" s="2">
        <v>254119.22173002301</v>
      </c>
      <c r="U167" s="2">
        <v>58.171999999999997</v>
      </c>
      <c r="V167" s="2">
        <v>76634.722844406497</v>
      </c>
      <c r="W167" s="2">
        <v>2.2881016763654901E-4</v>
      </c>
      <c r="X167" s="2">
        <v>12.644948173753599</v>
      </c>
      <c r="Y167" s="2">
        <v>12.644948173753599</v>
      </c>
      <c r="Z167" s="2">
        <v>8.2410569831549303</v>
      </c>
      <c r="AA167" s="2">
        <v>4.6702496483991398</v>
      </c>
      <c r="AB167" s="2">
        <v>17.8012047145764</v>
      </c>
      <c r="AC167" s="2">
        <v>17.8012047145764</v>
      </c>
      <c r="AD167" s="2">
        <v>17.8012047145764</v>
      </c>
      <c r="AE167" s="2">
        <v>17.8012047145764</v>
      </c>
      <c r="AF167" s="2">
        <v>8258661.9230087399</v>
      </c>
      <c r="AG167" s="2">
        <v>427707.475072467</v>
      </c>
      <c r="AH167" s="2">
        <v>13422690.478563899</v>
      </c>
      <c r="AI167" s="2">
        <v>39072121.2356143</v>
      </c>
      <c r="AJ167" s="2">
        <v>130.14775753662701</v>
      </c>
      <c r="AK167" s="2">
        <v>130.14775753662701</v>
      </c>
      <c r="AL167" s="2">
        <v>102.787888429045</v>
      </c>
      <c r="AM167" s="2">
        <v>81.814189485721201</v>
      </c>
      <c r="AN167" s="2">
        <v>142.79270571038001</v>
      </c>
      <c r="AO167" s="2">
        <v>142.79270571038001</v>
      </c>
      <c r="AP167" s="2">
        <v>111.0289454122</v>
      </c>
      <c r="AQ167" s="2">
        <v>86.484439134120294</v>
      </c>
      <c r="AR167" s="2">
        <v>74887204.417484596</v>
      </c>
      <c r="AS167" s="2">
        <v>3878551.1651947899</v>
      </c>
      <c r="AT167" s="2">
        <v>97639613.949654803</v>
      </c>
      <c r="AU167" s="2">
        <v>230070143.375626</v>
      </c>
      <c r="AV167" s="2">
        <v>1.09788878207227</v>
      </c>
      <c r="AW167" s="2">
        <v>1.09788878207227</v>
      </c>
      <c r="AX167" s="2">
        <v>1.08089447931244</v>
      </c>
      <c r="AY167" s="2">
        <v>1.0577872813124001</v>
      </c>
      <c r="AZ167" s="2">
        <v>1.09788878207227</v>
      </c>
      <c r="BA167" s="2">
        <v>1.09788878207227</v>
      </c>
      <c r="BB167" s="2">
        <v>1.08089447931244</v>
      </c>
      <c r="BC167" s="2">
        <v>1.0577886331630499</v>
      </c>
      <c r="BD167" s="2">
        <v>1.06092192013741</v>
      </c>
      <c r="BE167" s="2">
        <v>1.06092192013741</v>
      </c>
      <c r="BF167" s="2">
        <v>1.06582204819674</v>
      </c>
      <c r="BG167" s="2">
        <v>1.0338175728696299</v>
      </c>
      <c r="BH167" s="2">
        <v>0.31761610200000001</v>
      </c>
      <c r="BI167" s="2">
        <v>0.31761610200000001</v>
      </c>
      <c r="BJ167" s="2">
        <v>0.155670949</v>
      </c>
      <c r="BK167" s="2">
        <v>0.19147461399999999</v>
      </c>
      <c r="BL167" s="2">
        <v>0.31761610200000001</v>
      </c>
      <c r="BM167" s="2">
        <v>0.31761610200000001</v>
      </c>
      <c r="BN167" s="2">
        <v>0.155670949</v>
      </c>
      <c r="BO167" s="2">
        <v>0.19147699300000001</v>
      </c>
      <c r="BP167" s="2">
        <v>0.145164612</v>
      </c>
      <c r="BQ167" s="2">
        <v>0.145164612</v>
      </c>
      <c r="BR167" s="2">
        <v>0.152841594</v>
      </c>
      <c r="BS167" s="2">
        <v>0.14127632900000001</v>
      </c>
      <c r="BT167" s="2">
        <v>1</v>
      </c>
      <c r="BU167" s="2">
        <v>1</v>
      </c>
      <c r="BV167" s="2">
        <v>1</v>
      </c>
      <c r="BW167" s="2">
        <v>0.99989063099999997</v>
      </c>
      <c r="BX167" s="2">
        <v>17.8012047145764</v>
      </c>
      <c r="BY167" s="2">
        <v>17.8012047145764</v>
      </c>
      <c r="BZ167" s="2">
        <v>17.8012047145764</v>
      </c>
      <c r="CA167" s="2">
        <v>17.8012047145764</v>
      </c>
      <c r="CB167" s="2">
        <v>8258661.9230087399</v>
      </c>
      <c r="CC167" s="2">
        <v>427707.475072467</v>
      </c>
      <c r="CD167" s="2">
        <v>13422690.478563899</v>
      </c>
      <c r="CE167" s="2">
        <v>39072121.2356143</v>
      </c>
      <c r="CG167" s="2">
        <f t="shared" si="19"/>
        <v>11336389.942861587</v>
      </c>
      <c r="CH167" s="2">
        <f t="shared" si="20"/>
        <v>61181181.112259403</v>
      </c>
      <c r="CI167" s="2">
        <f t="shared" si="21"/>
        <v>3454513.0694087762</v>
      </c>
      <c r="CJ167" s="2">
        <f t="shared" si="22"/>
        <v>582.89262198143877</v>
      </c>
      <c r="CK167" s="2">
        <f t="shared" si="23"/>
        <v>30.189120768430126</v>
      </c>
      <c r="CL167" s="2">
        <f t="shared" si="24"/>
        <v>492.93926852341531</v>
      </c>
      <c r="CM167" s="2">
        <f t="shared" si="25"/>
        <v>343.5038614019665</v>
      </c>
      <c r="CN167" s="2">
        <f t="shared" si="26"/>
        <v>3430361.772794032</v>
      </c>
    </row>
    <row r="168" spans="1:92" x14ac:dyDescent="0.45">
      <c r="A168" s="2">
        <v>844</v>
      </c>
      <c r="B168" s="2" t="s">
        <v>148</v>
      </c>
      <c r="C168" s="2">
        <v>1</v>
      </c>
      <c r="D168" s="2">
        <v>2048</v>
      </c>
      <c r="E168" s="2">
        <v>2046</v>
      </c>
      <c r="F168" s="2">
        <v>0.18424328328586201</v>
      </c>
      <c r="G168" s="2">
        <v>9.5428413331701701E-3</v>
      </c>
      <c r="H168" s="2">
        <v>0.24021359469244899</v>
      </c>
      <c r="I168" s="2">
        <v>0.56600028068851804</v>
      </c>
      <c r="J168" s="2">
        <v>160.68196513915299</v>
      </c>
      <c r="K168" s="2">
        <v>160.68196513915299</v>
      </c>
      <c r="L168" s="2">
        <v>128.89706327096701</v>
      </c>
      <c r="M168" s="2">
        <v>104.336211196707</v>
      </c>
      <c r="N168" s="2">
        <v>468702.83598925697</v>
      </c>
      <c r="O168" s="2">
        <v>24276.362842018301</v>
      </c>
      <c r="P168" s="2">
        <v>761776.57034359197</v>
      </c>
      <c r="Q168" s="2">
        <v>2217454.0854940298</v>
      </c>
      <c r="R168" s="2">
        <v>1602.02841850252</v>
      </c>
      <c r="S168" s="2">
        <v>408764387.00996101</v>
      </c>
      <c r="T168" s="2">
        <v>255154.267108475</v>
      </c>
      <c r="U168" s="2">
        <v>58.171999999999997</v>
      </c>
      <c r="V168" s="2">
        <v>77401.940215680399</v>
      </c>
      <c r="W168" s="2">
        <v>2.27878207807054E-4</v>
      </c>
      <c r="X168" s="2">
        <v>12.7400054746977</v>
      </c>
      <c r="Y168" s="2">
        <v>12.7400054746977</v>
      </c>
      <c r="Z168" s="2">
        <v>8.3149727140931393</v>
      </c>
      <c r="AA168" s="2">
        <v>4.7278195831580403</v>
      </c>
      <c r="AB168" s="2">
        <v>17.794202127828601</v>
      </c>
      <c r="AC168" s="2">
        <v>17.794202127828601</v>
      </c>
      <c r="AD168" s="2">
        <v>17.794202127828601</v>
      </c>
      <c r="AE168" s="2">
        <v>17.794202127828601</v>
      </c>
      <c r="AF168" s="2">
        <v>8297687.3074861802</v>
      </c>
      <c r="AG168" s="2">
        <v>429753.05361190101</v>
      </c>
      <c r="AH168" s="2">
        <v>13486121.2580563</v>
      </c>
      <c r="AI168" s="2">
        <v>39256742.191131003</v>
      </c>
      <c r="AJ168" s="2">
        <v>130.14775753662701</v>
      </c>
      <c r="AK168" s="2">
        <v>130.14775753662701</v>
      </c>
      <c r="AL168" s="2">
        <v>102.787888429045</v>
      </c>
      <c r="AM168" s="2">
        <v>81.814189485721201</v>
      </c>
      <c r="AN168" s="2">
        <v>142.88776301132401</v>
      </c>
      <c r="AO168" s="2">
        <v>142.88776301132401</v>
      </c>
      <c r="AP168" s="2">
        <v>111.102861143138</v>
      </c>
      <c r="AQ168" s="2">
        <v>86.542009068879196</v>
      </c>
      <c r="AR168" s="2">
        <v>75312092.753048196</v>
      </c>
      <c r="AS168" s="2">
        <v>3900773.6878866302</v>
      </c>
      <c r="AT168" s="2">
        <v>98190762.785918295</v>
      </c>
      <c r="AU168" s="2">
        <v>231360757.783108</v>
      </c>
      <c r="AV168" s="2">
        <v>1.0986199072610601</v>
      </c>
      <c r="AW168" s="2">
        <v>1.0986199072610601</v>
      </c>
      <c r="AX168" s="2">
        <v>1.0816142985033499</v>
      </c>
      <c r="AY168" s="2">
        <v>1.0584916580197501</v>
      </c>
      <c r="AZ168" s="2">
        <v>1.0986199072610601</v>
      </c>
      <c r="BA168" s="2">
        <v>1.0986199072610601</v>
      </c>
      <c r="BB168" s="2">
        <v>1.0816142985033499</v>
      </c>
      <c r="BC168" s="2">
        <v>1.0584930107705901</v>
      </c>
      <c r="BD168" s="2">
        <v>1.06162842771069</v>
      </c>
      <c r="BE168" s="2">
        <v>1.06162842771069</v>
      </c>
      <c r="BF168" s="2">
        <v>1.06653182993683</v>
      </c>
      <c r="BG168" s="2">
        <v>1.0345059882352201</v>
      </c>
      <c r="BH168" s="2">
        <v>0.31761610200000001</v>
      </c>
      <c r="BI168" s="2">
        <v>0.31761610200000001</v>
      </c>
      <c r="BJ168" s="2">
        <v>0.155670949</v>
      </c>
      <c r="BK168" s="2">
        <v>0.19147461399999999</v>
      </c>
      <c r="BL168" s="2">
        <v>0.31761610200000001</v>
      </c>
      <c r="BM168" s="2">
        <v>0.31761610200000001</v>
      </c>
      <c r="BN168" s="2">
        <v>0.155670949</v>
      </c>
      <c r="BO168" s="2">
        <v>0.19147699300000001</v>
      </c>
      <c r="BP168" s="2">
        <v>0.145164612</v>
      </c>
      <c r="BQ168" s="2">
        <v>0.145164612</v>
      </c>
      <c r="BR168" s="2">
        <v>0.152841594</v>
      </c>
      <c r="BS168" s="2">
        <v>0.14127632900000001</v>
      </c>
      <c r="BT168" s="2">
        <v>1</v>
      </c>
      <c r="BU168" s="2">
        <v>1</v>
      </c>
      <c r="BV168" s="2">
        <v>1</v>
      </c>
      <c r="BW168" s="2">
        <v>0.99989063099999997</v>
      </c>
      <c r="BX168" s="2">
        <v>17.794202127828601</v>
      </c>
      <c r="BY168" s="2">
        <v>17.794202127828601</v>
      </c>
      <c r="BZ168" s="2">
        <v>17.794202127828601</v>
      </c>
      <c r="CA168" s="2">
        <v>17.794202127828601</v>
      </c>
      <c r="CB168" s="2">
        <v>8297687.3074861802</v>
      </c>
      <c r="CC168" s="2">
        <v>429753.05361190101</v>
      </c>
      <c r="CD168" s="2">
        <v>13486121.2580563</v>
      </c>
      <c r="CE168" s="2">
        <v>39256742.191131003</v>
      </c>
      <c r="CG168" s="2">
        <f t="shared" si="19"/>
        <v>11508834.913753118</v>
      </c>
      <c r="CH168" s="2">
        <f t="shared" si="20"/>
        <v>61470303.810285382</v>
      </c>
      <c r="CI168" s="2">
        <f t="shared" si="21"/>
        <v>3472209.8546688971</v>
      </c>
      <c r="CJ168" s="2">
        <f t="shared" si="22"/>
        <v>585.87854498657123</v>
      </c>
      <c r="CK168" s="2">
        <f t="shared" si="23"/>
        <v>30.345453552522876</v>
      </c>
      <c r="CL168" s="2">
        <f t="shared" si="24"/>
        <v>495.46443599583216</v>
      </c>
      <c r="CM168" s="2">
        <f t="shared" si="25"/>
        <v>345.26338427310702</v>
      </c>
      <c r="CN168" s="2">
        <f t="shared" si="26"/>
        <v>3447933.4918268789</v>
      </c>
    </row>
    <row r="169" spans="1:92" x14ac:dyDescent="0.45">
      <c r="A169" s="2">
        <v>866</v>
      </c>
      <c r="B169" s="2" t="s">
        <v>148</v>
      </c>
      <c r="C169" s="2">
        <v>1</v>
      </c>
      <c r="D169" s="2">
        <v>2049</v>
      </c>
      <c r="E169" s="2">
        <v>2047</v>
      </c>
      <c r="F169" s="2">
        <v>0.184251865803716</v>
      </c>
      <c r="G169" s="2">
        <v>9.5438031446823893E-3</v>
      </c>
      <c r="H169" s="2">
        <v>0.240217160928509</v>
      </c>
      <c r="I169" s="2">
        <v>0.56598717012309097</v>
      </c>
      <c r="J169" s="2">
        <v>160.76832747531401</v>
      </c>
      <c r="K169" s="2">
        <v>160.76832747531401</v>
      </c>
      <c r="L169" s="2">
        <v>128.962259998012</v>
      </c>
      <c r="M169" s="2">
        <v>104.38504723847301</v>
      </c>
      <c r="N169" s="2">
        <v>471104.62107366102</v>
      </c>
      <c r="O169" s="2">
        <v>24402.085397967901</v>
      </c>
      <c r="P169" s="2">
        <v>765680.096718246</v>
      </c>
      <c r="Q169" s="2">
        <v>2228816.2122833501</v>
      </c>
      <c r="R169" s="2">
        <v>1604.49293350425</v>
      </c>
      <c r="S169" s="2">
        <v>411060705.76559901</v>
      </c>
      <c r="T169" s="2">
        <v>256193.52829920701</v>
      </c>
      <c r="U169" s="2">
        <v>58.171999999999997</v>
      </c>
      <c r="V169" s="2">
        <v>78176.838471975207</v>
      </c>
      <c r="W169" s="2">
        <v>2.2695004391518099E-4</v>
      </c>
      <c r="X169" s="2">
        <v>12.835159778497299</v>
      </c>
      <c r="Y169" s="2">
        <v>12.835159778497299</v>
      </c>
      <c r="Z169" s="2">
        <v>8.3889614087773605</v>
      </c>
      <c r="AA169" s="2">
        <v>4.7854475925622699</v>
      </c>
      <c r="AB169" s="2">
        <v>17.785410160189599</v>
      </c>
      <c r="AC169" s="2">
        <v>17.785410160189599</v>
      </c>
      <c r="AD169" s="2">
        <v>17.785410160189599</v>
      </c>
      <c r="AE169" s="2">
        <v>17.785410160189599</v>
      </c>
      <c r="AF169" s="2">
        <v>8336072.18131305</v>
      </c>
      <c r="AG169" s="2">
        <v>431765.070342883</v>
      </c>
      <c r="AH169" s="2">
        <v>13548508.7539833</v>
      </c>
      <c r="AI169" s="2">
        <v>39438330.421899699</v>
      </c>
      <c r="AJ169" s="2">
        <v>130.14775753662701</v>
      </c>
      <c r="AK169" s="2">
        <v>130.14775753662701</v>
      </c>
      <c r="AL169" s="2">
        <v>102.787888429045</v>
      </c>
      <c r="AM169" s="2">
        <v>81.814189485721201</v>
      </c>
      <c r="AN169" s="2">
        <v>142.98291731512401</v>
      </c>
      <c r="AO169" s="2">
        <v>142.98291731512401</v>
      </c>
      <c r="AP169" s="2">
        <v>111.176849837822</v>
      </c>
      <c r="AQ169" s="2">
        <v>86.599637078283394</v>
      </c>
      <c r="AR169" s="2">
        <v>75738701.995904103</v>
      </c>
      <c r="AS169" s="2">
        <v>3923082.4563410901</v>
      </c>
      <c r="AT169" s="2">
        <v>98743835.7082818</v>
      </c>
      <c r="AU169" s="2">
        <v>232655085.60507199</v>
      </c>
      <c r="AV169" s="2">
        <v>1.0993517661949701</v>
      </c>
      <c r="AW169" s="2">
        <v>1.0993517661949701</v>
      </c>
      <c r="AX169" s="2">
        <v>1.0823348172403999</v>
      </c>
      <c r="AY169" s="2">
        <v>1.0591967337844901</v>
      </c>
      <c r="AZ169" s="2">
        <v>1.0993517661949701</v>
      </c>
      <c r="BA169" s="2">
        <v>1.0993517661949701</v>
      </c>
      <c r="BB169" s="2">
        <v>1.0823348172403999</v>
      </c>
      <c r="BC169" s="2">
        <v>1.05919808743641</v>
      </c>
      <c r="BD169" s="2">
        <v>1.0623356443232601</v>
      </c>
      <c r="BE169" s="2">
        <v>1.0623356443232601</v>
      </c>
      <c r="BF169" s="2">
        <v>1.0672423014683201</v>
      </c>
      <c r="BG169" s="2">
        <v>1.03519508681739</v>
      </c>
      <c r="BH169" s="2">
        <v>0.31761610200000001</v>
      </c>
      <c r="BI169" s="2">
        <v>0.31761610200000001</v>
      </c>
      <c r="BJ169" s="2">
        <v>0.155670949</v>
      </c>
      <c r="BK169" s="2">
        <v>0.19147461399999999</v>
      </c>
      <c r="BL169" s="2">
        <v>0.31761610200000001</v>
      </c>
      <c r="BM169" s="2">
        <v>0.31761610200000001</v>
      </c>
      <c r="BN169" s="2">
        <v>0.155670949</v>
      </c>
      <c r="BO169" s="2">
        <v>0.19147699300000001</v>
      </c>
      <c r="BP169" s="2">
        <v>0.145164612</v>
      </c>
      <c r="BQ169" s="2">
        <v>0.145164612</v>
      </c>
      <c r="BR169" s="2">
        <v>0.152841594</v>
      </c>
      <c r="BS169" s="2">
        <v>0.14127632900000001</v>
      </c>
      <c r="BT169" s="2">
        <v>1</v>
      </c>
      <c r="BU169" s="2">
        <v>1</v>
      </c>
      <c r="BV169" s="2">
        <v>1</v>
      </c>
      <c r="BW169" s="2">
        <v>0.99989063099999997</v>
      </c>
      <c r="BX169" s="2">
        <v>17.785410160189599</v>
      </c>
      <c r="BY169" s="2">
        <v>17.785410160189599</v>
      </c>
      <c r="BZ169" s="2">
        <v>17.785410160189599</v>
      </c>
      <c r="CA169" s="2">
        <v>17.785410160189599</v>
      </c>
      <c r="CB169" s="2">
        <v>8336072.18131305</v>
      </c>
      <c r="CC169" s="2">
        <v>431765.070342883</v>
      </c>
      <c r="CD169" s="2">
        <v>13548508.7539833</v>
      </c>
      <c r="CE169" s="2">
        <v>39438330.421899699</v>
      </c>
      <c r="CG169" s="2">
        <f t="shared" si="19"/>
        <v>11682882.121558569</v>
      </c>
      <c r="CH169" s="2">
        <f t="shared" si="20"/>
        <v>61754676.427538931</v>
      </c>
      <c r="CI169" s="2">
        <f t="shared" si="21"/>
        <v>3490003.0154732252</v>
      </c>
      <c r="CJ169" s="2">
        <f t="shared" si="22"/>
        <v>588.88077634207627</v>
      </c>
      <c r="CK169" s="2">
        <f t="shared" si="23"/>
        <v>30.502606747459875</v>
      </c>
      <c r="CL169" s="2">
        <f t="shared" si="24"/>
        <v>498.00331493869658</v>
      </c>
      <c r="CM169" s="2">
        <f t="shared" si="25"/>
        <v>347.03249704684316</v>
      </c>
      <c r="CN169" s="2">
        <f t="shared" si="26"/>
        <v>3465600.9300752571</v>
      </c>
    </row>
    <row r="170" spans="1:92" x14ac:dyDescent="0.45">
      <c r="A170" s="2">
        <v>888</v>
      </c>
      <c r="B170" s="2" t="s">
        <v>148</v>
      </c>
      <c r="C170" s="2">
        <v>1</v>
      </c>
      <c r="D170" s="2">
        <v>2050</v>
      </c>
      <c r="E170" s="2">
        <v>2048</v>
      </c>
      <c r="F170" s="2">
        <v>0.18426117489416799</v>
      </c>
      <c r="G170" s="2">
        <v>9.5447902692877805E-3</v>
      </c>
      <c r="H170" s="2">
        <v>0.24022100715255101</v>
      </c>
      <c r="I170" s="2">
        <v>0.56597302768399205</v>
      </c>
      <c r="J170" s="2">
        <v>160.85307794020201</v>
      </c>
      <c r="K170" s="2">
        <v>160.85307794020201</v>
      </c>
      <c r="L170" s="2">
        <v>129.02582126337401</v>
      </c>
      <c r="M170" s="2">
        <v>104.43223310649699</v>
      </c>
      <c r="N170" s="2">
        <v>473519.48914251197</v>
      </c>
      <c r="O170" s="2">
        <v>24528.467350115701</v>
      </c>
      <c r="P170" s="2">
        <v>769604.76752144401</v>
      </c>
      <c r="Q170" s="2">
        <v>2240240.10610303</v>
      </c>
      <c r="R170" s="2">
        <v>1606.9409719550099</v>
      </c>
      <c r="S170" s="2">
        <v>413364710.916408</v>
      </c>
      <c r="T170" s="2">
        <v>257237.022473516</v>
      </c>
      <c r="U170" s="2">
        <v>58.171999999999997</v>
      </c>
      <c r="V170" s="2">
        <v>78959.494509353201</v>
      </c>
      <c r="W170" s="2">
        <v>2.2602566049981099E-4</v>
      </c>
      <c r="X170" s="2">
        <v>12.930409577579301</v>
      </c>
      <c r="Y170" s="2">
        <v>12.930409577579301</v>
      </c>
      <c r="Z170" s="2">
        <v>8.4630220083330094</v>
      </c>
      <c r="AA170" s="2">
        <v>4.8431327947803204</v>
      </c>
      <c r="AB170" s="2">
        <v>17.774910825996201</v>
      </c>
      <c r="AC170" s="2">
        <v>17.774910825996201</v>
      </c>
      <c r="AD170" s="2">
        <v>17.774910825996201</v>
      </c>
      <c r="AE170" s="2">
        <v>17.774910825996201</v>
      </c>
      <c r="AF170" s="2">
        <v>8373842.6292990698</v>
      </c>
      <c r="AG170" s="2">
        <v>433744.89191722497</v>
      </c>
      <c r="AH170" s="2">
        <v>13609895.4404069</v>
      </c>
      <c r="AI170" s="2">
        <v>39617009.420871198</v>
      </c>
      <c r="AJ170" s="2">
        <v>130.14775753662701</v>
      </c>
      <c r="AK170" s="2">
        <v>130.14775753662701</v>
      </c>
      <c r="AL170" s="2">
        <v>102.787888429045</v>
      </c>
      <c r="AM170" s="2">
        <v>81.814189485721201</v>
      </c>
      <c r="AN170" s="2">
        <v>143.078167114206</v>
      </c>
      <c r="AO170" s="2">
        <v>143.078167114206</v>
      </c>
      <c r="AP170" s="2">
        <v>111.250910437378</v>
      </c>
      <c r="AQ170" s="2">
        <v>86.657322280501504</v>
      </c>
      <c r="AR170" s="2">
        <v>76167067.293245494</v>
      </c>
      <c r="AS170" s="2">
        <v>3945479.4704218898</v>
      </c>
      <c r="AT170" s="2">
        <v>99298887.177662894</v>
      </c>
      <c r="AU170" s="2">
        <v>233953276.975077</v>
      </c>
      <c r="AV170" s="2">
        <v>1.1000843479114799</v>
      </c>
      <c r="AW170" s="2">
        <v>1.1000843479114799</v>
      </c>
      <c r="AX170" s="2">
        <v>1.08305602577607</v>
      </c>
      <c r="AY170" s="2">
        <v>1.059902498407</v>
      </c>
      <c r="AZ170" s="2">
        <v>1.1000843479114799</v>
      </c>
      <c r="BA170" s="2">
        <v>1.1000843479114799</v>
      </c>
      <c r="BB170" s="2">
        <v>1.08305602577607</v>
      </c>
      <c r="BC170" s="2">
        <v>1.0599038529609</v>
      </c>
      <c r="BD170" s="2">
        <v>1.06304355938171</v>
      </c>
      <c r="BE170" s="2">
        <v>1.06304355938171</v>
      </c>
      <c r="BF170" s="2">
        <v>1.06795345317959</v>
      </c>
      <c r="BG170" s="2">
        <v>1.0358848586476599</v>
      </c>
      <c r="BH170" s="2">
        <v>0.31761610200000001</v>
      </c>
      <c r="BI170" s="2">
        <v>0.31761610200000001</v>
      </c>
      <c r="BJ170" s="2">
        <v>0.155670949</v>
      </c>
      <c r="BK170" s="2">
        <v>0.19147461399999999</v>
      </c>
      <c r="BL170" s="2">
        <v>0.31761610200000001</v>
      </c>
      <c r="BM170" s="2">
        <v>0.31761610200000001</v>
      </c>
      <c r="BN170" s="2">
        <v>0.155670949</v>
      </c>
      <c r="BO170" s="2">
        <v>0.19147699300000001</v>
      </c>
      <c r="BP170" s="2">
        <v>0.145164612</v>
      </c>
      <c r="BQ170" s="2">
        <v>0.145164612</v>
      </c>
      <c r="BR170" s="2">
        <v>0.152841594</v>
      </c>
      <c r="BS170" s="2">
        <v>0.14127632900000001</v>
      </c>
      <c r="BT170" s="2">
        <v>1</v>
      </c>
      <c r="BU170" s="2">
        <v>1</v>
      </c>
      <c r="BV170" s="2">
        <v>1</v>
      </c>
      <c r="BW170" s="2">
        <v>0.99989063099999997</v>
      </c>
      <c r="BX170" s="2">
        <v>17.774910825996201</v>
      </c>
      <c r="BY170" s="2">
        <v>17.774910825996201</v>
      </c>
      <c r="BZ170" s="2">
        <v>17.774910825996201</v>
      </c>
      <c r="CA170" s="2">
        <v>17.774910825996201</v>
      </c>
      <c r="CB170" s="2">
        <v>8373842.6292990698</v>
      </c>
      <c r="CC170" s="2">
        <v>433744.89191722497</v>
      </c>
      <c r="CD170" s="2">
        <v>13609895.4404069</v>
      </c>
      <c r="CE170" s="2">
        <v>39617009.420871198</v>
      </c>
      <c r="CG170" s="2">
        <f t="shared" si="19"/>
        <v>11858542.119894169</v>
      </c>
      <c r="CH170" s="2">
        <f t="shared" si="20"/>
        <v>62034492.38249439</v>
      </c>
      <c r="CI170" s="2">
        <f t="shared" si="21"/>
        <v>3507892.8301171018</v>
      </c>
      <c r="CJ170" s="2">
        <f t="shared" si="22"/>
        <v>591.89936142813997</v>
      </c>
      <c r="CK170" s="2">
        <f t="shared" si="23"/>
        <v>30.660584187644627</v>
      </c>
      <c r="CL170" s="2">
        <f t="shared" si="24"/>
        <v>500.55594635541075</v>
      </c>
      <c r="CM170" s="2">
        <f t="shared" si="25"/>
        <v>348.81122710829584</v>
      </c>
      <c r="CN170" s="2">
        <f t="shared" si="26"/>
        <v>3483364.3627669858</v>
      </c>
    </row>
    <row r="171" spans="1:92" x14ac:dyDescent="0.45">
      <c r="A171" s="2">
        <v>910</v>
      </c>
      <c r="B171" s="2" t="s">
        <v>148</v>
      </c>
      <c r="C171" s="2">
        <v>1</v>
      </c>
      <c r="D171" s="2">
        <v>2051</v>
      </c>
      <c r="E171" s="2">
        <v>2049</v>
      </c>
      <c r="F171" s="2">
        <v>0.18427117655710601</v>
      </c>
      <c r="G171" s="2">
        <v>9.5458015344769605E-3</v>
      </c>
      <c r="H171" s="2">
        <v>0.24022512027371401</v>
      </c>
      <c r="I171" s="2">
        <v>0.56595790163470205</v>
      </c>
      <c r="J171" s="2">
        <v>160.93629292820199</v>
      </c>
      <c r="K171" s="2">
        <v>160.93629292820199</v>
      </c>
      <c r="L171" s="2">
        <v>129.08782388625599</v>
      </c>
      <c r="M171" s="2">
        <v>104.47784578744</v>
      </c>
      <c r="N171" s="2">
        <v>475947.47819638602</v>
      </c>
      <c r="O171" s="2">
        <v>24655.511798338801</v>
      </c>
      <c r="P171" s="2">
        <v>773550.64834288298</v>
      </c>
      <c r="Q171" s="2">
        <v>2251725.9506488</v>
      </c>
      <c r="R171" s="2">
        <v>1609.3734096650701</v>
      </c>
      <c r="S171" s="2">
        <v>415676635.926373</v>
      </c>
      <c r="T171" s="2">
        <v>258284.766872643</v>
      </c>
      <c r="U171" s="2">
        <v>58.171999999999997</v>
      </c>
      <c r="V171" s="2">
        <v>79749.985993710405</v>
      </c>
      <c r="W171" s="2">
        <v>2.2510504216279899E-4</v>
      </c>
      <c r="X171" s="2">
        <v>13.0257534451951</v>
      </c>
      <c r="Y171" s="2">
        <v>13.0257534451951</v>
      </c>
      <c r="Z171" s="2">
        <v>8.5371535108315602</v>
      </c>
      <c r="AA171" s="2">
        <v>4.9008743553391199</v>
      </c>
      <c r="AB171" s="2">
        <v>17.7627819463797</v>
      </c>
      <c r="AC171" s="2">
        <v>17.7627819463797</v>
      </c>
      <c r="AD171" s="2">
        <v>17.7627819463797</v>
      </c>
      <c r="AE171" s="2">
        <v>17.7627819463797</v>
      </c>
      <c r="AF171" s="2">
        <v>8411023.4329995904</v>
      </c>
      <c r="AG171" s="2">
        <v>435693.81701900199</v>
      </c>
      <c r="AH171" s="2">
        <v>13670321.6703777</v>
      </c>
      <c r="AI171" s="2">
        <v>39792896.512242898</v>
      </c>
      <c r="AJ171" s="2">
        <v>130.14775753662701</v>
      </c>
      <c r="AK171" s="2">
        <v>130.14775753662701</v>
      </c>
      <c r="AL171" s="2">
        <v>102.787888429045</v>
      </c>
      <c r="AM171" s="2">
        <v>81.814189485721201</v>
      </c>
      <c r="AN171" s="2">
        <v>143.17351098182201</v>
      </c>
      <c r="AO171" s="2">
        <v>143.17351098182201</v>
      </c>
      <c r="AP171" s="2">
        <v>111.325041939877</v>
      </c>
      <c r="AQ171" s="2">
        <v>86.715063841060299</v>
      </c>
      <c r="AR171" s="2">
        <v>76597222.769452706</v>
      </c>
      <c r="AS171" s="2">
        <v>3967966.6690721898</v>
      </c>
      <c r="AT171" s="2">
        <v>99855969.860385895</v>
      </c>
      <c r="AU171" s="2">
        <v>235255476.627462</v>
      </c>
      <c r="AV171" s="2">
        <v>1.1008176420337299</v>
      </c>
      <c r="AW171" s="2">
        <v>1.1008176420337299</v>
      </c>
      <c r="AX171" s="2">
        <v>1.0837779148853</v>
      </c>
      <c r="AY171" s="2">
        <v>1.0606089422335501</v>
      </c>
      <c r="AZ171" s="2">
        <v>1.1008176420337299</v>
      </c>
      <c r="BA171" s="2">
        <v>1.1008176420337299</v>
      </c>
      <c r="BB171" s="2">
        <v>1.0837779148853</v>
      </c>
      <c r="BC171" s="2">
        <v>1.06061029769028</v>
      </c>
      <c r="BD171" s="2">
        <v>1.06375216285859</v>
      </c>
      <c r="BE171" s="2">
        <v>1.06375216285859</v>
      </c>
      <c r="BF171" s="2">
        <v>1.0686652759742199</v>
      </c>
      <c r="BG171" s="2">
        <v>1.03657529429104</v>
      </c>
      <c r="BH171" s="2">
        <v>0.31761610200000001</v>
      </c>
      <c r="BI171" s="2">
        <v>0.31761610200000001</v>
      </c>
      <c r="BJ171" s="2">
        <v>0.155670949</v>
      </c>
      <c r="BK171" s="2">
        <v>0.19147461399999999</v>
      </c>
      <c r="BL171" s="2">
        <v>0.31761610200000001</v>
      </c>
      <c r="BM171" s="2">
        <v>0.31761610200000001</v>
      </c>
      <c r="BN171" s="2">
        <v>0.155670949</v>
      </c>
      <c r="BO171" s="2">
        <v>0.19147699300000001</v>
      </c>
      <c r="BP171" s="2">
        <v>0.145164612</v>
      </c>
      <c r="BQ171" s="2">
        <v>0.145164612</v>
      </c>
      <c r="BR171" s="2">
        <v>0.152841594</v>
      </c>
      <c r="BS171" s="2">
        <v>0.14127632900000001</v>
      </c>
      <c r="BT171" s="2">
        <v>1</v>
      </c>
      <c r="BU171" s="2">
        <v>1</v>
      </c>
      <c r="BV171" s="2">
        <v>1</v>
      </c>
      <c r="BW171" s="2">
        <v>0.99989063099999997</v>
      </c>
      <c r="BX171" s="2">
        <v>17.7627819463797</v>
      </c>
      <c r="BY171" s="2">
        <v>17.7627819463797</v>
      </c>
      <c r="BZ171" s="2">
        <v>17.7627819463797</v>
      </c>
      <c r="CA171" s="2">
        <v>17.7627819463797</v>
      </c>
      <c r="CB171" s="2">
        <v>8411023.4329995904</v>
      </c>
      <c r="CC171" s="2">
        <v>435693.81701900199</v>
      </c>
      <c r="CD171" s="2">
        <v>13670321.6703777</v>
      </c>
      <c r="CE171" s="2">
        <v>39792896.512242898</v>
      </c>
      <c r="CG171" s="2">
        <f t="shared" si="19"/>
        <v>12035825.614500085</v>
      </c>
      <c r="CH171" s="2">
        <f t="shared" si="20"/>
        <v>62309935.432639189</v>
      </c>
      <c r="CI171" s="2">
        <f t="shared" si="21"/>
        <v>3525879.588986408</v>
      </c>
      <c r="CJ171" s="2">
        <f t="shared" si="22"/>
        <v>594.93434774548257</v>
      </c>
      <c r="CK171" s="2">
        <f t="shared" si="23"/>
        <v>30.819389747923502</v>
      </c>
      <c r="CL171" s="2">
        <f t="shared" si="24"/>
        <v>503.12237290594015</v>
      </c>
      <c r="CM171" s="2">
        <f t="shared" si="25"/>
        <v>350.59960305936943</v>
      </c>
      <c r="CN171" s="2">
        <f t="shared" si="26"/>
        <v>3501224.077188069</v>
      </c>
    </row>
    <row r="172" spans="1:92" x14ac:dyDescent="0.45">
      <c r="A172" s="2">
        <v>30</v>
      </c>
      <c r="B172" s="2" t="s">
        <v>149</v>
      </c>
      <c r="C172" s="2">
        <v>1</v>
      </c>
      <c r="D172" s="2">
        <v>2010</v>
      </c>
      <c r="E172" s="2">
        <v>2008</v>
      </c>
      <c r="F172" s="2">
        <v>0.22749557300000001</v>
      </c>
      <c r="G172" s="2">
        <v>1.9286038999999901E-2</v>
      </c>
      <c r="H172" s="2">
        <v>0.22073353300000001</v>
      </c>
      <c r="I172" s="2">
        <v>0.53248485499999998</v>
      </c>
      <c r="J172" s="2">
        <v>319.73049809999998</v>
      </c>
      <c r="K172" s="2">
        <v>222.00629419999899</v>
      </c>
      <c r="L172" s="2">
        <v>156.9841988</v>
      </c>
      <c r="M172" s="2">
        <v>125.9815882</v>
      </c>
      <c r="N172" s="2">
        <v>308058.60600000003</v>
      </c>
      <c r="O172" s="2">
        <v>37611.6345</v>
      </c>
      <c r="P172" s="2">
        <v>608775.03299999901</v>
      </c>
      <c r="Q172" s="2">
        <v>1829972.8289999999</v>
      </c>
      <c r="R172" s="2">
        <v>2340.0787770000002</v>
      </c>
      <c r="S172" s="2">
        <v>432956695.19999999</v>
      </c>
      <c r="T172" s="2">
        <v>185018</v>
      </c>
      <c r="U172" s="2">
        <v>70.932000000000002</v>
      </c>
      <c r="V172" s="2">
        <v>32074.081750000001</v>
      </c>
      <c r="W172" s="2">
        <v>3.8337899999999999E-4</v>
      </c>
      <c r="X172" s="2">
        <v>-14.57159066</v>
      </c>
      <c r="Y172" s="2">
        <v>-14.57159066</v>
      </c>
      <c r="Z172" s="2">
        <v>-6.7374903829999999</v>
      </c>
      <c r="AA172" s="2">
        <v>-5.3241821500000004</v>
      </c>
      <c r="AB172" s="2">
        <v>97.724203939999995</v>
      </c>
      <c r="AC172" s="2">
        <v>0</v>
      </c>
      <c r="AD172" s="2">
        <v>0</v>
      </c>
      <c r="AE172" s="2">
        <v>0</v>
      </c>
      <c r="AF172" s="2">
        <v>30104782.039999999</v>
      </c>
      <c r="AG172" s="2">
        <v>0</v>
      </c>
      <c r="AH172" s="2">
        <v>0</v>
      </c>
      <c r="AI172" s="2">
        <v>0</v>
      </c>
      <c r="AJ172" s="2">
        <v>236.57788489999999</v>
      </c>
      <c r="AK172" s="2">
        <v>236.57788489999999</v>
      </c>
      <c r="AL172" s="2">
        <v>163.72168919999999</v>
      </c>
      <c r="AM172" s="2">
        <v>131.30577030000001</v>
      </c>
      <c r="AN172" s="2">
        <v>222.00629419999899</v>
      </c>
      <c r="AO172" s="2">
        <v>222.00629419999899</v>
      </c>
      <c r="AP172" s="2">
        <v>156.9841988</v>
      </c>
      <c r="AQ172" s="2">
        <v>125.9815882</v>
      </c>
      <c r="AR172" s="2">
        <v>98495731.560000002</v>
      </c>
      <c r="AS172" s="2">
        <v>8350019.5939999996</v>
      </c>
      <c r="AT172" s="2">
        <v>95568060.819999993</v>
      </c>
      <c r="AU172" s="2">
        <v>230542883.19999999</v>
      </c>
      <c r="AV172" s="2">
        <v>1.0672980190000001</v>
      </c>
      <c r="AW172" s="2">
        <v>1.0672980190000001</v>
      </c>
      <c r="AX172" s="2">
        <v>1.0816540649999999</v>
      </c>
      <c r="AY172" s="2">
        <v>1.072091992</v>
      </c>
      <c r="AZ172" s="2">
        <v>1.1641625709999901</v>
      </c>
      <c r="BA172" s="2">
        <v>1.1641625709999901</v>
      </c>
      <c r="BB172" s="2">
        <v>1.1347067870000001</v>
      </c>
      <c r="BC172" s="2">
        <v>1.202785067</v>
      </c>
      <c r="BD172" s="2">
        <v>1.0672742420000001</v>
      </c>
      <c r="BE172" s="2">
        <v>1.0672742420000001</v>
      </c>
      <c r="BF172" s="2">
        <v>1.0816209379999999</v>
      </c>
      <c r="BG172" s="2">
        <v>1.0715523849999999</v>
      </c>
      <c r="BH172" s="2">
        <v>0.15866170499999999</v>
      </c>
      <c r="BI172" s="2">
        <v>0.15866170499999999</v>
      </c>
      <c r="BJ172" s="2">
        <v>0.180514759</v>
      </c>
      <c r="BK172" s="2">
        <v>0.21282462199999999</v>
      </c>
      <c r="BL172" s="2">
        <v>3.5903582999999899E-2</v>
      </c>
      <c r="BM172" s="2">
        <v>3.5903582999999899E-2</v>
      </c>
      <c r="BN172" s="2">
        <v>1.6482926999999901E-2</v>
      </c>
      <c r="BO172" s="2">
        <v>0.238783778999999</v>
      </c>
      <c r="BP172" s="2">
        <v>0.15867292099999999</v>
      </c>
      <c r="BQ172" s="2">
        <v>0.15867292099999999</v>
      </c>
      <c r="BR172" s="2">
        <v>0.18056576799999999</v>
      </c>
      <c r="BS172" s="2">
        <v>0.21254435599999999</v>
      </c>
      <c r="BT172" s="2">
        <v>2.4852400000000002E-4</v>
      </c>
      <c r="BU172" s="2">
        <v>2.4852400000000002E-4</v>
      </c>
      <c r="BV172" s="2">
        <v>6.08156E-4</v>
      </c>
      <c r="BW172" s="2">
        <v>4.3591369999999999E-3</v>
      </c>
      <c r="BX172" s="2">
        <v>102.0409693</v>
      </c>
      <c r="BY172" s="2">
        <v>0</v>
      </c>
      <c r="BZ172" s="2">
        <v>0</v>
      </c>
      <c r="CA172" s="2">
        <v>0</v>
      </c>
      <c r="CB172" s="2">
        <v>31434598.77</v>
      </c>
      <c r="CC172" s="2">
        <v>0</v>
      </c>
      <c r="CD172" s="2">
        <v>0</v>
      </c>
      <c r="CE172" s="2">
        <v>0</v>
      </c>
      <c r="CG172" s="2">
        <f t="shared" si="19"/>
        <v>15186768.086809952</v>
      </c>
      <c r="CH172" s="2">
        <f t="shared" si="20"/>
        <v>31434598.77</v>
      </c>
      <c r="CI172" s="2">
        <f t="shared" si="21"/>
        <v>2784418.1024999991</v>
      </c>
      <c r="CJ172" s="2">
        <f t="shared" si="22"/>
        <v>385.07325750000001</v>
      </c>
      <c r="CK172" s="2">
        <f t="shared" si="23"/>
        <v>47.014543125000003</v>
      </c>
      <c r="CL172" s="2">
        <f t="shared" si="24"/>
        <v>395.9512409756091</v>
      </c>
      <c r="CM172" s="2">
        <f t="shared" si="25"/>
        <v>284.93154207862978</v>
      </c>
      <c r="CN172" s="2">
        <f t="shared" si="26"/>
        <v>2746806.4679999989</v>
      </c>
    </row>
    <row r="173" spans="1:92" x14ac:dyDescent="0.45">
      <c r="A173" s="2">
        <v>31</v>
      </c>
      <c r="B173" s="2" t="s">
        <v>149</v>
      </c>
      <c r="C173" s="2">
        <v>1</v>
      </c>
      <c r="D173" s="2">
        <v>2011</v>
      </c>
      <c r="E173" s="2">
        <v>2009</v>
      </c>
      <c r="F173" s="2">
        <v>0.36981553</v>
      </c>
      <c r="G173" s="2">
        <v>1.3425138E-2</v>
      </c>
      <c r="H173" s="2">
        <v>0.21197149000000001</v>
      </c>
      <c r="I173" s="2">
        <v>0.40478784099999998</v>
      </c>
      <c r="J173" s="2">
        <v>224.9620424</v>
      </c>
      <c r="K173" s="2">
        <v>126.8293736</v>
      </c>
      <c r="L173" s="2">
        <v>70.80898646</v>
      </c>
      <c r="M173" s="2">
        <v>44.454634329999998</v>
      </c>
      <c r="N173" s="2">
        <v>327509.60600000003</v>
      </c>
      <c r="O173" s="2">
        <v>21088.566999999999</v>
      </c>
      <c r="P173" s="2">
        <v>596399.42700000003</v>
      </c>
      <c r="Q173" s="2">
        <v>1814088.8759999999</v>
      </c>
      <c r="R173" s="2">
        <v>1068.8085160000001</v>
      </c>
      <c r="S173" s="2">
        <v>199226976.19999999</v>
      </c>
      <c r="T173" s="2">
        <v>186401</v>
      </c>
      <c r="U173" s="2">
        <v>140.126</v>
      </c>
      <c r="V173" s="2">
        <v>30882.931</v>
      </c>
      <c r="W173" s="2">
        <v>7.5174499999999995E-4</v>
      </c>
      <c r="X173" s="2">
        <v>31.230507379999999</v>
      </c>
      <c r="Y173" s="2">
        <v>31.230507379999999</v>
      </c>
      <c r="Z173" s="2">
        <v>11.06180142</v>
      </c>
      <c r="AA173" s="2">
        <v>6.3868130650000001</v>
      </c>
      <c r="AB173" s="2">
        <v>98.13266883</v>
      </c>
      <c r="AC173" s="2">
        <v>0</v>
      </c>
      <c r="AD173" s="2">
        <v>0</v>
      </c>
      <c r="AE173" s="2">
        <v>0</v>
      </c>
      <c r="AF173" s="2">
        <v>32139391.699999999</v>
      </c>
      <c r="AG173" s="2">
        <v>0</v>
      </c>
      <c r="AH173" s="2">
        <v>0</v>
      </c>
      <c r="AI173" s="2">
        <v>0</v>
      </c>
      <c r="AJ173" s="2">
        <v>95.598866209999997</v>
      </c>
      <c r="AK173" s="2">
        <v>95.598866209999997</v>
      </c>
      <c r="AL173" s="2">
        <v>59.747185039999998</v>
      </c>
      <c r="AM173" s="2">
        <v>38.067821270000003</v>
      </c>
      <c r="AN173" s="2">
        <v>126.8293736</v>
      </c>
      <c r="AO173" s="2">
        <v>126.8293736</v>
      </c>
      <c r="AP173" s="2">
        <v>70.80898646</v>
      </c>
      <c r="AQ173" s="2">
        <v>44.454634329999998</v>
      </c>
      <c r="AR173" s="2">
        <v>73677229.879999995</v>
      </c>
      <c r="AS173" s="2">
        <v>2674649.7420000001</v>
      </c>
      <c r="AT173" s="2">
        <v>42230438.950000003</v>
      </c>
      <c r="AU173" s="2">
        <v>80644657.629999995</v>
      </c>
      <c r="AV173" s="2">
        <v>1.0672980190000001</v>
      </c>
      <c r="AW173" s="2">
        <v>1.0672980190000001</v>
      </c>
      <c r="AX173" s="2">
        <v>1.0816540649999999</v>
      </c>
      <c r="AY173" s="2">
        <v>1.072091992</v>
      </c>
      <c r="AZ173" s="2">
        <v>1.1641625709999901</v>
      </c>
      <c r="BA173" s="2">
        <v>1.1641625709999901</v>
      </c>
      <c r="BB173" s="2">
        <v>1.1347067870000001</v>
      </c>
      <c r="BC173" s="2">
        <v>1.202785067</v>
      </c>
      <c r="BD173" s="2">
        <v>1.0672742420000001</v>
      </c>
      <c r="BE173" s="2">
        <v>1.0672742420000001</v>
      </c>
      <c r="BF173" s="2">
        <v>1.0816209379999999</v>
      </c>
      <c r="BG173" s="2">
        <v>1.0715523849999999</v>
      </c>
      <c r="BH173" s="2">
        <v>0.15866170499999999</v>
      </c>
      <c r="BI173" s="2">
        <v>0.15866170499999999</v>
      </c>
      <c r="BJ173" s="2">
        <v>0.180514759</v>
      </c>
      <c r="BK173" s="2">
        <v>0.21282462199999999</v>
      </c>
      <c r="BL173" s="2">
        <v>3.5903582999999899E-2</v>
      </c>
      <c r="BM173" s="2">
        <v>3.5903582999999899E-2</v>
      </c>
      <c r="BN173" s="2">
        <v>1.6482926999999901E-2</v>
      </c>
      <c r="BO173" s="2">
        <v>0.238783778999999</v>
      </c>
      <c r="BP173" s="2">
        <v>0.15867292099999999</v>
      </c>
      <c r="BQ173" s="2">
        <v>0.15867292099999999</v>
      </c>
      <c r="BR173" s="2">
        <v>0.18056576799999999</v>
      </c>
      <c r="BS173" s="2">
        <v>0.21254435599999999</v>
      </c>
      <c r="BT173" s="2">
        <v>2.4852400000000002E-4</v>
      </c>
      <c r="BU173" s="2">
        <v>2.4852400000000002E-4</v>
      </c>
      <c r="BV173" s="2">
        <v>6.08156E-4</v>
      </c>
      <c r="BW173" s="2">
        <v>4.3591369999999999E-3</v>
      </c>
      <c r="BX173" s="2">
        <v>103.0185638</v>
      </c>
      <c r="BY173" s="2">
        <v>0</v>
      </c>
      <c r="BZ173" s="2">
        <v>0</v>
      </c>
      <c r="CA173" s="2">
        <v>0</v>
      </c>
      <c r="CB173" s="2">
        <v>33739569.229999997</v>
      </c>
      <c r="CC173" s="2">
        <v>0</v>
      </c>
      <c r="CD173" s="2">
        <v>0</v>
      </c>
      <c r="CE173" s="2">
        <v>0</v>
      </c>
      <c r="CG173" s="2">
        <f t="shared" si="19"/>
        <v>4998722.0726435333</v>
      </c>
      <c r="CH173" s="2">
        <f t="shared" si="20"/>
        <v>33739569.229999997</v>
      </c>
      <c r="CI173" s="2">
        <f t="shared" si="21"/>
        <v>2759086.4759999998</v>
      </c>
      <c r="CJ173" s="2">
        <f t="shared" si="22"/>
        <v>409.38700750000004</v>
      </c>
      <c r="CK173" s="2">
        <f t="shared" si="23"/>
        <v>26.360708750000001</v>
      </c>
      <c r="CL173" s="2">
        <f t="shared" si="24"/>
        <v>387.90206634146341</v>
      </c>
      <c r="CM173" s="2">
        <f t="shared" si="25"/>
        <v>282.4583691708836</v>
      </c>
      <c r="CN173" s="2">
        <f t="shared" si="26"/>
        <v>2737997.909</v>
      </c>
    </row>
    <row r="174" spans="1:92" x14ac:dyDescent="0.45">
      <c r="A174" s="2">
        <v>32</v>
      </c>
      <c r="B174" s="2" t="s">
        <v>149</v>
      </c>
      <c r="C174" s="2">
        <v>1</v>
      </c>
      <c r="D174" s="2">
        <v>2012</v>
      </c>
      <c r="E174" s="2">
        <v>2010</v>
      </c>
      <c r="F174" s="2">
        <v>0.26474836099999999</v>
      </c>
      <c r="G174" s="2">
        <v>1.0788285E-2</v>
      </c>
      <c r="H174" s="2">
        <v>0.20421172000000001</v>
      </c>
      <c r="I174" s="2">
        <v>0.52025163399999996</v>
      </c>
      <c r="J174" s="2">
        <v>196.4549518</v>
      </c>
      <c r="K174" s="2">
        <v>107.0018977</v>
      </c>
      <c r="L174" s="2">
        <v>82.183713890000007</v>
      </c>
      <c r="M174" s="2">
        <v>69.068889549999994</v>
      </c>
      <c r="N174" s="2">
        <v>324763.81</v>
      </c>
      <c r="O174" s="2">
        <v>24297.312999999998</v>
      </c>
      <c r="P174" s="2">
        <v>598814.38799999899</v>
      </c>
      <c r="Q174" s="2">
        <v>1815215.983</v>
      </c>
      <c r="R174" s="2">
        <v>1281.1343589999999</v>
      </c>
      <c r="S174" s="2">
        <v>240989059.80000001</v>
      </c>
      <c r="T174" s="2">
        <v>188106</v>
      </c>
      <c r="U174" s="2">
        <v>56.576000000000001</v>
      </c>
      <c r="V174" s="2">
        <v>29705.4155399999</v>
      </c>
      <c r="W174" s="2">
        <v>3.0076700000000002E-4</v>
      </c>
      <c r="X174" s="2">
        <v>17.611329520000002</v>
      </c>
      <c r="Y174" s="2">
        <v>17.611329520000002</v>
      </c>
      <c r="Z174" s="2">
        <v>8.9659077829999898</v>
      </c>
      <c r="AA174" s="2">
        <v>4.380829683</v>
      </c>
      <c r="AB174" s="2">
        <v>89.453054109999997</v>
      </c>
      <c r="AC174" s="2">
        <v>0</v>
      </c>
      <c r="AD174" s="2">
        <v>0</v>
      </c>
      <c r="AE174" s="2">
        <v>0</v>
      </c>
      <c r="AF174" s="2">
        <v>29051114.670000002</v>
      </c>
      <c r="AG174" s="2">
        <v>0</v>
      </c>
      <c r="AH174" s="2">
        <v>0</v>
      </c>
      <c r="AI174" s="2">
        <v>0</v>
      </c>
      <c r="AJ174" s="2">
        <v>89.390568180000002</v>
      </c>
      <c r="AK174" s="2">
        <v>89.390568180000002</v>
      </c>
      <c r="AL174" s="2">
        <v>73.217806100000004</v>
      </c>
      <c r="AM174" s="2">
        <v>64.688059859999996</v>
      </c>
      <c r="AN174" s="2">
        <v>107.0018977</v>
      </c>
      <c r="AO174" s="2">
        <v>107.0018977</v>
      </c>
      <c r="AP174" s="2">
        <v>82.183713890000007</v>
      </c>
      <c r="AQ174" s="2">
        <v>69.068889549999994</v>
      </c>
      <c r="AR174" s="2">
        <v>63801458.640000001</v>
      </c>
      <c r="AS174" s="2">
        <v>2599858.6</v>
      </c>
      <c r="AT174" s="2">
        <v>49212790.340000004</v>
      </c>
      <c r="AU174" s="2">
        <v>125374952.2</v>
      </c>
      <c r="AV174" s="2">
        <v>1.0672980190000001</v>
      </c>
      <c r="AW174" s="2">
        <v>1.0672980190000001</v>
      </c>
      <c r="AX174" s="2">
        <v>1.0816540649999999</v>
      </c>
      <c r="AY174" s="2">
        <v>1.072091992</v>
      </c>
      <c r="AZ174" s="2">
        <v>1.1641625709999901</v>
      </c>
      <c r="BA174" s="2">
        <v>1.1641625709999901</v>
      </c>
      <c r="BB174" s="2">
        <v>1.1347067870000001</v>
      </c>
      <c r="BC174" s="2">
        <v>1.202785067</v>
      </c>
      <c r="BD174" s="2">
        <v>1.0672742420000001</v>
      </c>
      <c r="BE174" s="2">
        <v>1.0672742420000001</v>
      </c>
      <c r="BF174" s="2">
        <v>1.0816209379999999</v>
      </c>
      <c r="BG174" s="2">
        <v>1.0715523849999999</v>
      </c>
      <c r="BH174" s="2">
        <v>0.15866170499999999</v>
      </c>
      <c r="BI174" s="2">
        <v>0.15866170499999999</v>
      </c>
      <c r="BJ174" s="2">
        <v>0.180514759</v>
      </c>
      <c r="BK174" s="2">
        <v>0.21282462199999999</v>
      </c>
      <c r="BL174" s="2">
        <v>3.5903582999999899E-2</v>
      </c>
      <c r="BM174" s="2">
        <v>3.5903582999999899E-2</v>
      </c>
      <c r="BN174" s="2">
        <v>1.6482926999999901E-2</v>
      </c>
      <c r="BO174" s="2">
        <v>0.238783778999999</v>
      </c>
      <c r="BP174" s="2">
        <v>0.15867292099999999</v>
      </c>
      <c r="BQ174" s="2">
        <v>0.15867292099999999</v>
      </c>
      <c r="BR174" s="2">
        <v>0.18056576799999999</v>
      </c>
      <c r="BS174" s="2">
        <v>0.21254435599999999</v>
      </c>
      <c r="BT174" s="2">
        <v>2.4852400000000002E-4</v>
      </c>
      <c r="BU174" s="2">
        <v>2.4852400000000002E-4</v>
      </c>
      <c r="BV174" s="2">
        <v>6.08156E-4</v>
      </c>
      <c r="BW174" s="2">
        <v>4.3591369999999999E-3</v>
      </c>
      <c r="BX174" s="2">
        <v>103.8912108</v>
      </c>
      <c r="BY174" s="2">
        <v>0</v>
      </c>
      <c r="BZ174" s="2">
        <v>0</v>
      </c>
      <c r="CA174" s="2">
        <v>0</v>
      </c>
      <c r="CB174" s="2">
        <v>33740105.460000001</v>
      </c>
      <c r="CC174" s="2">
        <v>0</v>
      </c>
      <c r="CD174" s="2">
        <v>0</v>
      </c>
      <c r="CE174" s="2">
        <v>0</v>
      </c>
      <c r="CG174" s="2">
        <f t="shared" si="19"/>
        <v>7001386.8626490217</v>
      </c>
      <c r="CH174" s="2">
        <f t="shared" si="20"/>
        <v>33740105.460000001</v>
      </c>
      <c r="CI174" s="2">
        <f t="shared" si="21"/>
        <v>2763091.493999999</v>
      </c>
      <c r="CJ174" s="2">
        <f t="shared" si="22"/>
        <v>405.95476250000002</v>
      </c>
      <c r="CK174" s="2">
        <f t="shared" si="23"/>
        <v>30.371641249999996</v>
      </c>
      <c r="CL174" s="2">
        <f t="shared" si="24"/>
        <v>389.47277268292618</v>
      </c>
      <c r="CM174" s="2">
        <f t="shared" si="25"/>
        <v>282.63386267029972</v>
      </c>
      <c r="CN174" s="2">
        <f t="shared" si="26"/>
        <v>2738794.1809999989</v>
      </c>
    </row>
    <row r="175" spans="1:92" x14ac:dyDescent="0.45">
      <c r="A175" s="2">
        <v>33</v>
      </c>
      <c r="B175" s="2" t="s">
        <v>149</v>
      </c>
      <c r="C175" s="2">
        <v>1</v>
      </c>
      <c r="D175" s="2">
        <v>2013</v>
      </c>
      <c r="E175" s="2">
        <v>2011</v>
      </c>
      <c r="F175" s="2">
        <v>0.27104819899999999</v>
      </c>
      <c r="G175" s="2">
        <v>1.9520026999999999E-2</v>
      </c>
      <c r="H175" s="2">
        <v>0.196715735</v>
      </c>
      <c r="I175" s="2">
        <v>0.51271603899999996</v>
      </c>
      <c r="J175" s="2">
        <v>196.48510809999999</v>
      </c>
      <c r="K175" s="2">
        <v>96.394262280000007</v>
      </c>
      <c r="L175" s="2">
        <v>72.366553260000003</v>
      </c>
      <c r="M175" s="2">
        <v>61.763409670000001</v>
      </c>
      <c r="N175" s="2">
        <v>308097.10499999998</v>
      </c>
      <c r="O175" s="2">
        <v>45227.226999999999</v>
      </c>
      <c r="P175" s="2">
        <v>607116.36899999995</v>
      </c>
      <c r="Q175" s="2">
        <v>1854028.355</v>
      </c>
      <c r="R175" s="2">
        <v>1178.810592</v>
      </c>
      <c r="S175" s="2">
        <v>223342170.09999999</v>
      </c>
      <c r="T175" s="2">
        <v>189464</v>
      </c>
      <c r="U175" s="2">
        <v>88.335999999999999</v>
      </c>
      <c r="V175" s="2">
        <v>29396.36578</v>
      </c>
      <c r="W175" s="2">
        <v>4.6624199999999898E-4</v>
      </c>
      <c r="X175" s="2">
        <v>8.3895540830000002</v>
      </c>
      <c r="Y175" s="2">
        <v>8.3895540830000002</v>
      </c>
      <c r="Z175" s="2">
        <v>12.25532514</v>
      </c>
      <c r="AA175" s="2">
        <v>8.9358791570000005</v>
      </c>
      <c r="AB175" s="2">
        <v>100.09084590000001</v>
      </c>
      <c r="AC175" s="2">
        <v>0</v>
      </c>
      <c r="AD175" s="2">
        <v>0</v>
      </c>
      <c r="AE175" s="2">
        <v>0</v>
      </c>
      <c r="AF175" s="2">
        <v>30837699.850000001</v>
      </c>
      <c r="AG175" s="2">
        <v>0</v>
      </c>
      <c r="AH175" s="2">
        <v>0</v>
      </c>
      <c r="AI175" s="2">
        <v>0</v>
      </c>
      <c r="AJ175" s="2">
        <v>88.004708190000002</v>
      </c>
      <c r="AK175" s="2">
        <v>88.004708190000002</v>
      </c>
      <c r="AL175" s="2">
        <v>60.11122812</v>
      </c>
      <c r="AM175" s="2">
        <v>52.827530520000003</v>
      </c>
      <c r="AN175" s="2">
        <v>96.394262280000007</v>
      </c>
      <c r="AO175" s="2">
        <v>96.394262280000007</v>
      </c>
      <c r="AP175" s="2">
        <v>72.366553260000003</v>
      </c>
      <c r="AQ175" s="2">
        <v>61.763409670000001</v>
      </c>
      <c r="AR175" s="2">
        <v>60536493</v>
      </c>
      <c r="AS175" s="2">
        <v>4359645.1809999999</v>
      </c>
      <c r="AT175" s="2">
        <v>43934919.049999997</v>
      </c>
      <c r="AU175" s="2">
        <v>114511112.8</v>
      </c>
      <c r="AV175" s="2">
        <v>1.0672980190000001</v>
      </c>
      <c r="AW175" s="2">
        <v>1.0672980190000001</v>
      </c>
      <c r="AX175" s="2">
        <v>1.0816540649999999</v>
      </c>
      <c r="AY175" s="2">
        <v>1.072091992</v>
      </c>
      <c r="AZ175" s="2">
        <v>1.1641625709999901</v>
      </c>
      <c r="BA175" s="2">
        <v>1.1641625709999901</v>
      </c>
      <c r="BB175" s="2">
        <v>1.1347067870000001</v>
      </c>
      <c r="BC175" s="2">
        <v>1.202785067</v>
      </c>
      <c r="BD175" s="2">
        <v>1.0672742420000001</v>
      </c>
      <c r="BE175" s="2">
        <v>1.0672742420000001</v>
      </c>
      <c r="BF175" s="2">
        <v>1.0816209379999999</v>
      </c>
      <c r="BG175" s="2">
        <v>1.0715523849999999</v>
      </c>
      <c r="BH175" s="2">
        <v>0.15866170499999999</v>
      </c>
      <c r="BI175" s="2">
        <v>0.15866170499999999</v>
      </c>
      <c r="BJ175" s="2">
        <v>0.180514759</v>
      </c>
      <c r="BK175" s="2">
        <v>0.21282462199999999</v>
      </c>
      <c r="BL175" s="2">
        <v>3.5903582999999899E-2</v>
      </c>
      <c r="BM175" s="2">
        <v>3.5903582999999899E-2</v>
      </c>
      <c r="BN175" s="2">
        <v>1.6482926999999901E-2</v>
      </c>
      <c r="BO175" s="2">
        <v>0.238783778999999</v>
      </c>
      <c r="BP175" s="2">
        <v>0.15867292099999999</v>
      </c>
      <c r="BQ175" s="2">
        <v>0.15867292099999999</v>
      </c>
      <c r="BR175" s="2">
        <v>0.18056576799999999</v>
      </c>
      <c r="BS175" s="2">
        <v>0.21254435599999999</v>
      </c>
      <c r="BT175" s="2">
        <v>2.4852400000000002E-4</v>
      </c>
      <c r="BU175" s="2">
        <v>2.4852400000000002E-4</v>
      </c>
      <c r="BV175" s="2">
        <v>6.08156E-4</v>
      </c>
      <c r="BW175" s="2">
        <v>4.3591369999999999E-3</v>
      </c>
      <c r="BX175" s="2">
        <v>103.6997411</v>
      </c>
      <c r="BY175" s="2">
        <v>0</v>
      </c>
      <c r="BZ175" s="2">
        <v>0</v>
      </c>
      <c r="CA175" s="2">
        <v>0</v>
      </c>
      <c r="CB175" s="2">
        <v>31949590.030000001</v>
      </c>
      <c r="CC175" s="2">
        <v>0</v>
      </c>
      <c r="CD175" s="2">
        <v>0</v>
      </c>
      <c r="CE175" s="2">
        <v>0</v>
      </c>
      <c r="CG175" s="2">
        <f t="shared" si="19"/>
        <v>5934379.3801783584</v>
      </c>
      <c r="CH175" s="2">
        <f t="shared" si="20"/>
        <v>31949590.030000001</v>
      </c>
      <c r="CI175" s="2">
        <f t="shared" si="21"/>
        <v>2814469.0559999999</v>
      </c>
      <c r="CJ175" s="2">
        <f t="shared" si="22"/>
        <v>385.12138124999996</v>
      </c>
      <c r="CK175" s="2">
        <f t="shared" si="23"/>
        <v>56.534033749999999</v>
      </c>
      <c r="CL175" s="2">
        <f t="shared" si="24"/>
        <v>394.87243512195118</v>
      </c>
      <c r="CM175" s="2">
        <f t="shared" si="25"/>
        <v>288.67705021409108</v>
      </c>
      <c r="CN175" s="2">
        <f t="shared" si="26"/>
        <v>2769241.8289999999</v>
      </c>
    </row>
    <row r="176" spans="1:92" x14ac:dyDescent="0.45">
      <c r="A176" s="2">
        <v>34</v>
      </c>
      <c r="B176" s="2" t="s">
        <v>149</v>
      </c>
      <c r="C176" s="2">
        <v>1</v>
      </c>
      <c r="D176" s="2">
        <v>2014</v>
      </c>
      <c r="E176" s="2">
        <v>2012</v>
      </c>
      <c r="F176" s="2">
        <v>0.22239404699999901</v>
      </c>
      <c r="G176" s="2">
        <v>1.7710925999999998E-2</v>
      </c>
      <c r="H176" s="2">
        <v>0.20558854100000001</v>
      </c>
      <c r="I176" s="2">
        <v>0.55430648500000002</v>
      </c>
      <c r="J176" s="2">
        <v>225.53411080000001</v>
      </c>
      <c r="K176" s="2">
        <v>121.680049099999</v>
      </c>
      <c r="L176" s="2">
        <v>104.98288100000001</v>
      </c>
      <c r="M176" s="2">
        <v>92.605091389999998</v>
      </c>
      <c r="N176" s="2">
        <v>307879.50399999903</v>
      </c>
      <c r="O176" s="2">
        <v>45445.590999999898</v>
      </c>
      <c r="P176" s="2">
        <v>611434.97</v>
      </c>
      <c r="Q176" s="2">
        <v>1868895.2069999999</v>
      </c>
      <c r="R176" s="2">
        <v>1638.2536299999999</v>
      </c>
      <c r="S176" s="2">
        <v>312226568</v>
      </c>
      <c r="T176" s="2">
        <v>190585</v>
      </c>
      <c r="U176" s="2">
        <v>93.253999999999905</v>
      </c>
      <c r="V176" s="2">
        <v>29511.448230000002</v>
      </c>
      <c r="W176" s="2">
        <v>4.8930399999999998E-4</v>
      </c>
      <c r="X176" s="2">
        <v>-4.8996985319999897</v>
      </c>
      <c r="Y176" s="2">
        <v>-4.8996985319999897</v>
      </c>
      <c r="Z176" s="2">
        <v>-5.8494352149999997</v>
      </c>
      <c r="AA176" s="2">
        <v>-3.6887940819999998</v>
      </c>
      <c r="AB176" s="2">
        <v>103.85406159999999</v>
      </c>
      <c r="AC176" s="2">
        <v>0</v>
      </c>
      <c r="AD176" s="2">
        <v>0</v>
      </c>
      <c r="AE176" s="2">
        <v>0</v>
      </c>
      <c r="AF176" s="2">
        <v>31974536.989999998</v>
      </c>
      <c r="AG176" s="2">
        <v>0</v>
      </c>
      <c r="AH176" s="2">
        <v>0</v>
      </c>
      <c r="AI176" s="2">
        <v>0</v>
      </c>
      <c r="AJ176" s="2">
        <v>126.5797477</v>
      </c>
      <c r="AK176" s="2">
        <v>126.5797477</v>
      </c>
      <c r="AL176" s="2">
        <v>110.83231619999999</v>
      </c>
      <c r="AM176" s="2">
        <v>96.293885470000006</v>
      </c>
      <c r="AN176" s="2">
        <v>121.680049099999</v>
      </c>
      <c r="AO176" s="2">
        <v>121.680049099999</v>
      </c>
      <c r="AP176" s="2">
        <v>104.98288100000001</v>
      </c>
      <c r="AQ176" s="2">
        <v>92.605091389999998</v>
      </c>
      <c r="AR176" s="2">
        <v>69437330.159999996</v>
      </c>
      <c r="AS176" s="2">
        <v>5529821.7460000003</v>
      </c>
      <c r="AT176" s="2">
        <v>64190204.68</v>
      </c>
      <c r="AU176" s="2">
        <v>173069211.40000001</v>
      </c>
      <c r="AV176" s="2">
        <v>1.0672980190000001</v>
      </c>
      <c r="AW176" s="2">
        <v>1.0672980190000001</v>
      </c>
      <c r="AX176" s="2">
        <v>1.0816540649999999</v>
      </c>
      <c r="AY176" s="2">
        <v>1.072091992</v>
      </c>
      <c r="AZ176" s="2">
        <v>1.1641625709999901</v>
      </c>
      <c r="BA176" s="2">
        <v>1.1641625709999901</v>
      </c>
      <c r="BB176" s="2">
        <v>1.1347067870000001</v>
      </c>
      <c r="BC176" s="2">
        <v>1.202785067</v>
      </c>
      <c r="BD176" s="2">
        <v>1.0672742420000001</v>
      </c>
      <c r="BE176" s="2">
        <v>1.0672742420000001</v>
      </c>
      <c r="BF176" s="2">
        <v>1.0816209379999999</v>
      </c>
      <c r="BG176" s="2">
        <v>1.0715523849999999</v>
      </c>
      <c r="BH176" s="2">
        <v>0.15866170499999999</v>
      </c>
      <c r="BI176" s="2">
        <v>0.15866170499999999</v>
      </c>
      <c r="BJ176" s="2">
        <v>0.180514759</v>
      </c>
      <c r="BK176" s="2">
        <v>0.21282462199999999</v>
      </c>
      <c r="BL176" s="2">
        <v>3.5903582999999899E-2</v>
      </c>
      <c r="BM176" s="2">
        <v>3.5903582999999899E-2</v>
      </c>
      <c r="BN176" s="2">
        <v>1.6482926999999901E-2</v>
      </c>
      <c r="BO176" s="2">
        <v>0.238783778999999</v>
      </c>
      <c r="BP176" s="2">
        <v>0.15867292099999999</v>
      </c>
      <c r="BQ176" s="2">
        <v>0.15867292099999999</v>
      </c>
      <c r="BR176" s="2">
        <v>0.18056576799999999</v>
      </c>
      <c r="BS176" s="2">
        <v>0.21254435599999999</v>
      </c>
      <c r="BT176" s="2">
        <v>2.4852400000000002E-4</v>
      </c>
      <c r="BU176" s="2">
        <v>2.4852400000000002E-4</v>
      </c>
      <c r="BV176" s="2">
        <v>6.08156E-4</v>
      </c>
      <c r="BW176" s="2">
        <v>4.3591369999999999E-3</v>
      </c>
      <c r="BX176" s="2">
        <v>108.0149625</v>
      </c>
      <c r="BY176" s="2">
        <v>0</v>
      </c>
      <c r="BZ176" s="2">
        <v>0</v>
      </c>
      <c r="CA176" s="2">
        <v>0</v>
      </c>
      <c r="CB176" s="2">
        <v>33255593.079999998</v>
      </c>
      <c r="CC176" s="2">
        <v>0</v>
      </c>
      <c r="CD176" s="2">
        <v>0</v>
      </c>
      <c r="CE176" s="2">
        <v>0</v>
      </c>
      <c r="CG176" s="2">
        <f t="shared" si="19"/>
        <v>10567911.169360375</v>
      </c>
      <c r="CH176" s="2">
        <f t="shared" si="20"/>
        <v>33255593.079999998</v>
      </c>
      <c r="CI176" s="2">
        <f t="shared" si="21"/>
        <v>2833655.2719999989</v>
      </c>
      <c r="CJ176" s="2">
        <f t="shared" si="22"/>
        <v>384.8493799999988</v>
      </c>
      <c r="CK176" s="2">
        <f t="shared" si="23"/>
        <v>56.806988749999874</v>
      </c>
      <c r="CL176" s="2">
        <f t="shared" si="24"/>
        <v>397.681281300813</v>
      </c>
      <c r="CM176" s="2">
        <f t="shared" si="25"/>
        <v>290.99185784351886</v>
      </c>
      <c r="CN176" s="2">
        <f t="shared" si="26"/>
        <v>2788209.6809999989</v>
      </c>
    </row>
    <row r="177" spans="1:92" x14ac:dyDescent="0.45">
      <c r="A177" s="2">
        <v>35</v>
      </c>
      <c r="B177" s="2" t="s">
        <v>149</v>
      </c>
      <c r="C177" s="2">
        <v>1</v>
      </c>
      <c r="D177" s="2">
        <v>2015</v>
      </c>
      <c r="E177" s="2">
        <v>2013</v>
      </c>
      <c r="F177" s="2">
        <v>0.24467965799999999</v>
      </c>
      <c r="G177" s="2">
        <v>1.3359494E-2</v>
      </c>
      <c r="H177" s="2">
        <v>0.194069456</v>
      </c>
      <c r="I177" s="2">
        <v>0.547891393</v>
      </c>
      <c r="J177" s="2">
        <v>216.1902523</v>
      </c>
      <c r="K177" s="2">
        <v>92.030811319999998</v>
      </c>
      <c r="L177" s="2">
        <v>87.152626290000001</v>
      </c>
      <c r="M177" s="2">
        <v>81.205970679999993</v>
      </c>
      <c r="N177" s="2">
        <v>311829.087</v>
      </c>
      <c r="O177" s="2">
        <v>39995.544999999998</v>
      </c>
      <c r="P177" s="2">
        <v>613524.027999999</v>
      </c>
      <c r="Q177" s="2">
        <v>1858922.926</v>
      </c>
      <c r="R177" s="2">
        <v>1431.9553779999901</v>
      </c>
      <c r="S177" s="2">
        <v>275521102.39999998</v>
      </c>
      <c r="T177" s="2">
        <v>192409</v>
      </c>
      <c r="U177" s="2">
        <v>96.462000000000003</v>
      </c>
      <c r="V177" s="2">
        <v>29869.087189999998</v>
      </c>
      <c r="W177" s="2">
        <v>5.0133800000000004E-4</v>
      </c>
      <c r="X177" s="2">
        <v>12.15681652</v>
      </c>
      <c r="Y177" s="2">
        <v>12.15681652</v>
      </c>
      <c r="Z177" s="2">
        <v>12.63238818</v>
      </c>
      <c r="AA177" s="2">
        <v>6.380028716</v>
      </c>
      <c r="AB177" s="2">
        <v>124.15944099999901</v>
      </c>
      <c r="AC177" s="2">
        <v>0</v>
      </c>
      <c r="AD177" s="2">
        <v>0</v>
      </c>
      <c r="AE177" s="2">
        <v>0</v>
      </c>
      <c r="AF177" s="2">
        <v>38716525.119999997</v>
      </c>
      <c r="AG177" s="2">
        <v>0</v>
      </c>
      <c r="AH177" s="2">
        <v>0</v>
      </c>
      <c r="AI177" s="2">
        <v>0</v>
      </c>
      <c r="AJ177" s="2">
        <v>79.873994799999906</v>
      </c>
      <c r="AK177" s="2">
        <v>79.873994799999906</v>
      </c>
      <c r="AL177" s="2">
        <v>74.520238109999994</v>
      </c>
      <c r="AM177" s="2">
        <v>74.825941959999994</v>
      </c>
      <c r="AN177" s="2">
        <v>92.030811319999998</v>
      </c>
      <c r="AO177" s="2">
        <v>92.030811319999998</v>
      </c>
      <c r="AP177" s="2">
        <v>87.152626290000001</v>
      </c>
      <c r="AQ177" s="2">
        <v>81.205970679999993</v>
      </c>
      <c r="AR177" s="2">
        <v>67414409</v>
      </c>
      <c r="AS177" s="2">
        <v>3680822.4559999998</v>
      </c>
      <c r="AT177" s="2">
        <v>53470230.329999998</v>
      </c>
      <c r="AU177" s="2">
        <v>150955640.59999999</v>
      </c>
      <c r="AV177" s="2">
        <v>1.0672980190000001</v>
      </c>
      <c r="AW177" s="2">
        <v>1.0672980190000001</v>
      </c>
      <c r="AX177" s="2">
        <v>1.0816540649999999</v>
      </c>
      <c r="AY177" s="2">
        <v>1.072091992</v>
      </c>
      <c r="AZ177" s="2">
        <v>1.1641625709999901</v>
      </c>
      <c r="BA177" s="2">
        <v>1.1641625709999901</v>
      </c>
      <c r="BB177" s="2">
        <v>1.1347067870000001</v>
      </c>
      <c r="BC177" s="2">
        <v>1.202785067</v>
      </c>
      <c r="BD177" s="2">
        <v>1.0672742420000001</v>
      </c>
      <c r="BE177" s="2">
        <v>1.0672742420000001</v>
      </c>
      <c r="BF177" s="2">
        <v>1.0816209379999999</v>
      </c>
      <c r="BG177" s="2">
        <v>1.0715523849999999</v>
      </c>
      <c r="BH177" s="2">
        <v>0.15866170499999999</v>
      </c>
      <c r="BI177" s="2">
        <v>0.15866170499999999</v>
      </c>
      <c r="BJ177" s="2">
        <v>0.180514759</v>
      </c>
      <c r="BK177" s="2">
        <v>0.21282462199999999</v>
      </c>
      <c r="BL177" s="2">
        <v>3.5903582999999899E-2</v>
      </c>
      <c r="BM177" s="2">
        <v>3.5903582999999899E-2</v>
      </c>
      <c r="BN177" s="2">
        <v>1.6482926999999901E-2</v>
      </c>
      <c r="BO177" s="2">
        <v>0.238783778999999</v>
      </c>
      <c r="BP177" s="2">
        <v>0.15867292099999999</v>
      </c>
      <c r="BQ177" s="2">
        <v>0.15867292099999999</v>
      </c>
      <c r="BR177" s="2">
        <v>0.18056576799999999</v>
      </c>
      <c r="BS177" s="2">
        <v>0.21254435599999999</v>
      </c>
      <c r="BT177" s="2">
        <v>2.4852400000000002E-4</v>
      </c>
      <c r="BU177" s="2">
        <v>2.4852400000000002E-4</v>
      </c>
      <c r="BV177" s="2">
        <v>6.08156E-4</v>
      </c>
      <c r="BW177" s="2">
        <v>4.3591369999999999E-3</v>
      </c>
      <c r="BX177" s="2">
        <v>124.87115249999999</v>
      </c>
      <c r="BY177" s="2">
        <v>0</v>
      </c>
      <c r="BZ177" s="2">
        <v>0</v>
      </c>
      <c r="CA177" s="2">
        <v>0</v>
      </c>
      <c r="CB177" s="2">
        <v>38938457.479999997</v>
      </c>
      <c r="CC177" s="2">
        <v>0</v>
      </c>
      <c r="CD177" s="2">
        <v>0</v>
      </c>
      <c r="CE177" s="2">
        <v>0</v>
      </c>
      <c r="CG177" s="2">
        <f t="shared" si="19"/>
        <v>7720790.3998336047</v>
      </c>
      <c r="CH177" s="2">
        <f t="shared" si="20"/>
        <v>38938457.479999997</v>
      </c>
      <c r="CI177" s="2">
        <f t="shared" si="21"/>
        <v>2824271.5859999992</v>
      </c>
      <c r="CJ177" s="2">
        <f t="shared" si="22"/>
        <v>389.78635874999998</v>
      </c>
      <c r="CK177" s="2">
        <f t="shared" si="23"/>
        <v>49.994431249999998</v>
      </c>
      <c r="CL177" s="2">
        <f t="shared" si="24"/>
        <v>399.04001821138144</v>
      </c>
      <c r="CM177" s="2">
        <f t="shared" si="25"/>
        <v>289.43914768392369</v>
      </c>
      <c r="CN177" s="2">
        <f t="shared" si="26"/>
        <v>2784276.0409999993</v>
      </c>
    </row>
    <row r="178" spans="1:92" x14ac:dyDescent="0.45">
      <c r="A178" s="2">
        <v>36</v>
      </c>
      <c r="B178" s="2" t="s">
        <v>149</v>
      </c>
      <c r="C178" s="2">
        <v>1</v>
      </c>
      <c r="D178" s="2">
        <v>2016</v>
      </c>
      <c r="E178" s="2">
        <v>2014</v>
      </c>
      <c r="F178" s="2">
        <v>0.26705763899999901</v>
      </c>
      <c r="G178" s="2">
        <v>1.7555852E-2</v>
      </c>
      <c r="H178" s="2">
        <v>0.18652746100000001</v>
      </c>
      <c r="I178" s="2">
        <v>0.52885904799999905</v>
      </c>
      <c r="J178" s="2">
        <v>230.30277749999999</v>
      </c>
      <c r="K178" s="2">
        <v>102.05128149999901</v>
      </c>
      <c r="L178" s="2">
        <v>80.808145330000002</v>
      </c>
      <c r="M178" s="2">
        <v>74.606117580000003</v>
      </c>
      <c r="N178" s="2">
        <v>306871.13099999999</v>
      </c>
      <c r="O178" s="2">
        <v>45525.387000000002</v>
      </c>
      <c r="P178" s="2">
        <v>610854.59600000002</v>
      </c>
      <c r="Q178" s="2">
        <v>1875926.0060000001</v>
      </c>
      <c r="R178" s="2">
        <v>1360.7403380000001</v>
      </c>
      <c r="S178" s="2">
        <v>264636781</v>
      </c>
      <c r="T178" s="2">
        <v>194480</v>
      </c>
      <c r="U178" s="2">
        <v>91.105999999999995</v>
      </c>
      <c r="V178" s="2">
        <v>29501.922610000001</v>
      </c>
      <c r="W178" s="2">
        <v>4.6845900000000001E-4</v>
      </c>
      <c r="X178" s="2">
        <v>10.50986835</v>
      </c>
      <c r="Y178" s="2">
        <v>10.50986835</v>
      </c>
      <c r="Z178" s="2">
        <v>8.5316544249999993</v>
      </c>
      <c r="AA178" s="2">
        <v>6.5455991529999897</v>
      </c>
      <c r="AB178" s="2">
        <v>128.251496</v>
      </c>
      <c r="AC178" s="2">
        <v>0</v>
      </c>
      <c r="AD178" s="2">
        <v>0</v>
      </c>
      <c r="AE178" s="2">
        <v>0</v>
      </c>
      <c r="AF178" s="2">
        <v>39356681.640000001</v>
      </c>
      <c r="AG178" s="2">
        <v>0</v>
      </c>
      <c r="AH178" s="2">
        <v>0</v>
      </c>
      <c r="AI178" s="2">
        <v>0</v>
      </c>
      <c r="AJ178" s="2">
        <v>91.541413149999997</v>
      </c>
      <c r="AK178" s="2">
        <v>91.541413149999997</v>
      </c>
      <c r="AL178" s="2">
        <v>72.276490899999999</v>
      </c>
      <c r="AM178" s="2">
        <v>68.060518419999994</v>
      </c>
      <c r="AN178" s="2">
        <v>102.05128149999901</v>
      </c>
      <c r="AO178" s="2">
        <v>102.05128149999901</v>
      </c>
      <c r="AP178" s="2">
        <v>80.808145330000002</v>
      </c>
      <c r="AQ178" s="2">
        <v>74.606117580000003</v>
      </c>
      <c r="AR178" s="2">
        <v>70673273.810000002</v>
      </c>
      <c r="AS178" s="2">
        <v>4645924.0839999998</v>
      </c>
      <c r="AT178" s="2">
        <v>49362026.969999999</v>
      </c>
      <c r="AU178" s="2">
        <v>139955556.19999999</v>
      </c>
      <c r="AV178" s="2">
        <v>1.0672980190000001</v>
      </c>
      <c r="AW178" s="2">
        <v>1.0672980190000001</v>
      </c>
      <c r="AX178" s="2">
        <v>1.0816540649999999</v>
      </c>
      <c r="AY178" s="2">
        <v>1.072091992</v>
      </c>
      <c r="AZ178" s="2">
        <v>1.1641625709999901</v>
      </c>
      <c r="BA178" s="2">
        <v>1.1641625709999901</v>
      </c>
      <c r="BB178" s="2">
        <v>1.1347067870000001</v>
      </c>
      <c r="BC178" s="2">
        <v>1.202785067</v>
      </c>
      <c r="BD178" s="2">
        <v>1.0672742420000001</v>
      </c>
      <c r="BE178" s="2">
        <v>1.0672742420000001</v>
      </c>
      <c r="BF178" s="2">
        <v>1.0816209379999999</v>
      </c>
      <c r="BG178" s="2">
        <v>1.0715523849999999</v>
      </c>
      <c r="BH178" s="2">
        <v>0.15866170499999999</v>
      </c>
      <c r="BI178" s="2">
        <v>0.15866170499999999</v>
      </c>
      <c r="BJ178" s="2">
        <v>0.180514759</v>
      </c>
      <c r="BK178" s="2">
        <v>0.21282462199999999</v>
      </c>
      <c r="BL178" s="2">
        <v>3.5903582999999899E-2</v>
      </c>
      <c r="BM178" s="2">
        <v>3.5903582999999899E-2</v>
      </c>
      <c r="BN178" s="2">
        <v>1.6482926999999901E-2</v>
      </c>
      <c r="BO178" s="2">
        <v>0.238783778999999</v>
      </c>
      <c r="BP178" s="2">
        <v>0.15867292099999999</v>
      </c>
      <c r="BQ178" s="2">
        <v>0.15867292099999999</v>
      </c>
      <c r="BR178" s="2">
        <v>0.18056576799999999</v>
      </c>
      <c r="BS178" s="2">
        <v>0.21254435599999999</v>
      </c>
      <c r="BT178" s="2">
        <v>2.4852400000000002E-4</v>
      </c>
      <c r="BU178" s="2">
        <v>2.4852400000000002E-4</v>
      </c>
      <c r="BV178" s="2">
        <v>6.08156E-4</v>
      </c>
      <c r="BW178" s="2">
        <v>4.3591369999999999E-3</v>
      </c>
      <c r="BX178" s="2">
        <v>138.7734476</v>
      </c>
      <c r="BY178" s="2">
        <v>0</v>
      </c>
      <c r="BZ178" s="2">
        <v>0</v>
      </c>
      <c r="CA178" s="2">
        <v>0</v>
      </c>
      <c r="CB178" s="2">
        <v>42585564.810000002</v>
      </c>
      <c r="CC178" s="2">
        <v>0</v>
      </c>
      <c r="CD178" s="2">
        <v>0</v>
      </c>
      <c r="CE178" s="2">
        <v>0</v>
      </c>
      <c r="CG178" s="2">
        <f t="shared" si="19"/>
        <v>7352063.2081748946</v>
      </c>
      <c r="CH178" s="2">
        <f t="shared" si="20"/>
        <v>42585564.810000002</v>
      </c>
      <c r="CI178" s="2">
        <f t="shared" si="21"/>
        <v>2839177.12</v>
      </c>
      <c r="CJ178" s="2">
        <f t="shared" si="22"/>
        <v>383.58891375000002</v>
      </c>
      <c r="CK178" s="2">
        <f t="shared" si="23"/>
        <v>56.906733750000001</v>
      </c>
      <c r="CL178" s="2">
        <f t="shared" si="24"/>
        <v>397.3038022764228</v>
      </c>
      <c r="CM178" s="2">
        <f t="shared" si="25"/>
        <v>292.08657158427405</v>
      </c>
      <c r="CN178" s="2">
        <f t="shared" si="26"/>
        <v>2793651.733</v>
      </c>
    </row>
    <row r="179" spans="1:92" x14ac:dyDescent="0.45">
      <c r="A179" s="2">
        <v>37</v>
      </c>
      <c r="B179" s="2" t="s">
        <v>149</v>
      </c>
      <c r="C179" s="2">
        <v>1</v>
      </c>
      <c r="D179" s="2">
        <v>2017</v>
      </c>
      <c r="E179" s="2">
        <v>2015</v>
      </c>
      <c r="F179" s="2">
        <v>0.25580739699999999</v>
      </c>
      <c r="G179" s="2">
        <v>1.43143E-2</v>
      </c>
      <c r="H179" s="2">
        <v>0.17905499799999999</v>
      </c>
      <c r="I179" s="2">
        <v>0.55082330499999999</v>
      </c>
      <c r="J179" s="2">
        <v>222.9791888</v>
      </c>
      <c r="K179" s="2">
        <v>80.560264399999994</v>
      </c>
      <c r="L179" s="2">
        <v>77.784210329999993</v>
      </c>
      <c r="M179" s="2">
        <v>77.821582370000002</v>
      </c>
      <c r="N179" s="2">
        <v>313992.44699999999</v>
      </c>
      <c r="O179" s="2">
        <v>48631.722999999998</v>
      </c>
      <c r="P179" s="2">
        <v>630036.10199999996</v>
      </c>
      <c r="Q179" s="2">
        <v>1937236.68199999</v>
      </c>
      <c r="R179" s="2">
        <v>1390.575544</v>
      </c>
      <c r="S179" s="2">
        <v>273697250.30000001</v>
      </c>
      <c r="T179" s="2">
        <v>196823</v>
      </c>
      <c r="U179" s="2">
        <v>104.18799999999899</v>
      </c>
      <c r="V179" s="2">
        <v>30356.006589999899</v>
      </c>
      <c r="W179" s="2">
        <v>5.2934900000000003E-4</v>
      </c>
      <c r="X179" s="2">
        <v>7.4118247879999997</v>
      </c>
      <c r="Y179" s="2">
        <v>7.4118247879999997</v>
      </c>
      <c r="Z179" s="2">
        <v>6.1595593869999998</v>
      </c>
      <c r="AA179" s="2">
        <v>3.345040461</v>
      </c>
      <c r="AB179" s="2">
        <v>142.41892440000001</v>
      </c>
      <c r="AC179" s="2">
        <v>0</v>
      </c>
      <c r="AD179" s="2">
        <v>0</v>
      </c>
      <c r="AE179" s="2">
        <v>0</v>
      </c>
      <c r="AF179" s="2">
        <v>44718466.579999998</v>
      </c>
      <c r="AG179" s="2">
        <v>0</v>
      </c>
      <c r="AH179" s="2">
        <v>0</v>
      </c>
      <c r="AI179" s="2">
        <v>0</v>
      </c>
      <c r="AJ179" s="2">
        <v>73.148439609999997</v>
      </c>
      <c r="AK179" s="2">
        <v>73.148439609999997</v>
      </c>
      <c r="AL179" s="2">
        <v>71.624650950000003</v>
      </c>
      <c r="AM179" s="2">
        <v>74.476541909999995</v>
      </c>
      <c r="AN179" s="2">
        <v>80.560264399999994</v>
      </c>
      <c r="AO179" s="2">
        <v>80.560264399999994</v>
      </c>
      <c r="AP179" s="2">
        <v>77.784210329999993</v>
      </c>
      <c r="AQ179" s="2">
        <v>77.821582370000002</v>
      </c>
      <c r="AR179" s="2">
        <v>70013781.129999995</v>
      </c>
      <c r="AS179" s="2">
        <v>3917784.463</v>
      </c>
      <c r="AT179" s="2">
        <v>49006860.68</v>
      </c>
      <c r="AU179" s="2">
        <v>150758824</v>
      </c>
      <c r="AV179" s="2">
        <v>1.0672980190000001</v>
      </c>
      <c r="AW179" s="2">
        <v>1.0672980190000001</v>
      </c>
      <c r="AX179" s="2">
        <v>1.0816540649999999</v>
      </c>
      <c r="AY179" s="2">
        <v>1.072091992</v>
      </c>
      <c r="AZ179" s="2">
        <v>1.1641625709999901</v>
      </c>
      <c r="BA179" s="2">
        <v>1.1641625709999901</v>
      </c>
      <c r="BB179" s="2">
        <v>1.1347067870000001</v>
      </c>
      <c r="BC179" s="2">
        <v>1.202785067</v>
      </c>
      <c r="BD179" s="2">
        <v>1.0672742420000001</v>
      </c>
      <c r="BE179" s="2">
        <v>1.0672742420000001</v>
      </c>
      <c r="BF179" s="2">
        <v>1.0816209379999999</v>
      </c>
      <c r="BG179" s="2">
        <v>1.0715523849999999</v>
      </c>
      <c r="BH179" s="2">
        <v>0.15866170499999999</v>
      </c>
      <c r="BI179" s="2">
        <v>0.15866170499999999</v>
      </c>
      <c r="BJ179" s="2">
        <v>0.180514759</v>
      </c>
      <c r="BK179" s="2">
        <v>0.21282462199999999</v>
      </c>
      <c r="BL179" s="2">
        <v>3.5903582999999899E-2</v>
      </c>
      <c r="BM179" s="2">
        <v>3.5903582999999899E-2</v>
      </c>
      <c r="BN179" s="2">
        <v>1.6482926999999901E-2</v>
      </c>
      <c r="BO179" s="2">
        <v>0.238783778999999</v>
      </c>
      <c r="BP179" s="2">
        <v>0.15867292099999999</v>
      </c>
      <c r="BQ179" s="2">
        <v>0.15867292099999999</v>
      </c>
      <c r="BR179" s="2">
        <v>0.18056576799999999</v>
      </c>
      <c r="BS179" s="2">
        <v>0.21254435599999999</v>
      </c>
      <c r="BT179" s="2">
        <v>2.4852400000000002E-4</v>
      </c>
      <c r="BU179" s="2">
        <v>2.4852400000000002E-4</v>
      </c>
      <c r="BV179" s="2">
        <v>6.08156E-4</v>
      </c>
      <c r="BW179" s="2">
        <v>4.3591369999999999E-3</v>
      </c>
      <c r="BX179" s="2">
        <v>147.0038342</v>
      </c>
      <c r="BY179" s="2">
        <v>0</v>
      </c>
      <c r="BZ179" s="2">
        <v>0</v>
      </c>
      <c r="CA179" s="2">
        <v>0</v>
      </c>
      <c r="CB179" s="2">
        <v>46158093.609999999</v>
      </c>
      <c r="CC179" s="2">
        <v>0</v>
      </c>
      <c r="CD179" s="2">
        <v>0</v>
      </c>
      <c r="CE179" s="2">
        <v>0</v>
      </c>
      <c r="CG179" s="2">
        <f t="shared" si="19"/>
        <v>7818212.5177429076</v>
      </c>
      <c r="CH179" s="2">
        <f t="shared" si="20"/>
        <v>46158093.609999999</v>
      </c>
      <c r="CI179" s="2">
        <f t="shared" si="21"/>
        <v>2929896.9539999897</v>
      </c>
      <c r="CJ179" s="2">
        <f t="shared" si="22"/>
        <v>392.49055874999999</v>
      </c>
      <c r="CK179" s="2">
        <f t="shared" si="23"/>
        <v>60.789653749999999</v>
      </c>
      <c r="CL179" s="2">
        <f t="shared" si="24"/>
        <v>409.77957853658535</v>
      </c>
      <c r="CM179" s="2">
        <f t="shared" si="25"/>
        <v>301.63280373686104</v>
      </c>
      <c r="CN179" s="2">
        <f t="shared" si="26"/>
        <v>2881265.2309999899</v>
      </c>
    </row>
    <row r="180" spans="1:92" x14ac:dyDescent="0.45">
      <c r="A180" s="2">
        <v>38</v>
      </c>
      <c r="B180" s="2" t="s">
        <v>149</v>
      </c>
      <c r="C180" s="2">
        <v>1</v>
      </c>
      <c r="D180" s="2">
        <v>2018</v>
      </c>
      <c r="E180" s="2">
        <v>2016</v>
      </c>
      <c r="F180" s="2">
        <v>0.284532065</v>
      </c>
      <c r="G180" s="2">
        <v>1.72364489999999E-2</v>
      </c>
      <c r="H180" s="2">
        <v>0.17668526000000001</v>
      </c>
      <c r="I180" s="2">
        <v>0.52154622699999997</v>
      </c>
      <c r="J180" s="2">
        <v>226.05581469999899</v>
      </c>
      <c r="K180" s="2">
        <v>90.834112610000005</v>
      </c>
      <c r="L180" s="2">
        <v>70.20743057</v>
      </c>
      <c r="M180" s="2">
        <v>67.351295910000005</v>
      </c>
      <c r="N180" s="2">
        <v>316068.63</v>
      </c>
      <c r="O180" s="2">
        <v>47650.195</v>
      </c>
      <c r="P180" s="2">
        <v>631950.55700000003</v>
      </c>
      <c r="Q180" s="2">
        <v>1944521.334</v>
      </c>
      <c r="R180" s="2">
        <v>1259.137604</v>
      </c>
      <c r="S180" s="2">
        <v>251111071.5</v>
      </c>
      <c r="T180" s="2">
        <v>199431</v>
      </c>
      <c r="U180" s="2">
        <v>95.634</v>
      </c>
      <c r="V180" s="2">
        <v>30894.35786</v>
      </c>
      <c r="W180" s="2">
        <v>4.7953399999999999E-4</v>
      </c>
      <c r="X180" s="2">
        <v>15.715631030000001</v>
      </c>
      <c r="Y180" s="2">
        <v>15.715631030000001</v>
      </c>
      <c r="Z180" s="2">
        <v>7.9546831479999902</v>
      </c>
      <c r="AA180" s="2">
        <v>6.0624537910000003</v>
      </c>
      <c r="AB180" s="2">
        <v>135.22170209999999</v>
      </c>
      <c r="AC180" s="2">
        <v>0</v>
      </c>
      <c r="AD180" s="2">
        <v>0</v>
      </c>
      <c r="AE180" s="2">
        <v>0</v>
      </c>
      <c r="AF180" s="2">
        <v>42739338.140000001</v>
      </c>
      <c r="AG180" s="2">
        <v>0</v>
      </c>
      <c r="AH180" s="2">
        <v>0</v>
      </c>
      <c r="AI180" s="2">
        <v>0</v>
      </c>
      <c r="AJ180" s="2">
        <v>75.118481579999994</v>
      </c>
      <c r="AK180" s="2">
        <v>75.118481579999994</v>
      </c>
      <c r="AL180" s="2">
        <v>62.252747429999999</v>
      </c>
      <c r="AM180" s="2">
        <v>61.288842119999998</v>
      </c>
      <c r="AN180" s="2">
        <v>90.834112610000005</v>
      </c>
      <c r="AO180" s="2">
        <v>90.834112610000005</v>
      </c>
      <c r="AP180" s="2">
        <v>70.20743057</v>
      </c>
      <c r="AQ180" s="2">
        <v>67.351295910000005</v>
      </c>
      <c r="AR180" s="2">
        <v>71449151.670000002</v>
      </c>
      <c r="AS180" s="2">
        <v>4328263.1780000003</v>
      </c>
      <c r="AT180" s="2">
        <v>44367624.859999999</v>
      </c>
      <c r="AU180" s="2">
        <v>130966031.8</v>
      </c>
      <c r="AV180" s="2">
        <v>1.0672980190000001</v>
      </c>
      <c r="AW180" s="2">
        <v>1.0672980190000001</v>
      </c>
      <c r="AX180" s="2">
        <v>1.0816540649999999</v>
      </c>
      <c r="AY180" s="2">
        <v>1.072091992</v>
      </c>
      <c r="AZ180" s="2">
        <v>1.1641625709999901</v>
      </c>
      <c r="BA180" s="2">
        <v>1.1641625709999901</v>
      </c>
      <c r="BB180" s="2">
        <v>1.1347067870000001</v>
      </c>
      <c r="BC180" s="2">
        <v>1.202785067</v>
      </c>
      <c r="BD180" s="2">
        <v>1.0672742420000001</v>
      </c>
      <c r="BE180" s="2">
        <v>1.0672742420000001</v>
      </c>
      <c r="BF180" s="2">
        <v>1.0816209379999999</v>
      </c>
      <c r="BG180" s="2">
        <v>1.0715523849999999</v>
      </c>
      <c r="BH180" s="2">
        <v>0.15866170499999999</v>
      </c>
      <c r="BI180" s="2">
        <v>0.15866170499999999</v>
      </c>
      <c r="BJ180" s="2">
        <v>0.180514759</v>
      </c>
      <c r="BK180" s="2">
        <v>0.21282462199999999</v>
      </c>
      <c r="BL180" s="2">
        <v>3.5903582999999899E-2</v>
      </c>
      <c r="BM180" s="2">
        <v>3.5903582999999899E-2</v>
      </c>
      <c r="BN180" s="2">
        <v>1.6482926999999901E-2</v>
      </c>
      <c r="BO180" s="2">
        <v>0.238783778999999</v>
      </c>
      <c r="BP180" s="2">
        <v>0.15867292099999999</v>
      </c>
      <c r="BQ180" s="2">
        <v>0.15867292099999999</v>
      </c>
      <c r="BR180" s="2">
        <v>0.18056576799999999</v>
      </c>
      <c r="BS180" s="2">
        <v>0.21254435599999999</v>
      </c>
      <c r="BT180" s="2">
        <v>2.4852400000000002E-4</v>
      </c>
      <c r="BU180" s="2">
        <v>2.4852400000000002E-4</v>
      </c>
      <c r="BV180" s="2">
        <v>6.08156E-4</v>
      </c>
      <c r="BW180" s="2">
        <v>4.3591369999999999E-3</v>
      </c>
      <c r="BX180" s="2">
        <v>155.41779119999899</v>
      </c>
      <c r="BY180" s="2">
        <v>0</v>
      </c>
      <c r="BZ180" s="2">
        <v>0</v>
      </c>
      <c r="CA180" s="2">
        <v>0</v>
      </c>
      <c r="CB180" s="2">
        <v>49122688.350000001</v>
      </c>
      <c r="CC180" s="2">
        <v>0</v>
      </c>
      <c r="CD180" s="2">
        <v>0</v>
      </c>
      <c r="CE180" s="2">
        <v>0</v>
      </c>
      <c r="CG180" s="2">
        <f t="shared" si="19"/>
        <v>6702868.3673398737</v>
      </c>
      <c r="CH180" s="2">
        <f t="shared" si="20"/>
        <v>49122688.350000001</v>
      </c>
      <c r="CI180" s="2">
        <f t="shared" si="21"/>
        <v>2940190.716</v>
      </c>
      <c r="CJ180" s="2">
        <f t="shared" si="22"/>
        <v>395.08578749999998</v>
      </c>
      <c r="CK180" s="2">
        <f t="shared" si="23"/>
        <v>59.562743750000003</v>
      </c>
      <c r="CL180" s="2">
        <f t="shared" si="24"/>
        <v>411.02475252032525</v>
      </c>
      <c r="CM180" s="2">
        <f t="shared" si="25"/>
        <v>302.76704305177111</v>
      </c>
      <c r="CN180" s="2">
        <f t="shared" si="26"/>
        <v>2892540.5210000002</v>
      </c>
    </row>
    <row r="181" spans="1:92" x14ac:dyDescent="0.45">
      <c r="A181" s="2">
        <v>39</v>
      </c>
      <c r="B181" s="2" t="s">
        <v>149</v>
      </c>
      <c r="C181" s="2">
        <v>1</v>
      </c>
      <c r="D181" s="2">
        <v>2019</v>
      </c>
      <c r="E181" s="2">
        <v>2017</v>
      </c>
      <c r="F181" s="2">
        <v>0.32742195899999998</v>
      </c>
      <c r="G181" s="2">
        <v>2.6528381E-2</v>
      </c>
      <c r="H181" s="2">
        <v>0.201750603</v>
      </c>
      <c r="I181" s="2">
        <v>0.444299057</v>
      </c>
      <c r="J181" s="2">
        <v>264.0489116</v>
      </c>
      <c r="K181" s="2">
        <v>130.06180359999999</v>
      </c>
      <c r="L181" s="2">
        <v>80.933948310000005</v>
      </c>
      <c r="M181" s="2">
        <v>57.645576269999999</v>
      </c>
      <c r="N181" s="2">
        <v>316487.65000000002</v>
      </c>
      <c r="O181" s="2">
        <v>52058.82</v>
      </c>
      <c r="P181" s="2">
        <v>636234.85800000001</v>
      </c>
      <c r="Q181" s="2">
        <v>1967173.898</v>
      </c>
      <c r="R181" s="2">
        <v>1261.8080210000001</v>
      </c>
      <c r="S181" s="2">
        <v>255230955.59999999</v>
      </c>
      <c r="T181" s="2">
        <v>202274</v>
      </c>
      <c r="U181" s="2">
        <v>104.714</v>
      </c>
      <c r="V181" s="2">
        <v>30665.493579999998</v>
      </c>
      <c r="W181" s="2">
        <v>5.1768400000000003E-4</v>
      </c>
      <c r="X181" s="2">
        <v>2.3218223079999998</v>
      </c>
      <c r="Y181" s="2">
        <v>2.3218223079999998</v>
      </c>
      <c r="Z181" s="2">
        <v>3.6457740959999998</v>
      </c>
      <c r="AA181" s="2">
        <v>4.0191651080000002</v>
      </c>
      <c r="AB181" s="2">
        <v>133.98710800000001</v>
      </c>
      <c r="AC181" s="2">
        <v>0</v>
      </c>
      <c r="AD181" s="2">
        <v>0</v>
      </c>
      <c r="AE181" s="2">
        <v>0</v>
      </c>
      <c r="AF181" s="2">
        <v>42405264.93</v>
      </c>
      <c r="AG181" s="2">
        <v>0</v>
      </c>
      <c r="AH181" s="2">
        <v>0</v>
      </c>
      <c r="AI181" s="2">
        <v>0</v>
      </c>
      <c r="AJ181" s="2">
        <v>127.7399813</v>
      </c>
      <c r="AK181" s="2">
        <v>127.7399813</v>
      </c>
      <c r="AL181" s="2">
        <v>77.288174209999994</v>
      </c>
      <c r="AM181" s="2">
        <v>53.626411160000004</v>
      </c>
      <c r="AN181" s="2">
        <v>130.06180359999999</v>
      </c>
      <c r="AO181" s="2">
        <v>130.06180359999999</v>
      </c>
      <c r="AP181" s="2">
        <v>80.933948310000005</v>
      </c>
      <c r="AQ181" s="2">
        <v>57.645576269999999</v>
      </c>
      <c r="AR181" s="2">
        <v>83568219.519999996</v>
      </c>
      <c r="AS181" s="2">
        <v>6770864.0240000002</v>
      </c>
      <c r="AT181" s="2">
        <v>51492999.109999999</v>
      </c>
      <c r="AU181" s="2">
        <v>113398873</v>
      </c>
      <c r="AV181" s="2">
        <v>1.0672980190000001</v>
      </c>
      <c r="AW181" s="2">
        <v>1.0672980190000001</v>
      </c>
      <c r="AX181" s="2">
        <v>1.0816540649999999</v>
      </c>
      <c r="AY181" s="2">
        <v>1.072091992</v>
      </c>
      <c r="AZ181" s="2">
        <v>1.1641625709999901</v>
      </c>
      <c r="BA181" s="2">
        <v>1.1641625709999901</v>
      </c>
      <c r="BB181" s="2">
        <v>1.1347067870000001</v>
      </c>
      <c r="BC181" s="2">
        <v>1.202785067</v>
      </c>
      <c r="BD181" s="2">
        <v>1.0672742420000001</v>
      </c>
      <c r="BE181" s="2">
        <v>1.0672742420000001</v>
      </c>
      <c r="BF181" s="2">
        <v>1.0816209379999999</v>
      </c>
      <c r="BG181" s="2">
        <v>1.0715523849999999</v>
      </c>
      <c r="BH181" s="2">
        <v>0.15866170499999999</v>
      </c>
      <c r="BI181" s="2">
        <v>0.15866170499999999</v>
      </c>
      <c r="BJ181" s="2">
        <v>0.180514759</v>
      </c>
      <c r="BK181" s="2">
        <v>0.21282462199999999</v>
      </c>
      <c r="BL181" s="2">
        <v>3.5903582999999899E-2</v>
      </c>
      <c r="BM181" s="2">
        <v>3.5903582999999899E-2</v>
      </c>
      <c r="BN181" s="2">
        <v>1.6482926999999901E-2</v>
      </c>
      <c r="BO181" s="2">
        <v>0.238783778999999</v>
      </c>
      <c r="BP181" s="2">
        <v>0.15867292099999999</v>
      </c>
      <c r="BQ181" s="2">
        <v>0.15867292099999999</v>
      </c>
      <c r="BR181" s="2">
        <v>0.18056576799999999</v>
      </c>
      <c r="BS181" s="2">
        <v>0.21254435599999999</v>
      </c>
      <c r="BT181" s="2">
        <v>2.4852400000000002E-4</v>
      </c>
      <c r="BU181" s="2">
        <v>2.4852400000000002E-4</v>
      </c>
      <c r="BV181" s="2">
        <v>6.08156E-4</v>
      </c>
      <c r="BW181" s="2">
        <v>4.3591369999999999E-3</v>
      </c>
      <c r="BX181" s="2">
        <v>150.64252490000001</v>
      </c>
      <c r="BY181" s="2">
        <v>0</v>
      </c>
      <c r="BZ181" s="2">
        <v>0</v>
      </c>
      <c r="CA181" s="2">
        <v>0</v>
      </c>
      <c r="CB181" s="2">
        <v>47676498.68</v>
      </c>
      <c r="CC181" s="2">
        <v>0</v>
      </c>
      <c r="CD181" s="2">
        <v>0</v>
      </c>
      <c r="CE181" s="2">
        <v>0</v>
      </c>
      <c r="CG181" s="2">
        <f t="shared" si="19"/>
        <v>7172250.2676452938</v>
      </c>
      <c r="CH181" s="2">
        <f t="shared" si="20"/>
        <v>47676498.68</v>
      </c>
      <c r="CI181" s="2">
        <f t="shared" si="21"/>
        <v>2971955.2259999998</v>
      </c>
      <c r="CJ181" s="2">
        <f t="shared" si="22"/>
        <v>395.60956250000004</v>
      </c>
      <c r="CK181" s="2">
        <f t="shared" si="23"/>
        <v>65.073525000000004</v>
      </c>
      <c r="CL181" s="2">
        <f t="shared" si="24"/>
        <v>413.81128975609755</v>
      </c>
      <c r="CM181" s="2">
        <f t="shared" si="25"/>
        <v>306.2941063448813</v>
      </c>
      <c r="CN181" s="2">
        <f t="shared" si="26"/>
        <v>2919896.406</v>
      </c>
    </row>
    <row r="182" spans="1:92" x14ac:dyDescent="0.45">
      <c r="A182" s="2">
        <v>222</v>
      </c>
      <c r="B182" s="2" t="s">
        <v>149</v>
      </c>
      <c r="C182" s="2">
        <v>1</v>
      </c>
      <c r="D182" s="2">
        <v>2020</v>
      </c>
      <c r="E182" s="2">
        <v>2018</v>
      </c>
      <c r="F182" s="2">
        <v>0.25173644101401599</v>
      </c>
      <c r="G182" s="2">
        <v>2.1964673162167801E-2</v>
      </c>
      <c r="H182" s="2">
        <v>0.21123482353995199</v>
      </c>
      <c r="I182" s="2">
        <v>0.51506406228386303</v>
      </c>
      <c r="J182" s="2">
        <v>287.72462626678799</v>
      </c>
      <c r="K182" s="2">
        <v>138.906443796134</v>
      </c>
      <c r="L182" s="2">
        <v>111.180937352043</v>
      </c>
      <c r="M182" s="2">
        <v>87.712337379612293</v>
      </c>
      <c r="N182" s="2">
        <v>310721.68808836601</v>
      </c>
      <c r="O182" s="2">
        <v>51368.446647705998</v>
      </c>
      <c r="P182" s="2">
        <v>617204.75859495101</v>
      </c>
      <c r="Q182" s="2">
        <v>1907632.20278066</v>
      </c>
      <c r="R182" s="2">
        <v>1594.88961958347</v>
      </c>
      <c r="S182" s="2">
        <v>324858384.84746498</v>
      </c>
      <c r="T182" s="2">
        <v>203687.064520682</v>
      </c>
      <c r="U182" s="2">
        <v>104.714</v>
      </c>
      <c r="V182" s="2">
        <v>31026.4755845699</v>
      </c>
      <c r="W182" s="2">
        <v>5.1406751496818799E-4</v>
      </c>
      <c r="X182" s="2">
        <v>8.7586862595073391</v>
      </c>
      <c r="Y182" s="2">
        <v>8.7586862595073391</v>
      </c>
      <c r="Z182" s="2">
        <v>8.3930489229980108</v>
      </c>
      <c r="AA182" s="2">
        <v>5.8981478938910996</v>
      </c>
      <c r="AB182" s="2">
        <v>148.818182470653</v>
      </c>
      <c r="AC182" s="2">
        <v>0</v>
      </c>
      <c r="AD182" s="2">
        <v>0</v>
      </c>
      <c r="AE182" s="2">
        <v>0</v>
      </c>
      <c r="AF182" s="2">
        <v>38617448.932375997</v>
      </c>
      <c r="AG182" s="2">
        <v>0</v>
      </c>
      <c r="AH182" s="2">
        <v>0</v>
      </c>
      <c r="AI182" s="2">
        <v>0</v>
      </c>
      <c r="AJ182" s="2">
        <v>130.14775753662701</v>
      </c>
      <c r="AK182" s="2">
        <v>130.14775753662701</v>
      </c>
      <c r="AL182" s="2">
        <v>102.787888429045</v>
      </c>
      <c r="AM182" s="2">
        <v>81.814189485721201</v>
      </c>
      <c r="AN182" s="2">
        <v>138.906443796134</v>
      </c>
      <c r="AO182" s="2">
        <v>138.906443796134</v>
      </c>
      <c r="AP182" s="2">
        <v>111.180937352043</v>
      </c>
      <c r="AQ182" s="2">
        <v>87.712337379612293</v>
      </c>
      <c r="AR182" s="2">
        <v>81778693.635062695</v>
      </c>
      <c r="AS182" s="2">
        <v>7135408.24716431</v>
      </c>
      <c r="AT182" s="2">
        <v>68621403.598728403</v>
      </c>
      <c r="AU182" s="2">
        <v>167322879.36651</v>
      </c>
      <c r="AV182" s="2">
        <v>1.06477021115546</v>
      </c>
      <c r="AW182" s="2">
        <v>1.06477021115546</v>
      </c>
      <c r="AX182" s="2">
        <v>1.07744819992423</v>
      </c>
      <c r="AY182" s="2">
        <v>1.0678735328637901</v>
      </c>
      <c r="AZ182" s="2">
        <v>1.16140534740649</v>
      </c>
      <c r="BA182" s="2">
        <v>1.16140534740649</v>
      </c>
      <c r="BB182" s="2">
        <v>1.1302946336127899</v>
      </c>
      <c r="BC182" s="2">
        <v>1.1980523577804201</v>
      </c>
      <c r="BD182" s="2">
        <v>1.06474649046933</v>
      </c>
      <c r="BE182" s="2">
        <v>1.06474649046933</v>
      </c>
      <c r="BF182" s="2">
        <v>1.0774152017340699</v>
      </c>
      <c r="BG182" s="2">
        <v>1.06733604910517</v>
      </c>
      <c r="BH182" s="2">
        <v>0.15866170499999999</v>
      </c>
      <c r="BI182" s="2">
        <v>0.15866170499999999</v>
      </c>
      <c r="BJ182" s="2">
        <v>0.180514759</v>
      </c>
      <c r="BK182" s="2">
        <v>0.21282462199999999</v>
      </c>
      <c r="BL182" s="2">
        <v>3.5903582999999899E-2</v>
      </c>
      <c r="BM182" s="2">
        <v>3.5903582999999899E-2</v>
      </c>
      <c r="BN182" s="2">
        <v>1.6482926999999901E-2</v>
      </c>
      <c r="BO182" s="2">
        <v>0.238783778999999</v>
      </c>
      <c r="BP182" s="2">
        <v>0.15867292099999999</v>
      </c>
      <c r="BQ182" s="2">
        <v>0.15867292099999999</v>
      </c>
      <c r="BR182" s="2">
        <v>0.18056576799999999</v>
      </c>
      <c r="BS182" s="2">
        <v>0.21254435599999999</v>
      </c>
      <c r="BT182" s="2">
        <v>2.4852400000000002E-4</v>
      </c>
      <c r="BU182" s="2">
        <v>2.4852400000000002E-4</v>
      </c>
      <c r="BV182" s="2">
        <v>6.08156E-4</v>
      </c>
      <c r="BW182" s="2">
        <v>4.3591369999999999E-3</v>
      </c>
      <c r="BX182" s="2">
        <v>158.48481607982299</v>
      </c>
      <c r="BY182" s="2">
        <v>0</v>
      </c>
      <c r="BZ182" s="2">
        <v>0</v>
      </c>
      <c r="CA182" s="2">
        <v>0</v>
      </c>
      <c r="CB182" s="2">
        <v>50158487.001785502</v>
      </c>
      <c r="CC182" s="2">
        <v>0</v>
      </c>
      <c r="CD182" s="2">
        <v>0</v>
      </c>
      <c r="CE182" s="2">
        <v>0</v>
      </c>
      <c r="CG182" s="2">
        <f t="shared" si="19"/>
        <v>9065407.4646403752</v>
      </c>
      <c r="CH182" s="2">
        <f t="shared" si="20"/>
        <v>50158487.001785502</v>
      </c>
      <c r="CI182" s="2">
        <f t="shared" si="21"/>
        <v>2886927.0961116832</v>
      </c>
      <c r="CJ182" s="2">
        <f t="shared" si="22"/>
        <v>388.4021101104575</v>
      </c>
      <c r="CK182" s="2">
        <f t="shared" si="23"/>
        <v>64.210558309632503</v>
      </c>
      <c r="CL182" s="2">
        <f t="shared" si="24"/>
        <v>401.43398933004943</v>
      </c>
      <c r="CM182" s="2">
        <f t="shared" si="25"/>
        <v>297.0233091133764</v>
      </c>
      <c r="CN182" s="2">
        <f t="shared" si="26"/>
        <v>2835558.6494639767</v>
      </c>
    </row>
    <row r="183" spans="1:92" x14ac:dyDescent="0.45">
      <c r="A183" s="2">
        <v>244</v>
      </c>
      <c r="B183" s="2" t="s">
        <v>149</v>
      </c>
      <c r="C183" s="2">
        <v>1</v>
      </c>
      <c r="D183" s="2">
        <v>2021</v>
      </c>
      <c r="E183" s="2">
        <v>2019</v>
      </c>
      <c r="F183" s="2">
        <v>0.26603496149938499</v>
      </c>
      <c r="G183" s="2">
        <v>2.15472943283114E-2</v>
      </c>
      <c r="H183" s="2">
        <v>0.207185568557302</v>
      </c>
      <c r="I183" s="2">
        <v>0.505232175615</v>
      </c>
      <c r="J183" s="2">
        <v>279.96171790181802</v>
      </c>
      <c r="K183" s="2">
        <v>138.577455273684</v>
      </c>
      <c r="L183" s="2">
        <v>110.74862536188699</v>
      </c>
      <c r="M183" s="2">
        <v>87.367207564505193</v>
      </c>
      <c r="N183" s="2">
        <v>313638.51920734398</v>
      </c>
      <c r="O183" s="2">
        <v>51760.4003880909</v>
      </c>
      <c r="P183" s="2">
        <v>622757.006333636</v>
      </c>
      <c r="Q183" s="2">
        <v>1925041.12068717</v>
      </c>
      <c r="R183" s="2">
        <v>1622.97051277641</v>
      </c>
      <c r="S183" s="2">
        <v>332887482.78266001</v>
      </c>
      <c r="T183" s="2">
        <v>205110.00055890699</v>
      </c>
      <c r="U183" s="2">
        <v>104.714</v>
      </c>
      <c r="V183" s="2">
        <v>31391.706925850602</v>
      </c>
      <c r="W183" s="2">
        <v>5.1047629431384396E-4</v>
      </c>
      <c r="X183" s="2">
        <v>8.4296977370573796</v>
      </c>
      <c r="Y183" s="2">
        <v>8.4296977370573796</v>
      </c>
      <c r="Z183" s="2">
        <v>7.9607369328425399</v>
      </c>
      <c r="AA183" s="2">
        <v>5.5530180787839898</v>
      </c>
      <c r="AB183" s="2">
        <v>141.384262628134</v>
      </c>
      <c r="AC183" s="2">
        <v>0</v>
      </c>
      <c r="AD183" s="2">
        <v>0</v>
      </c>
      <c r="AE183" s="2">
        <v>0</v>
      </c>
      <c r="AF183" s="2">
        <v>45096480.798152097</v>
      </c>
      <c r="AG183" s="2">
        <v>0</v>
      </c>
      <c r="AH183" s="2">
        <v>0</v>
      </c>
      <c r="AI183" s="2">
        <v>0</v>
      </c>
      <c r="AJ183" s="2">
        <v>130.14775753662701</v>
      </c>
      <c r="AK183" s="2">
        <v>130.14775753662701</v>
      </c>
      <c r="AL183" s="2">
        <v>102.787888429045</v>
      </c>
      <c r="AM183" s="2">
        <v>81.814189485721201</v>
      </c>
      <c r="AN183" s="2">
        <v>138.577455273684</v>
      </c>
      <c r="AO183" s="2">
        <v>138.577455273684</v>
      </c>
      <c r="AP183" s="2">
        <v>110.74862536188699</v>
      </c>
      <c r="AQ183" s="2">
        <v>87.367207564505193</v>
      </c>
      <c r="AR183" s="2">
        <v>88559708.665712506</v>
      </c>
      <c r="AS183" s="2">
        <v>7172824.56972868</v>
      </c>
      <c r="AT183" s="2">
        <v>68969482.3859348</v>
      </c>
      <c r="AU183" s="2">
        <v>168185467.161284</v>
      </c>
      <c r="AV183" s="2">
        <v>1.06606959948501</v>
      </c>
      <c r="AW183" s="2">
        <v>1.06606959948501</v>
      </c>
      <c r="AX183" s="2">
        <v>1.07870822538948</v>
      </c>
      <c r="AY183" s="2">
        <v>1.06914042694502</v>
      </c>
      <c r="AZ183" s="2">
        <v>1.1628226640617501</v>
      </c>
      <c r="BA183" s="2">
        <v>1.1628226640617501</v>
      </c>
      <c r="BB183" s="2">
        <v>1.13161646051982</v>
      </c>
      <c r="BC183" s="2">
        <v>1.1994736922309499</v>
      </c>
      <c r="BD183" s="2">
        <v>1.06604584985143</v>
      </c>
      <c r="BE183" s="2">
        <v>1.06604584985143</v>
      </c>
      <c r="BF183" s="2">
        <v>1.0786751886094801</v>
      </c>
      <c r="BG183" s="2">
        <v>1.0686023055313101</v>
      </c>
      <c r="BH183" s="2">
        <v>0.15866170499999999</v>
      </c>
      <c r="BI183" s="2">
        <v>0.15866170499999999</v>
      </c>
      <c r="BJ183" s="2">
        <v>0.180514759</v>
      </c>
      <c r="BK183" s="2">
        <v>0.21282462199999999</v>
      </c>
      <c r="BL183" s="2">
        <v>3.5903582999999899E-2</v>
      </c>
      <c r="BM183" s="2">
        <v>3.5903582999999899E-2</v>
      </c>
      <c r="BN183" s="2">
        <v>1.6482926999999901E-2</v>
      </c>
      <c r="BO183" s="2">
        <v>0.238783778999999</v>
      </c>
      <c r="BP183" s="2">
        <v>0.15867292099999999</v>
      </c>
      <c r="BQ183" s="2">
        <v>0.15867292099999999</v>
      </c>
      <c r="BR183" s="2">
        <v>0.18056576799999999</v>
      </c>
      <c r="BS183" s="2">
        <v>0.21254435599999999</v>
      </c>
      <c r="BT183" s="2">
        <v>2.4852400000000002E-4</v>
      </c>
      <c r="BU183" s="2">
        <v>2.4852400000000002E-4</v>
      </c>
      <c r="BV183" s="2">
        <v>6.08156E-4</v>
      </c>
      <c r="BW183" s="2">
        <v>4.3591369999999999E-3</v>
      </c>
      <c r="BX183" s="2">
        <v>148.818182470653</v>
      </c>
      <c r="BY183" s="2">
        <v>0</v>
      </c>
      <c r="BZ183" s="2">
        <v>0</v>
      </c>
      <c r="CA183" s="2">
        <v>0</v>
      </c>
      <c r="CB183" s="2">
        <v>46241036.875523999</v>
      </c>
      <c r="CC183" s="2">
        <v>0</v>
      </c>
      <c r="CD183" s="2">
        <v>0</v>
      </c>
      <c r="CE183" s="2">
        <v>0</v>
      </c>
      <c r="CG183" s="2">
        <f t="shared" si="19"/>
        <v>9314776.8751505315</v>
      </c>
      <c r="CH183" s="2">
        <f t="shared" si="20"/>
        <v>46241036.875523999</v>
      </c>
      <c r="CI183" s="2">
        <f t="shared" si="21"/>
        <v>2913197.0466162409</v>
      </c>
      <c r="CJ183" s="2">
        <f t="shared" si="22"/>
        <v>392.04814900917995</v>
      </c>
      <c r="CK183" s="2">
        <f t="shared" si="23"/>
        <v>64.700500485113622</v>
      </c>
      <c r="CL183" s="2">
        <f t="shared" si="24"/>
        <v>405.04520737147055</v>
      </c>
      <c r="CM183" s="2">
        <f t="shared" si="25"/>
        <v>299.7339230342032</v>
      </c>
      <c r="CN183" s="2">
        <f t="shared" si="26"/>
        <v>2861436.64622815</v>
      </c>
    </row>
    <row r="184" spans="1:92" x14ac:dyDescent="0.45">
      <c r="A184" s="2">
        <v>266</v>
      </c>
      <c r="B184" s="2" t="s">
        <v>149</v>
      </c>
      <c r="C184" s="2">
        <v>1</v>
      </c>
      <c r="D184" s="2">
        <v>2022</v>
      </c>
      <c r="E184" s="2">
        <v>2020</v>
      </c>
      <c r="F184" s="2">
        <v>0.26165944492373999</v>
      </c>
      <c r="G184" s="2">
        <v>2.1653277070710901E-2</v>
      </c>
      <c r="H184" s="2">
        <v>0.208409898329494</v>
      </c>
      <c r="I184" s="2">
        <v>0.50827737967605402</v>
      </c>
      <c r="J184" s="2">
        <v>275.27131557055799</v>
      </c>
      <c r="K184" s="2">
        <v>138.746567750944</v>
      </c>
      <c r="L184" s="2">
        <v>110.87814071882801</v>
      </c>
      <c r="M184" s="2">
        <v>87.470857476925005</v>
      </c>
      <c r="N184" s="2">
        <v>316410.79532738001</v>
      </c>
      <c r="O184" s="2">
        <v>52143.519788794503</v>
      </c>
      <c r="P184" s="2">
        <v>628016.95085440204</v>
      </c>
      <c r="Q184" s="2">
        <v>1941495.3620772101</v>
      </c>
      <c r="R184" s="2">
        <v>1617.6655496585499</v>
      </c>
      <c r="S184" s="2">
        <v>334117296.77327502</v>
      </c>
      <c r="T184" s="2">
        <v>206542.877076042</v>
      </c>
      <c r="U184" s="2">
        <v>104.714</v>
      </c>
      <c r="V184" s="2">
        <v>31761.237625345198</v>
      </c>
      <c r="W184" s="2">
        <v>5.0691016154273097E-4</v>
      </c>
      <c r="X184" s="2">
        <v>8.5988102143173801</v>
      </c>
      <c r="Y184" s="2">
        <v>8.5988102143173801</v>
      </c>
      <c r="Z184" s="2">
        <v>8.0902522897827804</v>
      </c>
      <c r="AA184" s="2">
        <v>5.6566679912038698</v>
      </c>
      <c r="AB184" s="2">
        <v>136.524747819613</v>
      </c>
      <c r="AC184" s="2">
        <v>0</v>
      </c>
      <c r="AD184" s="2">
        <v>0</v>
      </c>
      <c r="AE184" s="2">
        <v>0</v>
      </c>
      <c r="AF184" s="2">
        <v>43524034.562095404</v>
      </c>
      <c r="AG184" s="2">
        <v>0</v>
      </c>
      <c r="AH184" s="2">
        <v>0</v>
      </c>
      <c r="AI184" s="2">
        <v>0</v>
      </c>
      <c r="AJ184" s="2">
        <v>130.14775753662701</v>
      </c>
      <c r="AK184" s="2">
        <v>130.14775753662701</v>
      </c>
      <c r="AL184" s="2">
        <v>102.787888429045</v>
      </c>
      <c r="AM184" s="2">
        <v>81.814189485721201</v>
      </c>
      <c r="AN184" s="2">
        <v>138.746567750944</v>
      </c>
      <c r="AO184" s="2">
        <v>138.746567750944</v>
      </c>
      <c r="AP184" s="2">
        <v>110.87814071882801</v>
      </c>
      <c r="AQ184" s="2">
        <v>87.470857476925005</v>
      </c>
      <c r="AR184" s="2">
        <v>87424946.413115993</v>
      </c>
      <c r="AS184" s="2">
        <v>7234734.4011487002</v>
      </c>
      <c r="AT184" s="2">
        <v>69633351.850643799</v>
      </c>
      <c r="AU184" s="2">
        <v>169824264.108367</v>
      </c>
      <c r="AV184" s="2">
        <v>1.0672945992364899</v>
      </c>
      <c r="AW184" s="2">
        <v>1.0672945992364899</v>
      </c>
      <c r="AX184" s="2">
        <v>1.0798926567119</v>
      </c>
      <c r="AY184" s="2">
        <v>1.0703284256229899</v>
      </c>
      <c r="AZ184" s="2">
        <v>1.1641588408696999</v>
      </c>
      <c r="BA184" s="2">
        <v>1.1641588408696999</v>
      </c>
      <c r="BB184" s="2">
        <v>1.13285898555972</v>
      </c>
      <c r="BC184" s="2">
        <v>1.2008065135561199</v>
      </c>
      <c r="BD184" s="2">
        <v>1.0672708223126699</v>
      </c>
      <c r="BE184" s="2">
        <v>1.0672708223126699</v>
      </c>
      <c r="BF184" s="2">
        <v>1.07985958365721</v>
      </c>
      <c r="BG184" s="2">
        <v>1.0697897062639501</v>
      </c>
      <c r="BH184" s="2">
        <v>0.15866170499999999</v>
      </c>
      <c r="BI184" s="2">
        <v>0.15866170499999999</v>
      </c>
      <c r="BJ184" s="2">
        <v>0.180514759</v>
      </c>
      <c r="BK184" s="2">
        <v>0.21282462199999999</v>
      </c>
      <c r="BL184" s="2">
        <v>3.5903582999999899E-2</v>
      </c>
      <c r="BM184" s="2">
        <v>3.5903582999999899E-2</v>
      </c>
      <c r="BN184" s="2">
        <v>1.6482926999999901E-2</v>
      </c>
      <c r="BO184" s="2">
        <v>0.238783778999999</v>
      </c>
      <c r="BP184" s="2">
        <v>0.15867292099999999</v>
      </c>
      <c r="BQ184" s="2">
        <v>0.15867292099999999</v>
      </c>
      <c r="BR184" s="2">
        <v>0.18056576799999999</v>
      </c>
      <c r="BS184" s="2">
        <v>0.21254435599999999</v>
      </c>
      <c r="BT184" s="2">
        <v>2.4852400000000002E-4</v>
      </c>
      <c r="BU184" s="2">
        <v>2.4852400000000002E-4</v>
      </c>
      <c r="BV184" s="2">
        <v>6.08156E-4</v>
      </c>
      <c r="BW184" s="2">
        <v>4.3591369999999999E-3</v>
      </c>
      <c r="BX184" s="2">
        <v>141.384262628134</v>
      </c>
      <c r="BY184" s="2">
        <v>0</v>
      </c>
      <c r="BZ184" s="2">
        <v>0</v>
      </c>
      <c r="CA184" s="2">
        <v>0</v>
      </c>
      <c r="CB184" s="2">
        <v>44343550.769910298</v>
      </c>
      <c r="CC184" s="2">
        <v>0</v>
      </c>
      <c r="CD184" s="2">
        <v>0</v>
      </c>
      <c r="CE184" s="2">
        <v>0</v>
      </c>
      <c r="CG184" s="2">
        <f t="shared" si="19"/>
        <v>9552339.5166888144</v>
      </c>
      <c r="CH184" s="2">
        <f t="shared" si="20"/>
        <v>44343550.769910298</v>
      </c>
      <c r="CI184" s="2">
        <f t="shared" si="21"/>
        <v>2938066.6280477867</v>
      </c>
      <c r="CJ184" s="2">
        <f t="shared" si="22"/>
        <v>395.51349415922499</v>
      </c>
      <c r="CK184" s="2">
        <f t="shared" si="23"/>
        <v>65.17939973599313</v>
      </c>
      <c r="CL184" s="2">
        <f t="shared" si="24"/>
        <v>408.46630949879807</v>
      </c>
      <c r="CM184" s="2">
        <f t="shared" si="25"/>
        <v>302.29589133160141</v>
      </c>
      <c r="CN184" s="2">
        <f t="shared" si="26"/>
        <v>2885923.1082589924</v>
      </c>
    </row>
    <row r="185" spans="1:92" x14ac:dyDescent="0.45">
      <c r="A185" s="2">
        <v>288</v>
      </c>
      <c r="B185" s="2" t="s">
        <v>149</v>
      </c>
      <c r="C185" s="2">
        <v>1</v>
      </c>
      <c r="D185" s="2">
        <v>2023</v>
      </c>
      <c r="E185" s="2">
        <v>2021</v>
      </c>
      <c r="F185" s="2">
        <v>0.26022784646536801</v>
      </c>
      <c r="G185" s="2">
        <v>2.16907581854319E-2</v>
      </c>
      <c r="H185" s="2">
        <v>0.208809716259099</v>
      </c>
      <c r="I185" s="2">
        <v>0.50927167909009996</v>
      </c>
      <c r="J185" s="2">
        <v>273.58087462100502</v>
      </c>
      <c r="K185" s="2">
        <v>138.90599872158199</v>
      </c>
      <c r="L185" s="2">
        <v>110.999885913448</v>
      </c>
      <c r="M185" s="2">
        <v>87.568052625873705</v>
      </c>
      <c r="N185" s="2">
        <v>319050.30108553101</v>
      </c>
      <c r="O185" s="2">
        <v>52560.829860974802</v>
      </c>
      <c r="P185" s="2">
        <v>633193.79879620997</v>
      </c>
      <c r="Q185" s="2">
        <v>1957547.5304008201</v>
      </c>
      <c r="R185" s="2">
        <v>1618.35902214872</v>
      </c>
      <c r="S185" s="2">
        <v>336595636.86332703</v>
      </c>
      <c r="T185" s="2">
        <v>207985.76351520701</v>
      </c>
      <c r="U185" s="2">
        <v>104.714</v>
      </c>
      <c r="V185" s="2">
        <v>32135.1182933901</v>
      </c>
      <c r="W185" s="2">
        <v>5.0336894139358095E-4</v>
      </c>
      <c r="X185" s="2">
        <v>8.7582411849553008</v>
      </c>
      <c r="Y185" s="2">
        <v>8.7582411849553008</v>
      </c>
      <c r="Z185" s="2">
        <v>8.2119974844028096</v>
      </c>
      <c r="AA185" s="2">
        <v>5.75386314015251</v>
      </c>
      <c r="AB185" s="2">
        <v>134.67487589942201</v>
      </c>
      <c r="AC185" s="2">
        <v>0</v>
      </c>
      <c r="AD185" s="2">
        <v>0</v>
      </c>
      <c r="AE185" s="2">
        <v>0</v>
      </c>
      <c r="AF185" s="2">
        <v>43273556.995875299</v>
      </c>
      <c r="AG185" s="2">
        <v>0</v>
      </c>
      <c r="AH185" s="2">
        <v>0</v>
      </c>
      <c r="AI185" s="2">
        <v>0</v>
      </c>
      <c r="AJ185" s="2">
        <v>130.14775753662701</v>
      </c>
      <c r="AK185" s="2">
        <v>130.14775753662701</v>
      </c>
      <c r="AL185" s="2">
        <v>102.787888429045</v>
      </c>
      <c r="AM185" s="2">
        <v>81.814189485721201</v>
      </c>
      <c r="AN185" s="2">
        <v>138.90599872158199</v>
      </c>
      <c r="AO185" s="2">
        <v>138.90599872158199</v>
      </c>
      <c r="AP185" s="2">
        <v>110.999885913448</v>
      </c>
      <c r="AQ185" s="2">
        <v>87.568052625873705</v>
      </c>
      <c r="AR185" s="2">
        <v>87591557.710582703</v>
      </c>
      <c r="AS185" s="2">
        <v>7301014.5654738899</v>
      </c>
      <c r="AT185" s="2">
        <v>70284439.427482203</v>
      </c>
      <c r="AU185" s="2">
        <v>171418625.15978801</v>
      </c>
      <c r="AV185" s="2">
        <v>1.0684520405648199</v>
      </c>
      <c r="AW185" s="2">
        <v>1.0684520405648199</v>
      </c>
      <c r="AX185" s="2">
        <v>1.0810498821801799</v>
      </c>
      <c r="AY185" s="2">
        <v>1.07147884916254</v>
      </c>
      <c r="AZ185" s="2">
        <v>1.1654213278682499</v>
      </c>
      <c r="BA185" s="2">
        <v>1.1654213278682499</v>
      </c>
      <c r="BB185" s="2">
        <v>1.13407297035897</v>
      </c>
      <c r="BC185" s="2">
        <v>1.2020971791561099</v>
      </c>
      <c r="BD185" s="2">
        <v>1.0684282378558101</v>
      </c>
      <c r="BE185" s="2">
        <v>1.0684282378558101</v>
      </c>
      <c r="BF185" s="2">
        <v>1.0810167736840299</v>
      </c>
      <c r="BG185" s="2">
        <v>1.0709395507705399</v>
      </c>
      <c r="BH185" s="2">
        <v>0.15866170499999999</v>
      </c>
      <c r="BI185" s="2">
        <v>0.15866170499999999</v>
      </c>
      <c r="BJ185" s="2">
        <v>0.180514759</v>
      </c>
      <c r="BK185" s="2">
        <v>0.21282462199999999</v>
      </c>
      <c r="BL185" s="2">
        <v>3.5903582999999899E-2</v>
      </c>
      <c r="BM185" s="2">
        <v>3.5903582999999899E-2</v>
      </c>
      <c r="BN185" s="2">
        <v>1.6482926999999901E-2</v>
      </c>
      <c r="BO185" s="2">
        <v>0.238783778999999</v>
      </c>
      <c r="BP185" s="2">
        <v>0.15867292099999999</v>
      </c>
      <c r="BQ185" s="2">
        <v>0.15867292099999999</v>
      </c>
      <c r="BR185" s="2">
        <v>0.18056576799999999</v>
      </c>
      <c r="BS185" s="2">
        <v>0.21254435599999999</v>
      </c>
      <c r="BT185" s="2">
        <v>2.4852400000000002E-4</v>
      </c>
      <c r="BU185" s="2">
        <v>2.4852400000000002E-4</v>
      </c>
      <c r="BV185" s="2">
        <v>6.08156E-4</v>
      </c>
      <c r="BW185" s="2">
        <v>4.3591369999999999E-3</v>
      </c>
      <c r="BX185" s="2">
        <v>136.524747819613</v>
      </c>
      <c r="BY185" s="2">
        <v>0</v>
      </c>
      <c r="BZ185" s="2">
        <v>0</v>
      </c>
      <c r="CA185" s="2">
        <v>0</v>
      </c>
      <c r="CB185" s="2">
        <v>43197904.039473899</v>
      </c>
      <c r="CC185" s="2">
        <v>0</v>
      </c>
      <c r="CD185" s="2">
        <v>0</v>
      </c>
      <c r="CE185" s="2">
        <v>0</v>
      </c>
      <c r="CG185" s="2">
        <f t="shared" si="19"/>
        <v>9785171.7792772073</v>
      </c>
      <c r="CH185" s="2">
        <f t="shared" si="20"/>
        <v>43197904.039473899</v>
      </c>
      <c r="CI185" s="2">
        <f t="shared" si="21"/>
        <v>2962352.4601435359</v>
      </c>
      <c r="CJ185" s="2">
        <f t="shared" si="22"/>
        <v>398.81287635691376</v>
      </c>
      <c r="CK185" s="2">
        <f t="shared" si="23"/>
        <v>65.701037326218497</v>
      </c>
      <c r="CL185" s="2">
        <f t="shared" si="24"/>
        <v>411.83336507070567</v>
      </c>
      <c r="CM185" s="2">
        <f t="shared" si="25"/>
        <v>304.79525580394238</v>
      </c>
      <c r="CN185" s="2">
        <f t="shared" si="26"/>
        <v>2909791.6302825613</v>
      </c>
    </row>
    <row r="186" spans="1:92" x14ac:dyDescent="0.45">
      <c r="A186" s="2">
        <v>310</v>
      </c>
      <c r="B186" s="2" t="s">
        <v>149</v>
      </c>
      <c r="C186" s="2">
        <v>1</v>
      </c>
      <c r="D186" s="2">
        <v>2024</v>
      </c>
      <c r="E186" s="2">
        <v>2022</v>
      </c>
      <c r="F186" s="2">
        <v>0.146994136553809</v>
      </c>
      <c r="G186" s="2">
        <v>2.3068974866543999E-2</v>
      </c>
      <c r="H186" s="2">
        <v>0.23545620693959199</v>
      </c>
      <c r="I186" s="2">
        <v>0.59448068164005397</v>
      </c>
      <c r="J186" s="2">
        <v>154.135703855684</v>
      </c>
      <c r="K186" s="2">
        <v>154.135703855684</v>
      </c>
      <c r="L186" s="2">
        <v>126.197901416508</v>
      </c>
      <c r="M186" s="2">
        <v>102.741240336066</v>
      </c>
      <c r="N186" s="2">
        <v>324638.86568298202</v>
      </c>
      <c r="O186" s="2">
        <v>50948.194320680203</v>
      </c>
      <c r="P186" s="2">
        <v>635128.73402264097</v>
      </c>
      <c r="Q186" s="2">
        <v>1969684.61416826</v>
      </c>
      <c r="R186" s="2">
        <v>1625.3494750649099</v>
      </c>
      <c r="S186" s="2">
        <v>340411129.54624599</v>
      </c>
      <c r="T186" s="2">
        <v>209438.72980464701</v>
      </c>
      <c r="U186" s="2">
        <v>104.714</v>
      </c>
      <c r="V186" s="2">
        <v>32513.400136086599</v>
      </c>
      <c r="W186" s="2">
        <v>4.9985245982948196E-4</v>
      </c>
      <c r="X186" s="2">
        <v>8.9088795783181194</v>
      </c>
      <c r="Y186" s="2">
        <v>8.9088795783181194</v>
      </c>
      <c r="Z186" s="2">
        <v>8.3309462467244799</v>
      </c>
      <c r="AA186" s="2">
        <v>5.8479841096057799</v>
      </c>
      <c r="AB186" s="2">
        <v>15.079066740739</v>
      </c>
      <c r="AC186" s="2">
        <v>15.079066740739</v>
      </c>
      <c r="AD186" s="2">
        <v>15.079066740739</v>
      </c>
      <c r="AE186" s="2">
        <v>15.079066740739</v>
      </c>
      <c r="AF186" s="2">
        <v>4810980.7837216202</v>
      </c>
      <c r="AG186" s="2">
        <v>792568.26142226998</v>
      </c>
      <c r="AH186" s="2">
        <v>9547971.5518701505</v>
      </c>
      <c r="AI186" s="2">
        <v>29517989.8590829</v>
      </c>
      <c r="AJ186" s="2">
        <v>130.14775753662701</v>
      </c>
      <c r="AK186" s="2">
        <v>130.14775753662701</v>
      </c>
      <c r="AL186" s="2">
        <v>102.787888429045</v>
      </c>
      <c r="AM186" s="2">
        <v>81.814189485721201</v>
      </c>
      <c r="AN186" s="2">
        <v>139.056637114945</v>
      </c>
      <c r="AO186" s="2">
        <v>139.056637114945</v>
      </c>
      <c r="AP186" s="2">
        <v>111.11883467576899</v>
      </c>
      <c r="AQ186" s="2">
        <v>87.662173595326905</v>
      </c>
      <c r="AR186" s="2">
        <v>50038440.060957499</v>
      </c>
      <c r="AS186" s="2">
        <v>7852935.7917942302</v>
      </c>
      <c r="AT186" s="2">
        <v>80151913.362981394</v>
      </c>
      <c r="AU186" s="2">
        <v>202367840.330513</v>
      </c>
      <c r="AV186" s="2">
        <v>1.07088502595802</v>
      </c>
      <c r="AW186" s="2">
        <v>1.07088502595802</v>
      </c>
      <c r="AX186" s="2">
        <v>1.0814793383677399</v>
      </c>
      <c r="AY186" s="2">
        <v>1.0723424816848199</v>
      </c>
      <c r="AZ186" s="2">
        <v>1.16807512322825</v>
      </c>
      <c r="BA186" s="2">
        <v>1.16807512322825</v>
      </c>
      <c r="BB186" s="2">
        <v>1.13452349041571</v>
      </c>
      <c r="BC186" s="2">
        <v>1.2030660925599199</v>
      </c>
      <c r="BD186" s="2">
        <v>1.07086116904757</v>
      </c>
      <c r="BE186" s="2">
        <v>1.07086116904757</v>
      </c>
      <c r="BF186" s="2">
        <v>1.08144621671896</v>
      </c>
      <c r="BG186" s="2">
        <v>1.07180274860796</v>
      </c>
      <c r="BH186" s="2">
        <v>0.15866170499999999</v>
      </c>
      <c r="BI186" s="2">
        <v>0.15866170499999999</v>
      </c>
      <c r="BJ186" s="2">
        <v>0.180514759</v>
      </c>
      <c r="BK186" s="2">
        <v>0.21282462199999999</v>
      </c>
      <c r="BL186" s="2">
        <v>3.5903582999999899E-2</v>
      </c>
      <c r="BM186" s="2">
        <v>3.5903582999999899E-2</v>
      </c>
      <c r="BN186" s="2">
        <v>1.6482926999999901E-2</v>
      </c>
      <c r="BO186" s="2">
        <v>0.238783778999999</v>
      </c>
      <c r="BP186" s="2">
        <v>0.15867292099999999</v>
      </c>
      <c r="BQ186" s="2">
        <v>0.15867292099999999</v>
      </c>
      <c r="BR186" s="2">
        <v>0.18056576799999999</v>
      </c>
      <c r="BS186" s="2">
        <v>0.21254435599999999</v>
      </c>
      <c r="BT186" s="2">
        <v>2.4852400000000002E-4</v>
      </c>
      <c r="BU186" s="2">
        <v>2.4852400000000002E-4</v>
      </c>
      <c r="BV186" s="2">
        <v>6.08156E-4</v>
      </c>
      <c r="BW186" s="2">
        <v>4.3591369999999999E-3</v>
      </c>
      <c r="BX186" s="2">
        <v>15.079066740739</v>
      </c>
      <c r="BY186" s="2">
        <v>15.079066740739</v>
      </c>
      <c r="BZ186" s="2">
        <v>15.079066740739</v>
      </c>
      <c r="CA186" s="2">
        <v>15.079066740739</v>
      </c>
      <c r="CB186" s="2">
        <v>4810980.7837216202</v>
      </c>
      <c r="CC186" s="2">
        <v>792568.26142226998</v>
      </c>
      <c r="CD186" s="2">
        <v>9547971.5518701505</v>
      </c>
      <c r="CE186" s="2">
        <v>29517989.8590829</v>
      </c>
      <c r="CG186" s="2">
        <f t="shared" si="19"/>
        <v>9988635.2612835541</v>
      </c>
      <c r="CH186" s="2">
        <f t="shared" si="20"/>
        <v>44669510.45609694</v>
      </c>
      <c r="CI186" s="2">
        <f t="shared" si="21"/>
        <v>2980400.4081945634</v>
      </c>
      <c r="CJ186" s="2">
        <f t="shared" si="22"/>
        <v>405.79858210372754</v>
      </c>
      <c r="CK186" s="2">
        <f t="shared" si="23"/>
        <v>63.685242900850255</v>
      </c>
      <c r="CL186" s="2">
        <f t="shared" si="24"/>
        <v>413.09185952692098</v>
      </c>
      <c r="CM186" s="2">
        <f t="shared" si="25"/>
        <v>306.68503140027406</v>
      </c>
      <c r="CN186" s="2">
        <f t="shared" si="26"/>
        <v>2929452.2138738828</v>
      </c>
    </row>
    <row r="187" spans="1:92" x14ac:dyDescent="0.45">
      <c r="A187" s="2">
        <v>332</v>
      </c>
      <c r="B187" s="2" t="s">
        <v>149</v>
      </c>
      <c r="C187" s="2">
        <v>1</v>
      </c>
      <c r="D187" s="2">
        <v>2025</v>
      </c>
      <c r="E187" s="2">
        <v>2023</v>
      </c>
      <c r="F187" s="2">
        <v>0.14721656452006601</v>
      </c>
      <c r="G187" s="2">
        <v>2.3102894162692601E-2</v>
      </c>
      <c r="H187" s="2">
        <v>0.23535946374279601</v>
      </c>
      <c r="I187" s="2">
        <v>0.59432107757444497</v>
      </c>
      <c r="J187" s="2">
        <v>154.34274592620301</v>
      </c>
      <c r="K187" s="2">
        <v>154.34274592620301</v>
      </c>
      <c r="L187" s="2">
        <v>126.13243878867399</v>
      </c>
      <c r="M187" s="2">
        <v>102.702292208364</v>
      </c>
      <c r="N187" s="2">
        <v>327350.909050952</v>
      </c>
      <c r="O187" s="2">
        <v>51371.619970350097</v>
      </c>
      <c r="P187" s="2">
        <v>640395.05250517605</v>
      </c>
      <c r="Q187" s="2">
        <v>1986022.1652905799</v>
      </c>
      <c r="R187" s="2">
        <v>1627.28159808645</v>
      </c>
      <c r="S187" s="2">
        <v>343196693.58590502</v>
      </c>
      <c r="T187" s="2">
        <v>210901.84636111901</v>
      </c>
      <c r="U187" s="2">
        <v>104.714</v>
      </c>
      <c r="V187" s="2">
        <v>32896.134962313699</v>
      </c>
      <c r="W187" s="2">
        <v>4.9636054402932696E-4</v>
      </c>
      <c r="X187" s="2">
        <v>9.2255271713623195</v>
      </c>
      <c r="Y187" s="2">
        <v>9.2255271713623195</v>
      </c>
      <c r="Z187" s="2">
        <v>8.37508914141576</v>
      </c>
      <c r="AA187" s="2">
        <v>5.9186415044292104</v>
      </c>
      <c r="AB187" s="2">
        <v>14.9694612182137</v>
      </c>
      <c r="AC187" s="2">
        <v>14.9694612182137</v>
      </c>
      <c r="AD187" s="2">
        <v>14.9694612182137</v>
      </c>
      <c r="AE187" s="2">
        <v>14.9694612182137</v>
      </c>
      <c r="AF187" s="2">
        <v>4859668.9097662903</v>
      </c>
      <c r="AG187" s="2">
        <v>762667.01902143797</v>
      </c>
      <c r="AH187" s="2">
        <v>9507534.9525250793</v>
      </c>
      <c r="AI187" s="2">
        <v>29485117.443904001</v>
      </c>
      <c r="AJ187" s="2">
        <v>130.14775753662701</v>
      </c>
      <c r="AK187" s="2">
        <v>130.14775753662701</v>
      </c>
      <c r="AL187" s="2">
        <v>102.787888429045</v>
      </c>
      <c r="AM187" s="2">
        <v>81.814189485721201</v>
      </c>
      <c r="AN187" s="2">
        <v>139.373284707989</v>
      </c>
      <c r="AO187" s="2">
        <v>139.373284707989</v>
      </c>
      <c r="AP187" s="2">
        <v>111.162977570461</v>
      </c>
      <c r="AQ187" s="2">
        <v>87.732830990150404</v>
      </c>
      <c r="AR187" s="2">
        <v>50524238.184362799</v>
      </c>
      <c r="AS187" s="2">
        <v>7928836.8889012104</v>
      </c>
      <c r="AT187" s="2">
        <v>80774589.760679394</v>
      </c>
      <c r="AU187" s="2">
        <v>203969028.75196099</v>
      </c>
      <c r="AV187" s="2">
        <v>1.0720480329240301</v>
      </c>
      <c r="AW187" s="2">
        <v>1.0720480329240301</v>
      </c>
      <c r="AX187" s="2">
        <v>1.0826450924298601</v>
      </c>
      <c r="AY187" s="2">
        <v>1.07349877264561</v>
      </c>
      <c r="AZ187" s="2">
        <v>1.1693436809839399</v>
      </c>
      <c r="BA187" s="2">
        <v>1.1693436809839399</v>
      </c>
      <c r="BB187" s="2">
        <v>1.1357464221173199</v>
      </c>
      <c r="BC187" s="2">
        <v>1.2043633408474901</v>
      </c>
      <c r="BD187" s="2">
        <v>1.0720241501044001</v>
      </c>
      <c r="BE187" s="2">
        <v>1.0720241501044001</v>
      </c>
      <c r="BF187" s="2">
        <v>1.08261193507841</v>
      </c>
      <c r="BG187" s="2">
        <v>1.0729584575825999</v>
      </c>
      <c r="BH187" s="2">
        <v>0.15866170499999999</v>
      </c>
      <c r="BI187" s="2">
        <v>0.15866170499999999</v>
      </c>
      <c r="BJ187" s="2">
        <v>0.180514759</v>
      </c>
      <c r="BK187" s="2">
        <v>0.21282462199999999</v>
      </c>
      <c r="BL187" s="2">
        <v>3.5903582999999899E-2</v>
      </c>
      <c r="BM187" s="2">
        <v>3.5903582999999899E-2</v>
      </c>
      <c r="BN187" s="2">
        <v>1.6482926999999901E-2</v>
      </c>
      <c r="BO187" s="2">
        <v>0.238783778999999</v>
      </c>
      <c r="BP187" s="2">
        <v>0.15867292099999999</v>
      </c>
      <c r="BQ187" s="2">
        <v>0.15867292099999999</v>
      </c>
      <c r="BR187" s="2">
        <v>0.18056576799999999</v>
      </c>
      <c r="BS187" s="2">
        <v>0.21254435599999999</v>
      </c>
      <c r="BT187" s="2">
        <v>2.4852400000000002E-4</v>
      </c>
      <c r="BU187" s="2">
        <v>2.4852400000000002E-4</v>
      </c>
      <c r="BV187" s="2">
        <v>6.08156E-4</v>
      </c>
      <c r="BW187" s="2">
        <v>4.3591369999999999E-3</v>
      </c>
      <c r="BX187" s="2">
        <v>14.9694612182137</v>
      </c>
      <c r="BY187" s="2">
        <v>14.9694612182137</v>
      </c>
      <c r="BZ187" s="2">
        <v>14.9694612182137</v>
      </c>
      <c r="CA187" s="2">
        <v>14.9694612182137</v>
      </c>
      <c r="CB187" s="2">
        <v>4859668.9097662903</v>
      </c>
      <c r="CC187" s="2">
        <v>762667.01902143797</v>
      </c>
      <c r="CD187" s="2">
        <v>9507534.9525250793</v>
      </c>
      <c r="CE187" s="2">
        <v>29485117.443904001</v>
      </c>
      <c r="CG187" s="2">
        <f t="shared" si="19"/>
        <v>10228652.626911711</v>
      </c>
      <c r="CH187" s="2">
        <f t="shared" si="20"/>
        <v>44614988.325216807</v>
      </c>
      <c r="CI187" s="2">
        <f t="shared" si="21"/>
        <v>3005139.746817058</v>
      </c>
      <c r="CJ187" s="2">
        <f t="shared" si="22"/>
        <v>409.18863631368998</v>
      </c>
      <c r="CK187" s="2">
        <f t="shared" si="23"/>
        <v>64.214524962937617</v>
      </c>
      <c r="CL187" s="2">
        <f t="shared" si="24"/>
        <v>416.51710732043972</v>
      </c>
      <c r="CM187" s="2">
        <f t="shared" si="25"/>
        <v>309.22883071865783</v>
      </c>
      <c r="CN187" s="2">
        <f t="shared" si="26"/>
        <v>2953768.1268467079</v>
      </c>
    </row>
    <row r="188" spans="1:92" x14ac:dyDescent="0.45">
      <c r="A188" s="2">
        <v>354</v>
      </c>
      <c r="B188" s="2" t="s">
        <v>149</v>
      </c>
      <c r="C188" s="2">
        <v>1</v>
      </c>
      <c r="D188" s="2">
        <v>2026</v>
      </c>
      <c r="E188" s="2">
        <v>2024</v>
      </c>
      <c r="F188" s="2">
        <v>0.14727358243351299</v>
      </c>
      <c r="G188" s="2">
        <v>2.3110788180097999E-2</v>
      </c>
      <c r="H188" s="2">
        <v>0.23538867915498099</v>
      </c>
      <c r="I188" s="2">
        <v>0.59422695023140704</v>
      </c>
      <c r="J188" s="2">
        <v>154.34956139458899</v>
      </c>
      <c r="K188" s="2">
        <v>154.34956139458899</v>
      </c>
      <c r="L188" s="2">
        <v>126.107716906908</v>
      </c>
      <c r="M188" s="2">
        <v>102.65234593589101</v>
      </c>
      <c r="N188" s="2">
        <v>330081.54248702602</v>
      </c>
      <c r="O188" s="2">
        <v>51797.779917668297</v>
      </c>
      <c r="P188" s="2">
        <v>645722.16978231503</v>
      </c>
      <c r="Q188" s="2">
        <v>2002558.6966313701</v>
      </c>
      <c r="R188" s="2">
        <v>1628.9134913135799</v>
      </c>
      <c r="S188" s="2">
        <v>345940802.589782</v>
      </c>
      <c r="T188" s="2">
        <v>212375.18409329999</v>
      </c>
      <c r="U188" s="2">
        <v>104.714</v>
      </c>
      <c r="V188" s="2">
        <v>33283.375190824001</v>
      </c>
      <c r="W188" s="2">
        <v>4.9289302237931596E-4</v>
      </c>
      <c r="X188" s="2">
        <v>9.3768899199876508</v>
      </c>
      <c r="Y188" s="2">
        <v>9.3768899199876508</v>
      </c>
      <c r="Z188" s="2">
        <v>8.4949145398887396</v>
      </c>
      <c r="AA188" s="2">
        <v>6.0132425121959496</v>
      </c>
      <c r="AB188" s="2">
        <v>14.8249139379745</v>
      </c>
      <c r="AC188" s="2">
        <v>14.8249139379745</v>
      </c>
      <c r="AD188" s="2">
        <v>14.8249139379745</v>
      </c>
      <c r="AE188" s="2">
        <v>14.8249139379745</v>
      </c>
      <c r="AF188" s="2">
        <v>4852949.05419809</v>
      </c>
      <c r="AG188" s="2">
        <v>761579.84491477394</v>
      </c>
      <c r="AH188" s="2">
        <v>9493801.5396939199</v>
      </c>
      <c r="AI188" s="2">
        <v>29442607.679342698</v>
      </c>
      <c r="AJ188" s="2">
        <v>130.14775753662701</v>
      </c>
      <c r="AK188" s="2">
        <v>130.14775753662701</v>
      </c>
      <c r="AL188" s="2">
        <v>102.787888429045</v>
      </c>
      <c r="AM188" s="2">
        <v>81.814189485721201</v>
      </c>
      <c r="AN188" s="2">
        <v>139.52464745661399</v>
      </c>
      <c r="AO188" s="2">
        <v>139.52464745661399</v>
      </c>
      <c r="AP188" s="2">
        <v>111.28280296893401</v>
      </c>
      <c r="AQ188" s="2">
        <v>87.827431997917103</v>
      </c>
      <c r="AR188" s="2">
        <v>50947941.307322003</v>
      </c>
      <c r="AS188" s="2">
        <v>7994964.6115055801</v>
      </c>
      <c r="AT188" s="2">
        <v>81430548.587422997</v>
      </c>
      <c r="AU188" s="2">
        <v>205567348.08353201</v>
      </c>
      <c r="AV188" s="2">
        <v>1.07321057170418</v>
      </c>
      <c r="AW188" s="2">
        <v>1.07321057170418</v>
      </c>
      <c r="AX188" s="2">
        <v>1.0838158682752701</v>
      </c>
      <c r="AY188" s="2">
        <v>1.07466077024719</v>
      </c>
      <c r="AZ188" s="2">
        <v>1.17061172806273</v>
      </c>
      <c r="BA188" s="2">
        <v>1.17061172806273</v>
      </c>
      <c r="BB188" s="2">
        <v>1.1369746219095</v>
      </c>
      <c r="BC188" s="2">
        <v>1.2056669914423199</v>
      </c>
      <c r="BD188" s="2">
        <v>1.0731866629858</v>
      </c>
      <c r="BE188" s="2">
        <v>1.0731866629858</v>
      </c>
      <c r="BF188" s="2">
        <v>1.08378267506736</v>
      </c>
      <c r="BG188" s="2">
        <v>1.07411987032575</v>
      </c>
      <c r="BH188" s="2">
        <v>0.15866170499999999</v>
      </c>
      <c r="BI188" s="2">
        <v>0.15866170499999999</v>
      </c>
      <c r="BJ188" s="2">
        <v>0.180514759</v>
      </c>
      <c r="BK188" s="2">
        <v>0.21282462199999999</v>
      </c>
      <c r="BL188" s="2">
        <v>3.5903582999999899E-2</v>
      </c>
      <c r="BM188" s="2">
        <v>3.5903582999999899E-2</v>
      </c>
      <c r="BN188" s="2">
        <v>1.6482926999999901E-2</v>
      </c>
      <c r="BO188" s="2">
        <v>0.238783778999999</v>
      </c>
      <c r="BP188" s="2">
        <v>0.15867292099999999</v>
      </c>
      <c r="BQ188" s="2">
        <v>0.15867292099999999</v>
      </c>
      <c r="BR188" s="2">
        <v>0.18056576799999999</v>
      </c>
      <c r="BS188" s="2">
        <v>0.21254435599999999</v>
      </c>
      <c r="BT188" s="2">
        <v>2.4852400000000002E-4</v>
      </c>
      <c r="BU188" s="2">
        <v>2.4852400000000002E-4</v>
      </c>
      <c r="BV188" s="2">
        <v>6.08156E-4</v>
      </c>
      <c r="BW188" s="2">
        <v>4.3591369999999999E-3</v>
      </c>
      <c r="BX188" s="2">
        <v>14.8249139379745</v>
      </c>
      <c r="BY188" s="2">
        <v>14.8249139379745</v>
      </c>
      <c r="BZ188" s="2">
        <v>14.8249139379745</v>
      </c>
      <c r="CA188" s="2">
        <v>14.8249139379745</v>
      </c>
      <c r="CB188" s="2">
        <v>4852949.05419809</v>
      </c>
      <c r="CC188" s="2">
        <v>761579.84491477394</v>
      </c>
      <c r="CD188" s="2">
        <v>9493801.5396939199</v>
      </c>
      <c r="CE188" s="2">
        <v>29442607.679342698</v>
      </c>
      <c r="CG188" s="2">
        <f t="shared" si="19"/>
        <v>10472839.602666574</v>
      </c>
      <c r="CH188" s="2">
        <f t="shared" si="20"/>
        <v>44550938.118149482</v>
      </c>
      <c r="CI188" s="2">
        <f t="shared" si="21"/>
        <v>3030160.1888183793</v>
      </c>
      <c r="CJ188" s="2">
        <f t="shared" si="22"/>
        <v>412.60192810878254</v>
      </c>
      <c r="CK188" s="2">
        <f t="shared" si="23"/>
        <v>64.747224897085374</v>
      </c>
      <c r="CL188" s="2">
        <f t="shared" si="24"/>
        <v>419.98189904540817</v>
      </c>
      <c r="CM188" s="2">
        <f t="shared" si="25"/>
        <v>311.80361177600156</v>
      </c>
      <c r="CN188" s="2">
        <f t="shared" si="26"/>
        <v>2978362.4089007112</v>
      </c>
    </row>
    <row r="189" spans="1:92" x14ac:dyDescent="0.45">
      <c r="A189" s="2">
        <v>376</v>
      </c>
      <c r="B189" s="2" t="s">
        <v>149</v>
      </c>
      <c r="C189" s="2">
        <v>1</v>
      </c>
      <c r="D189" s="2">
        <v>2027</v>
      </c>
      <c r="E189" s="2">
        <v>2025</v>
      </c>
      <c r="F189" s="2">
        <v>0.14726055897240301</v>
      </c>
      <c r="G189" s="2">
        <v>2.3110369493357898E-2</v>
      </c>
      <c r="H189" s="2">
        <v>0.235381948796059</v>
      </c>
      <c r="I189" s="2">
        <v>0.59424712273817903</v>
      </c>
      <c r="J189" s="2">
        <v>154.55361374951499</v>
      </c>
      <c r="K189" s="2">
        <v>154.55361374951499</v>
      </c>
      <c r="L189" s="2">
        <v>126.280809023521</v>
      </c>
      <c r="M189" s="2">
        <v>102.80016436748799</v>
      </c>
      <c r="N189" s="2">
        <v>332764.33266200998</v>
      </c>
      <c r="O189" s="2">
        <v>52222.446632644598</v>
      </c>
      <c r="P189" s="2">
        <v>650976.46610815905</v>
      </c>
      <c r="Q189" s="2">
        <v>2018844.03184255</v>
      </c>
      <c r="R189" s="2">
        <v>1633.06072774329</v>
      </c>
      <c r="S189" s="2">
        <v>349244431.08692598</v>
      </c>
      <c r="T189" s="2">
        <v>213858.81440523101</v>
      </c>
      <c r="U189" s="2">
        <v>104.714</v>
      </c>
      <c r="V189" s="2">
        <v>33675.173857422698</v>
      </c>
      <c r="W189" s="2">
        <v>4.8944972446452698E-4</v>
      </c>
      <c r="X189" s="2">
        <v>9.5281917352744596</v>
      </c>
      <c r="Y189" s="2">
        <v>9.5281917352744596</v>
      </c>
      <c r="Z189" s="2">
        <v>8.6152561168626196</v>
      </c>
      <c r="AA189" s="2">
        <v>6.1083104041538601</v>
      </c>
      <c r="AB189" s="2">
        <v>14.8776644776138</v>
      </c>
      <c r="AC189" s="2">
        <v>14.8776644776138</v>
      </c>
      <c r="AD189" s="2">
        <v>14.8776644776138</v>
      </c>
      <c r="AE189" s="2">
        <v>14.8776644776138</v>
      </c>
      <c r="AF189" s="2">
        <v>4910842.4393752096</v>
      </c>
      <c r="AG189" s="2">
        <v>770629.99030035303</v>
      </c>
      <c r="AH189" s="2">
        <v>9606837.7877780702</v>
      </c>
      <c r="AI189" s="2">
        <v>29793396.385209199</v>
      </c>
      <c r="AJ189" s="2">
        <v>130.14775753662701</v>
      </c>
      <c r="AK189" s="2">
        <v>130.14775753662701</v>
      </c>
      <c r="AL189" s="2">
        <v>102.787888429045</v>
      </c>
      <c r="AM189" s="2">
        <v>81.814189485721201</v>
      </c>
      <c r="AN189" s="2">
        <v>139.675949271901</v>
      </c>
      <c r="AO189" s="2">
        <v>139.675949271901</v>
      </c>
      <c r="AP189" s="2">
        <v>111.40314454590801</v>
      </c>
      <c r="AQ189" s="2">
        <v>87.922499889874999</v>
      </c>
      <c r="AR189" s="2">
        <v>51429930.139859699</v>
      </c>
      <c r="AS189" s="2">
        <v>8071167.84591645</v>
      </c>
      <c r="AT189" s="2">
        <v>82205834.795411602</v>
      </c>
      <c r="AU189" s="2">
        <v>207537498.305738</v>
      </c>
      <c r="AV189" s="2">
        <v>1.07434452132842</v>
      </c>
      <c r="AW189" s="2">
        <v>1.07434452132842</v>
      </c>
      <c r="AX189" s="2">
        <v>1.0849623515464599</v>
      </c>
      <c r="AY189" s="2">
        <v>1.07579689545463</v>
      </c>
      <c r="AZ189" s="2">
        <v>1.17184859132532</v>
      </c>
      <c r="BA189" s="2">
        <v>1.17184859132532</v>
      </c>
      <c r="BB189" s="2">
        <v>1.13817733763082</v>
      </c>
      <c r="BC189" s="2">
        <v>1.20694161567601</v>
      </c>
      <c r="BD189" s="2">
        <v>1.07432058734819</v>
      </c>
      <c r="BE189" s="2">
        <v>1.07432058734819</v>
      </c>
      <c r="BF189" s="2">
        <v>1.08492912322608</v>
      </c>
      <c r="BG189" s="2">
        <v>1.0752554236969001</v>
      </c>
      <c r="BH189" s="2">
        <v>0.15866170499999999</v>
      </c>
      <c r="BI189" s="2">
        <v>0.15866170499999999</v>
      </c>
      <c r="BJ189" s="2">
        <v>0.180514759</v>
      </c>
      <c r="BK189" s="2">
        <v>0.21282462199999999</v>
      </c>
      <c r="BL189" s="2">
        <v>3.5903582999999899E-2</v>
      </c>
      <c r="BM189" s="2">
        <v>3.5903582999999899E-2</v>
      </c>
      <c r="BN189" s="2">
        <v>1.6482926999999901E-2</v>
      </c>
      <c r="BO189" s="2">
        <v>0.238783778999999</v>
      </c>
      <c r="BP189" s="2">
        <v>0.15867292099999999</v>
      </c>
      <c r="BQ189" s="2">
        <v>0.15867292099999999</v>
      </c>
      <c r="BR189" s="2">
        <v>0.18056576799999999</v>
      </c>
      <c r="BS189" s="2">
        <v>0.21254435599999999</v>
      </c>
      <c r="BT189" s="2">
        <v>2.4852400000000002E-4</v>
      </c>
      <c r="BU189" s="2">
        <v>2.4852400000000002E-4</v>
      </c>
      <c r="BV189" s="2">
        <v>6.08156E-4</v>
      </c>
      <c r="BW189" s="2">
        <v>4.3591369999999999E-3</v>
      </c>
      <c r="BX189" s="2">
        <v>14.8776644776138</v>
      </c>
      <c r="BY189" s="2">
        <v>14.8776644776138</v>
      </c>
      <c r="BZ189" s="2">
        <v>14.8776644776138</v>
      </c>
      <c r="CA189" s="2">
        <v>14.8776644776138</v>
      </c>
      <c r="CB189" s="2">
        <v>4910842.4393752096</v>
      </c>
      <c r="CC189" s="2">
        <v>770629.99030035303</v>
      </c>
      <c r="CD189" s="2">
        <v>9606837.7877780702</v>
      </c>
      <c r="CE189" s="2">
        <v>29793396.385209199</v>
      </c>
      <c r="CG189" s="2">
        <f t="shared" si="19"/>
        <v>10714755.308406577</v>
      </c>
      <c r="CH189" s="2">
        <f t="shared" si="20"/>
        <v>45081706.602662832</v>
      </c>
      <c r="CI189" s="2">
        <f t="shared" si="21"/>
        <v>3054807.2772453637</v>
      </c>
      <c r="CJ189" s="2">
        <f t="shared" si="22"/>
        <v>415.95541582751247</v>
      </c>
      <c r="CK189" s="2">
        <f t="shared" si="23"/>
        <v>65.278058290805745</v>
      </c>
      <c r="CL189" s="2">
        <f t="shared" si="24"/>
        <v>423.39932755002212</v>
      </c>
      <c r="CM189" s="2">
        <f t="shared" si="25"/>
        <v>314.33928094084081</v>
      </c>
      <c r="CN189" s="2">
        <f t="shared" si="26"/>
        <v>3002584.8306127191</v>
      </c>
    </row>
    <row r="190" spans="1:92" x14ac:dyDescent="0.45">
      <c r="A190" s="2">
        <v>398</v>
      </c>
      <c r="B190" s="2" t="s">
        <v>149</v>
      </c>
      <c r="C190" s="2">
        <v>1</v>
      </c>
      <c r="D190" s="2">
        <v>2028</v>
      </c>
      <c r="E190" s="2">
        <v>2026</v>
      </c>
      <c r="F190" s="2">
        <v>0.147190999437323</v>
      </c>
      <c r="G190" s="2">
        <v>2.3103219090192698E-2</v>
      </c>
      <c r="H190" s="2">
        <v>0.23534638081332601</v>
      </c>
      <c r="I190" s="2">
        <v>0.59435940065915605</v>
      </c>
      <c r="J190" s="2">
        <v>154.91406046021299</v>
      </c>
      <c r="K190" s="2">
        <v>154.91406046021299</v>
      </c>
      <c r="L190" s="2">
        <v>126.61151932803099</v>
      </c>
      <c r="M190" s="2">
        <v>103.10598124043401</v>
      </c>
      <c r="N190" s="2">
        <v>335412.21166629001</v>
      </c>
      <c r="O190" s="2">
        <v>52646.573780158898</v>
      </c>
      <c r="P190" s="2">
        <v>656179.649577401</v>
      </c>
      <c r="Q190" s="2">
        <v>2034949.93965771</v>
      </c>
      <c r="R190" s="2">
        <v>1639.2225211791799</v>
      </c>
      <c r="S190" s="2">
        <v>353011174.83947098</v>
      </c>
      <c r="T190" s="2">
        <v>215352.80919977301</v>
      </c>
      <c r="U190" s="2">
        <v>104.714</v>
      </c>
      <c r="V190" s="2">
        <v>34071.584622231698</v>
      </c>
      <c r="W190" s="2">
        <v>4.8603048106053899E-4</v>
      </c>
      <c r="X190" s="2">
        <v>9.6757727360278896</v>
      </c>
      <c r="Y190" s="2">
        <v>9.6757727360278896</v>
      </c>
      <c r="Z190" s="2">
        <v>8.7331007114278094</v>
      </c>
      <c r="AA190" s="2">
        <v>6.2012615671552904</v>
      </c>
      <c r="AB190" s="2">
        <v>15.0905301875584</v>
      </c>
      <c r="AC190" s="2">
        <v>15.0905301875584</v>
      </c>
      <c r="AD190" s="2">
        <v>15.0905301875584</v>
      </c>
      <c r="AE190" s="2">
        <v>15.0905301875584</v>
      </c>
      <c r="AF190" s="2">
        <v>5021590.2073788298</v>
      </c>
      <c r="AG190" s="2">
        <v>788064.40737808601</v>
      </c>
      <c r="AH190" s="2">
        <v>9823580.0131953191</v>
      </c>
      <c r="AI190" s="2">
        <v>30465426.806492299</v>
      </c>
      <c r="AJ190" s="2">
        <v>130.14775753662701</v>
      </c>
      <c r="AK190" s="2">
        <v>130.14775753662701</v>
      </c>
      <c r="AL190" s="2">
        <v>102.787888429045</v>
      </c>
      <c r="AM190" s="2">
        <v>81.814189485721201</v>
      </c>
      <c r="AN190" s="2">
        <v>139.82353027265501</v>
      </c>
      <c r="AO190" s="2">
        <v>139.82353027265501</v>
      </c>
      <c r="AP190" s="2">
        <v>111.52098914047301</v>
      </c>
      <c r="AQ190" s="2">
        <v>88.0154510528765</v>
      </c>
      <c r="AR190" s="2">
        <v>51960067.637165599</v>
      </c>
      <c r="AS190" s="2">
        <v>8155694.5136026302</v>
      </c>
      <c r="AT190" s="2">
        <v>83079902.385130197</v>
      </c>
      <c r="AU190" s="2">
        <v>209815510.30357301</v>
      </c>
      <c r="AV190" s="2">
        <v>1.0754558647714501</v>
      </c>
      <c r="AW190" s="2">
        <v>1.0754558647714501</v>
      </c>
      <c r="AX190" s="2">
        <v>1.08608970960103</v>
      </c>
      <c r="AY190" s="2">
        <v>1.0769126176678701</v>
      </c>
      <c r="AZ190" s="2">
        <v>1.1730607967420601</v>
      </c>
      <c r="BA190" s="2">
        <v>1.1730607967420601</v>
      </c>
      <c r="BB190" s="2">
        <v>1.1393599900862501</v>
      </c>
      <c r="BC190" s="2">
        <v>1.2081933496941899</v>
      </c>
      <c r="BD190" s="2">
        <v>1.07543190603299</v>
      </c>
      <c r="BE190" s="2">
        <v>1.07543190603299</v>
      </c>
      <c r="BF190" s="2">
        <v>1.0860564467539</v>
      </c>
      <c r="BG190" s="2">
        <v>1.0763705843431</v>
      </c>
      <c r="BH190" s="2">
        <v>0.15866170499999999</v>
      </c>
      <c r="BI190" s="2">
        <v>0.15866170499999999</v>
      </c>
      <c r="BJ190" s="2">
        <v>0.180514759</v>
      </c>
      <c r="BK190" s="2">
        <v>0.21282462199999999</v>
      </c>
      <c r="BL190" s="2">
        <v>3.5903582999999899E-2</v>
      </c>
      <c r="BM190" s="2">
        <v>3.5903582999999899E-2</v>
      </c>
      <c r="BN190" s="2">
        <v>1.6482926999999901E-2</v>
      </c>
      <c r="BO190" s="2">
        <v>0.238783778999999</v>
      </c>
      <c r="BP190" s="2">
        <v>0.15867292099999999</v>
      </c>
      <c r="BQ190" s="2">
        <v>0.15867292099999999</v>
      </c>
      <c r="BR190" s="2">
        <v>0.18056576799999999</v>
      </c>
      <c r="BS190" s="2">
        <v>0.21254435599999999</v>
      </c>
      <c r="BT190" s="2">
        <v>2.4852400000000002E-4</v>
      </c>
      <c r="BU190" s="2">
        <v>2.4852400000000002E-4</v>
      </c>
      <c r="BV190" s="2">
        <v>6.08156E-4</v>
      </c>
      <c r="BW190" s="2">
        <v>4.3591369999999999E-3</v>
      </c>
      <c r="BX190" s="2">
        <v>15.0905301875584</v>
      </c>
      <c r="BY190" s="2">
        <v>15.0905301875584</v>
      </c>
      <c r="BZ190" s="2">
        <v>15.0905301875584</v>
      </c>
      <c r="CA190" s="2">
        <v>15.0905301875584</v>
      </c>
      <c r="CB190" s="2">
        <v>5021590.2073788298</v>
      </c>
      <c r="CC190" s="2">
        <v>788064.40737808601</v>
      </c>
      <c r="CD190" s="2">
        <v>9823580.0131953191</v>
      </c>
      <c r="CE190" s="2">
        <v>30465426.806492299</v>
      </c>
      <c r="CG190" s="2">
        <f t="shared" si="19"/>
        <v>10955400.470489524</v>
      </c>
      <c r="CH190" s="2">
        <f t="shared" si="20"/>
        <v>46098661.434444532</v>
      </c>
      <c r="CI190" s="2">
        <f t="shared" si="21"/>
        <v>3079188.3746815599</v>
      </c>
      <c r="CJ190" s="2">
        <f t="shared" si="22"/>
        <v>419.26526458286253</v>
      </c>
      <c r="CK190" s="2">
        <f t="shared" si="23"/>
        <v>65.808217225198618</v>
      </c>
      <c r="CL190" s="2">
        <f t="shared" si="24"/>
        <v>426.78351192026082</v>
      </c>
      <c r="CM190" s="2">
        <f t="shared" si="25"/>
        <v>316.84701279216972</v>
      </c>
      <c r="CN190" s="2">
        <f t="shared" si="26"/>
        <v>3026541.8009014009</v>
      </c>
    </row>
    <row r="191" spans="1:92" x14ac:dyDescent="0.45">
      <c r="A191" s="2">
        <v>420</v>
      </c>
      <c r="B191" s="2" t="s">
        <v>149</v>
      </c>
      <c r="C191" s="2">
        <v>1</v>
      </c>
      <c r="D191" s="2">
        <v>2029</v>
      </c>
      <c r="E191" s="2">
        <v>2027</v>
      </c>
      <c r="F191" s="2">
        <v>0.147179688490716</v>
      </c>
      <c r="G191" s="2">
        <v>2.3102931701700798E-2</v>
      </c>
      <c r="H191" s="2">
        <v>0.23534148972214</v>
      </c>
      <c r="I191" s="2">
        <v>0.59437589008544101</v>
      </c>
      <c r="J191" s="2">
        <v>155.10464281894301</v>
      </c>
      <c r="K191" s="2">
        <v>155.10464281894301</v>
      </c>
      <c r="L191" s="2">
        <v>126.77334158372901</v>
      </c>
      <c r="M191" s="2">
        <v>103.24320665076699</v>
      </c>
      <c r="N191" s="2">
        <v>338142.37967156997</v>
      </c>
      <c r="O191" s="2">
        <v>53078.521792737803</v>
      </c>
      <c r="P191" s="2">
        <v>661526.25218466204</v>
      </c>
      <c r="Q191" s="2">
        <v>2051522.20953131</v>
      </c>
      <c r="R191" s="2">
        <v>1643.2460437914001</v>
      </c>
      <c r="S191" s="2">
        <v>356349803.147017</v>
      </c>
      <c r="T191" s="2">
        <v>216857.24088209201</v>
      </c>
      <c r="U191" s="2">
        <v>104.714</v>
      </c>
      <c r="V191" s="2">
        <v>34472.661777038302</v>
      </c>
      <c r="W191" s="2">
        <v>4.8263512412511099E-4</v>
      </c>
      <c r="X191" s="2">
        <v>9.8204115929921905</v>
      </c>
      <c r="Y191" s="2">
        <v>9.8204115929921905</v>
      </c>
      <c r="Z191" s="2">
        <v>8.8489794653602996</v>
      </c>
      <c r="AA191" s="2">
        <v>6.2925434757223604</v>
      </c>
      <c r="AB191" s="2">
        <v>15.136473689323701</v>
      </c>
      <c r="AC191" s="2">
        <v>15.136473689323701</v>
      </c>
      <c r="AD191" s="2">
        <v>15.136473689323701</v>
      </c>
      <c r="AE191" s="2">
        <v>15.136473689323701</v>
      </c>
      <c r="AF191" s="2">
        <v>5076958.1169646997</v>
      </c>
      <c r="AG191" s="2">
        <v>796883.47885641898</v>
      </c>
      <c r="AH191" s="2">
        <v>9932246.0012980308</v>
      </c>
      <c r="AI191" s="2">
        <v>30801966.220720101</v>
      </c>
      <c r="AJ191" s="2">
        <v>130.14775753662701</v>
      </c>
      <c r="AK191" s="2">
        <v>130.14775753662701</v>
      </c>
      <c r="AL191" s="2">
        <v>102.787888429045</v>
      </c>
      <c r="AM191" s="2">
        <v>81.814189485721201</v>
      </c>
      <c r="AN191" s="2">
        <v>139.96816912961901</v>
      </c>
      <c r="AO191" s="2">
        <v>139.96816912961901</v>
      </c>
      <c r="AP191" s="2">
        <v>111.636867894405</v>
      </c>
      <c r="AQ191" s="2">
        <v>88.106732961443498</v>
      </c>
      <c r="AR191" s="2">
        <v>52447453.020906299</v>
      </c>
      <c r="AS191" s="2">
        <v>8232725.1640200904</v>
      </c>
      <c r="AT191" s="2">
        <v>83863893.534810603</v>
      </c>
      <c r="AU191" s="2">
        <v>211805731.42728001</v>
      </c>
      <c r="AV191" s="2">
        <v>1.07659387573774</v>
      </c>
      <c r="AW191" s="2">
        <v>1.07659387573774</v>
      </c>
      <c r="AX191" s="2">
        <v>1.0872401502006199</v>
      </c>
      <c r="AY191" s="2">
        <v>1.0780527416599699</v>
      </c>
      <c r="AZ191" s="2">
        <v>1.1743020899411001</v>
      </c>
      <c r="BA191" s="2">
        <v>1.1743020899411001</v>
      </c>
      <c r="BB191" s="2">
        <v>1.1405668572341101</v>
      </c>
      <c r="BC191" s="2">
        <v>1.20947246018327</v>
      </c>
      <c r="BD191" s="2">
        <v>1.0765698916469499</v>
      </c>
      <c r="BE191" s="2">
        <v>1.0765698916469499</v>
      </c>
      <c r="BF191" s="2">
        <v>1.0872068521198199</v>
      </c>
      <c r="BG191" s="2">
        <v>1.0775101344862299</v>
      </c>
      <c r="BH191" s="2">
        <v>0.15866170499999999</v>
      </c>
      <c r="BI191" s="2">
        <v>0.15866170499999999</v>
      </c>
      <c r="BJ191" s="2">
        <v>0.180514759</v>
      </c>
      <c r="BK191" s="2">
        <v>0.21282462199999999</v>
      </c>
      <c r="BL191" s="2">
        <v>3.5903582999999899E-2</v>
      </c>
      <c r="BM191" s="2">
        <v>3.5903582999999899E-2</v>
      </c>
      <c r="BN191" s="2">
        <v>1.6482926999999901E-2</v>
      </c>
      <c r="BO191" s="2">
        <v>0.238783778999999</v>
      </c>
      <c r="BP191" s="2">
        <v>0.15867292099999999</v>
      </c>
      <c r="BQ191" s="2">
        <v>0.15867292099999999</v>
      </c>
      <c r="BR191" s="2">
        <v>0.18056576799999999</v>
      </c>
      <c r="BS191" s="2">
        <v>0.21254435599999999</v>
      </c>
      <c r="BT191" s="2">
        <v>2.4852400000000002E-4</v>
      </c>
      <c r="BU191" s="2">
        <v>2.4852400000000002E-4</v>
      </c>
      <c r="BV191" s="2">
        <v>6.08156E-4</v>
      </c>
      <c r="BW191" s="2">
        <v>4.3591369999999999E-3</v>
      </c>
      <c r="BX191" s="2">
        <v>15.136473689323701</v>
      </c>
      <c r="BY191" s="2">
        <v>15.136473689323701</v>
      </c>
      <c r="BZ191" s="2">
        <v>15.136473689323701</v>
      </c>
      <c r="CA191" s="2">
        <v>15.136473689323701</v>
      </c>
      <c r="CB191" s="2">
        <v>5076958.1169646997</v>
      </c>
      <c r="CC191" s="2">
        <v>796883.47885641898</v>
      </c>
      <c r="CD191" s="2">
        <v>9932246.0012980308</v>
      </c>
      <c r="CE191" s="2">
        <v>30801966.220720101</v>
      </c>
      <c r="CG191" s="2">
        <f t="shared" si="19"/>
        <v>11204463.329569563</v>
      </c>
      <c r="CH191" s="2">
        <f t="shared" si="20"/>
        <v>46608053.81783925</v>
      </c>
      <c r="CI191" s="2">
        <f t="shared" si="21"/>
        <v>3104269.3631802797</v>
      </c>
      <c r="CJ191" s="2">
        <f t="shared" si="22"/>
        <v>422.67797458946245</v>
      </c>
      <c r="CK191" s="2">
        <f t="shared" si="23"/>
        <v>66.348152240922261</v>
      </c>
      <c r="CL191" s="2">
        <f t="shared" si="24"/>
        <v>430.2609770306745</v>
      </c>
      <c r="CM191" s="2">
        <f t="shared" si="25"/>
        <v>319.42735843227871</v>
      </c>
      <c r="CN191" s="2">
        <f t="shared" si="26"/>
        <v>3051190.841387542</v>
      </c>
    </row>
    <row r="192" spans="1:92" x14ac:dyDescent="0.45">
      <c r="A192" s="2">
        <v>442</v>
      </c>
      <c r="B192" s="2" t="s">
        <v>149</v>
      </c>
      <c r="C192" s="2">
        <v>1</v>
      </c>
      <c r="D192" s="2">
        <v>2030</v>
      </c>
      <c r="E192" s="2">
        <v>2028</v>
      </c>
      <c r="F192" s="2">
        <v>0.14717137432597599</v>
      </c>
      <c r="G192" s="2">
        <v>2.3103032922398702E-2</v>
      </c>
      <c r="H192" s="2">
        <v>0.235337713291735</v>
      </c>
      <c r="I192" s="2">
        <v>0.59438787945988902</v>
      </c>
      <c r="J192" s="2">
        <v>155.29133115657999</v>
      </c>
      <c r="K192" s="2">
        <v>155.29133115657999</v>
      </c>
      <c r="L192" s="2">
        <v>126.93017170604701</v>
      </c>
      <c r="M192" s="2">
        <v>103.37506373341699</v>
      </c>
      <c r="N192" s="2">
        <v>340896.79253297002</v>
      </c>
      <c r="O192" s="2">
        <v>53514.141979709901</v>
      </c>
      <c r="P192" s="2">
        <v>666919.54310844501</v>
      </c>
      <c r="Q192" s="2">
        <v>2068240.0174909499</v>
      </c>
      <c r="R192" s="2">
        <v>1647.2118879591201</v>
      </c>
      <c r="S192" s="2">
        <v>359705254.78819001</v>
      </c>
      <c r="T192" s="2">
        <v>218372.18236316901</v>
      </c>
      <c r="U192" s="2">
        <v>104.714</v>
      </c>
      <c r="V192" s="2">
        <v>34878.460252731304</v>
      </c>
      <c r="W192" s="2">
        <v>4.7926348678993102E-4</v>
      </c>
      <c r="X192" s="2">
        <v>9.9685211683060793</v>
      </c>
      <c r="Y192" s="2">
        <v>9.9685211683060793</v>
      </c>
      <c r="Z192" s="2">
        <v>8.9672308253553492</v>
      </c>
      <c r="AA192" s="2">
        <v>6.3858217960496297</v>
      </c>
      <c r="AB192" s="2">
        <v>15.175052451646801</v>
      </c>
      <c r="AC192" s="2">
        <v>15.175052451646801</v>
      </c>
      <c r="AD192" s="2">
        <v>15.175052451646801</v>
      </c>
      <c r="AE192" s="2">
        <v>15.175052451646801</v>
      </c>
      <c r="AF192" s="2">
        <v>5131328.3476407602</v>
      </c>
      <c r="AG192" s="2">
        <v>805469.35226067703</v>
      </c>
      <c r="AH192" s="2">
        <v>10038695.5750436</v>
      </c>
      <c r="AI192" s="2">
        <v>31131957.135356199</v>
      </c>
      <c r="AJ192" s="2">
        <v>130.14775753662701</v>
      </c>
      <c r="AK192" s="2">
        <v>130.14775753662701</v>
      </c>
      <c r="AL192" s="2">
        <v>102.787888429045</v>
      </c>
      <c r="AM192" s="2">
        <v>81.814189485721201</v>
      </c>
      <c r="AN192" s="2">
        <v>140.11627870493299</v>
      </c>
      <c r="AO192" s="2">
        <v>140.11627870493299</v>
      </c>
      <c r="AP192" s="2">
        <v>111.7551192544</v>
      </c>
      <c r="AQ192" s="2">
        <v>88.200011281770799</v>
      </c>
      <c r="AR192" s="2">
        <v>52938316.699453399</v>
      </c>
      <c r="AS192" s="2">
        <v>8310282.3437313801</v>
      </c>
      <c r="AT192" s="2">
        <v>84652212.120873794</v>
      </c>
      <c r="AU192" s="2">
        <v>213804443.62413099</v>
      </c>
      <c r="AV192" s="2">
        <v>1.0777339278148901</v>
      </c>
      <c r="AW192" s="2">
        <v>1.0777339278148901</v>
      </c>
      <c r="AX192" s="2">
        <v>1.08839247683</v>
      </c>
      <c r="AY192" s="2">
        <v>1.07919479521456</v>
      </c>
      <c r="AZ192" s="2">
        <v>1.1755456094957</v>
      </c>
      <c r="BA192" s="2">
        <v>1.1755456094957</v>
      </c>
      <c r="BB192" s="2">
        <v>1.1417757029173199</v>
      </c>
      <c r="BC192" s="2">
        <v>1.2107537354576201</v>
      </c>
      <c r="BD192" s="2">
        <v>1.0777099183263099</v>
      </c>
      <c r="BE192" s="2">
        <v>1.0777099183263099</v>
      </c>
      <c r="BF192" s="2">
        <v>1.08835914345777</v>
      </c>
      <c r="BG192" s="2">
        <v>1.0786516132206601</v>
      </c>
      <c r="BH192" s="2">
        <v>0.15866170499999999</v>
      </c>
      <c r="BI192" s="2">
        <v>0.15866170499999999</v>
      </c>
      <c r="BJ192" s="2">
        <v>0.180514759</v>
      </c>
      <c r="BK192" s="2">
        <v>0.21282462199999999</v>
      </c>
      <c r="BL192" s="2">
        <v>3.5903582999999899E-2</v>
      </c>
      <c r="BM192" s="2">
        <v>3.5903582999999899E-2</v>
      </c>
      <c r="BN192" s="2">
        <v>1.6482926999999901E-2</v>
      </c>
      <c r="BO192" s="2">
        <v>0.238783778999999</v>
      </c>
      <c r="BP192" s="2">
        <v>0.15867292099999999</v>
      </c>
      <c r="BQ192" s="2">
        <v>0.15867292099999999</v>
      </c>
      <c r="BR192" s="2">
        <v>0.18056576799999999</v>
      </c>
      <c r="BS192" s="2">
        <v>0.21254435599999999</v>
      </c>
      <c r="BT192" s="2">
        <v>2.4852400000000002E-4</v>
      </c>
      <c r="BU192" s="2">
        <v>2.4852400000000002E-4</v>
      </c>
      <c r="BV192" s="2">
        <v>6.08156E-4</v>
      </c>
      <c r="BW192" s="2">
        <v>4.3591369999999999E-3</v>
      </c>
      <c r="BX192" s="2">
        <v>15.175052451646801</v>
      </c>
      <c r="BY192" s="2">
        <v>15.175052451646801</v>
      </c>
      <c r="BZ192" s="2">
        <v>15.175052451646801</v>
      </c>
      <c r="CA192" s="2">
        <v>15.175052451646801</v>
      </c>
      <c r="CB192" s="2">
        <v>5131328.3476407602</v>
      </c>
      <c r="CC192" s="2">
        <v>805469.35226067703</v>
      </c>
      <c r="CD192" s="2">
        <v>10038695.5750436</v>
      </c>
      <c r="CE192" s="2">
        <v>31131957.135356199</v>
      </c>
      <c r="CG192" s="2">
        <f t="shared" si="19"/>
        <v>11457188.258197583</v>
      </c>
      <c r="CH192" s="2">
        <f t="shared" si="20"/>
        <v>47107450.410301238</v>
      </c>
      <c r="CI192" s="2">
        <f t="shared" si="21"/>
        <v>3129570.495112075</v>
      </c>
      <c r="CJ192" s="2">
        <f t="shared" si="22"/>
        <v>426.12099066621255</v>
      </c>
      <c r="CK192" s="2">
        <f t="shared" si="23"/>
        <v>66.892677474637381</v>
      </c>
      <c r="CL192" s="2">
        <f t="shared" si="24"/>
        <v>433.76880852581792</v>
      </c>
      <c r="CM192" s="2">
        <f t="shared" si="25"/>
        <v>322.03036473195016</v>
      </c>
      <c r="CN192" s="2">
        <f t="shared" si="26"/>
        <v>3076056.3531323653</v>
      </c>
    </row>
    <row r="193" spans="1:92" x14ac:dyDescent="0.45">
      <c r="A193" s="2">
        <v>464</v>
      </c>
      <c r="B193" s="2" t="s">
        <v>149</v>
      </c>
      <c r="C193" s="2">
        <v>1</v>
      </c>
      <c r="D193" s="2">
        <v>2031</v>
      </c>
      <c r="E193" s="2">
        <v>2029</v>
      </c>
      <c r="F193" s="2">
        <v>0.147164734462299</v>
      </c>
      <c r="G193" s="2">
        <v>2.3103333595239799E-2</v>
      </c>
      <c r="H193" s="2">
        <v>0.23533478675194899</v>
      </c>
      <c r="I193" s="2">
        <v>0.59439714519051101</v>
      </c>
      <c r="J193" s="2">
        <v>155.47360247710799</v>
      </c>
      <c r="K193" s="2">
        <v>155.47360247710799</v>
      </c>
      <c r="L193" s="2">
        <v>127.08251302627301</v>
      </c>
      <c r="M193" s="2">
        <v>103.50239601854599</v>
      </c>
      <c r="N193" s="2">
        <v>343675.36104958202</v>
      </c>
      <c r="O193" s="2">
        <v>53953.459324367497</v>
      </c>
      <c r="P193" s="2">
        <v>672359.64989291399</v>
      </c>
      <c r="Q193" s="2">
        <v>2085103.51061078</v>
      </c>
      <c r="R193" s="2">
        <v>1651.1274867838499</v>
      </c>
      <c r="S193" s="2">
        <v>363079148.41301799</v>
      </c>
      <c r="T193" s="2">
        <v>219897.70706333499</v>
      </c>
      <c r="U193" s="2">
        <v>104.714</v>
      </c>
      <c r="V193" s="2">
        <v>35289.035626823897</v>
      </c>
      <c r="W193" s="2">
        <v>4.7591540335241E-4</v>
      </c>
      <c r="X193" s="2">
        <v>10.116896389622701</v>
      </c>
      <c r="Y193" s="2">
        <v>10.116896389622701</v>
      </c>
      <c r="Z193" s="2">
        <v>9.08567604636991</v>
      </c>
      <c r="AA193" s="2">
        <v>6.4792579819673097</v>
      </c>
      <c r="AB193" s="2">
        <v>15.208948550858301</v>
      </c>
      <c r="AC193" s="2">
        <v>15.208948550858301</v>
      </c>
      <c r="AD193" s="2">
        <v>15.208948550858301</v>
      </c>
      <c r="AE193" s="2">
        <v>15.208948550858301</v>
      </c>
      <c r="AF193" s="2">
        <v>5184681.7787865596</v>
      </c>
      <c r="AG193" s="2">
        <v>813893.83211273595</v>
      </c>
      <c r="AH193" s="2">
        <v>10143145.018698201</v>
      </c>
      <c r="AI193" s="2">
        <v>31455756.016846102</v>
      </c>
      <c r="AJ193" s="2">
        <v>130.14775753662701</v>
      </c>
      <c r="AK193" s="2">
        <v>130.14775753662701</v>
      </c>
      <c r="AL193" s="2">
        <v>102.787888429045</v>
      </c>
      <c r="AM193" s="2">
        <v>81.814189485721201</v>
      </c>
      <c r="AN193" s="2">
        <v>140.264653926249</v>
      </c>
      <c r="AO193" s="2">
        <v>140.264653926249</v>
      </c>
      <c r="AP193" s="2">
        <v>111.87356447541499</v>
      </c>
      <c r="AQ193" s="2">
        <v>88.293447467688495</v>
      </c>
      <c r="AR193" s="2">
        <v>53432446.464999497</v>
      </c>
      <c r="AS193" s="2">
        <v>8388338.6872615404</v>
      </c>
      <c r="AT193" s="2">
        <v>85445153.965856999</v>
      </c>
      <c r="AU193" s="2">
        <v>215813209.2949</v>
      </c>
      <c r="AV193" s="2">
        <v>1.0788758936282199</v>
      </c>
      <c r="AW193" s="2">
        <v>1.0788758936282199</v>
      </c>
      <c r="AX193" s="2">
        <v>1.08954662844636</v>
      </c>
      <c r="AY193" s="2">
        <v>1.0803386997906801</v>
      </c>
      <c r="AZ193" s="2">
        <v>1.1767912164710499</v>
      </c>
      <c r="BA193" s="2">
        <v>1.1767912164710499</v>
      </c>
      <c r="BB193" s="2">
        <v>1.1429864630990401</v>
      </c>
      <c r="BC193" s="2">
        <v>1.2120370874017601</v>
      </c>
      <c r="BD193" s="2">
        <v>1.0788518586992</v>
      </c>
      <c r="BE193" s="2">
        <v>1.0788518586992</v>
      </c>
      <c r="BF193" s="2">
        <v>1.0895132597268</v>
      </c>
      <c r="BG193" s="2">
        <v>1.07979494204496</v>
      </c>
      <c r="BH193" s="2">
        <v>0.15866170499999999</v>
      </c>
      <c r="BI193" s="2">
        <v>0.15866170499999999</v>
      </c>
      <c r="BJ193" s="2">
        <v>0.180514759</v>
      </c>
      <c r="BK193" s="2">
        <v>0.21282462199999999</v>
      </c>
      <c r="BL193" s="2">
        <v>3.5903582999999899E-2</v>
      </c>
      <c r="BM193" s="2">
        <v>3.5903582999999899E-2</v>
      </c>
      <c r="BN193" s="2">
        <v>1.6482926999999901E-2</v>
      </c>
      <c r="BO193" s="2">
        <v>0.238783778999999</v>
      </c>
      <c r="BP193" s="2">
        <v>0.15867292099999999</v>
      </c>
      <c r="BQ193" s="2">
        <v>0.15867292099999999</v>
      </c>
      <c r="BR193" s="2">
        <v>0.18056576799999999</v>
      </c>
      <c r="BS193" s="2">
        <v>0.21254435599999999</v>
      </c>
      <c r="BT193" s="2">
        <v>2.4852400000000002E-4</v>
      </c>
      <c r="BU193" s="2">
        <v>2.4852400000000002E-4</v>
      </c>
      <c r="BV193" s="2">
        <v>6.08156E-4</v>
      </c>
      <c r="BW193" s="2">
        <v>4.3591369999999999E-3</v>
      </c>
      <c r="BX193" s="2">
        <v>15.208948550858301</v>
      </c>
      <c r="BY193" s="2">
        <v>15.208948550858301</v>
      </c>
      <c r="BZ193" s="2">
        <v>15.208948550858301</v>
      </c>
      <c r="CA193" s="2">
        <v>15.208948550858301</v>
      </c>
      <c r="CB193" s="2">
        <v>5184681.7787865596</v>
      </c>
      <c r="CC193" s="2">
        <v>813893.83211273595</v>
      </c>
      <c r="CD193" s="2">
        <v>10143145.018698201</v>
      </c>
      <c r="CE193" s="2">
        <v>31455756.016846102</v>
      </c>
      <c r="CG193" s="2">
        <f t="shared" si="19"/>
        <v>11713604.925809104</v>
      </c>
      <c r="CH193" s="2">
        <f t="shared" si="20"/>
        <v>47597476.646443598</v>
      </c>
      <c r="CI193" s="2">
        <f t="shared" si="21"/>
        <v>3155091.9808776435</v>
      </c>
      <c r="CJ193" s="2">
        <f t="shared" si="22"/>
        <v>429.59420131197754</v>
      </c>
      <c r="CK193" s="2">
        <f t="shared" si="23"/>
        <v>67.441824155459372</v>
      </c>
      <c r="CL193" s="2">
        <f t="shared" si="24"/>
        <v>437.30708936124489</v>
      </c>
      <c r="CM193" s="2">
        <f t="shared" si="25"/>
        <v>324.65605459101283</v>
      </c>
      <c r="CN193" s="2">
        <f t="shared" si="26"/>
        <v>3101138.5215532761</v>
      </c>
    </row>
    <row r="194" spans="1:92" x14ac:dyDescent="0.45">
      <c r="A194" s="2">
        <v>486</v>
      </c>
      <c r="B194" s="2" t="s">
        <v>149</v>
      </c>
      <c r="C194" s="2">
        <v>1</v>
      </c>
      <c r="D194" s="2">
        <v>2032</v>
      </c>
      <c r="E194" s="2">
        <v>2030</v>
      </c>
      <c r="F194" s="2">
        <v>0.14707638098352199</v>
      </c>
      <c r="G194" s="2">
        <v>2.3093965200150699E-2</v>
      </c>
      <c r="H194" s="2">
        <v>0.235289410753</v>
      </c>
      <c r="I194" s="2">
        <v>0.59454024306332598</v>
      </c>
      <c r="J194" s="2">
        <v>155.891535041239</v>
      </c>
      <c r="K194" s="2">
        <v>155.891535041239</v>
      </c>
      <c r="L194" s="2">
        <v>127.470454108189</v>
      </c>
      <c r="M194" s="2">
        <v>103.865291918634</v>
      </c>
      <c r="N194" s="2">
        <v>346389.76184753602</v>
      </c>
      <c r="O194" s="2">
        <v>54390.195436558402</v>
      </c>
      <c r="P194" s="2">
        <v>677700.01449894195</v>
      </c>
      <c r="Q194" s="2">
        <v>2101626.1135138799</v>
      </c>
      <c r="R194" s="2">
        <v>1658.06120704315</v>
      </c>
      <c r="S194" s="2">
        <v>367150941.13603199</v>
      </c>
      <c r="T194" s="2">
        <v>221433.88891582499</v>
      </c>
      <c r="U194" s="2">
        <v>104.714</v>
      </c>
      <c r="V194" s="2">
        <v>35704.444131065902</v>
      </c>
      <c r="W194" s="2">
        <v>4.7259070926753799E-4</v>
      </c>
      <c r="X194" s="2">
        <v>10.2655206794104</v>
      </c>
      <c r="Y194" s="2">
        <v>10.2655206794104</v>
      </c>
      <c r="Z194" s="2">
        <v>9.2043088539420594</v>
      </c>
      <c r="AA194" s="2">
        <v>6.5728456077118196</v>
      </c>
      <c r="AB194" s="2">
        <v>15.4782568252019</v>
      </c>
      <c r="AC194" s="2">
        <v>15.4782568252019</v>
      </c>
      <c r="AD194" s="2">
        <v>15.4782568252019</v>
      </c>
      <c r="AE194" s="2">
        <v>15.4782568252019</v>
      </c>
      <c r="AF194" s="2">
        <v>5319495.5028194403</v>
      </c>
      <c r="AG194" s="2">
        <v>835105.50003064703</v>
      </c>
      <c r="AH194" s="2">
        <v>10406955.3399453</v>
      </c>
      <c r="AI194" s="2">
        <v>32273767.644363899</v>
      </c>
      <c r="AJ194" s="2">
        <v>130.14775753662701</v>
      </c>
      <c r="AK194" s="2">
        <v>130.14775753662701</v>
      </c>
      <c r="AL194" s="2">
        <v>102.787888429045</v>
      </c>
      <c r="AM194" s="2">
        <v>81.814189485721201</v>
      </c>
      <c r="AN194" s="2">
        <v>140.41327821603701</v>
      </c>
      <c r="AO194" s="2">
        <v>140.41327821603701</v>
      </c>
      <c r="AP194" s="2">
        <v>111.99219728298699</v>
      </c>
      <c r="AQ194" s="2">
        <v>88.387035093432999</v>
      </c>
      <c r="AR194" s="2">
        <v>53999231.696981899</v>
      </c>
      <c r="AS194" s="2">
        <v>8478971.0577981099</v>
      </c>
      <c r="AT194" s="2">
        <v>86386728.597306699</v>
      </c>
      <c r="AU194" s="2">
        <v>218286009.78394499</v>
      </c>
      <c r="AV194" s="2">
        <v>1.07998364020944</v>
      </c>
      <c r="AW194" s="2">
        <v>1.07998364020944</v>
      </c>
      <c r="AX194" s="2">
        <v>1.09067164377524</v>
      </c>
      <c r="AY194" s="2">
        <v>1.08145159463838</v>
      </c>
      <c r="AZ194" s="2">
        <v>1.17799949858631</v>
      </c>
      <c r="BA194" s="2">
        <v>1.17799949858631</v>
      </c>
      <c r="BB194" s="2">
        <v>1.1441666579233101</v>
      </c>
      <c r="BC194" s="2">
        <v>1.21328564938519</v>
      </c>
      <c r="BD194" s="2">
        <v>1.0799595806023199</v>
      </c>
      <c r="BE194" s="2">
        <v>1.0799595806023199</v>
      </c>
      <c r="BF194" s="2">
        <v>1.09063824060069</v>
      </c>
      <c r="BG194" s="2">
        <v>1.0809072767487</v>
      </c>
      <c r="BH194" s="2">
        <v>0.15866170499999999</v>
      </c>
      <c r="BI194" s="2">
        <v>0.15866170499999999</v>
      </c>
      <c r="BJ194" s="2">
        <v>0.180514759</v>
      </c>
      <c r="BK194" s="2">
        <v>0.21282462199999999</v>
      </c>
      <c r="BL194" s="2">
        <v>3.5903582999999899E-2</v>
      </c>
      <c r="BM194" s="2">
        <v>3.5903582999999899E-2</v>
      </c>
      <c r="BN194" s="2">
        <v>1.6482926999999901E-2</v>
      </c>
      <c r="BO194" s="2">
        <v>0.238783778999999</v>
      </c>
      <c r="BP194" s="2">
        <v>0.15867292099999999</v>
      </c>
      <c r="BQ194" s="2">
        <v>0.15867292099999999</v>
      </c>
      <c r="BR194" s="2">
        <v>0.18056576799999999</v>
      </c>
      <c r="BS194" s="2">
        <v>0.21254435599999999</v>
      </c>
      <c r="BT194" s="2">
        <v>2.4852400000000002E-4</v>
      </c>
      <c r="BU194" s="2">
        <v>2.4852400000000002E-4</v>
      </c>
      <c r="BV194" s="2">
        <v>6.08156E-4</v>
      </c>
      <c r="BW194" s="2">
        <v>4.3591369999999999E-3</v>
      </c>
      <c r="BX194" s="2">
        <v>15.4782568252019</v>
      </c>
      <c r="BY194" s="2">
        <v>15.4782568252019</v>
      </c>
      <c r="BZ194" s="2">
        <v>15.4782568252019</v>
      </c>
      <c r="CA194" s="2">
        <v>15.4782568252019</v>
      </c>
      <c r="CB194" s="2">
        <v>5319495.5028194403</v>
      </c>
      <c r="CC194" s="2">
        <v>835105.50003064703</v>
      </c>
      <c r="CD194" s="2">
        <v>10406955.3399453</v>
      </c>
      <c r="CE194" s="2">
        <v>32273767.644363899</v>
      </c>
      <c r="CG194" s="2">
        <f t="shared" si="19"/>
        <v>11966270.236296698</v>
      </c>
      <c r="CH194" s="2">
        <f t="shared" si="20"/>
        <v>48835323.987159282</v>
      </c>
      <c r="CI194" s="2">
        <f t="shared" si="21"/>
        <v>3180106.0852969163</v>
      </c>
      <c r="CJ194" s="2">
        <f t="shared" si="22"/>
        <v>432.98720230942001</v>
      </c>
      <c r="CK194" s="2">
        <f t="shared" si="23"/>
        <v>67.987744295698008</v>
      </c>
      <c r="CL194" s="2">
        <f t="shared" si="24"/>
        <v>440.78049723508417</v>
      </c>
      <c r="CM194" s="2">
        <f t="shared" si="25"/>
        <v>327.22866695428257</v>
      </c>
      <c r="CN194" s="2">
        <f t="shared" si="26"/>
        <v>3125715.8898603581</v>
      </c>
    </row>
    <row r="195" spans="1:92" x14ac:dyDescent="0.45">
      <c r="A195" s="2">
        <v>508</v>
      </c>
      <c r="B195" s="2" t="s">
        <v>149</v>
      </c>
      <c r="C195" s="2">
        <v>1</v>
      </c>
      <c r="D195" s="2">
        <v>2033</v>
      </c>
      <c r="E195" s="2">
        <v>2031</v>
      </c>
      <c r="F195" s="2">
        <v>0.146948481348946</v>
      </c>
      <c r="G195" s="2">
        <v>2.30798774120945E-2</v>
      </c>
      <c r="H195" s="2">
        <v>0.235224123577366</v>
      </c>
      <c r="I195" s="2">
        <v>0.59474751766159295</v>
      </c>
      <c r="J195" s="2">
        <v>156.41990253858901</v>
      </c>
      <c r="K195" s="2">
        <v>156.41990253858901</v>
      </c>
      <c r="L195" s="2">
        <v>127.97028882218</v>
      </c>
      <c r="M195" s="2">
        <v>104.340539272466</v>
      </c>
      <c r="N195" s="2">
        <v>349084.41803917597</v>
      </c>
      <c r="O195" s="2">
        <v>54827.552492255498</v>
      </c>
      <c r="P195" s="2">
        <v>683014.74834107899</v>
      </c>
      <c r="Q195" s="2">
        <v>2118053.5383769502</v>
      </c>
      <c r="R195" s="2">
        <v>1666.4408331652201</v>
      </c>
      <c r="S195" s="2">
        <v>371584314.08192098</v>
      </c>
      <c r="T195" s="2">
        <v>222980.80237036501</v>
      </c>
      <c r="U195" s="2">
        <v>104.714</v>
      </c>
      <c r="V195" s="2">
        <v>36124.742659144802</v>
      </c>
      <c r="W195" s="2">
        <v>4.6928924113980101E-4</v>
      </c>
      <c r="X195" s="2">
        <v>10.4096914128751</v>
      </c>
      <c r="Y195" s="2">
        <v>10.4096914128751</v>
      </c>
      <c r="Z195" s="2">
        <v>9.3199468040483104</v>
      </c>
      <c r="AA195" s="2">
        <v>6.6638961976589703</v>
      </c>
      <c r="AB195" s="2">
        <v>15.8624535890867</v>
      </c>
      <c r="AC195" s="2">
        <v>15.8624535890867</v>
      </c>
      <c r="AD195" s="2">
        <v>15.8624535890867</v>
      </c>
      <c r="AE195" s="2">
        <v>15.8624535890867</v>
      </c>
      <c r="AF195" s="2">
        <v>5494591.5210413402</v>
      </c>
      <c r="AG195" s="2">
        <v>862761.95081376296</v>
      </c>
      <c r="AH195" s="2">
        <v>10749985.0273128</v>
      </c>
      <c r="AI195" s="2">
        <v>33336946.687226601</v>
      </c>
      <c r="AJ195" s="2">
        <v>130.14775753662701</v>
      </c>
      <c r="AK195" s="2">
        <v>130.14775753662701</v>
      </c>
      <c r="AL195" s="2">
        <v>102.787888429045</v>
      </c>
      <c r="AM195" s="2">
        <v>81.814189485721201</v>
      </c>
      <c r="AN195" s="2">
        <v>140.557448949502</v>
      </c>
      <c r="AO195" s="2">
        <v>140.557448949502</v>
      </c>
      <c r="AP195" s="2">
        <v>112.107835233093</v>
      </c>
      <c r="AQ195" s="2">
        <v>88.478085683380101</v>
      </c>
      <c r="AR195" s="2">
        <v>54603750.647428103</v>
      </c>
      <c r="AS195" s="2">
        <v>8576120.4172679801</v>
      </c>
      <c r="AT195" s="2">
        <v>87405594.615016803</v>
      </c>
      <c r="AU195" s="2">
        <v>220998848.402208</v>
      </c>
      <c r="AV195" s="2">
        <v>1.0810758318387901</v>
      </c>
      <c r="AW195" s="2">
        <v>1.0810758318387901</v>
      </c>
      <c r="AX195" s="2">
        <v>1.0917835838937899</v>
      </c>
      <c r="AY195" s="2">
        <v>1.08255051057351</v>
      </c>
      <c r="AZ195" s="2">
        <v>1.1791908140320599</v>
      </c>
      <c r="BA195" s="2">
        <v>1.1791908140320599</v>
      </c>
      <c r="BB195" s="2">
        <v>1.1453331362273</v>
      </c>
      <c r="BC195" s="2">
        <v>1.2145185283606099</v>
      </c>
      <c r="BD195" s="2">
        <v>1.0810517479001001</v>
      </c>
      <c r="BE195" s="2">
        <v>1.0810517479001001</v>
      </c>
      <c r="BF195" s="2">
        <v>1.09175014666468</v>
      </c>
      <c r="BG195" s="2">
        <v>1.08200563957576</v>
      </c>
      <c r="BH195" s="2">
        <v>0.15866170499999999</v>
      </c>
      <c r="BI195" s="2">
        <v>0.15866170499999999</v>
      </c>
      <c r="BJ195" s="2">
        <v>0.180514759</v>
      </c>
      <c r="BK195" s="2">
        <v>0.21282462199999999</v>
      </c>
      <c r="BL195" s="2">
        <v>3.5903582999999899E-2</v>
      </c>
      <c r="BM195" s="2">
        <v>3.5903582999999899E-2</v>
      </c>
      <c r="BN195" s="2">
        <v>1.6482926999999901E-2</v>
      </c>
      <c r="BO195" s="2">
        <v>0.238783778999999</v>
      </c>
      <c r="BP195" s="2">
        <v>0.15867292099999999</v>
      </c>
      <c r="BQ195" s="2">
        <v>0.15867292099999999</v>
      </c>
      <c r="BR195" s="2">
        <v>0.18056576799999999</v>
      </c>
      <c r="BS195" s="2">
        <v>0.21254435599999999</v>
      </c>
      <c r="BT195" s="2">
        <v>2.4852400000000002E-4</v>
      </c>
      <c r="BU195" s="2">
        <v>2.4852400000000002E-4</v>
      </c>
      <c r="BV195" s="2">
        <v>6.08156E-4</v>
      </c>
      <c r="BW195" s="2">
        <v>4.3591369999999999E-3</v>
      </c>
      <c r="BX195" s="2">
        <v>15.8624535890867</v>
      </c>
      <c r="BY195" s="2">
        <v>15.8624535890867</v>
      </c>
      <c r="BZ195" s="2">
        <v>15.8624535890867</v>
      </c>
      <c r="CA195" s="2">
        <v>15.8624535890867</v>
      </c>
      <c r="CB195" s="2">
        <v>5494591.5210413402</v>
      </c>
      <c r="CC195" s="2">
        <v>862761.95081376296</v>
      </c>
      <c r="CD195" s="2">
        <v>10749985.0273128</v>
      </c>
      <c r="CE195" s="2">
        <v>33336946.687226601</v>
      </c>
      <c r="CG195" s="2">
        <f t="shared" si="19"/>
        <v>12218878.626421664</v>
      </c>
      <c r="CH195" s="2">
        <f t="shared" si="20"/>
        <v>50444285.186394505</v>
      </c>
      <c r="CI195" s="2">
        <f t="shared" si="21"/>
        <v>3204980.2572494606</v>
      </c>
      <c r="CJ195" s="2">
        <f t="shared" si="22"/>
        <v>436.35552254896999</v>
      </c>
      <c r="CK195" s="2">
        <f t="shared" si="23"/>
        <v>68.534440615319369</v>
      </c>
      <c r="CL195" s="2">
        <f t="shared" si="24"/>
        <v>444.23723469338472</v>
      </c>
      <c r="CM195" s="2">
        <f t="shared" si="25"/>
        <v>329.78645984849362</v>
      </c>
      <c r="CN195" s="2">
        <f t="shared" si="26"/>
        <v>3150152.7047572052</v>
      </c>
    </row>
    <row r="196" spans="1:92" x14ac:dyDescent="0.45">
      <c r="A196" s="2">
        <v>530</v>
      </c>
      <c r="B196" s="2" t="s">
        <v>149</v>
      </c>
      <c r="C196" s="2">
        <v>1</v>
      </c>
      <c r="D196" s="2">
        <v>2034</v>
      </c>
      <c r="E196" s="2">
        <v>2032</v>
      </c>
      <c r="F196" s="2">
        <v>0.14692610299783701</v>
      </c>
      <c r="G196" s="2">
        <v>2.3078248159143E-2</v>
      </c>
      <c r="H196" s="2">
        <v>0.235213920609222</v>
      </c>
      <c r="I196" s="2">
        <v>0.59478172823379605</v>
      </c>
      <c r="J196" s="2">
        <v>156.64040266006501</v>
      </c>
      <c r="K196" s="2">
        <v>156.64040266006501</v>
      </c>
      <c r="L196" s="2">
        <v>128.16293662914001</v>
      </c>
      <c r="M196" s="2">
        <v>104.50880001912699</v>
      </c>
      <c r="N196" s="2">
        <v>351914.932472724</v>
      </c>
      <c r="O196" s="2">
        <v>55276.632108272199</v>
      </c>
      <c r="P196" s="2">
        <v>688562.07280596497</v>
      </c>
      <c r="Q196" s="2">
        <v>2135242.8864738299</v>
      </c>
      <c r="R196" s="2">
        <v>1670.9046436574799</v>
      </c>
      <c r="S196" s="2">
        <v>375182459.75276798</v>
      </c>
      <c r="T196" s="2">
        <v>224538.52239677799</v>
      </c>
      <c r="U196" s="2">
        <v>104.714</v>
      </c>
      <c r="V196" s="2">
        <v>36549.988774477999</v>
      </c>
      <c r="W196" s="2">
        <v>4.6601083671514698E-4</v>
      </c>
      <c r="X196" s="2">
        <v>10.551837704236201</v>
      </c>
      <c r="Y196" s="2">
        <v>10.551837704236201</v>
      </c>
      <c r="Z196" s="2">
        <v>9.4342407808928108</v>
      </c>
      <c r="AA196" s="2">
        <v>6.7538031142042296</v>
      </c>
      <c r="AB196" s="2">
        <v>15.940807419202001</v>
      </c>
      <c r="AC196" s="2">
        <v>15.940807419202001</v>
      </c>
      <c r="AD196" s="2">
        <v>15.940807419202001</v>
      </c>
      <c r="AE196" s="2">
        <v>15.940807419202001</v>
      </c>
      <c r="AF196" s="2">
        <v>5564687.4810067397</v>
      </c>
      <c r="AG196" s="2">
        <v>873995.45554523601</v>
      </c>
      <c r="AH196" s="2">
        <v>10887806.5677798</v>
      </c>
      <c r="AI196" s="2">
        <v>33763483.558826499</v>
      </c>
      <c r="AJ196" s="2">
        <v>130.14775753662701</v>
      </c>
      <c r="AK196" s="2">
        <v>130.14775753662701</v>
      </c>
      <c r="AL196" s="2">
        <v>102.787888429045</v>
      </c>
      <c r="AM196" s="2">
        <v>81.814189485721201</v>
      </c>
      <c r="AN196" s="2">
        <v>140.699595240863</v>
      </c>
      <c r="AO196" s="2">
        <v>140.699595240863</v>
      </c>
      <c r="AP196" s="2">
        <v>112.222129209938</v>
      </c>
      <c r="AQ196" s="2">
        <v>88.567992599925404</v>
      </c>
      <c r="AR196" s="2">
        <v>55124096.724617302</v>
      </c>
      <c r="AS196" s="2">
        <v>8658553.9111320693</v>
      </c>
      <c r="AT196" s="2">
        <v>88248137.302260399</v>
      </c>
      <c r="AU196" s="2">
        <v>223151671.814758</v>
      </c>
      <c r="AV196" s="2">
        <v>1.08221538455554</v>
      </c>
      <c r="AW196" s="2">
        <v>1.08221538455554</v>
      </c>
      <c r="AX196" s="2">
        <v>1.09293632929789</v>
      </c>
      <c r="AY196" s="2">
        <v>1.08369263651074</v>
      </c>
      <c r="AZ196" s="2">
        <v>1.1804337889059</v>
      </c>
      <c r="BA196" s="2">
        <v>1.1804337889059</v>
      </c>
      <c r="BB196" s="2">
        <v>1.14654242122521</v>
      </c>
      <c r="BC196" s="2">
        <v>1.21579988484139</v>
      </c>
      <c r="BD196" s="2">
        <v>1.0821912752301801</v>
      </c>
      <c r="BE196" s="2">
        <v>1.0821912752301801</v>
      </c>
      <c r="BF196" s="2">
        <v>1.09290285676453</v>
      </c>
      <c r="BG196" s="2">
        <v>1.0831471906564001</v>
      </c>
      <c r="BH196" s="2">
        <v>0.15866170499999999</v>
      </c>
      <c r="BI196" s="2">
        <v>0.15866170499999999</v>
      </c>
      <c r="BJ196" s="2">
        <v>0.180514759</v>
      </c>
      <c r="BK196" s="2">
        <v>0.21282462199999999</v>
      </c>
      <c r="BL196" s="2">
        <v>3.5903582999999899E-2</v>
      </c>
      <c r="BM196" s="2">
        <v>3.5903582999999899E-2</v>
      </c>
      <c r="BN196" s="2">
        <v>1.6482926999999901E-2</v>
      </c>
      <c r="BO196" s="2">
        <v>0.238783778999999</v>
      </c>
      <c r="BP196" s="2">
        <v>0.15867292099999999</v>
      </c>
      <c r="BQ196" s="2">
        <v>0.15867292099999999</v>
      </c>
      <c r="BR196" s="2">
        <v>0.18056576799999999</v>
      </c>
      <c r="BS196" s="2">
        <v>0.21254435599999999</v>
      </c>
      <c r="BT196" s="2">
        <v>2.4852400000000002E-4</v>
      </c>
      <c r="BU196" s="2">
        <v>2.4852400000000002E-4</v>
      </c>
      <c r="BV196" s="2">
        <v>6.08156E-4</v>
      </c>
      <c r="BW196" s="2">
        <v>4.3591369999999999E-3</v>
      </c>
      <c r="BX196" s="2">
        <v>15.940807419202001</v>
      </c>
      <c r="BY196" s="2">
        <v>15.940807419202001</v>
      </c>
      <c r="BZ196" s="2">
        <v>15.940807419202001</v>
      </c>
      <c r="CA196" s="2">
        <v>15.940807419202001</v>
      </c>
      <c r="CB196" s="2">
        <v>5564687.4810067397</v>
      </c>
      <c r="CC196" s="2">
        <v>873995.45554523601</v>
      </c>
      <c r="CD196" s="2">
        <v>10887806.5677798</v>
      </c>
      <c r="CE196" s="2">
        <v>33763483.558826499</v>
      </c>
      <c r="CG196" s="2">
        <f t="shared" ref="CG196:CG259" si="27">+(IF((N196*(AJ196*AZ196-AJ196)*BT196+P196*(AL196*BB196-AL196)*BV196+Q196*(AM196*BC196-AM196)*BW196+N196*(AJ196*BD196-AJ196)*(1-BT196)+P196*(AL196*BF196-AL196)*(1-BV196)+Q196*(AM196*BG196-AM196)*(1-BW196))&lt;0,0,(N196*(AJ196*AZ196-AJ196)*BT196+P196*(AL196*BB196-AL196)*BV196+Q196*(AM196*BC196-AM196)*BW196+N196*(AJ196*BD196-AJ196)*(1-BT196)+P196*(AL196*BF196-AL196)*(1-BV196)+Q196*(AM196*BG196-AM196)*(1-BW196))))/2</f>
        <v>12484702.530855585</v>
      </c>
      <c r="CH196" s="2">
        <f t="shared" ref="CH196:CH259" si="28">+SUM(CB196:CE196)</f>
        <v>51089973.063158274</v>
      </c>
      <c r="CI196" s="2">
        <f t="shared" ref="CI196:CI259" si="29">+SUM(N196:Q196)</f>
        <v>3230996.5238607908</v>
      </c>
      <c r="CJ196" s="2">
        <f t="shared" ref="CJ196:CJ259" si="30">+N196/800</f>
        <v>439.89366559090502</v>
      </c>
      <c r="CK196" s="2">
        <f t="shared" ref="CK196:CK259" si="31">+O196/(1600/2)</f>
        <v>69.095790135340252</v>
      </c>
      <c r="CL196" s="2">
        <f t="shared" ref="CL196:CL259" si="32">+P196/(3075/2)</f>
        <v>447.84525060550567</v>
      </c>
      <c r="CM196" s="2">
        <f t="shared" ref="CM196:CM259" si="33">+Q196/(12845/2)</f>
        <v>332.46288617731875</v>
      </c>
      <c r="CN196" s="2">
        <f t="shared" si="26"/>
        <v>3175719.8917525187</v>
      </c>
    </row>
    <row r="197" spans="1:92" x14ac:dyDescent="0.45">
      <c r="A197" s="2">
        <v>552</v>
      </c>
      <c r="B197" s="2" t="s">
        <v>149</v>
      </c>
      <c r="C197" s="2">
        <v>1</v>
      </c>
      <c r="D197" s="2">
        <v>2035</v>
      </c>
      <c r="E197" s="2">
        <v>2033</v>
      </c>
      <c r="F197" s="2">
        <v>0.146908125865053</v>
      </c>
      <c r="G197" s="2">
        <v>2.3077200764360602E-2</v>
      </c>
      <c r="H197" s="2">
        <v>0.235205206615723</v>
      </c>
      <c r="I197" s="2">
        <v>0.59480946675486301</v>
      </c>
      <c r="J197" s="2">
        <v>156.85653065102801</v>
      </c>
      <c r="K197" s="2">
        <v>156.85653065102801</v>
      </c>
      <c r="L197" s="2">
        <v>128.34924265540801</v>
      </c>
      <c r="M197" s="2">
        <v>104.670059887256</v>
      </c>
      <c r="N197" s="2">
        <v>354771.12530213298</v>
      </c>
      <c r="O197" s="2">
        <v>55729.555024859699</v>
      </c>
      <c r="P197" s="2">
        <v>694158.54328117694</v>
      </c>
      <c r="Q197" s="2">
        <v>2152585.7032288299</v>
      </c>
      <c r="R197" s="2">
        <v>1675.2931212805599</v>
      </c>
      <c r="S197" s="2">
        <v>378795710.32831299</v>
      </c>
      <c r="T197" s="2">
        <v>226107.12448862</v>
      </c>
      <c r="U197" s="2">
        <v>104.714</v>
      </c>
      <c r="V197" s="2">
        <v>36980.240718096597</v>
      </c>
      <c r="W197" s="2">
        <v>4.6275533487301498E-4</v>
      </c>
      <c r="X197" s="2">
        <v>10.700147934915901</v>
      </c>
      <c r="Y197" s="2">
        <v>10.700147934915901</v>
      </c>
      <c r="Z197" s="2">
        <v>9.5527290468773796</v>
      </c>
      <c r="AA197" s="2">
        <v>6.8472452220496498</v>
      </c>
      <c r="AB197" s="2">
        <v>16.0086251794853</v>
      </c>
      <c r="AC197" s="2">
        <v>16.0086251794853</v>
      </c>
      <c r="AD197" s="2">
        <v>16.0086251794853</v>
      </c>
      <c r="AE197" s="2">
        <v>16.0086251794853</v>
      </c>
      <c r="AF197" s="2">
        <v>5633674.2490197504</v>
      </c>
      <c r="AG197" s="2">
        <v>884902.88460563705</v>
      </c>
      <c r="AH197" s="2">
        <v>11022932.1363602</v>
      </c>
      <c r="AI197" s="2">
        <v>34182303.036721997</v>
      </c>
      <c r="AJ197" s="2">
        <v>130.14775753662701</v>
      </c>
      <c r="AK197" s="2">
        <v>130.14775753662701</v>
      </c>
      <c r="AL197" s="2">
        <v>102.787888429045</v>
      </c>
      <c r="AM197" s="2">
        <v>81.814189485721201</v>
      </c>
      <c r="AN197" s="2">
        <v>140.84790547154299</v>
      </c>
      <c r="AO197" s="2">
        <v>140.84790547154299</v>
      </c>
      <c r="AP197" s="2">
        <v>112.340617475922</v>
      </c>
      <c r="AQ197" s="2">
        <v>88.661434707770795</v>
      </c>
      <c r="AR197" s="2">
        <v>55648167.890054002</v>
      </c>
      <c r="AS197" s="2">
        <v>8741544.6559250895</v>
      </c>
      <c r="AT197" s="2">
        <v>89094723.312920496</v>
      </c>
      <c r="AU197" s="2">
        <v>225311274.46941301</v>
      </c>
      <c r="AV197" s="2">
        <v>1.0833572288471101</v>
      </c>
      <c r="AW197" s="2">
        <v>1.0833572288471101</v>
      </c>
      <c r="AX197" s="2">
        <v>1.09409113610206</v>
      </c>
      <c r="AY197" s="2">
        <v>1.0848368888959199</v>
      </c>
      <c r="AZ197" s="2">
        <v>1.1816792633305599</v>
      </c>
      <c r="BA197" s="2">
        <v>1.1816792633305599</v>
      </c>
      <c r="BB197" s="2">
        <v>1.14775386873025</v>
      </c>
      <c r="BC197" s="2">
        <v>1.2170836269941601</v>
      </c>
      <c r="BD197" s="2">
        <v>1.08333309408403</v>
      </c>
      <c r="BE197" s="2">
        <v>1.08333309408403</v>
      </c>
      <c r="BF197" s="2">
        <v>1.0940576282012999</v>
      </c>
      <c r="BG197" s="2">
        <v>1.0842908671147</v>
      </c>
      <c r="BH197" s="2">
        <v>0.15866170499999999</v>
      </c>
      <c r="BI197" s="2">
        <v>0.15866170499999999</v>
      </c>
      <c r="BJ197" s="2">
        <v>0.180514759</v>
      </c>
      <c r="BK197" s="2">
        <v>0.21282462199999999</v>
      </c>
      <c r="BL197" s="2">
        <v>3.5903582999999899E-2</v>
      </c>
      <c r="BM197" s="2">
        <v>3.5903582999999899E-2</v>
      </c>
      <c r="BN197" s="2">
        <v>1.6482926999999901E-2</v>
      </c>
      <c r="BO197" s="2">
        <v>0.238783778999999</v>
      </c>
      <c r="BP197" s="2">
        <v>0.15867292099999999</v>
      </c>
      <c r="BQ197" s="2">
        <v>0.15867292099999999</v>
      </c>
      <c r="BR197" s="2">
        <v>0.18056576799999999</v>
      </c>
      <c r="BS197" s="2">
        <v>0.21254435599999999</v>
      </c>
      <c r="BT197" s="2">
        <v>2.4852400000000002E-4</v>
      </c>
      <c r="BU197" s="2">
        <v>2.4852400000000002E-4</v>
      </c>
      <c r="BV197" s="2">
        <v>6.08156E-4</v>
      </c>
      <c r="BW197" s="2">
        <v>4.3591369999999999E-3</v>
      </c>
      <c r="BX197" s="2">
        <v>16.0086251794853</v>
      </c>
      <c r="BY197" s="2">
        <v>16.0086251794853</v>
      </c>
      <c r="BZ197" s="2">
        <v>16.0086251794853</v>
      </c>
      <c r="CA197" s="2">
        <v>16.0086251794853</v>
      </c>
      <c r="CB197" s="2">
        <v>5633674.2490197504</v>
      </c>
      <c r="CC197" s="2">
        <v>884902.88460563705</v>
      </c>
      <c r="CD197" s="2">
        <v>11022932.1363602</v>
      </c>
      <c r="CE197" s="2">
        <v>34182303.036721997</v>
      </c>
      <c r="CG197" s="2">
        <f t="shared" si="27"/>
        <v>12754433.207246765</v>
      </c>
      <c r="CH197" s="2">
        <f t="shared" si="28"/>
        <v>51723812.306707583</v>
      </c>
      <c r="CI197" s="2">
        <f t="shared" si="29"/>
        <v>3257244.9268369996</v>
      </c>
      <c r="CJ197" s="2">
        <f t="shared" si="30"/>
        <v>443.46390662766623</v>
      </c>
      <c r="CK197" s="2">
        <f t="shared" si="31"/>
        <v>69.661943781074626</v>
      </c>
      <c r="CL197" s="2">
        <f t="shared" si="32"/>
        <v>451.48523140239149</v>
      </c>
      <c r="CM197" s="2">
        <f t="shared" si="33"/>
        <v>335.16320797646245</v>
      </c>
      <c r="CN197" s="2">
        <f t="shared" ref="CN197:CN260" si="34">+SUM(N197,P197,Q197)</f>
        <v>3201515.3718121396</v>
      </c>
    </row>
    <row r="198" spans="1:92" x14ac:dyDescent="0.45">
      <c r="A198" s="2">
        <v>574</v>
      </c>
      <c r="B198" s="2" t="s">
        <v>149</v>
      </c>
      <c r="C198" s="2">
        <v>1</v>
      </c>
      <c r="D198" s="2">
        <v>2036</v>
      </c>
      <c r="E198" s="2">
        <v>2034</v>
      </c>
      <c r="F198" s="2">
        <v>0.14689217324123999</v>
      </c>
      <c r="G198" s="2">
        <v>2.3076394573848E-2</v>
      </c>
      <c r="H198" s="2">
        <v>0.23519751590490401</v>
      </c>
      <c r="I198" s="2">
        <v>0.59483391628000604</v>
      </c>
      <c r="J198" s="2">
        <v>157.06727873517499</v>
      </c>
      <c r="K198" s="2">
        <v>157.06727873517499</v>
      </c>
      <c r="L198" s="2">
        <v>128.530082418495</v>
      </c>
      <c r="M198" s="2">
        <v>104.82581557886</v>
      </c>
      <c r="N198" s="2">
        <v>357652.66620047297</v>
      </c>
      <c r="O198" s="2">
        <v>56186.343108127898</v>
      </c>
      <c r="P198" s="2">
        <v>699804.08727833198</v>
      </c>
      <c r="Q198" s="2">
        <v>2170081.2938630502</v>
      </c>
      <c r="R198" s="2">
        <v>1679.6194564581499</v>
      </c>
      <c r="S198" s="2">
        <v>382426985.54286999</v>
      </c>
      <c r="T198" s="2">
        <v>227686.684666835</v>
      </c>
      <c r="U198" s="2">
        <v>104.714</v>
      </c>
      <c r="V198" s="2">
        <v>37415.557416622003</v>
      </c>
      <c r="W198" s="2">
        <v>4.5952257561841298E-4</v>
      </c>
      <c r="X198" s="2">
        <v>10.848756408919501</v>
      </c>
      <c r="Y198" s="2">
        <v>10.848756408919501</v>
      </c>
      <c r="Z198" s="2">
        <v>9.6714291998209898</v>
      </c>
      <c r="AA198" s="2">
        <v>6.9408613035103199</v>
      </c>
      <c r="AB198" s="2">
        <v>16.0707647896289</v>
      </c>
      <c r="AC198" s="2">
        <v>16.0707647896289</v>
      </c>
      <c r="AD198" s="2">
        <v>16.0707647896289</v>
      </c>
      <c r="AE198" s="2">
        <v>16.0707647896289</v>
      </c>
      <c r="AF198" s="2">
        <v>5701443.3088825699</v>
      </c>
      <c r="AG198" s="2">
        <v>895616.57063520595</v>
      </c>
      <c r="AH198" s="2">
        <v>11155658.6757832</v>
      </c>
      <c r="AI198" s="2">
        <v>34593698.5261086</v>
      </c>
      <c r="AJ198" s="2">
        <v>130.14775753662701</v>
      </c>
      <c r="AK198" s="2">
        <v>130.14775753662701</v>
      </c>
      <c r="AL198" s="2">
        <v>102.787888429045</v>
      </c>
      <c r="AM198" s="2">
        <v>81.814189485721201</v>
      </c>
      <c r="AN198" s="2">
        <v>140.99651394554601</v>
      </c>
      <c r="AO198" s="2">
        <v>140.99651394554601</v>
      </c>
      <c r="AP198" s="2">
        <v>112.459317628866</v>
      </c>
      <c r="AQ198" s="2">
        <v>88.755050789231504</v>
      </c>
      <c r="AR198" s="2">
        <v>56175531.012488499</v>
      </c>
      <c r="AS198" s="2">
        <v>8825036.0140745398</v>
      </c>
      <c r="AT198" s="2">
        <v>89945877.014684007</v>
      </c>
      <c r="AU198" s="2">
        <v>227480541.501623</v>
      </c>
      <c r="AV198" s="2">
        <v>1.0845011380668099</v>
      </c>
      <c r="AW198" s="2">
        <v>1.0845011380668099</v>
      </c>
      <c r="AX198" s="2">
        <v>1.0952478979999301</v>
      </c>
      <c r="AY198" s="2">
        <v>1.0859831299356999</v>
      </c>
      <c r="AZ198" s="2">
        <v>1.18292699008962</v>
      </c>
      <c r="BA198" s="2">
        <v>1.18292699008962</v>
      </c>
      <c r="BB198" s="2">
        <v>1.14896736722198</v>
      </c>
      <c r="BC198" s="2">
        <v>1.2183696002279101</v>
      </c>
      <c r="BD198" s="2">
        <v>1.0844769778200001</v>
      </c>
      <c r="BE198" s="2">
        <v>1.0844769778200001</v>
      </c>
      <c r="BF198" s="2">
        <v>1.0952143546719</v>
      </c>
      <c r="BG198" s="2">
        <v>1.0854365312266701</v>
      </c>
      <c r="BH198" s="2">
        <v>0.15866170499999999</v>
      </c>
      <c r="BI198" s="2">
        <v>0.15866170499999999</v>
      </c>
      <c r="BJ198" s="2">
        <v>0.180514759</v>
      </c>
      <c r="BK198" s="2">
        <v>0.21282462199999999</v>
      </c>
      <c r="BL198" s="2">
        <v>3.5903582999999899E-2</v>
      </c>
      <c r="BM198" s="2">
        <v>3.5903582999999899E-2</v>
      </c>
      <c r="BN198" s="2">
        <v>1.6482926999999901E-2</v>
      </c>
      <c r="BO198" s="2">
        <v>0.238783778999999</v>
      </c>
      <c r="BP198" s="2">
        <v>0.15867292099999999</v>
      </c>
      <c r="BQ198" s="2">
        <v>0.15867292099999999</v>
      </c>
      <c r="BR198" s="2">
        <v>0.18056576799999999</v>
      </c>
      <c r="BS198" s="2">
        <v>0.21254435599999999</v>
      </c>
      <c r="BT198" s="2">
        <v>2.4852400000000002E-4</v>
      </c>
      <c r="BU198" s="2">
        <v>2.4852400000000002E-4</v>
      </c>
      <c r="BV198" s="2">
        <v>6.08156E-4</v>
      </c>
      <c r="BW198" s="2">
        <v>4.3591369999999999E-3</v>
      </c>
      <c r="BX198" s="2">
        <v>16.0707647896289</v>
      </c>
      <c r="BY198" s="2">
        <v>16.0707647896289</v>
      </c>
      <c r="BZ198" s="2">
        <v>16.0707647896289</v>
      </c>
      <c r="CA198" s="2">
        <v>16.0707647896289</v>
      </c>
      <c r="CB198" s="2">
        <v>5701443.3088825699</v>
      </c>
      <c r="CC198" s="2">
        <v>895616.57063520595</v>
      </c>
      <c r="CD198" s="2">
        <v>11155658.6757832</v>
      </c>
      <c r="CE198" s="2">
        <v>34593698.5261086</v>
      </c>
      <c r="CG198" s="2">
        <f t="shared" si="27"/>
        <v>13028088.317057958</v>
      </c>
      <c r="CH198" s="2">
        <f t="shared" si="28"/>
        <v>52346417.081409574</v>
      </c>
      <c r="CI198" s="2">
        <f t="shared" si="29"/>
        <v>3283724.3904499831</v>
      </c>
      <c r="CJ198" s="2">
        <f t="shared" si="30"/>
        <v>447.0658327505912</v>
      </c>
      <c r="CK198" s="2">
        <f t="shared" si="31"/>
        <v>70.232928885159879</v>
      </c>
      <c r="CL198" s="2">
        <f t="shared" si="32"/>
        <v>455.15712993712651</v>
      </c>
      <c r="CM198" s="2">
        <f t="shared" si="33"/>
        <v>337.88731706703777</v>
      </c>
      <c r="CN198" s="2">
        <f t="shared" si="34"/>
        <v>3227538.0473418552</v>
      </c>
    </row>
    <row r="199" spans="1:92" x14ac:dyDescent="0.45">
      <c r="A199" s="2">
        <v>596</v>
      </c>
      <c r="B199" s="2" t="s">
        <v>149</v>
      </c>
      <c r="C199" s="2">
        <v>1</v>
      </c>
      <c r="D199" s="2">
        <v>2037</v>
      </c>
      <c r="E199" s="2">
        <v>2035</v>
      </c>
      <c r="F199" s="2">
        <v>0.14687811789727201</v>
      </c>
      <c r="G199" s="2">
        <v>2.3075813994991399E-2</v>
      </c>
      <c r="H199" s="2">
        <v>0.23519079545355301</v>
      </c>
      <c r="I199" s="2">
        <v>0.59485527265418203</v>
      </c>
      <c r="J199" s="2">
        <v>157.27292630285999</v>
      </c>
      <c r="K199" s="2">
        <v>157.27292630285999</v>
      </c>
      <c r="L199" s="2">
        <v>128.705753879307</v>
      </c>
      <c r="M199" s="2">
        <v>104.9763647084</v>
      </c>
      <c r="N199" s="2">
        <v>360559.67338813201</v>
      </c>
      <c r="O199" s="2">
        <v>56647.021873051199</v>
      </c>
      <c r="P199" s="2">
        <v>705498.96117174695</v>
      </c>
      <c r="Q199" s="2">
        <v>2187730.42482216</v>
      </c>
      <c r="R199" s="2">
        <v>1683.88721867761</v>
      </c>
      <c r="S199" s="2">
        <v>386077080.45534497</v>
      </c>
      <c r="T199" s="2">
        <v>229277.27948344199</v>
      </c>
      <c r="U199" s="2">
        <v>104.714</v>
      </c>
      <c r="V199" s="2">
        <v>37855.9984903363</v>
      </c>
      <c r="W199" s="2">
        <v>4.5631240007405798E-4</v>
      </c>
      <c r="X199" s="2">
        <v>10.997633628689</v>
      </c>
      <c r="Y199" s="2">
        <v>10.997633628689</v>
      </c>
      <c r="Z199" s="2">
        <v>9.7903303127182895</v>
      </c>
      <c r="AA199" s="2">
        <v>7.0346400851354796</v>
      </c>
      <c r="AB199" s="2">
        <v>16.127535137543799</v>
      </c>
      <c r="AC199" s="2">
        <v>16.127535137543799</v>
      </c>
      <c r="AD199" s="2">
        <v>16.127535137543799</v>
      </c>
      <c r="AE199" s="2">
        <v>16.127535137543799</v>
      </c>
      <c r="AF199" s="2">
        <v>5768055.9411843698</v>
      </c>
      <c r="AG199" s="2">
        <v>906147.22272642597</v>
      </c>
      <c r="AH199" s="2">
        <v>11286115.006978</v>
      </c>
      <c r="AI199" s="2">
        <v>34998062.318102904</v>
      </c>
      <c r="AJ199" s="2">
        <v>130.14775753662701</v>
      </c>
      <c r="AK199" s="2">
        <v>130.14775753662701</v>
      </c>
      <c r="AL199" s="2">
        <v>102.787888429045</v>
      </c>
      <c r="AM199" s="2">
        <v>81.814189485721201</v>
      </c>
      <c r="AN199" s="2">
        <v>141.145391165316</v>
      </c>
      <c r="AO199" s="2">
        <v>141.145391165316</v>
      </c>
      <c r="AP199" s="2">
        <v>112.578218741763</v>
      </c>
      <c r="AQ199" s="2">
        <v>88.848829570856594</v>
      </c>
      <c r="AR199" s="2">
        <v>56706274.940554999</v>
      </c>
      <c r="AS199" s="2">
        <v>8909042.8963168897</v>
      </c>
      <c r="AT199" s="2">
        <v>90801775.658677995</v>
      </c>
      <c r="AU199" s="2">
        <v>229659986.959795</v>
      </c>
      <c r="AV199" s="2">
        <v>1.0856470678393899</v>
      </c>
      <c r="AW199" s="2">
        <v>1.0856470678393899</v>
      </c>
      <c r="AX199" s="2">
        <v>1.09640657775143</v>
      </c>
      <c r="AY199" s="2">
        <v>1.0871313199179899</v>
      </c>
      <c r="AZ199" s="2">
        <v>1.18417692078047</v>
      </c>
      <c r="BA199" s="2">
        <v>1.18417692078047</v>
      </c>
      <c r="BB199" s="2">
        <v>1.1501828776337999</v>
      </c>
      <c r="BC199" s="2">
        <v>1.21965775998946</v>
      </c>
      <c r="BD199" s="2">
        <v>1.0856228820638401</v>
      </c>
      <c r="BE199" s="2">
        <v>1.0856228820638401</v>
      </c>
      <c r="BF199" s="2">
        <v>1.09637299893739</v>
      </c>
      <c r="BG199" s="2">
        <v>1.0865841433001899</v>
      </c>
      <c r="BH199" s="2">
        <v>0.15866170499999999</v>
      </c>
      <c r="BI199" s="2">
        <v>0.15866170499999999</v>
      </c>
      <c r="BJ199" s="2">
        <v>0.180514759</v>
      </c>
      <c r="BK199" s="2">
        <v>0.21282462199999999</v>
      </c>
      <c r="BL199" s="2">
        <v>3.5903582999999899E-2</v>
      </c>
      <c r="BM199" s="2">
        <v>3.5903582999999899E-2</v>
      </c>
      <c r="BN199" s="2">
        <v>1.6482926999999901E-2</v>
      </c>
      <c r="BO199" s="2">
        <v>0.238783778999999</v>
      </c>
      <c r="BP199" s="2">
        <v>0.15867292099999999</v>
      </c>
      <c r="BQ199" s="2">
        <v>0.15867292099999999</v>
      </c>
      <c r="BR199" s="2">
        <v>0.18056576799999999</v>
      </c>
      <c r="BS199" s="2">
        <v>0.21254435599999999</v>
      </c>
      <c r="BT199" s="2">
        <v>2.4852400000000002E-4</v>
      </c>
      <c r="BU199" s="2">
        <v>2.4852400000000002E-4</v>
      </c>
      <c r="BV199" s="2">
        <v>6.08156E-4</v>
      </c>
      <c r="BW199" s="2">
        <v>4.3591369999999999E-3</v>
      </c>
      <c r="BX199" s="2">
        <v>16.127535137543799</v>
      </c>
      <c r="BY199" s="2">
        <v>16.127535137543799</v>
      </c>
      <c r="BZ199" s="2">
        <v>16.127535137543799</v>
      </c>
      <c r="CA199" s="2">
        <v>16.127535137543799</v>
      </c>
      <c r="CB199" s="2">
        <v>5768055.9411843698</v>
      </c>
      <c r="CC199" s="2">
        <v>906147.22272642597</v>
      </c>
      <c r="CD199" s="2">
        <v>11286115.006978</v>
      </c>
      <c r="CE199" s="2">
        <v>34998062.318102904</v>
      </c>
      <c r="CG199" s="2">
        <f t="shared" si="27"/>
        <v>13305709.614129754</v>
      </c>
      <c r="CH199" s="2">
        <f t="shared" si="28"/>
        <v>52958380.4889917</v>
      </c>
      <c r="CI199" s="2">
        <f t="shared" si="29"/>
        <v>3310436.0812550904</v>
      </c>
      <c r="CJ199" s="2">
        <f t="shared" si="30"/>
        <v>450.69959173516503</v>
      </c>
      <c r="CK199" s="2">
        <f t="shared" si="31"/>
        <v>70.808777341313998</v>
      </c>
      <c r="CL199" s="2">
        <f t="shared" si="32"/>
        <v>458.86111295723379</v>
      </c>
      <c r="CM199" s="2">
        <f t="shared" si="33"/>
        <v>340.63533278663448</v>
      </c>
      <c r="CN199" s="2">
        <f t="shared" si="34"/>
        <v>3253789.0593820391</v>
      </c>
    </row>
    <row r="200" spans="1:92" x14ac:dyDescent="0.45">
      <c r="A200" s="2">
        <v>618</v>
      </c>
      <c r="B200" s="2" t="s">
        <v>149</v>
      </c>
      <c r="C200" s="2">
        <v>1</v>
      </c>
      <c r="D200" s="2">
        <v>2038</v>
      </c>
      <c r="E200" s="2">
        <v>2036</v>
      </c>
      <c r="F200" s="2">
        <v>0.14686585557437401</v>
      </c>
      <c r="G200" s="2">
        <v>2.3075446621954099E-2</v>
      </c>
      <c r="H200" s="2">
        <v>0.23518499200964299</v>
      </c>
      <c r="I200" s="2">
        <v>0.59487370579402798</v>
      </c>
      <c r="J200" s="2">
        <v>157.47374268654801</v>
      </c>
      <c r="K200" s="2">
        <v>157.47374268654801</v>
      </c>
      <c r="L200" s="2">
        <v>128.87652831782199</v>
      </c>
      <c r="M200" s="2">
        <v>105.121979134669</v>
      </c>
      <c r="N200" s="2">
        <v>363492.27476948401</v>
      </c>
      <c r="O200" s="2">
        <v>57111.617612769704</v>
      </c>
      <c r="P200" s="2">
        <v>711243.43554955698</v>
      </c>
      <c r="Q200" s="2">
        <v>2205533.9097712999</v>
      </c>
      <c r="R200" s="2">
        <v>1688.0996847655899</v>
      </c>
      <c r="S200" s="2">
        <v>389746743.528216</v>
      </c>
      <c r="T200" s="2">
        <v>230878.98602524499</v>
      </c>
      <c r="U200" s="2">
        <v>104.714</v>
      </c>
      <c r="V200" s="2">
        <v>38301.624261347897</v>
      </c>
      <c r="W200" s="2">
        <v>4.5312465047256801E-4</v>
      </c>
      <c r="X200" s="2">
        <v>11.1467738188841</v>
      </c>
      <c r="Y200" s="2">
        <v>11.1467738188841</v>
      </c>
      <c r="Z200" s="2">
        <v>9.9094285577406698</v>
      </c>
      <c r="AA200" s="2">
        <v>7.1285783179114697</v>
      </c>
      <c r="AB200" s="2">
        <v>16.179211331036701</v>
      </c>
      <c r="AC200" s="2">
        <v>16.179211331036701</v>
      </c>
      <c r="AD200" s="2">
        <v>16.179211331036701</v>
      </c>
      <c r="AE200" s="2">
        <v>16.179211331036701</v>
      </c>
      <c r="AF200" s="2">
        <v>5833571.1531961802</v>
      </c>
      <c r="AG200" s="2">
        <v>916504.138157957</v>
      </c>
      <c r="AH200" s="2">
        <v>11414416.786624501</v>
      </c>
      <c r="AI200" s="2">
        <v>35395752.8785365</v>
      </c>
      <c r="AJ200" s="2">
        <v>130.14775753662701</v>
      </c>
      <c r="AK200" s="2">
        <v>130.14775753662701</v>
      </c>
      <c r="AL200" s="2">
        <v>102.787888429045</v>
      </c>
      <c r="AM200" s="2">
        <v>81.814189485721201</v>
      </c>
      <c r="AN200" s="2">
        <v>141.294531355511</v>
      </c>
      <c r="AO200" s="2">
        <v>141.294531355511</v>
      </c>
      <c r="AP200" s="2">
        <v>112.69731698678601</v>
      </c>
      <c r="AQ200" s="2">
        <v>88.942767803632606</v>
      </c>
      <c r="AR200" s="2">
        <v>57240488.945597798</v>
      </c>
      <c r="AS200" s="2">
        <v>8993580.1763658207</v>
      </c>
      <c r="AT200" s="2">
        <v>91662584.7624681</v>
      </c>
      <c r="AU200" s="2">
        <v>231850089.643785</v>
      </c>
      <c r="AV200" s="2">
        <v>1.0867949779978201</v>
      </c>
      <c r="AW200" s="2">
        <v>1.0867949779978201</v>
      </c>
      <c r="AX200" s="2">
        <v>1.0975671412380199</v>
      </c>
      <c r="AY200" s="2">
        <v>1.08828142249159</v>
      </c>
      <c r="AZ200" s="2">
        <v>1.1854290115906601</v>
      </c>
      <c r="BA200" s="2">
        <v>1.1854290115906601</v>
      </c>
      <c r="BB200" s="2">
        <v>1.1514003641737101</v>
      </c>
      <c r="BC200" s="2">
        <v>1.2209480654962399</v>
      </c>
      <c r="BD200" s="2">
        <v>1.08677076664942</v>
      </c>
      <c r="BE200" s="2">
        <v>1.08677076664942</v>
      </c>
      <c r="BF200" s="2">
        <v>1.0975335268802799</v>
      </c>
      <c r="BG200" s="2">
        <v>1.08773366700239</v>
      </c>
      <c r="BH200" s="2">
        <v>0.15866170499999999</v>
      </c>
      <c r="BI200" s="2">
        <v>0.15866170499999999</v>
      </c>
      <c r="BJ200" s="2">
        <v>0.180514759</v>
      </c>
      <c r="BK200" s="2">
        <v>0.21282462199999999</v>
      </c>
      <c r="BL200" s="2">
        <v>3.5903582999999899E-2</v>
      </c>
      <c r="BM200" s="2">
        <v>3.5903582999999899E-2</v>
      </c>
      <c r="BN200" s="2">
        <v>1.6482926999999901E-2</v>
      </c>
      <c r="BO200" s="2">
        <v>0.238783778999999</v>
      </c>
      <c r="BP200" s="2">
        <v>0.15867292099999999</v>
      </c>
      <c r="BQ200" s="2">
        <v>0.15867292099999999</v>
      </c>
      <c r="BR200" s="2">
        <v>0.18056576799999999</v>
      </c>
      <c r="BS200" s="2">
        <v>0.21254435599999999</v>
      </c>
      <c r="BT200" s="2">
        <v>2.4852400000000002E-4</v>
      </c>
      <c r="BU200" s="2">
        <v>2.4852400000000002E-4</v>
      </c>
      <c r="BV200" s="2">
        <v>6.08156E-4</v>
      </c>
      <c r="BW200" s="2">
        <v>4.3591369999999999E-3</v>
      </c>
      <c r="BX200" s="2">
        <v>16.179211331036701</v>
      </c>
      <c r="BY200" s="2">
        <v>16.179211331036701</v>
      </c>
      <c r="BZ200" s="2">
        <v>16.179211331036701</v>
      </c>
      <c r="CA200" s="2">
        <v>16.179211331036701</v>
      </c>
      <c r="CB200" s="2">
        <v>5833571.1531961802</v>
      </c>
      <c r="CC200" s="2">
        <v>916504.138157957</v>
      </c>
      <c r="CD200" s="2">
        <v>11414416.786624501</v>
      </c>
      <c r="CE200" s="2">
        <v>35395752.8785365</v>
      </c>
      <c r="CG200" s="2">
        <f t="shared" si="27"/>
        <v>13587339.837552264</v>
      </c>
      <c r="CH200" s="2">
        <f t="shared" si="28"/>
        <v>53560244.956515133</v>
      </c>
      <c r="CI200" s="2">
        <f t="shared" si="29"/>
        <v>3337381.2377031106</v>
      </c>
      <c r="CJ200" s="2">
        <f t="shared" si="30"/>
        <v>454.36534346185499</v>
      </c>
      <c r="CK200" s="2">
        <f t="shared" si="31"/>
        <v>71.389522015962129</v>
      </c>
      <c r="CL200" s="2">
        <f t="shared" si="32"/>
        <v>462.59735645499643</v>
      </c>
      <c r="CM200" s="2">
        <f t="shared" si="33"/>
        <v>343.40738182503696</v>
      </c>
      <c r="CN200" s="2">
        <f t="shared" si="34"/>
        <v>3280269.6200903412</v>
      </c>
    </row>
    <row r="201" spans="1:92" x14ac:dyDescent="0.45">
      <c r="A201" s="2">
        <v>640</v>
      </c>
      <c r="B201" s="2" t="s">
        <v>149</v>
      </c>
      <c r="C201" s="2">
        <v>1</v>
      </c>
      <c r="D201" s="2">
        <v>2039</v>
      </c>
      <c r="E201" s="2">
        <v>2037</v>
      </c>
      <c r="F201" s="2">
        <v>0.14685528840964501</v>
      </c>
      <c r="G201" s="2">
        <v>2.3075280816492301E-2</v>
      </c>
      <c r="H201" s="2">
        <v>0.235180055523977</v>
      </c>
      <c r="I201" s="2">
        <v>0.59488937524988394</v>
      </c>
      <c r="J201" s="2">
        <v>157.66998264209801</v>
      </c>
      <c r="K201" s="2">
        <v>157.66998264209801</v>
      </c>
      <c r="L201" s="2">
        <v>129.04266221057301</v>
      </c>
      <c r="M201" s="2">
        <v>105.26291586713</v>
      </c>
      <c r="N201" s="2">
        <v>366450.60356986203</v>
      </c>
      <c r="O201" s="2">
        <v>57580.157135098998</v>
      </c>
      <c r="P201" s="2">
        <v>717037.79024583497</v>
      </c>
      <c r="Q201" s="2">
        <v>2223492.5924927602</v>
      </c>
      <c r="R201" s="2">
        <v>1692.2599554389101</v>
      </c>
      <c r="S201" s="2">
        <v>393436701.733729</v>
      </c>
      <c r="T201" s="2">
        <v>232491.881917566</v>
      </c>
      <c r="U201" s="2">
        <v>104.714</v>
      </c>
      <c r="V201" s="2">
        <v>38752.495761853002</v>
      </c>
      <c r="W201" s="2">
        <v>4.4995917014870398E-4</v>
      </c>
      <c r="X201" s="2">
        <v>11.2961717518581</v>
      </c>
      <c r="Y201" s="2">
        <v>11.2961717518581</v>
      </c>
      <c r="Z201" s="2">
        <v>10.0287204279149</v>
      </c>
      <c r="AA201" s="2">
        <v>7.22267302779664</v>
      </c>
      <c r="AB201" s="2">
        <v>16.226053353612802</v>
      </c>
      <c r="AC201" s="2">
        <v>16.226053353612802</v>
      </c>
      <c r="AD201" s="2">
        <v>16.226053353612802</v>
      </c>
      <c r="AE201" s="2">
        <v>16.226053353612802</v>
      </c>
      <c r="AF201" s="2">
        <v>5898045.0440357504</v>
      </c>
      <c r="AG201" s="2">
        <v>926696.154495936</v>
      </c>
      <c r="AH201" s="2">
        <v>11540673.932634</v>
      </c>
      <c r="AI201" s="2">
        <v>35787110.893151499</v>
      </c>
      <c r="AJ201" s="2">
        <v>130.14775753662701</v>
      </c>
      <c r="AK201" s="2">
        <v>130.14775753662701</v>
      </c>
      <c r="AL201" s="2">
        <v>102.787888429045</v>
      </c>
      <c r="AM201" s="2">
        <v>81.814189485721201</v>
      </c>
      <c r="AN201" s="2">
        <v>141.44392928848501</v>
      </c>
      <c r="AO201" s="2">
        <v>141.44392928848501</v>
      </c>
      <c r="AP201" s="2">
        <v>112.81660885696</v>
      </c>
      <c r="AQ201" s="2">
        <v>89.036862513517804</v>
      </c>
      <c r="AR201" s="2">
        <v>57778260.304046497</v>
      </c>
      <c r="AS201" s="2">
        <v>9078662.3760203402</v>
      </c>
      <c r="AT201" s="2">
        <v>92528465.358909205</v>
      </c>
      <c r="AU201" s="2">
        <v>234051313.69475299</v>
      </c>
      <c r="AV201" s="2">
        <v>1.0879448307563799</v>
      </c>
      <c r="AW201" s="2">
        <v>1.0879448307563799</v>
      </c>
      <c r="AX201" s="2">
        <v>1.09872955636931</v>
      </c>
      <c r="AY201" s="2">
        <v>1.0894334034654101</v>
      </c>
      <c r="AZ201" s="2">
        <v>1.1866832213051299</v>
      </c>
      <c r="BA201" s="2">
        <v>1.1866832213051299</v>
      </c>
      <c r="BB201" s="2">
        <v>1.1526197931773601</v>
      </c>
      <c r="BC201" s="2">
        <v>1.2222404783890799</v>
      </c>
      <c r="BD201" s="2">
        <v>1.0879205937918399</v>
      </c>
      <c r="BE201" s="2">
        <v>1.0879205937918399</v>
      </c>
      <c r="BF201" s="2">
        <v>1.0986959064111601</v>
      </c>
      <c r="BG201" s="2">
        <v>1.08888506815936</v>
      </c>
      <c r="BH201" s="2">
        <v>0.15866170499999999</v>
      </c>
      <c r="BI201" s="2">
        <v>0.15866170499999999</v>
      </c>
      <c r="BJ201" s="2">
        <v>0.180514759</v>
      </c>
      <c r="BK201" s="2">
        <v>0.21282462199999999</v>
      </c>
      <c r="BL201" s="2">
        <v>3.5903582999999899E-2</v>
      </c>
      <c r="BM201" s="2">
        <v>3.5903582999999899E-2</v>
      </c>
      <c r="BN201" s="2">
        <v>1.6482926999999901E-2</v>
      </c>
      <c r="BO201" s="2">
        <v>0.238783778999999</v>
      </c>
      <c r="BP201" s="2">
        <v>0.15867292099999999</v>
      </c>
      <c r="BQ201" s="2">
        <v>0.15867292099999999</v>
      </c>
      <c r="BR201" s="2">
        <v>0.18056576799999999</v>
      </c>
      <c r="BS201" s="2">
        <v>0.21254435599999999</v>
      </c>
      <c r="BT201" s="2">
        <v>2.4852400000000002E-4</v>
      </c>
      <c r="BU201" s="2">
        <v>2.4852400000000002E-4</v>
      </c>
      <c r="BV201" s="2">
        <v>6.08156E-4</v>
      </c>
      <c r="BW201" s="2">
        <v>4.3591369999999999E-3</v>
      </c>
      <c r="BX201" s="2">
        <v>16.226053353612802</v>
      </c>
      <c r="BY201" s="2">
        <v>16.226053353612802</v>
      </c>
      <c r="BZ201" s="2">
        <v>16.226053353612802</v>
      </c>
      <c r="CA201" s="2">
        <v>16.226053353612802</v>
      </c>
      <c r="CB201" s="2">
        <v>5898045.0440357504</v>
      </c>
      <c r="CC201" s="2">
        <v>926696.154495936</v>
      </c>
      <c r="CD201" s="2">
        <v>11540673.932634</v>
      </c>
      <c r="CE201" s="2">
        <v>35787110.893151499</v>
      </c>
      <c r="CG201" s="2">
        <f t="shared" si="27"/>
        <v>13873022.442669079</v>
      </c>
      <c r="CH201" s="2">
        <f t="shared" si="28"/>
        <v>54152526.02431719</v>
      </c>
      <c r="CI201" s="2">
        <f t="shared" si="29"/>
        <v>3364561.143443556</v>
      </c>
      <c r="CJ201" s="2">
        <f t="shared" si="30"/>
        <v>458.06325446232751</v>
      </c>
      <c r="CK201" s="2">
        <f t="shared" si="31"/>
        <v>71.97519641887375</v>
      </c>
      <c r="CL201" s="2">
        <f t="shared" si="32"/>
        <v>466.36604243631541</v>
      </c>
      <c r="CM201" s="2">
        <f t="shared" si="33"/>
        <v>346.20359556134844</v>
      </c>
      <c r="CN201" s="2">
        <f t="shared" si="34"/>
        <v>3306980.9863084573</v>
      </c>
    </row>
    <row r="202" spans="1:92" x14ac:dyDescent="0.45">
      <c r="A202" s="2">
        <v>662</v>
      </c>
      <c r="B202" s="2" t="s">
        <v>149</v>
      </c>
      <c r="C202" s="2">
        <v>1</v>
      </c>
      <c r="D202" s="2">
        <v>2040</v>
      </c>
      <c r="E202" s="2">
        <v>2038</v>
      </c>
      <c r="F202" s="2">
        <v>0.146846324410112</v>
      </c>
      <c r="G202" s="2">
        <v>2.30753056413819E-2</v>
      </c>
      <c r="H202" s="2">
        <v>0.23517593895092301</v>
      </c>
      <c r="I202" s="2">
        <v>0.594902430997581</v>
      </c>
      <c r="J202" s="2">
        <v>157.86188706332001</v>
      </c>
      <c r="K202" s="2">
        <v>157.86188706332001</v>
      </c>
      <c r="L202" s="2">
        <v>129.20439807059401</v>
      </c>
      <c r="M202" s="2">
        <v>105.39941792000501</v>
      </c>
      <c r="N202" s="2">
        <v>369434.79812671</v>
      </c>
      <c r="O202" s="2">
        <v>58052.667750320601</v>
      </c>
      <c r="P202" s="2">
        <v>722882.31402248901</v>
      </c>
      <c r="Q202" s="2">
        <v>2241607.3458003202</v>
      </c>
      <c r="R202" s="2">
        <v>1696.37096515342</v>
      </c>
      <c r="S202" s="2">
        <v>397147661.77098101</v>
      </c>
      <c r="T202" s="2">
        <v>234116.04532800999</v>
      </c>
      <c r="U202" s="2">
        <v>104.714</v>
      </c>
      <c r="V202" s="2">
        <v>39208.674742494797</v>
      </c>
      <c r="W202" s="2">
        <v>4.4681580353167602E-4</v>
      </c>
      <c r="X202" s="2">
        <v>11.445822509881401</v>
      </c>
      <c r="Y202" s="2">
        <v>11.445822509881401</v>
      </c>
      <c r="Z202" s="2">
        <v>10.148202624737801</v>
      </c>
      <c r="AA202" s="2">
        <v>7.3169214174723898</v>
      </c>
      <c r="AB202" s="2">
        <v>16.268307016811502</v>
      </c>
      <c r="AC202" s="2">
        <v>16.268307016811502</v>
      </c>
      <c r="AD202" s="2">
        <v>16.268307016811502</v>
      </c>
      <c r="AE202" s="2">
        <v>16.268307016811502</v>
      </c>
      <c r="AF202" s="2">
        <v>5961530.9253704296</v>
      </c>
      <c r="AG202" s="2">
        <v>936731.67435004504</v>
      </c>
      <c r="AH202" s="2">
        <v>11664990.9143754</v>
      </c>
      <c r="AI202" s="2">
        <v>36172460.144278497</v>
      </c>
      <c r="AJ202" s="2">
        <v>130.14775753662701</v>
      </c>
      <c r="AK202" s="2">
        <v>130.14775753662701</v>
      </c>
      <c r="AL202" s="2">
        <v>102.787888429045</v>
      </c>
      <c r="AM202" s="2">
        <v>81.814189485721201</v>
      </c>
      <c r="AN202" s="2">
        <v>141.59358004650801</v>
      </c>
      <c r="AO202" s="2">
        <v>141.59358004650801</v>
      </c>
      <c r="AP202" s="2">
        <v>112.936091053783</v>
      </c>
      <c r="AQ202" s="2">
        <v>89.131110903193601</v>
      </c>
      <c r="AR202" s="2">
        <v>58319674.379139297</v>
      </c>
      <c r="AS202" s="2">
        <v>9164303.6801255606</v>
      </c>
      <c r="AT202" s="2">
        <v>93399574.259154394</v>
      </c>
      <c r="AU202" s="2">
        <v>236264109.45256099</v>
      </c>
      <c r="AV202" s="2">
        <v>1.0890965905607299</v>
      </c>
      <c r="AW202" s="2">
        <v>1.0890965905607299</v>
      </c>
      <c r="AX202" s="2">
        <v>1.0998937929597301</v>
      </c>
      <c r="AY202" s="2">
        <v>1.09058723067581</v>
      </c>
      <c r="AZ202" s="2">
        <v>1.18793951114278</v>
      </c>
      <c r="BA202" s="2">
        <v>1.18793951114278</v>
      </c>
      <c r="BB202" s="2">
        <v>1.15384113297867</v>
      </c>
      <c r="BC202" s="2">
        <v>1.22353496258346</v>
      </c>
      <c r="BD202" s="2">
        <v>1.08907232793757</v>
      </c>
      <c r="BE202" s="2">
        <v>1.08907232793757</v>
      </c>
      <c r="BF202" s="2">
        <v>1.09986010734539</v>
      </c>
      <c r="BG202" s="2">
        <v>1.0900383146236701</v>
      </c>
      <c r="BH202" s="2">
        <v>0.15866170499999999</v>
      </c>
      <c r="BI202" s="2">
        <v>0.15866170499999999</v>
      </c>
      <c r="BJ202" s="2">
        <v>0.180514759</v>
      </c>
      <c r="BK202" s="2">
        <v>0.21282462199999999</v>
      </c>
      <c r="BL202" s="2">
        <v>3.5903582999999899E-2</v>
      </c>
      <c r="BM202" s="2">
        <v>3.5903582999999899E-2</v>
      </c>
      <c r="BN202" s="2">
        <v>1.6482926999999901E-2</v>
      </c>
      <c r="BO202" s="2">
        <v>0.238783778999999</v>
      </c>
      <c r="BP202" s="2">
        <v>0.15867292099999999</v>
      </c>
      <c r="BQ202" s="2">
        <v>0.15867292099999999</v>
      </c>
      <c r="BR202" s="2">
        <v>0.18056576799999999</v>
      </c>
      <c r="BS202" s="2">
        <v>0.21254435599999999</v>
      </c>
      <c r="BT202" s="2">
        <v>2.4852400000000002E-4</v>
      </c>
      <c r="BU202" s="2">
        <v>2.4852400000000002E-4</v>
      </c>
      <c r="BV202" s="2">
        <v>6.08156E-4</v>
      </c>
      <c r="BW202" s="2">
        <v>4.3591369999999999E-3</v>
      </c>
      <c r="BX202" s="2">
        <v>16.268307016811502</v>
      </c>
      <c r="BY202" s="2">
        <v>16.268307016811502</v>
      </c>
      <c r="BZ202" s="2">
        <v>16.268307016811502</v>
      </c>
      <c r="CA202" s="2">
        <v>16.268307016811502</v>
      </c>
      <c r="CB202" s="2">
        <v>5961530.9253704296</v>
      </c>
      <c r="CC202" s="2">
        <v>936731.67435004504</v>
      </c>
      <c r="CD202" s="2">
        <v>11664990.9143754</v>
      </c>
      <c r="CE202" s="2">
        <v>36172460.144278497</v>
      </c>
      <c r="CG202" s="2">
        <f t="shared" si="27"/>
        <v>14162801.596308818</v>
      </c>
      <c r="CH202" s="2">
        <f t="shared" si="28"/>
        <v>54735713.658374369</v>
      </c>
      <c r="CI202" s="2">
        <f t="shared" si="29"/>
        <v>3391977.1256998396</v>
      </c>
      <c r="CJ202" s="2">
        <f t="shared" si="30"/>
        <v>461.79349765838748</v>
      </c>
      <c r="CK202" s="2">
        <f t="shared" si="31"/>
        <v>72.565834687900747</v>
      </c>
      <c r="CL202" s="2">
        <f t="shared" si="32"/>
        <v>470.167358713814</v>
      </c>
      <c r="CM202" s="2">
        <f t="shared" si="33"/>
        <v>349.02410989495058</v>
      </c>
      <c r="CN202" s="2">
        <f t="shared" si="34"/>
        <v>3333924.4579495192</v>
      </c>
    </row>
    <row r="203" spans="1:92" x14ac:dyDescent="0.45">
      <c r="A203" s="2">
        <v>684</v>
      </c>
      <c r="B203" s="2" t="s">
        <v>149</v>
      </c>
      <c r="C203" s="2">
        <v>1</v>
      </c>
      <c r="D203" s="2">
        <v>2041</v>
      </c>
      <c r="E203" s="2">
        <v>2039</v>
      </c>
      <c r="F203" s="2">
        <v>0.14683887705868401</v>
      </c>
      <c r="G203" s="2">
        <v>2.3075510813023298E-2</v>
      </c>
      <c r="H203" s="2">
        <v>0.23517259804694399</v>
      </c>
      <c r="I203" s="2">
        <v>0.594913014081347</v>
      </c>
      <c r="J203" s="2">
        <v>158.049683781228</v>
      </c>
      <c r="K203" s="2">
        <v>158.049683781228</v>
      </c>
      <c r="L203" s="2">
        <v>129.36196525350601</v>
      </c>
      <c r="M203" s="2">
        <v>105.531715120181</v>
      </c>
      <c r="N203" s="2">
        <v>372445.001695666</v>
      </c>
      <c r="O203" s="2">
        <v>58529.177259031298</v>
      </c>
      <c r="P203" s="2">
        <v>728777.30425484199</v>
      </c>
      <c r="Q203" s="2">
        <v>2259879.07047963</v>
      </c>
      <c r="R203" s="2">
        <v>1700.43549165442</v>
      </c>
      <c r="S203" s="2">
        <v>400880311.28413999</v>
      </c>
      <c r="T203" s="2">
        <v>235751.55497025501</v>
      </c>
      <c r="U203" s="2">
        <v>104.714</v>
      </c>
      <c r="V203" s="2">
        <v>39670.223680820302</v>
      </c>
      <c r="W203" s="2">
        <v>4.43694396137495E-4</v>
      </c>
      <c r="X203" s="2">
        <v>11.595721465638601</v>
      </c>
      <c r="Y203" s="2">
        <v>11.595721465638601</v>
      </c>
      <c r="Z203" s="2">
        <v>10.267872045499301</v>
      </c>
      <c r="AA203" s="2">
        <v>7.4113208554979204</v>
      </c>
      <c r="AB203" s="2">
        <v>16.306204778962101</v>
      </c>
      <c r="AC203" s="2">
        <v>16.306204778962101</v>
      </c>
      <c r="AD203" s="2">
        <v>16.306204778962101</v>
      </c>
      <c r="AE203" s="2">
        <v>16.306204778962101</v>
      </c>
      <c r="AF203" s="2">
        <v>6024079.4707286796</v>
      </c>
      <c r="AG203" s="2">
        <v>946618.68830177898</v>
      </c>
      <c r="AH203" s="2">
        <v>11787467.043540699</v>
      </c>
      <c r="AI203" s="2">
        <v>36552108.414645799</v>
      </c>
      <c r="AJ203" s="2">
        <v>130.14775753662701</v>
      </c>
      <c r="AK203" s="2">
        <v>130.14775753662701</v>
      </c>
      <c r="AL203" s="2">
        <v>102.787888429045</v>
      </c>
      <c r="AM203" s="2">
        <v>81.814189485721201</v>
      </c>
      <c r="AN203" s="2">
        <v>141.74347900226499</v>
      </c>
      <c r="AO203" s="2">
        <v>141.74347900226499</v>
      </c>
      <c r="AP203" s="2">
        <v>113.055760474544</v>
      </c>
      <c r="AQ203" s="2">
        <v>89.225510341219106</v>
      </c>
      <c r="AR203" s="2">
        <v>58864814.743898898</v>
      </c>
      <c r="AS203" s="2">
        <v>9250517.9577653408</v>
      </c>
      <c r="AT203" s="2">
        <v>94276064.310559407</v>
      </c>
      <c r="AU203" s="2">
        <v>238488914.27191699</v>
      </c>
      <c r="AV203" s="2">
        <v>1.09025022394844</v>
      </c>
      <c r="AW203" s="2">
        <v>1.09025022394844</v>
      </c>
      <c r="AX203" s="2">
        <v>1.1010598226097099</v>
      </c>
      <c r="AY203" s="2">
        <v>1.0917428738597801</v>
      </c>
      <c r="AZ203" s="2">
        <v>1.18919784460421</v>
      </c>
      <c r="BA203" s="2">
        <v>1.18919784460421</v>
      </c>
      <c r="BB203" s="2">
        <v>1.1550643537851</v>
      </c>
      <c r="BC203" s="2">
        <v>1.2248314841271599</v>
      </c>
      <c r="BD203" s="2">
        <v>1.09022593562492</v>
      </c>
      <c r="BE203" s="2">
        <v>1.09022593562492</v>
      </c>
      <c r="BF203" s="2">
        <v>1.1010261012842699</v>
      </c>
      <c r="BG203" s="2">
        <v>1.0911933761475201</v>
      </c>
      <c r="BH203" s="2">
        <v>0.15866170499999999</v>
      </c>
      <c r="BI203" s="2">
        <v>0.15866170499999999</v>
      </c>
      <c r="BJ203" s="2">
        <v>0.180514759</v>
      </c>
      <c r="BK203" s="2">
        <v>0.21282462199999999</v>
      </c>
      <c r="BL203" s="2">
        <v>3.5903582999999899E-2</v>
      </c>
      <c r="BM203" s="2">
        <v>3.5903582999999899E-2</v>
      </c>
      <c r="BN203" s="2">
        <v>1.6482926999999901E-2</v>
      </c>
      <c r="BO203" s="2">
        <v>0.238783778999999</v>
      </c>
      <c r="BP203" s="2">
        <v>0.15867292099999999</v>
      </c>
      <c r="BQ203" s="2">
        <v>0.15867292099999999</v>
      </c>
      <c r="BR203" s="2">
        <v>0.18056576799999999</v>
      </c>
      <c r="BS203" s="2">
        <v>0.21254435599999999</v>
      </c>
      <c r="BT203" s="2">
        <v>2.4852400000000002E-4</v>
      </c>
      <c r="BU203" s="2">
        <v>2.4852400000000002E-4</v>
      </c>
      <c r="BV203" s="2">
        <v>6.08156E-4</v>
      </c>
      <c r="BW203" s="2">
        <v>4.3591369999999999E-3</v>
      </c>
      <c r="BX203" s="2">
        <v>16.306204778962101</v>
      </c>
      <c r="BY203" s="2">
        <v>16.306204778962101</v>
      </c>
      <c r="BZ203" s="2">
        <v>16.306204778962101</v>
      </c>
      <c r="CA203" s="2">
        <v>16.306204778962101</v>
      </c>
      <c r="CB203" s="2">
        <v>6024079.4707286796</v>
      </c>
      <c r="CC203" s="2">
        <v>946618.68830177898</v>
      </c>
      <c r="CD203" s="2">
        <v>11787467.043540699</v>
      </c>
      <c r="CE203" s="2">
        <v>36552108.414645799</v>
      </c>
      <c r="CG203" s="2">
        <f t="shared" si="27"/>
        <v>14456722.172011478</v>
      </c>
      <c r="CH203" s="2">
        <f t="shared" si="28"/>
        <v>55310273.61721696</v>
      </c>
      <c r="CI203" s="2">
        <f t="shared" si="29"/>
        <v>3419630.5536891692</v>
      </c>
      <c r="CJ203" s="2">
        <f t="shared" si="30"/>
        <v>465.5562521195825</v>
      </c>
      <c r="CK203" s="2">
        <f t="shared" si="31"/>
        <v>73.161471573789129</v>
      </c>
      <c r="CL203" s="2">
        <f t="shared" si="32"/>
        <v>474.00149870233628</v>
      </c>
      <c r="CM203" s="2">
        <f t="shared" si="33"/>
        <v>351.86906508051851</v>
      </c>
      <c r="CN203" s="2">
        <f t="shared" si="34"/>
        <v>3361101.376430138</v>
      </c>
    </row>
    <row r="204" spans="1:92" x14ac:dyDescent="0.45">
      <c r="A204" s="2">
        <v>706</v>
      </c>
      <c r="B204" s="2" t="s">
        <v>149</v>
      </c>
      <c r="C204" s="2">
        <v>1</v>
      </c>
      <c r="D204" s="2">
        <v>2042</v>
      </c>
      <c r="E204" s="2">
        <v>2040</v>
      </c>
      <c r="F204" s="2">
        <v>0.14683286495421399</v>
      </c>
      <c r="G204" s="2">
        <v>2.3075886658183001E-2</v>
      </c>
      <c r="H204" s="2">
        <v>0.23516999118625201</v>
      </c>
      <c r="I204" s="2">
        <v>0.59492125720134903</v>
      </c>
      <c r="J204" s="2">
        <v>158.23358830312199</v>
      </c>
      <c r="K204" s="2">
        <v>158.23358830312199</v>
      </c>
      <c r="L204" s="2">
        <v>129.51558070253799</v>
      </c>
      <c r="M204" s="2">
        <v>105.660024854076</v>
      </c>
      <c r="N204" s="2">
        <v>375481.36227545497</v>
      </c>
      <c r="O204" s="2">
        <v>59009.713941292001</v>
      </c>
      <c r="P204" s="2">
        <v>734723.066648109</v>
      </c>
      <c r="Q204" s="2">
        <v>2278308.6943320902</v>
      </c>
      <c r="R204" s="2">
        <v>1704.4561647906201</v>
      </c>
      <c r="S204" s="2">
        <v>404635319.97632903</v>
      </c>
      <c r="T204" s="2">
        <v>237398.490107861</v>
      </c>
      <c r="U204" s="2">
        <v>104.714</v>
      </c>
      <c r="V204" s="2">
        <v>40137.205789837397</v>
      </c>
      <c r="W204" s="2">
        <v>4.4059479456137898E-4</v>
      </c>
      <c r="X204" s="2">
        <v>11.745864264068</v>
      </c>
      <c r="Y204" s="2">
        <v>11.745864264068</v>
      </c>
      <c r="Z204" s="2">
        <v>10.3877257710664</v>
      </c>
      <c r="AA204" s="2">
        <v>7.5058688659286803</v>
      </c>
      <c r="AB204" s="2">
        <v>16.339966502427</v>
      </c>
      <c r="AC204" s="2">
        <v>16.339966502427</v>
      </c>
      <c r="AD204" s="2">
        <v>16.339966502427</v>
      </c>
      <c r="AE204" s="2">
        <v>16.339966502427</v>
      </c>
      <c r="AF204" s="2">
        <v>6085738.8517035497</v>
      </c>
      <c r="AG204" s="2">
        <v>956364.79582718306</v>
      </c>
      <c r="AH204" s="2">
        <v>11908196.7392531</v>
      </c>
      <c r="AI204" s="2">
        <v>36926348.311173096</v>
      </c>
      <c r="AJ204" s="2">
        <v>130.14775753662701</v>
      </c>
      <c r="AK204" s="2">
        <v>130.14775753662701</v>
      </c>
      <c r="AL204" s="2">
        <v>102.787888429045</v>
      </c>
      <c r="AM204" s="2">
        <v>81.814189485721201</v>
      </c>
      <c r="AN204" s="2">
        <v>141.893621800695</v>
      </c>
      <c r="AO204" s="2">
        <v>141.893621800695</v>
      </c>
      <c r="AP204" s="2">
        <v>113.175614200111</v>
      </c>
      <c r="AQ204" s="2">
        <v>89.320058351649806</v>
      </c>
      <c r="AR204" s="2">
        <v>59413763.293789901</v>
      </c>
      <c r="AS204" s="2">
        <v>9337318.7816714197</v>
      </c>
      <c r="AT204" s="2">
        <v>95158084.632479995</v>
      </c>
      <c r="AU204" s="2">
        <v>240726153.268388</v>
      </c>
      <c r="AV204" s="2">
        <v>1.0914056994208301</v>
      </c>
      <c r="AW204" s="2">
        <v>1.0914056994208301</v>
      </c>
      <c r="AX204" s="2">
        <v>1.1022276185965101</v>
      </c>
      <c r="AY204" s="2">
        <v>1.0929003045384</v>
      </c>
      <c r="AZ204" s="2">
        <v>1.1904581873320299</v>
      </c>
      <c r="BA204" s="2">
        <v>1.1904581873320299</v>
      </c>
      <c r="BB204" s="2">
        <v>1.15628942756325</v>
      </c>
      <c r="BC204" s="2">
        <v>1.2261300110695501</v>
      </c>
      <c r="BD204" s="2">
        <v>1.09138138535591</v>
      </c>
      <c r="BE204" s="2">
        <v>1.09138138535591</v>
      </c>
      <c r="BF204" s="2">
        <v>1.10219386150586</v>
      </c>
      <c r="BG204" s="2">
        <v>1.0923502242663401</v>
      </c>
      <c r="BH204" s="2">
        <v>0.15866170499999999</v>
      </c>
      <c r="BI204" s="2">
        <v>0.15866170499999999</v>
      </c>
      <c r="BJ204" s="2">
        <v>0.180514759</v>
      </c>
      <c r="BK204" s="2">
        <v>0.21282462199999999</v>
      </c>
      <c r="BL204" s="2">
        <v>3.5903582999999899E-2</v>
      </c>
      <c r="BM204" s="2">
        <v>3.5903582999999899E-2</v>
      </c>
      <c r="BN204" s="2">
        <v>1.6482926999999901E-2</v>
      </c>
      <c r="BO204" s="2">
        <v>0.238783778999999</v>
      </c>
      <c r="BP204" s="2">
        <v>0.15867292099999999</v>
      </c>
      <c r="BQ204" s="2">
        <v>0.15867292099999999</v>
      </c>
      <c r="BR204" s="2">
        <v>0.18056576799999999</v>
      </c>
      <c r="BS204" s="2">
        <v>0.21254435599999999</v>
      </c>
      <c r="BT204" s="2">
        <v>2.4852400000000002E-4</v>
      </c>
      <c r="BU204" s="2">
        <v>2.4852400000000002E-4</v>
      </c>
      <c r="BV204" s="2">
        <v>6.08156E-4</v>
      </c>
      <c r="BW204" s="2">
        <v>4.3591369999999999E-3</v>
      </c>
      <c r="BX204" s="2">
        <v>16.339966502427</v>
      </c>
      <c r="BY204" s="2">
        <v>16.339966502427</v>
      </c>
      <c r="BZ204" s="2">
        <v>16.339966502427</v>
      </c>
      <c r="CA204" s="2">
        <v>16.339966502427</v>
      </c>
      <c r="CB204" s="2">
        <v>6085738.8517035497</v>
      </c>
      <c r="CC204" s="2">
        <v>956364.79582718306</v>
      </c>
      <c r="CD204" s="2">
        <v>11908196.7392531</v>
      </c>
      <c r="CE204" s="2">
        <v>36926348.311173096</v>
      </c>
      <c r="CG204" s="2">
        <f t="shared" si="27"/>
        <v>14754829.746422391</v>
      </c>
      <c r="CH204" s="2">
        <f t="shared" si="28"/>
        <v>55876648.697956927</v>
      </c>
      <c r="CI204" s="2">
        <f t="shared" si="29"/>
        <v>3447522.8371969461</v>
      </c>
      <c r="CJ204" s="2">
        <f t="shared" si="30"/>
        <v>469.35170284431871</v>
      </c>
      <c r="CK204" s="2">
        <f t="shared" si="31"/>
        <v>73.762142426615</v>
      </c>
      <c r="CL204" s="2">
        <f t="shared" si="32"/>
        <v>477.86866123454246</v>
      </c>
      <c r="CM204" s="2">
        <f t="shared" si="33"/>
        <v>354.73860557914992</v>
      </c>
      <c r="CN204" s="2">
        <f t="shared" si="34"/>
        <v>3388513.1232556542</v>
      </c>
    </row>
    <row r="205" spans="1:92" x14ac:dyDescent="0.45">
      <c r="A205" s="2">
        <v>728</v>
      </c>
      <c r="B205" s="2" t="s">
        <v>149</v>
      </c>
      <c r="C205" s="2">
        <v>1</v>
      </c>
      <c r="D205" s="2">
        <v>2043</v>
      </c>
      <c r="E205" s="2">
        <v>2041</v>
      </c>
      <c r="F205" s="2">
        <v>0.14682821148487901</v>
      </c>
      <c r="G205" s="2">
        <v>2.3076424074758201E-2</v>
      </c>
      <c r="H205" s="2">
        <v>0.23516807919355001</v>
      </c>
      <c r="I205" s="2">
        <v>0.59492728524681104</v>
      </c>
      <c r="J205" s="2">
        <v>158.41380448853999</v>
      </c>
      <c r="K205" s="2">
        <v>158.41380448853999</v>
      </c>
      <c r="L205" s="2">
        <v>129.66544962993601</v>
      </c>
      <c r="M205" s="2">
        <v>105.784552750732</v>
      </c>
      <c r="N205" s="2">
        <v>378544.03245306702</v>
      </c>
      <c r="O205" s="2">
        <v>59494.306547182699</v>
      </c>
      <c r="P205" s="2">
        <v>740719.91498718504</v>
      </c>
      <c r="Q205" s="2">
        <v>2296897.17133037</v>
      </c>
      <c r="R205" s="2">
        <v>1708.43547455258</v>
      </c>
      <c r="S205" s="2">
        <v>408413340.60313898</v>
      </c>
      <c r="T205" s="2">
        <v>239056.930558116</v>
      </c>
      <c r="U205" s="2">
        <v>104.714</v>
      </c>
      <c r="V205" s="2">
        <v>40609.685026672501</v>
      </c>
      <c r="W205" s="2">
        <v>4.3751684647021601E-4</v>
      </c>
      <c r="X205" s="2">
        <v>11.896246805688101</v>
      </c>
      <c r="Y205" s="2">
        <v>11.896246805688101</v>
      </c>
      <c r="Z205" s="2">
        <v>10.5077610546657</v>
      </c>
      <c r="AA205" s="2">
        <v>7.6005631187860203</v>
      </c>
      <c r="AB205" s="2">
        <v>16.369800146225302</v>
      </c>
      <c r="AC205" s="2">
        <v>16.369800146225302</v>
      </c>
      <c r="AD205" s="2">
        <v>16.369800146225302</v>
      </c>
      <c r="AE205" s="2">
        <v>16.369800146225302</v>
      </c>
      <c r="AF205" s="2">
        <v>6146554.8590816604</v>
      </c>
      <c r="AG205" s="2">
        <v>965977.22390488104</v>
      </c>
      <c r="AH205" s="2">
        <v>12027269.7638513</v>
      </c>
      <c r="AI205" s="2">
        <v>37295457.997624002</v>
      </c>
      <c r="AJ205" s="2">
        <v>130.14775753662701</v>
      </c>
      <c r="AK205" s="2">
        <v>130.14775753662701</v>
      </c>
      <c r="AL205" s="2">
        <v>102.787888429045</v>
      </c>
      <c r="AM205" s="2">
        <v>81.814189485721201</v>
      </c>
      <c r="AN205" s="2">
        <v>142.04400434231499</v>
      </c>
      <c r="AO205" s="2">
        <v>142.04400434231499</v>
      </c>
      <c r="AP205" s="2">
        <v>113.295649483711</v>
      </c>
      <c r="AQ205" s="2">
        <v>89.4147526045072</v>
      </c>
      <c r="AR205" s="2">
        <v>59966600.347323999</v>
      </c>
      <c r="AS205" s="2">
        <v>9424719.4455467202</v>
      </c>
      <c r="AT205" s="2">
        <v>96045780.826661795</v>
      </c>
      <c r="AU205" s="2">
        <v>242976239.98360601</v>
      </c>
      <c r="AV205" s="2">
        <v>1.09256298732645</v>
      </c>
      <c r="AW205" s="2">
        <v>1.09256298732645</v>
      </c>
      <c r="AX205" s="2">
        <v>1.10339715577495</v>
      </c>
      <c r="AY205" s="2">
        <v>1.09405949591092</v>
      </c>
      <c r="AZ205" s="2">
        <v>1.19172050698372</v>
      </c>
      <c r="BA205" s="2">
        <v>1.19172050698372</v>
      </c>
      <c r="BB205" s="2">
        <v>1.1575163279345999</v>
      </c>
      <c r="BC205" s="2">
        <v>1.2274305133427399</v>
      </c>
      <c r="BD205" s="2">
        <v>1.09253864747976</v>
      </c>
      <c r="BE205" s="2">
        <v>1.09253864747976</v>
      </c>
      <c r="BF205" s="2">
        <v>1.10336336286577</v>
      </c>
      <c r="BG205" s="2">
        <v>1.0935088321928601</v>
      </c>
      <c r="BH205" s="2">
        <v>0.15866170499999999</v>
      </c>
      <c r="BI205" s="2">
        <v>0.15866170499999999</v>
      </c>
      <c r="BJ205" s="2">
        <v>0.180514759</v>
      </c>
      <c r="BK205" s="2">
        <v>0.21282462199999999</v>
      </c>
      <c r="BL205" s="2">
        <v>3.5903582999999899E-2</v>
      </c>
      <c r="BM205" s="2">
        <v>3.5903582999999899E-2</v>
      </c>
      <c r="BN205" s="2">
        <v>1.6482926999999901E-2</v>
      </c>
      <c r="BO205" s="2">
        <v>0.238783778999999</v>
      </c>
      <c r="BP205" s="2">
        <v>0.15867292099999999</v>
      </c>
      <c r="BQ205" s="2">
        <v>0.15867292099999999</v>
      </c>
      <c r="BR205" s="2">
        <v>0.18056576799999999</v>
      </c>
      <c r="BS205" s="2">
        <v>0.21254435599999999</v>
      </c>
      <c r="BT205" s="2">
        <v>2.4852400000000002E-4</v>
      </c>
      <c r="BU205" s="2">
        <v>2.4852400000000002E-4</v>
      </c>
      <c r="BV205" s="2">
        <v>6.08156E-4</v>
      </c>
      <c r="BW205" s="2">
        <v>4.3591369999999999E-3</v>
      </c>
      <c r="BX205" s="2">
        <v>16.369800146225302</v>
      </c>
      <c r="BY205" s="2">
        <v>16.369800146225302</v>
      </c>
      <c r="BZ205" s="2">
        <v>16.369800146225302</v>
      </c>
      <c r="CA205" s="2">
        <v>16.369800146225302</v>
      </c>
      <c r="CB205" s="2">
        <v>6146554.8590816604</v>
      </c>
      <c r="CC205" s="2">
        <v>965977.22390488104</v>
      </c>
      <c r="CD205" s="2">
        <v>12027269.7638513</v>
      </c>
      <c r="CE205" s="2">
        <v>37295457.997624002</v>
      </c>
      <c r="CG205" s="2">
        <f t="shared" si="27"/>
        <v>15057170.597046359</v>
      </c>
      <c r="CH205" s="2">
        <f t="shared" si="28"/>
        <v>56435259.844461843</v>
      </c>
      <c r="CI205" s="2">
        <f t="shared" si="29"/>
        <v>3475655.4253178048</v>
      </c>
      <c r="CJ205" s="2">
        <f t="shared" si="30"/>
        <v>473.18004056633379</v>
      </c>
      <c r="CK205" s="2">
        <f t="shared" si="31"/>
        <v>74.367883183978378</v>
      </c>
      <c r="CL205" s="2">
        <f t="shared" si="32"/>
        <v>481.76905039816916</v>
      </c>
      <c r="CM205" s="2">
        <f t="shared" si="33"/>
        <v>357.63287992687737</v>
      </c>
      <c r="CN205" s="2">
        <f t="shared" si="34"/>
        <v>3416161.1187706222</v>
      </c>
    </row>
    <row r="206" spans="1:92" x14ac:dyDescent="0.45">
      <c r="A206" s="2">
        <v>750</v>
      </c>
      <c r="B206" s="2" t="s">
        <v>149</v>
      </c>
      <c r="C206" s="2">
        <v>1</v>
      </c>
      <c r="D206" s="2">
        <v>2044</v>
      </c>
      <c r="E206" s="2">
        <v>2042</v>
      </c>
      <c r="F206" s="2">
        <v>0.14682484451532499</v>
      </c>
      <c r="G206" s="2">
        <v>2.3077114494244801E-2</v>
      </c>
      <c r="H206" s="2">
        <v>0.235166825183731</v>
      </c>
      <c r="I206" s="2">
        <v>0.59493121580669905</v>
      </c>
      <c r="J206" s="2">
        <v>158.590525215886</v>
      </c>
      <c r="K206" s="2">
        <v>158.590525215886</v>
      </c>
      <c r="L206" s="2">
        <v>129.81176618855099</v>
      </c>
      <c r="M206" s="2">
        <v>105.905493354938</v>
      </c>
      <c r="N206" s="2">
        <v>381633.16924830299</v>
      </c>
      <c r="O206" s="2">
        <v>59982.984287276799</v>
      </c>
      <c r="P206" s="2">
        <v>746768.17088514206</v>
      </c>
      <c r="Q206" s="2">
        <v>2315645.4807705898</v>
      </c>
      <c r="R206" s="2">
        <v>1712.3757790279001</v>
      </c>
      <c r="S206" s="2">
        <v>412215010.00516498</v>
      </c>
      <c r="T206" s="2">
        <v>240726.95669590301</v>
      </c>
      <c r="U206" s="2">
        <v>104.714</v>
      </c>
      <c r="V206" s="2">
        <v>41087.726101329899</v>
      </c>
      <c r="W206" s="2">
        <v>4.3446040059507801E-4</v>
      </c>
      <c r="X206" s="2">
        <v>12.0468652314291</v>
      </c>
      <c r="Y206" s="2">
        <v>12.0468652314291</v>
      </c>
      <c r="Z206" s="2">
        <v>10.627975311676799</v>
      </c>
      <c r="AA206" s="2">
        <v>7.69540142138744</v>
      </c>
      <c r="AB206" s="2">
        <v>16.395902447829702</v>
      </c>
      <c r="AC206" s="2">
        <v>16.395902447829702</v>
      </c>
      <c r="AD206" s="2">
        <v>16.395902447829702</v>
      </c>
      <c r="AE206" s="2">
        <v>16.395902447829702</v>
      </c>
      <c r="AF206" s="2">
        <v>6206571.0283085899</v>
      </c>
      <c r="AG206" s="2">
        <v>975462.84634888696</v>
      </c>
      <c r="AH206" s="2">
        <v>12144771.4672946</v>
      </c>
      <c r="AI206" s="2">
        <v>37659701.953828901</v>
      </c>
      <c r="AJ206" s="2">
        <v>130.14775753662701</v>
      </c>
      <c r="AK206" s="2">
        <v>130.14775753662701</v>
      </c>
      <c r="AL206" s="2">
        <v>102.787888429045</v>
      </c>
      <c r="AM206" s="2">
        <v>81.814189485721201</v>
      </c>
      <c r="AN206" s="2">
        <v>142.19462276805601</v>
      </c>
      <c r="AO206" s="2">
        <v>142.19462276805601</v>
      </c>
      <c r="AP206" s="2">
        <v>113.415863740722</v>
      </c>
      <c r="AQ206" s="2">
        <v>89.509590907108603</v>
      </c>
      <c r="AR206" s="2">
        <v>60523404.750891499</v>
      </c>
      <c r="AS206" s="2">
        <v>9512732.9821354803</v>
      </c>
      <c r="AT206" s="2">
        <v>96939295.195994705</v>
      </c>
      <c r="AU206" s="2">
        <v>245239577.076143</v>
      </c>
      <c r="AV206" s="2">
        <v>1.0937220597477999</v>
      </c>
      <c r="AW206" s="2">
        <v>1.0937220597477999</v>
      </c>
      <c r="AX206" s="2">
        <v>1.10456841048084</v>
      </c>
      <c r="AY206" s="2">
        <v>1.0952204227517299</v>
      </c>
      <c r="AZ206" s="2">
        <v>1.19298477310808</v>
      </c>
      <c r="BA206" s="2">
        <v>1.19298477310808</v>
      </c>
      <c r="BB206" s="2">
        <v>1.1587450300743001</v>
      </c>
      <c r="BC206" s="2">
        <v>1.228732962646</v>
      </c>
      <c r="BD206" s="2">
        <v>1.0936976940795899</v>
      </c>
      <c r="BE206" s="2">
        <v>1.0936976940795899</v>
      </c>
      <c r="BF206" s="2">
        <v>1.1045345817005401</v>
      </c>
      <c r="BG206" s="2">
        <v>1.0946691747141899</v>
      </c>
      <c r="BH206" s="2">
        <v>0.15866170499999999</v>
      </c>
      <c r="BI206" s="2">
        <v>0.15866170499999999</v>
      </c>
      <c r="BJ206" s="2">
        <v>0.180514759</v>
      </c>
      <c r="BK206" s="2">
        <v>0.21282462199999999</v>
      </c>
      <c r="BL206" s="2">
        <v>3.5903582999999899E-2</v>
      </c>
      <c r="BM206" s="2">
        <v>3.5903582999999899E-2</v>
      </c>
      <c r="BN206" s="2">
        <v>1.6482926999999901E-2</v>
      </c>
      <c r="BO206" s="2">
        <v>0.238783778999999</v>
      </c>
      <c r="BP206" s="2">
        <v>0.15867292099999999</v>
      </c>
      <c r="BQ206" s="2">
        <v>0.15867292099999999</v>
      </c>
      <c r="BR206" s="2">
        <v>0.18056576799999999</v>
      </c>
      <c r="BS206" s="2">
        <v>0.21254435599999999</v>
      </c>
      <c r="BT206" s="2">
        <v>2.4852400000000002E-4</v>
      </c>
      <c r="BU206" s="2">
        <v>2.4852400000000002E-4</v>
      </c>
      <c r="BV206" s="2">
        <v>6.08156E-4</v>
      </c>
      <c r="BW206" s="2">
        <v>4.3591369999999999E-3</v>
      </c>
      <c r="BX206" s="2">
        <v>16.395902447829702</v>
      </c>
      <c r="BY206" s="2">
        <v>16.395902447829702</v>
      </c>
      <c r="BZ206" s="2">
        <v>16.395902447829702</v>
      </c>
      <c r="CA206" s="2">
        <v>16.395902447829702</v>
      </c>
      <c r="CB206" s="2">
        <v>6206571.0283085899</v>
      </c>
      <c r="CC206" s="2">
        <v>975462.84634888696</v>
      </c>
      <c r="CD206" s="2">
        <v>12144771.4672946</v>
      </c>
      <c r="CE206" s="2">
        <v>37659701.953828901</v>
      </c>
      <c r="CG206" s="2">
        <f t="shared" si="27"/>
        <v>15363791.699530739</v>
      </c>
      <c r="CH206" s="2">
        <f t="shared" si="28"/>
        <v>56986507.295780979</v>
      </c>
      <c r="CI206" s="2">
        <f t="shared" si="29"/>
        <v>3504029.8051913115</v>
      </c>
      <c r="CJ206" s="2">
        <f t="shared" si="30"/>
        <v>477.04146156037876</v>
      </c>
      <c r="CK206" s="2">
        <f t="shared" si="31"/>
        <v>74.978730359096005</v>
      </c>
      <c r="CL206" s="2">
        <f t="shared" si="32"/>
        <v>485.70287537245014</v>
      </c>
      <c r="CM206" s="2">
        <f t="shared" si="33"/>
        <v>360.55204060266095</v>
      </c>
      <c r="CN206" s="2">
        <f t="shared" si="34"/>
        <v>3444046.8209040351</v>
      </c>
    </row>
    <row r="207" spans="1:92" x14ac:dyDescent="0.45">
      <c r="A207" s="2">
        <v>772</v>
      </c>
      <c r="B207" s="2" t="s">
        <v>149</v>
      </c>
      <c r="C207" s="2">
        <v>1</v>
      </c>
      <c r="D207" s="2">
        <v>2045</v>
      </c>
      <c r="E207" s="2">
        <v>2043</v>
      </c>
      <c r="F207" s="2">
        <v>0.146822696101927</v>
      </c>
      <c r="G207" s="2">
        <v>2.30779498475868E-2</v>
      </c>
      <c r="H207" s="2">
        <v>0.23516619441610101</v>
      </c>
      <c r="I207" s="2">
        <v>0.59493315963438398</v>
      </c>
      <c r="J207" s="2">
        <v>158.76393299278601</v>
      </c>
      <c r="K207" s="2">
        <v>158.76393299278601</v>
      </c>
      <c r="L207" s="2">
        <v>129.95471408702201</v>
      </c>
      <c r="M207" s="2">
        <v>106.02303074391</v>
      </c>
      <c r="N207" s="2">
        <v>384748.93397591403</v>
      </c>
      <c r="O207" s="2">
        <v>60475.776824344197</v>
      </c>
      <c r="P207" s="2">
        <v>752868.16356071399</v>
      </c>
      <c r="Q207" s="2">
        <v>2334554.6265213699</v>
      </c>
      <c r="R207" s="2">
        <v>1716.2793116702201</v>
      </c>
      <c r="S207" s="2">
        <v>416040950.03399402</v>
      </c>
      <c r="T207" s="2">
        <v>242408.649457597</v>
      </c>
      <c r="U207" s="2">
        <v>104.714</v>
      </c>
      <c r="V207" s="2">
        <v>41571.394485554098</v>
      </c>
      <c r="W207" s="2">
        <v>4.3142530672378302E-4</v>
      </c>
      <c r="X207" s="2">
        <v>12.1977159078908</v>
      </c>
      <c r="Y207" s="2">
        <v>12.1977159078908</v>
      </c>
      <c r="Z207" s="2">
        <v>10.748366109708</v>
      </c>
      <c r="AA207" s="2">
        <v>7.7903817099211397</v>
      </c>
      <c r="AB207" s="2">
        <v>16.418459548268501</v>
      </c>
      <c r="AC207" s="2">
        <v>16.418459548268501</v>
      </c>
      <c r="AD207" s="2">
        <v>16.418459548268501</v>
      </c>
      <c r="AE207" s="2">
        <v>16.418459548268501</v>
      </c>
      <c r="AF207" s="2">
        <v>6265828.7515807897</v>
      </c>
      <c r="AG207" s="2">
        <v>984828.20110508194</v>
      </c>
      <c r="AH207" s="2">
        <v>12260783.0056121</v>
      </c>
      <c r="AI207" s="2">
        <v>38019331.654162899</v>
      </c>
      <c r="AJ207" s="2">
        <v>130.14775753662701</v>
      </c>
      <c r="AK207" s="2">
        <v>130.14775753662701</v>
      </c>
      <c r="AL207" s="2">
        <v>102.787888429045</v>
      </c>
      <c r="AM207" s="2">
        <v>81.814189485721201</v>
      </c>
      <c r="AN207" s="2">
        <v>142.34547344451801</v>
      </c>
      <c r="AO207" s="2">
        <v>142.34547344451801</v>
      </c>
      <c r="AP207" s="2">
        <v>113.536254538753</v>
      </c>
      <c r="AQ207" s="2">
        <v>89.604571195642293</v>
      </c>
      <c r="AR207" s="2">
        <v>61084253.972798198</v>
      </c>
      <c r="AS207" s="2">
        <v>9601372.1794268992</v>
      </c>
      <c r="AT207" s="2">
        <v>97838766.940753907</v>
      </c>
      <c r="AU207" s="2">
        <v>247516556.94101501</v>
      </c>
      <c r="AV207" s="2">
        <v>1.0948828903980801</v>
      </c>
      <c r="AW207" s="2">
        <v>1.0948828903980801</v>
      </c>
      <c r="AX207" s="2">
        <v>1.10574136044298</v>
      </c>
      <c r="AY207" s="2">
        <v>1.0963830613165499</v>
      </c>
      <c r="AZ207" s="2">
        <v>1.1942509570325901</v>
      </c>
      <c r="BA207" s="2">
        <v>1.1942509570325901</v>
      </c>
      <c r="BB207" s="2">
        <v>1.1599755106187899</v>
      </c>
      <c r="BC207" s="2">
        <v>1.2300373323405001</v>
      </c>
      <c r="BD207" s="2">
        <v>1.0948584988691701</v>
      </c>
      <c r="BE207" s="2">
        <v>1.0948584988691701</v>
      </c>
      <c r="BF207" s="2">
        <v>1.10570749573963</v>
      </c>
      <c r="BG207" s="2">
        <v>1.0958312280979601</v>
      </c>
      <c r="BH207" s="2">
        <v>0.15866170499999999</v>
      </c>
      <c r="BI207" s="2">
        <v>0.15866170499999999</v>
      </c>
      <c r="BJ207" s="2">
        <v>0.180514759</v>
      </c>
      <c r="BK207" s="2">
        <v>0.21282462199999999</v>
      </c>
      <c r="BL207" s="2">
        <v>3.5903582999999899E-2</v>
      </c>
      <c r="BM207" s="2">
        <v>3.5903582999999899E-2</v>
      </c>
      <c r="BN207" s="2">
        <v>1.6482926999999901E-2</v>
      </c>
      <c r="BO207" s="2">
        <v>0.238783778999999</v>
      </c>
      <c r="BP207" s="2">
        <v>0.15867292099999999</v>
      </c>
      <c r="BQ207" s="2">
        <v>0.15867292099999999</v>
      </c>
      <c r="BR207" s="2">
        <v>0.18056576799999999</v>
      </c>
      <c r="BS207" s="2">
        <v>0.21254435599999999</v>
      </c>
      <c r="BT207" s="2">
        <v>2.4852400000000002E-4</v>
      </c>
      <c r="BU207" s="2">
        <v>2.4852400000000002E-4</v>
      </c>
      <c r="BV207" s="2">
        <v>6.08156E-4</v>
      </c>
      <c r="BW207" s="2">
        <v>4.3591369999999999E-3</v>
      </c>
      <c r="BX207" s="2">
        <v>16.418459548268501</v>
      </c>
      <c r="BY207" s="2">
        <v>16.418459548268501</v>
      </c>
      <c r="BZ207" s="2">
        <v>16.418459548268501</v>
      </c>
      <c r="CA207" s="2">
        <v>16.418459548268501</v>
      </c>
      <c r="CB207" s="2">
        <v>6265828.7515807897</v>
      </c>
      <c r="CC207" s="2">
        <v>984828.20110508194</v>
      </c>
      <c r="CD207" s="2">
        <v>12260783.0056121</v>
      </c>
      <c r="CE207" s="2">
        <v>38019331.654162899</v>
      </c>
      <c r="CG207" s="2">
        <f t="shared" si="27"/>
        <v>15674740.726132646</v>
      </c>
      <c r="CH207" s="2">
        <f t="shared" si="28"/>
        <v>57530771.612460867</v>
      </c>
      <c r="CI207" s="2">
        <f t="shared" si="29"/>
        <v>3532647.500882342</v>
      </c>
      <c r="CJ207" s="2">
        <f t="shared" si="30"/>
        <v>480.93616746989255</v>
      </c>
      <c r="CK207" s="2">
        <f t="shared" si="31"/>
        <v>75.59472103043025</v>
      </c>
      <c r="CL207" s="2">
        <f t="shared" si="32"/>
        <v>489.6703502833912</v>
      </c>
      <c r="CM207" s="2">
        <f t="shared" si="33"/>
        <v>363.49624391146278</v>
      </c>
      <c r="CN207" s="2">
        <f t="shared" si="34"/>
        <v>3472171.724057998</v>
      </c>
    </row>
    <row r="208" spans="1:92" x14ac:dyDescent="0.45">
      <c r="A208" s="2">
        <v>794</v>
      </c>
      <c r="B208" s="2" t="s">
        <v>149</v>
      </c>
      <c r="C208" s="2">
        <v>1</v>
      </c>
      <c r="D208" s="2">
        <v>2046</v>
      </c>
      <c r="E208" s="2">
        <v>2044</v>
      </c>
      <c r="F208" s="2">
        <v>0.14682170223120999</v>
      </c>
      <c r="G208" s="2">
        <v>2.3078922533823199E-2</v>
      </c>
      <c r="H208" s="2">
        <v>0.23516615416046399</v>
      </c>
      <c r="I208" s="2">
        <v>0.59493322107450097</v>
      </c>
      <c r="J208" s="2">
        <v>158.93420052293101</v>
      </c>
      <c r="K208" s="2">
        <v>158.93420052293101</v>
      </c>
      <c r="L208" s="2">
        <v>130.09446716099501</v>
      </c>
      <c r="M208" s="2">
        <v>106.137339099888</v>
      </c>
      <c r="N208" s="2">
        <v>387891.49212083902</v>
      </c>
      <c r="O208" s="2">
        <v>60972.714265963397</v>
      </c>
      <c r="P208" s="2">
        <v>759020.22963732202</v>
      </c>
      <c r="Q208" s="2">
        <v>2353625.6363451201</v>
      </c>
      <c r="R208" s="2">
        <v>1720.14818803912</v>
      </c>
      <c r="S208" s="2">
        <v>419891768.40348297</v>
      </c>
      <c r="T208" s="2">
        <v>244102.09034498199</v>
      </c>
      <c r="U208" s="2">
        <v>104.714</v>
      </c>
      <c r="V208" s="2">
        <v>42060.7564217974</v>
      </c>
      <c r="W208" s="2">
        <v>4.2841141569351901E-4</v>
      </c>
      <c r="X208" s="2">
        <v>12.3487954139036</v>
      </c>
      <c r="Y208" s="2">
        <v>12.3487954139036</v>
      </c>
      <c r="Z208" s="2">
        <v>10.868931159549399</v>
      </c>
      <c r="AA208" s="2">
        <v>7.8855020417667498</v>
      </c>
      <c r="AB208" s="2">
        <v>16.4376475724005</v>
      </c>
      <c r="AC208" s="2">
        <v>16.4376475724005</v>
      </c>
      <c r="AD208" s="2">
        <v>16.4376475724005</v>
      </c>
      <c r="AE208" s="2">
        <v>16.4376475724005</v>
      </c>
      <c r="AF208" s="2">
        <v>6324367.3805529</v>
      </c>
      <c r="AG208" s="2">
        <v>994079.506105721</v>
      </c>
      <c r="AH208" s="2">
        <v>12375381.541091399</v>
      </c>
      <c r="AI208" s="2">
        <v>38374586.1892756</v>
      </c>
      <c r="AJ208" s="2">
        <v>130.14775753662701</v>
      </c>
      <c r="AK208" s="2">
        <v>130.14775753662701</v>
      </c>
      <c r="AL208" s="2">
        <v>102.787888429045</v>
      </c>
      <c r="AM208" s="2">
        <v>81.814189485721201</v>
      </c>
      <c r="AN208" s="2">
        <v>142.49655295053</v>
      </c>
      <c r="AO208" s="2">
        <v>142.49655295053</v>
      </c>
      <c r="AP208" s="2">
        <v>113.656819588594</v>
      </c>
      <c r="AQ208" s="2">
        <v>89.6996915274879</v>
      </c>
      <c r="AR208" s="2">
        <v>61649224.1898726</v>
      </c>
      <c r="AS208" s="2">
        <v>9690649.59557404</v>
      </c>
      <c r="AT208" s="2">
        <v>98744332.339083895</v>
      </c>
      <c r="AU208" s="2">
        <v>249807562.27895299</v>
      </c>
      <c r="AV208" s="2">
        <v>1.09604545452586</v>
      </c>
      <c r="AW208" s="2">
        <v>1.09604545452586</v>
      </c>
      <c r="AX208" s="2">
        <v>1.1069159847019201</v>
      </c>
      <c r="AY208" s="2">
        <v>1.0975473892557699</v>
      </c>
      <c r="AZ208" s="2">
        <v>1.1955190317594799</v>
      </c>
      <c r="BA208" s="2">
        <v>1.1955190317594799</v>
      </c>
      <c r="BB208" s="2">
        <v>1.16120774758061</v>
      </c>
      <c r="BC208" s="2">
        <v>1.2313435973521201</v>
      </c>
      <c r="BD208" s="2">
        <v>1.09602103709764</v>
      </c>
      <c r="BE208" s="2">
        <v>1.09602103709764</v>
      </c>
      <c r="BF208" s="2">
        <v>1.1068820840242399</v>
      </c>
      <c r="BG208" s="2">
        <v>1.0969949700058399</v>
      </c>
      <c r="BH208" s="2">
        <v>0.15866170499999999</v>
      </c>
      <c r="BI208" s="2">
        <v>0.15866170499999999</v>
      </c>
      <c r="BJ208" s="2">
        <v>0.180514759</v>
      </c>
      <c r="BK208" s="2">
        <v>0.21282462199999999</v>
      </c>
      <c r="BL208" s="2">
        <v>3.5903582999999899E-2</v>
      </c>
      <c r="BM208" s="2">
        <v>3.5903582999999899E-2</v>
      </c>
      <c r="BN208" s="2">
        <v>1.6482926999999901E-2</v>
      </c>
      <c r="BO208" s="2">
        <v>0.238783778999999</v>
      </c>
      <c r="BP208" s="2">
        <v>0.15867292099999999</v>
      </c>
      <c r="BQ208" s="2">
        <v>0.15867292099999999</v>
      </c>
      <c r="BR208" s="2">
        <v>0.18056576799999999</v>
      </c>
      <c r="BS208" s="2">
        <v>0.21254435599999999</v>
      </c>
      <c r="BT208" s="2">
        <v>2.4852400000000002E-4</v>
      </c>
      <c r="BU208" s="2">
        <v>2.4852400000000002E-4</v>
      </c>
      <c r="BV208" s="2">
        <v>6.08156E-4</v>
      </c>
      <c r="BW208" s="2">
        <v>4.3591369999999999E-3</v>
      </c>
      <c r="BX208" s="2">
        <v>16.4376475724005</v>
      </c>
      <c r="BY208" s="2">
        <v>16.4376475724005</v>
      </c>
      <c r="BZ208" s="2">
        <v>16.4376475724005</v>
      </c>
      <c r="CA208" s="2">
        <v>16.4376475724005</v>
      </c>
      <c r="CB208" s="2">
        <v>6324367.3805529</v>
      </c>
      <c r="CC208" s="2">
        <v>994079.506105721</v>
      </c>
      <c r="CD208" s="2">
        <v>12375381.541091399</v>
      </c>
      <c r="CE208" s="2">
        <v>38374586.1892756</v>
      </c>
      <c r="CG208" s="2">
        <f t="shared" si="27"/>
        <v>15990066.04503192</v>
      </c>
      <c r="CH208" s="2">
        <f t="shared" si="28"/>
        <v>58068414.617025621</v>
      </c>
      <c r="CI208" s="2">
        <f t="shared" si="29"/>
        <v>3561510.0723692449</v>
      </c>
      <c r="CJ208" s="2">
        <f t="shared" si="30"/>
        <v>484.86436515104879</v>
      </c>
      <c r="CK208" s="2">
        <f t="shared" si="31"/>
        <v>76.215892832454244</v>
      </c>
      <c r="CL208" s="2">
        <f t="shared" si="32"/>
        <v>493.67169407305499</v>
      </c>
      <c r="CM208" s="2">
        <f t="shared" si="33"/>
        <v>366.46564987857067</v>
      </c>
      <c r="CN208" s="2">
        <f t="shared" si="34"/>
        <v>3500537.3581032809</v>
      </c>
    </row>
    <row r="209" spans="1:92" x14ac:dyDescent="0.45">
      <c r="A209" s="2">
        <v>816</v>
      </c>
      <c r="B209" s="2" t="s">
        <v>149</v>
      </c>
      <c r="C209" s="2">
        <v>1</v>
      </c>
      <c r="D209" s="2">
        <v>2047</v>
      </c>
      <c r="E209" s="2">
        <v>2045</v>
      </c>
      <c r="F209" s="2">
        <v>0.14682180256851499</v>
      </c>
      <c r="G209" s="2">
        <v>2.3080025389996602E-2</v>
      </c>
      <c r="H209" s="2">
        <v>0.23516667356837501</v>
      </c>
      <c r="I209" s="2">
        <v>0.594931498473112</v>
      </c>
      <c r="J209" s="2">
        <v>159.101491264656</v>
      </c>
      <c r="K209" s="2">
        <v>159.101491264656</v>
      </c>
      <c r="L209" s="2">
        <v>130.23118993577</v>
      </c>
      <c r="M209" s="2">
        <v>106.248583274032</v>
      </c>
      <c r="N209" s="2">
        <v>391061.01321252203</v>
      </c>
      <c r="O209" s="2">
        <v>61473.827157045802</v>
      </c>
      <c r="P209" s="2">
        <v>765224.71294037497</v>
      </c>
      <c r="Q209" s="2">
        <v>2372859.5612142198</v>
      </c>
      <c r="R209" s="2">
        <v>1723.9844124676099</v>
      </c>
      <c r="S209" s="2">
        <v>423768059.57374799</v>
      </c>
      <c r="T209" s="2">
        <v>245807.36142920799</v>
      </c>
      <c r="U209" s="2">
        <v>104.714</v>
      </c>
      <c r="V209" s="2">
        <v>42555.878932291402</v>
      </c>
      <c r="W209" s="2">
        <v>4.2541857938350498E-4</v>
      </c>
      <c r="X209" s="2">
        <v>12.5001005281277</v>
      </c>
      <c r="Y209" s="2">
        <v>12.5001005281277</v>
      </c>
      <c r="Z209" s="2">
        <v>10.989668306823299</v>
      </c>
      <c r="AA209" s="2">
        <v>7.9807605884092698</v>
      </c>
      <c r="AB209" s="2">
        <v>16.453633199901699</v>
      </c>
      <c r="AC209" s="2">
        <v>16.453633199901699</v>
      </c>
      <c r="AD209" s="2">
        <v>16.453633199901699</v>
      </c>
      <c r="AE209" s="2">
        <v>16.453633199901699</v>
      </c>
      <c r="AF209" s="2">
        <v>6382224.3327188697</v>
      </c>
      <c r="AG209" s="2">
        <v>1003222.67573457</v>
      </c>
      <c r="AH209" s="2">
        <v>12488640.4497576</v>
      </c>
      <c r="AI209" s="2">
        <v>38725692.910307899</v>
      </c>
      <c r="AJ209" s="2">
        <v>130.14775753662701</v>
      </c>
      <c r="AK209" s="2">
        <v>130.14775753662701</v>
      </c>
      <c r="AL209" s="2">
        <v>102.787888429045</v>
      </c>
      <c r="AM209" s="2">
        <v>81.814189485721201</v>
      </c>
      <c r="AN209" s="2">
        <v>142.64785806475399</v>
      </c>
      <c r="AO209" s="2">
        <v>142.64785806475399</v>
      </c>
      <c r="AP209" s="2">
        <v>113.777556735868</v>
      </c>
      <c r="AQ209" s="2">
        <v>89.794950074130398</v>
      </c>
      <c r="AR209" s="2">
        <v>62218390.377579801</v>
      </c>
      <c r="AS209" s="2">
        <v>9780577.5744317304</v>
      </c>
      <c r="AT209" s="2">
        <v>99656124.934483498</v>
      </c>
      <c r="AU209" s="2">
        <v>252112966.687253</v>
      </c>
      <c r="AV209" s="2">
        <v>1.0972097288224001</v>
      </c>
      <c r="AW209" s="2">
        <v>1.0972097288224001</v>
      </c>
      <c r="AX209" s="2">
        <v>1.1080922635308399</v>
      </c>
      <c r="AY209" s="2">
        <v>1.0987133855301601</v>
      </c>
      <c r="AZ209" s="2">
        <v>1.1967889718645699</v>
      </c>
      <c r="BA209" s="2">
        <v>1.1967889718645699</v>
      </c>
      <c r="BB209" s="2">
        <v>1.1624417202653801</v>
      </c>
      <c r="BC209" s="2">
        <v>1.2326517340768299</v>
      </c>
      <c r="BD209" s="2">
        <v>1.0971852854567701</v>
      </c>
      <c r="BE209" s="2">
        <v>1.0971852854567701</v>
      </c>
      <c r="BF209" s="2">
        <v>1.1080583268281601</v>
      </c>
      <c r="BG209" s="2">
        <v>1.0981603794091801</v>
      </c>
      <c r="BH209" s="2">
        <v>0.15866170499999999</v>
      </c>
      <c r="BI209" s="2">
        <v>0.15866170499999999</v>
      </c>
      <c r="BJ209" s="2">
        <v>0.180514759</v>
      </c>
      <c r="BK209" s="2">
        <v>0.21282462199999999</v>
      </c>
      <c r="BL209" s="2">
        <v>3.5903582999999899E-2</v>
      </c>
      <c r="BM209" s="2">
        <v>3.5903582999999899E-2</v>
      </c>
      <c r="BN209" s="2">
        <v>1.6482926999999901E-2</v>
      </c>
      <c r="BO209" s="2">
        <v>0.238783778999999</v>
      </c>
      <c r="BP209" s="2">
        <v>0.15867292099999999</v>
      </c>
      <c r="BQ209" s="2">
        <v>0.15867292099999999</v>
      </c>
      <c r="BR209" s="2">
        <v>0.18056576799999999</v>
      </c>
      <c r="BS209" s="2">
        <v>0.21254435599999999</v>
      </c>
      <c r="BT209" s="2">
        <v>2.4852400000000002E-4</v>
      </c>
      <c r="BU209" s="2">
        <v>2.4852400000000002E-4</v>
      </c>
      <c r="BV209" s="2">
        <v>6.08156E-4</v>
      </c>
      <c r="BW209" s="2">
        <v>4.3591369999999999E-3</v>
      </c>
      <c r="BX209" s="2">
        <v>16.453633199901699</v>
      </c>
      <c r="BY209" s="2">
        <v>16.453633199901699</v>
      </c>
      <c r="BZ209" s="2">
        <v>16.453633199901699</v>
      </c>
      <c r="CA209" s="2">
        <v>16.453633199901699</v>
      </c>
      <c r="CB209" s="2">
        <v>6382224.3327188697</v>
      </c>
      <c r="CC209" s="2">
        <v>1003222.67573457</v>
      </c>
      <c r="CD209" s="2">
        <v>12488640.4497576</v>
      </c>
      <c r="CE209" s="2">
        <v>38725692.910307899</v>
      </c>
      <c r="CG209" s="2">
        <f t="shared" si="27"/>
        <v>16309816.719208714</v>
      </c>
      <c r="CH209" s="2">
        <f t="shared" si="28"/>
        <v>58599780.368518941</v>
      </c>
      <c r="CI209" s="2">
        <f t="shared" si="29"/>
        <v>3590619.1145241624</v>
      </c>
      <c r="CJ209" s="2">
        <f t="shared" si="30"/>
        <v>488.82626651565255</v>
      </c>
      <c r="CK209" s="2">
        <f t="shared" si="31"/>
        <v>76.842283946307248</v>
      </c>
      <c r="CL209" s="2">
        <f t="shared" si="32"/>
        <v>497.70713036772355</v>
      </c>
      <c r="CM209" s="2">
        <f t="shared" si="33"/>
        <v>369.4604221431249</v>
      </c>
      <c r="CN209" s="2">
        <f t="shared" si="34"/>
        <v>3529145.2873671167</v>
      </c>
    </row>
    <row r="210" spans="1:92" x14ac:dyDescent="0.45">
      <c r="A210" s="2">
        <v>838</v>
      </c>
      <c r="B210" s="2" t="s">
        <v>149</v>
      </c>
      <c r="C210" s="2">
        <v>1</v>
      </c>
      <c r="D210" s="2">
        <v>2048</v>
      </c>
      <c r="E210" s="2">
        <v>2046</v>
      </c>
      <c r="F210" s="2">
        <v>0.14682294022872799</v>
      </c>
      <c r="G210" s="2">
        <v>2.3081251663709501E-2</v>
      </c>
      <c r="H210" s="2">
        <v>0.23516772355580101</v>
      </c>
      <c r="I210" s="2">
        <v>0.59492808455176005</v>
      </c>
      <c r="J210" s="2">
        <v>159.26595994311401</v>
      </c>
      <c r="K210" s="2">
        <v>159.26595994311401</v>
      </c>
      <c r="L210" s="2">
        <v>130.36503814240399</v>
      </c>
      <c r="M210" s="2">
        <v>106.35691930377</v>
      </c>
      <c r="N210" s="2">
        <v>394257.67071349401</v>
      </c>
      <c r="O210" s="2">
        <v>61979.146473362402</v>
      </c>
      <c r="P210" s="2">
        <v>771481.96431813599</v>
      </c>
      <c r="Q210" s="2">
        <v>2392257.4747059098</v>
      </c>
      <c r="R210" s="2">
        <v>1727.78988416419</v>
      </c>
      <c r="S210" s="2">
        <v>427670405.546305</v>
      </c>
      <c r="T210" s="2">
        <v>247524.545354765</v>
      </c>
      <c r="U210" s="2">
        <v>104.714</v>
      </c>
      <c r="V210" s="2">
        <v>43056.829828227099</v>
      </c>
      <c r="W210" s="2">
        <v>4.2244665070772001E-4</v>
      </c>
      <c r="X210" s="2">
        <v>12.651628216980001</v>
      </c>
      <c r="Y210" s="2">
        <v>12.651628216980001</v>
      </c>
      <c r="Z210" s="2">
        <v>11.1105755238519</v>
      </c>
      <c r="AA210" s="2">
        <v>8.0761556285415796</v>
      </c>
      <c r="AB210" s="2">
        <v>16.466574189507401</v>
      </c>
      <c r="AC210" s="2">
        <v>16.466574189507401</v>
      </c>
      <c r="AD210" s="2">
        <v>16.466574189507401</v>
      </c>
      <c r="AE210" s="2">
        <v>16.466574189507401</v>
      </c>
      <c r="AF210" s="2">
        <v>6439435.1866879398</v>
      </c>
      <c r="AG210" s="2">
        <v>1012263.33559445</v>
      </c>
      <c r="AH210" s="2">
        <v>12600629.5072772</v>
      </c>
      <c r="AI210" s="2">
        <v>39072868.006016098</v>
      </c>
      <c r="AJ210" s="2">
        <v>130.14775753662701</v>
      </c>
      <c r="AK210" s="2">
        <v>130.14775753662701</v>
      </c>
      <c r="AL210" s="2">
        <v>102.787888429045</v>
      </c>
      <c r="AM210" s="2">
        <v>81.814189485721201</v>
      </c>
      <c r="AN210" s="2">
        <v>142.799385753607</v>
      </c>
      <c r="AO210" s="2">
        <v>142.799385753607</v>
      </c>
      <c r="AP210" s="2">
        <v>113.898463952897</v>
      </c>
      <c r="AQ210" s="2">
        <v>89.890345114262701</v>
      </c>
      <c r="AR210" s="2">
        <v>62791826.391121097</v>
      </c>
      <c r="AS210" s="2">
        <v>9871168.2595349792</v>
      </c>
      <c r="AT210" s="2">
        <v>100574275.704511</v>
      </c>
      <c r="AU210" s="2">
        <v>254433135.191138</v>
      </c>
      <c r="AV210" s="2">
        <v>1.0983756913368601</v>
      </c>
      <c r="AW210" s="2">
        <v>1.0983756913368601</v>
      </c>
      <c r="AX210" s="2">
        <v>1.1092701783633201</v>
      </c>
      <c r="AY210" s="2">
        <v>1.09988103033387</v>
      </c>
      <c r="AZ210" s="2">
        <v>1.19806075340483</v>
      </c>
      <c r="BA210" s="2">
        <v>1.19806075340483</v>
      </c>
      <c r="BB210" s="2">
        <v>1.16367740919603</v>
      </c>
      <c r="BC210" s="2">
        <v>1.23396172029439</v>
      </c>
      <c r="BD210" s="2">
        <v>1.0983512219961999</v>
      </c>
      <c r="BE210" s="2">
        <v>1.0983512219961999</v>
      </c>
      <c r="BF210" s="2">
        <v>1.1092362055855201</v>
      </c>
      <c r="BG210" s="2">
        <v>1.09932743651211</v>
      </c>
      <c r="BH210" s="2">
        <v>0.15866170499999999</v>
      </c>
      <c r="BI210" s="2">
        <v>0.15866170499999999</v>
      </c>
      <c r="BJ210" s="2">
        <v>0.180514759</v>
      </c>
      <c r="BK210" s="2">
        <v>0.21282462199999999</v>
      </c>
      <c r="BL210" s="2">
        <v>3.5903582999999899E-2</v>
      </c>
      <c r="BM210" s="2">
        <v>3.5903582999999899E-2</v>
      </c>
      <c r="BN210" s="2">
        <v>1.6482926999999901E-2</v>
      </c>
      <c r="BO210" s="2">
        <v>0.238783778999999</v>
      </c>
      <c r="BP210" s="2">
        <v>0.15867292099999999</v>
      </c>
      <c r="BQ210" s="2">
        <v>0.15867292099999999</v>
      </c>
      <c r="BR210" s="2">
        <v>0.18056576799999999</v>
      </c>
      <c r="BS210" s="2">
        <v>0.21254435599999999</v>
      </c>
      <c r="BT210" s="2">
        <v>2.4852400000000002E-4</v>
      </c>
      <c r="BU210" s="2">
        <v>2.4852400000000002E-4</v>
      </c>
      <c r="BV210" s="2">
        <v>6.08156E-4</v>
      </c>
      <c r="BW210" s="2">
        <v>4.3591369999999999E-3</v>
      </c>
      <c r="BX210" s="2">
        <v>16.466574189507401</v>
      </c>
      <c r="BY210" s="2">
        <v>16.466574189507401</v>
      </c>
      <c r="BZ210" s="2">
        <v>16.466574189507401</v>
      </c>
      <c r="CA210" s="2">
        <v>16.466574189507401</v>
      </c>
      <c r="CB210" s="2">
        <v>6439435.1866879398</v>
      </c>
      <c r="CC210" s="2">
        <v>1012263.33559445</v>
      </c>
      <c r="CD210" s="2">
        <v>12600629.5072772</v>
      </c>
      <c r="CE210" s="2">
        <v>39072868.006016098</v>
      </c>
      <c r="CG210" s="2">
        <f t="shared" si="27"/>
        <v>16634042.506319381</v>
      </c>
      <c r="CH210" s="2">
        <f t="shared" si="28"/>
        <v>59125196.035575688</v>
      </c>
      <c r="CI210" s="2">
        <f t="shared" si="29"/>
        <v>3619976.2562109022</v>
      </c>
      <c r="CJ210" s="2">
        <f t="shared" si="30"/>
        <v>492.82208839186751</v>
      </c>
      <c r="CK210" s="2">
        <f t="shared" si="31"/>
        <v>77.473933091703003</v>
      </c>
      <c r="CL210" s="2">
        <f t="shared" si="32"/>
        <v>501.77688736138924</v>
      </c>
      <c r="CM210" s="2">
        <f t="shared" si="33"/>
        <v>372.4807278639019</v>
      </c>
      <c r="CN210" s="2">
        <f t="shared" si="34"/>
        <v>3557997.1097375397</v>
      </c>
    </row>
    <row r="211" spans="1:92" x14ac:dyDescent="0.45">
      <c r="A211" s="2">
        <v>860</v>
      </c>
      <c r="B211" s="2" t="s">
        <v>149</v>
      </c>
      <c r="C211" s="2">
        <v>1</v>
      </c>
      <c r="D211" s="2">
        <v>2049</v>
      </c>
      <c r="E211" s="2">
        <v>2047</v>
      </c>
      <c r="F211" s="2">
        <v>0.146825061563405</v>
      </c>
      <c r="G211" s="2">
        <v>2.3082594987660202E-2</v>
      </c>
      <c r="H211" s="2">
        <v>0.23516927669416399</v>
      </c>
      <c r="I211" s="2">
        <v>0.59492306675476903</v>
      </c>
      <c r="J211" s="2">
        <v>159.427753031636</v>
      </c>
      <c r="K211" s="2">
        <v>159.427753031636</v>
      </c>
      <c r="L211" s="2">
        <v>130.49615920267701</v>
      </c>
      <c r="M211" s="2">
        <v>106.462494898887</v>
      </c>
      <c r="N211" s="2">
        <v>397481.64191640302</v>
      </c>
      <c r="O211" s="2">
        <v>62488.703615659098</v>
      </c>
      <c r="P211" s="2">
        <v>777792.341476453</v>
      </c>
      <c r="Q211" s="2">
        <v>2411820.4724436598</v>
      </c>
      <c r="R211" s="2">
        <v>1731.5664029458001</v>
      </c>
      <c r="S211" s="2">
        <v>431599376.61386299</v>
      </c>
      <c r="T211" s="2">
        <v>249253.72534348699</v>
      </c>
      <c r="U211" s="2">
        <v>104.714</v>
      </c>
      <c r="V211" s="2">
        <v>43563.677719042003</v>
      </c>
      <c r="W211" s="2">
        <v>4.19495483607668E-4</v>
      </c>
      <c r="X211" s="2">
        <v>12.8033756236083</v>
      </c>
      <c r="Y211" s="2">
        <v>12.8033756236083</v>
      </c>
      <c r="Z211" s="2">
        <v>11.2316509022309</v>
      </c>
      <c r="AA211" s="2">
        <v>8.1716855417651004</v>
      </c>
      <c r="AB211" s="2">
        <v>16.476619871401301</v>
      </c>
      <c r="AC211" s="2">
        <v>16.476619871401301</v>
      </c>
      <c r="AD211" s="2">
        <v>16.476619871401301</v>
      </c>
      <c r="AE211" s="2">
        <v>16.476619871401301</v>
      </c>
      <c r="AF211" s="2">
        <v>6496033.7717303801</v>
      </c>
      <c r="AG211" s="2">
        <v>1021206.8363955</v>
      </c>
      <c r="AH211" s="2">
        <v>12711415.0637119</v>
      </c>
      <c r="AI211" s="2">
        <v>39416317.045247898</v>
      </c>
      <c r="AJ211" s="2">
        <v>130.14775753662701</v>
      </c>
      <c r="AK211" s="2">
        <v>130.14775753662701</v>
      </c>
      <c r="AL211" s="2">
        <v>102.787888429045</v>
      </c>
      <c r="AM211" s="2">
        <v>81.814189485721201</v>
      </c>
      <c r="AN211" s="2">
        <v>142.951133160235</v>
      </c>
      <c r="AO211" s="2">
        <v>142.951133160235</v>
      </c>
      <c r="AP211" s="2">
        <v>114.01953933127599</v>
      </c>
      <c r="AQ211" s="2">
        <v>89.985875027486301</v>
      </c>
      <c r="AR211" s="2">
        <v>63369605.042057902</v>
      </c>
      <c r="AS211" s="2">
        <v>9962433.6073044594</v>
      </c>
      <c r="AT211" s="2">
        <v>101498913.219934</v>
      </c>
      <c r="AU211" s="2">
        <v>256768424.74456599</v>
      </c>
      <c r="AV211" s="2">
        <v>1.0995433213972099</v>
      </c>
      <c r="AW211" s="2">
        <v>1.0995433213972099</v>
      </c>
      <c r="AX211" s="2">
        <v>1.1104497117258101</v>
      </c>
      <c r="AY211" s="2">
        <v>1.1010503050225899</v>
      </c>
      <c r="AZ211" s="2">
        <v>1.19933435383211</v>
      </c>
      <c r="BA211" s="2">
        <v>1.19933435383211</v>
      </c>
      <c r="BB211" s="2">
        <v>1.1649147960419901</v>
      </c>
      <c r="BC211" s="2">
        <v>1.2352735350876201</v>
      </c>
      <c r="BD211" s="2">
        <v>1.09951882604438</v>
      </c>
      <c r="BE211" s="2">
        <v>1.09951882604438</v>
      </c>
      <c r="BF211" s="2">
        <v>1.1104157028233399</v>
      </c>
      <c r="BG211" s="2">
        <v>1.1004961226796799</v>
      </c>
      <c r="BH211" s="2">
        <v>0.15866170499999999</v>
      </c>
      <c r="BI211" s="2">
        <v>0.15866170499999999</v>
      </c>
      <c r="BJ211" s="2">
        <v>0.180514759</v>
      </c>
      <c r="BK211" s="2">
        <v>0.21282462199999999</v>
      </c>
      <c r="BL211" s="2">
        <v>3.5903582999999899E-2</v>
      </c>
      <c r="BM211" s="2">
        <v>3.5903582999999899E-2</v>
      </c>
      <c r="BN211" s="2">
        <v>1.6482926999999901E-2</v>
      </c>
      <c r="BO211" s="2">
        <v>0.238783778999999</v>
      </c>
      <c r="BP211" s="2">
        <v>0.15867292099999999</v>
      </c>
      <c r="BQ211" s="2">
        <v>0.15867292099999999</v>
      </c>
      <c r="BR211" s="2">
        <v>0.18056576799999999</v>
      </c>
      <c r="BS211" s="2">
        <v>0.21254435599999999</v>
      </c>
      <c r="BT211" s="2">
        <v>2.4852400000000002E-4</v>
      </c>
      <c r="BU211" s="2">
        <v>2.4852400000000002E-4</v>
      </c>
      <c r="BV211" s="2">
        <v>6.08156E-4</v>
      </c>
      <c r="BW211" s="2">
        <v>4.3591369999999999E-3</v>
      </c>
      <c r="BX211" s="2">
        <v>16.476619871401301</v>
      </c>
      <c r="BY211" s="2">
        <v>16.476619871401301</v>
      </c>
      <c r="BZ211" s="2">
        <v>16.476619871401301</v>
      </c>
      <c r="CA211" s="2">
        <v>16.476619871401301</v>
      </c>
      <c r="CB211" s="2">
        <v>6496033.7717303801</v>
      </c>
      <c r="CC211" s="2">
        <v>1021206.8363955</v>
      </c>
      <c r="CD211" s="2">
        <v>12711415.0637119</v>
      </c>
      <c r="CE211" s="2">
        <v>39416317.045247898</v>
      </c>
      <c r="CG211" s="2">
        <f t="shared" si="27"/>
        <v>16962793.859058149</v>
      </c>
      <c r="CH211" s="2">
        <f t="shared" si="28"/>
        <v>59644972.717085674</v>
      </c>
      <c r="CI211" s="2">
        <f t="shared" si="29"/>
        <v>3649583.1594521748</v>
      </c>
      <c r="CJ211" s="2">
        <f t="shared" si="30"/>
        <v>496.85205239550379</v>
      </c>
      <c r="CK211" s="2">
        <f t="shared" si="31"/>
        <v>78.110879519573871</v>
      </c>
      <c r="CL211" s="2">
        <f t="shared" si="32"/>
        <v>505.88119770826211</v>
      </c>
      <c r="CM211" s="2">
        <f t="shared" si="33"/>
        <v>375.52673763233315</v>
      </c>
      <c r="CN211" s="2">
        <f t="shared" si="34"/>
        <v>3587094.4558365159</v>
      </c>
    </row>
    <row r="212" spans="1:92" x14ac:dyDescent="0.45">
      <c r="A212" s="2">
        <v>882</v>
      </c>
      <c r="B212" s="2" t="s">
        <v>149</v>
      </c>
      <c r="C212" s="2">
        <v>1</v>
      </c>
      <c r="D212" s="2">
        <v>2050</v>
      </c>
      <c r="E212" s="2">
        <v>2048</v>
      </c>
      <c r="F212" s="2">
        <v>0.14682811596156101</v>
      </c>
      <c r="G212" s="2">
        <v>2.3084049355828501E-2</v>
      </c>
      <c r="H212" s="2">
        <v>0.23517130710836001</v>
      </c>
      <c r="I212" s="2">
        <v>0.59491652757424895</v>
      </c>
      <c r="J212" s="2">
        <v>159.58700920822201</v>
      </c>
      <c r="K212" s="2">
        <v>159.58700920822201</v>
      </c>
      <c r="L212" s="2">
        <v>130.62469268893801</v>
      </c>
      <c r="M212" s="2">
        <v>106.56544990242899</v>
      </c>
      <c r="N212" s="2">
        <v>400733.10784720402</v>
      </c>
      <c r="O212" s="2">
        <v>63002.530404197998</v>
      </c>
      <c r="P212" s="2">
        <v>784156.20882360602</v>
      </c>
      <c r="Q212" s="2">
        <v>2431549.6715725199</v>
      </c>
      <c r="R212" s="2">
        <v>1735.3156746782499</v>
      </c>
      <c r="S212" s="2">
        <v>435555532.080746</v>
      </c>
      <c r="T212" s="2">
        <v>250994.98519858799</v>
      </c>
      <c r="U212" s="2">
        <v>104.714</v>
      </c>
      <c r="V212" s="2">
        <v>44076.492021816302</v>
      </c>
      <c r="W212" s="2">
        <v>4.1656493304520102E-4</v>
      </c>
      <c r="X212" s="2">
        <v>12.955340057595601</v>
      </c>
      <c r="Y212" s="2">
        <v>12.955340057595601</v>
      </c>
      <c r="Z212" s="2">
        <v>11.352892645892901</v>
      </c>
      <c r="AA212" s="2">
        <v>8.2673488027086606</v>
      </c>
      <c r="AB212" s="2">
        <v>16.4839116140001</v>
      </c>
      <c r="AC212" s="2">
        <v>16.4839116140001</v>
      </c>
      <c r="AD212" s="2">
        <v>16.4839116140001</v>
      </c>
      <c r="AE212" s="2">
        <v>16.4839116140001</v>
      </c>
      <c r="AF212" s="2">
        <v>6552052.25353764</v>
      </c>
      <c r="AG212" s="2">
        <v>1030058.2672739699</v>
      </c>
      <c r="AH212" s="2">
        <v>12821060.210944001</v>
      </c>
      <c r="AI212" s="2">
        <v>39756235.496597297</v>
      </c>
      <c r="AJ212" s="2">
        <v>130.14775753662701</v>
      </c>
      <c r="AK212" s="2">
        <v>130.14775753662701</v>
      </c>
      <c r="AL212" s="2">
        <v>102.787888429045</v>
      </c>
      <c r="AM212" s="2">
        <v>81.814189485721201</v>
      </c>
      <c r="AN212" s="2">
        <v>143.10309759422199</v>
      </c>
      <c r="AO212" s="2">
        <v>143.10309759422199</v>
      </c>
      <c r="AP212" s="2">
        <v>114.140781074938</v>
      </c>
      <c r="AQ212" s="2">
        <v>90.081538288429797</v>
      </c>
      <c r="AR212" s="2">
        <v>63951798.172051601</v>
      </c>
      <c r="AS212" s="2">
        <v>10054385.3997561</v>
      </c>
      <c r="AT212" s="2">
        <v>102430163.79770599</v>
      </c>
      <c r="AU212" s="2">
        <v>259119184.71123201</v>
      </c>
      <c r="AV212" s="2">
        <v>1.1007125995357601</v>
      </c>
      <c r="AW212" s="2">
        <v>1.1007125995357601</v>
      </c>
      <c r="AX212" s="2">
        <v>1.1116308471741201</v>
      </c>
      <c r="AY212" s="2">
        <v>1.1022211920457701</v>
      </c>
      <c r="AZ212" s="2">
        <v>1.2006097519118899</v>
      </c>
      <c r="BA212" s="2">
        <v>1.2006097519118899</v>
      </c>
      <c r="BB212" s="2">
        <v>1.1661538635525199</v>
      </c>
      <c r="BC212" s="2">
        <v>1.2365871587665</v>
      </c>
      <c r="BD212" s="2">
        <v>1.10068807813404</v>
      </c>
      <c r="BE212" s="2">
        <v>1.10068807813404</v>
      </c>
      <c r="BF212" s="2">
        <v>1.1115968020979099</v>
      </c>
      <c r="BG212" s="2">
        <v>1.1016664203702</v>
      </c>
      <c r="BH212" s="2">
        <v>0.15866170499999999</v>
      </c>
      <c r="BI212" s="2">
        <v>0.15866170499999999</v>
      </c>
      <c r="BJ212" s="2">
        <v>0.180514759</v>
      </c>
      <c r="BK212" s="2">
        <v>0.21282462199999999</v>
      </c>
      <c r="BL212" s="2">
        <v>3.5903582999999899E-2</v>
      </c>
      <c r="BM212" s="2">
        <v>3.5903582999999899E-2</v>
      </c>
      <c r="BN212" s="2">
        <v>1.6482926999999901E-2</v>
      </c>
      <c r="BO212" s="2">
        <v>0.238783778999999</v>
      </c>
      <c r="BP212" s="2">
        <v>0.15867292099999999</v>
      </c>
      <c r="BQ212" s="2">
        <v>0.15867292099999999</v>
      </c>
      <c r="BR212" s="2">
        <v>0.18056576799999999</v>
      </c>
      <c r="BS212" s="2">
        <v>0.21254435599999999</v>
      </c>
      <c r="BT212" s="2">
        <v>2.4852400000000002E-4</v>
      </c>
      <c r="BU212" s="2">
        <v>2.4852400000000002E-4</v>
      </c>
      <c r="BV212" s="2">
        <v>6.08156E-4</v>
      </c>
      <c r="BW212" s="2">
        <v>4.3591369999999999E-3</v>
      </c>
      <c r="BX212" s="2">
        <v>16.4839116140001</v>
      </c>
      <c r="BY212" s="2">
        <v>16.4839116140001</v>
      </c>
      <c r="BZ212" s="2">
        <v>16.4839116140001</v>
      </c>
      <c r="CA212" s="2">
        <v>16.4839116140001</v>
      </c>
      <c r="CB212" s="2">
        <v>6552052.25353764</v>
      </c>
      <c r="CC212" s="2">
        <v>1030058.2672739699</v>
      </c>
      <c r="CD212" s="2">
        <v>12821060.210944001</v>
      </c>
      <c r="CE212" s="2">
        <v>39756235.496597297</v>
      </c>
      <c r="CG212" s="2">
        <f t="shared" si="27"/>
        <v>17296121.925817631</v>
      </c>
      <c r="CH212" s="2">
        <f t="shared" si="28"/>
        <v>60159406.228352904</v>
      </c>
      <c r="CI212" s="2">
        <f t="shared" si="29"/>
        <v>3679441.5186475283</v>
      </c>
      <c r="CJ212" s="2">
        <f t="shared" si="30"/>
        <v>500.91638480900502</v>
      </c>
      <c r="CK212" s="2">
        <f t="shared" si="31"/>
        <v>78.753163005247501</v>
      </c>
      <c r="CL212" s="2">
        <f t="shared" si="32"/>
        <v>510.0202984218576</v>
      </c>
      <c r="CM212" s="2">
        <f t="shared" si="33"/>
        <v>378.59862539081666</v>
      </c>
      <c r="CN212" s="2">
        <f t="shared" si="34"/>
        <v>3616438.9882433303</v>
      </c>
    </row>
    <row r="213" spans="1:92" x14ac:dyDescent="0.45">
      <c r="A213" s="2">
        <v>904</v>
      </c>
      <c r="B213" s="2" t="s">
        <v>149</v>
      </c>
      <c r="C213" s="2">
        <v>1</v>
      </c>
      <c r="D213" s="2">
        <v>2051</v>
      </c>
      <c r="E213" s="2">
        <v>2049</v>
      </c>
      <c r="F213" s="2">
        <v>0.14683205566022001</v>
      </c>
      <c r="G213" s="2">
        <v>2.3085609100843701E-2</v>
      </c>
      <c r="H213" s="2">
        <v>0.23517379037977301</v>
      </c>
      <c r="I213" s="2">
        <v>0.594908544859162</v>
      </c>
      <c r="J213" s="2">
        <v>159.74385979692701</v>
      </c>
      <c r="K213" s="2">
        <v>159.74385979692701</v>
      </c>
      <c r="L213" s="2">
        <v>130.750770768655</v>
      </c>
      <c r="M213" s="2">
        <v>106.665916736247</v>
      </c>
      <c r="N213" s="2">
        <v>404012.25317054498</v>
      </c>
      <c r="O213" s="2">
        <v>63520.659073447598</v>
      </c>
      <c r="P213" s="2">
        <v>790573.93731869804</v>
      </c>
      <c r="Q213" s="2">
        <v>2451446.2102466398</v>
      </c>
      <c r="R213" s="2">
        <v>1739.0393165507901</v>
      </c>
      <c r="S213" s="2">
        <v>439539420.98354</v>
      </c>
      <c r="T213" s="2">
        <v>252748.40930872201</v>
      </c>
      <c r="U213" s="2">
        <v>104.714</v>
      </c>
      <c r="V213" s="2">
        <v>44595.342970780701</v>
      </c>
      <c r="W213" s="2">
        <v>4.13654854995396E-4</v>
      </c>
      <c r="X213" s="2">
        <v>13.107518985263701</v>
      </c>
      <c r="Y213" s="2">
        <v>13.107518985263701</v>
      </c>
      <c r="Z213" s="2">
        <v>11.4742990645737</v>
      </c>
      <c r="AA213" s="2">
        <v>8.3631439754896508</v>
      </c>
      <c r="AB213" s="2">
        <v>16.488583275036198</v>
      </c>
      <c r="AC213" s="2">
        <v>16.488583275036198</v>
      </c>
      <c r="AD213" s="2">
        <v>16.488583275036198</v>
      </c>
      <c r="AE213" s="2">
        <v>16.488583275036198</v>
      </c>
      <c r="AF213" s="2">
        <v>6607521.2198026897</v>
      </c>
      <c r="AG213" s="2">
        <v>1038822.46910762</v>
      </c>
      <c r="AH213" s="2">
        <v>12929624.9498247</v>
      </c>
      <c r="AI213" s="2">
        <v>40092809.247110501</v>
      </c>
      <c r="AJ213" s="2">
        <v>130.14775753662701</v>
      </c>
      <c r="AK213" s="2">
        <v>130.14775753662701</v>
      </c>
      <c r="AL213" s="2">
        <v>102.787888429045</v>
      </c>
      <c r="AM213" s="2">
        <v>81.814189485721201</v>
      </c>
      <c r="AN213" s="2">
        <v>143.25527652189001</v>
      </c>
      <c r="AO213" s="2">
        <v>143.25527652189001</v>
      </c>
      <c r="AP213" s="2">
        <v>114.262187493619</v>
      </c>
      <c r="AQ213" s="2">
        <v>90.177333461210793</v>
      </c>
      <c r="AR213" s="2">
        <v>64538476.726716198</v>
      </c>
      <c r="AS213" s="2">
        <v>10147035.2572372</v>
      </c>
      <c r="AT213" s="2">
        <v>103368151.65403</v>
      </c>
      <c r="AU213" s="2">
        <v>261485757.345557</v>
      </c>
      <c r="AV213" s="2">
        <v>1.1018835074176301</v>
      </c>
      <c r="AW213" s="2">
        <v>1.1018835074176301</v>
      </c>
      <c r="AX213" s="2">
        <v>1.1128135692323999</v>
      </c>
      <c r="AY213" s="2">
        <v>1.1033936748817501</v>
      </c>
      <c r="AZ213" s="2">
        <v>1.2018869276452799</v>
      </c>
      <c r="BA213" s="2">
        <v>1.2018869276452799</v>
      </c>
      <c r="BB213" s="2">
        <v>1.1673945954926901</v>
      </c>
      <c r="BC213" s="2">
        <v>1.2379025727952899</v>
      </c>
      <c r="BD213" s="2">
        <v>1.10185895993071</v>
      </c>
      <c r="BE213" s="2">
        <v>1.10185895993071</v>
      </c>
      <c r="BF213" s="2">
        <v>1.1127794879338599</v>
      </c>
      <c r="BG213" s="2">
        <v>1.1028383130702999</v>
      </c>
      <c r="BH213" s="2">
        <v>0.15866170499999999</v>
      </c>
      <c r="BI213" s="2">
        <v>0.15866170499999999</v>
      </c>
      <c r="BJ213" s="2">
        <v>0.180514759</v>
      </c>
      <c r="BK213" s="2">
        <v>0.21282462199999999</v>
      </c>
      <c r="BL213" s="2">
        <v>3.5903582999999899E-2</v>
      </c>
      <c r="BM213" s="2">
        <v>3.5903582999999899E-2</v>
      </c>
      <c r="BN213" s="2">
        <v>1.6482926999999901E-2</v>
      </c>
      <c r="BO213" s="2">
        <v>0.238783778999999</v>
      </c>
      <c r="BP213" s="2">
        <v>0.15867292099999999</v>
      </c>
      <c r="BQ213" s="2">
        <v>0.15867292099999999</v>
      </c>
      <c r="BR213" s="2">
        <v>0.18056576799999999</v>
      </c>
      <c r="BS213" s="2">
        <v>0.21254435599999999</v>
      </c>
      <c r="BT213" s="2">
        <v>2.4852400000000002E-4</v>
      </c>
      <c r="BU213" s="2">
        <v>2.4852400000000002E-4</v>
      </c>
      <c r="BV213" s="2">
        <v>6.08156E-4</v>
      </c>
      <c r="BW213" s="2">
        <v>4.3591369999999999E-3</v>
      </c>
      <c r="BX213" s="2">
        <v>16.488583275036198</v>
      </c>
      <c r="BY213" s="2">
        <v>16.488583275036198</v>
      </c>
      <c r="BZ213" s="2">
        <v>16.488583275036198</v>
      </c>
      <c r="CA213" s="2">
        <v>16.488583275036198</v>
      </c>
      <c r="CB213" s="2">
        <v>6607521.2198026897</v>
      </c>
      <c r="CC213" s="2">
        <v>1038822.46910762</v>
      </c>
      <c r="CD213" s="2">
        <v>12929624.9498247</v>
      </c>
      <c r="CE213" s="2">
        <v>40092809.247110501</v>
      </c>
      <c r="CG213" s="2">
        <f t="shared" si="27"/>
        <v>17634078.551300853</v>
      </c>
      <c r="CH213" s="2">
        <f t="shared" si="28"/>
        <v>60668777.885845512</v>
      </c>
      <c r="CI213" s="2">
        <f t="shared" si="29"/>
        <v>3709553.0598093304</v>
      </c>
      <c r="CJ213" s="2">
        <f t="shared" si="30"/>
        <v>505.01531646318125</v>
      </c>
      <c r="CK213" s="2">
        <f t="shared" si="31"/>
        <v>79.400823841809498</v>
      </c>
      <c r="CL213" s="2">
        <f t="shared" si="32"/>
        <v>514.19443077638891</v>
      </c>
      <c r="CM213" s="2">
        <f t="shared" si="33"/>
        <v>381.6965683529217</v>
      </c>
      <c r="CN213" s="2">
        <f t="shared" si="34"/>
        <v>3646032.400735883</v>
      </c>
    </row>
    <row r="214" spans="1:92" x14ac:dyDescent="0.45">
      <c r="A214" s="2">
        <v>40</v>
      </c>
      <c r="B214" s="2" t="s">
        <v>149</v>
      </c>
      <c r="C214" s="2">
        <v>2</v>
      </c>
      <c r="D214" s="2">
        <v>2010</v>
      </c>
      <c r="E214" s="2">
        <v>2008</v>
      </c>
      <c r="F214" s="2">
        <v>0.19625942499999999</v>
      </c>
      <c r="G214" s="20">
        <v>3.1800000000000002E-7</v>
      </c>
      <c r="H214" s="2">
        <v>0.19099149699999901</v>
      </c>
      <c r="I214" s="2">
        <v>0.61274876</v>
      </c>
      <c r="J214" s="2">
        <v>320.85265669999899</v>
      </c>
      <c r="K214" s="2">
        <v>219.52144190000001</v>
      </c>
      <c r="L214" s="2">
        <v>157.553842</v>
      </c>
      <c r="M214" s="2">
        <v>122.71643619999899</v>
      </c>
      <c r="N214" s="2">
        <v>52848.472000000002</v>
      </c>
      <c r="O214" s="2">
        <v>0.125</v>
      </c>
      <c r="P214" s="2">
        <v>104735.181</v>
      </c>
      <c r="Q214" s="2">
        <v>431407.07049999997</v>
      </c>
      <c r="R214" s="2">
        <v>86398768.510000005</v>
      </c>
      <c r="S214" s="2">
        <v>86398768.510000005</v>
      </c>
      <c r="T214" s="2">
        <v>1</v>
      </c>
      <c r="U214" s="2">
        <v>4.0000000000000001E-3</v>
      </c>
      <c r="V214" s="2">
        <v>32074.081750000001</v>
      </c>
      <c r="W214" s="2">
        <v>4.0000000000000001E-3</v>
      </c>
      <c r="X214" s="2">
        <v>-20.242171039999999</v>
      </c>
      <c r="Y214" s="2">
        <v>-20.242171039999999</v>
      </c>
      <c r="Z214" s="2">
        <v>-8.6843065589999995</v>
      </c>
      <c r="AA214" s="2">
        <v>-6.6213063160000001</v>
      </c>
      <c r="AB214" s="2">
        <v>101.3312148</v>
      </c>
      <c r="AC214" s="2">
        <v>0</v>
      </c>
      <c r="AD214" s="2">
        <v>0</v>
      </c>
      <c r="AE214" s="2">
        <v>0</v>
      </c>
      <c r="AF214" s="2">
        <v>5355199.8679999998</v>
      </c>
      <c r="AG214" s="2">
        <v>0</v>
      </c>
      <c r="AH214" s="2">
        <v>0</v>
      </c>
      <c r="AI214" s="2">
        <v>0</v>
      </c>
      <c r="AJ214" s="2">
        <v>239.7636129</v>
      </c>
      <c r="AK214" s="2">
        <v>239.7636129</v>
      </c>
      <c r="AL214" s="2">
        <v>166.23814859999999</v>
      </c>
      <c r="AM214" s="2">
        <v>129.33774259999899</v>
      </c>
      <c r="AN214" s="2">
        <v>219.52144190000001</v>
      </c>
      <c r="AO214" s="2">
        <v>219.52144190000001</v>
      </c>
      <c r="AP214" s="2">
        <v>157.553842</v>
      </c>
      <c r="AQ214" s="2">
        <v>122.71643619999899</v>
      </c>
      <c r="AR214" s="2">
        <v>16956572.640000001</v>
      </c>
      <c r="AS214" s="2">
        <v>27.440180229999999</v>
      </c>
      <c r="AT214" s="2">
        <v>16501430.16</v>
      </c>
      <c r="AU214" s="2">
        <v>52940738.259999998</v>
      </c>
      <c r="AV214" s="2">
        <v>1.0672980190000001</v>
      </c>
      <c r="AW214" s="2">
        <v>1.0672980190000001</v>
      </c>
      <c r="AX214" s="2">
        <v>1.0816540649999999</v>
      </c>
      <c r="AY214" s="2">
        <v>1.072091992</v>
      </c>
      <c r="AZ214" s="2">
        <v>1.1641625709999901</v>
      </c>
      <c r="BA214" s="2">
        <v>1.1641625709999901</v>
      </c>
      <c r="BB214" s="2">
        <v>1.1347067870000001</v>
      </c>
      <c r="BC214" s="2">
        <v>1.202785067</v>
      </c>
      <c r="BD214" s="2">
        <v>1.0672742420000001</v>
      </c>
      <c r="BE214" s="2">
        <v>1.0672742420000001</v>
      </c>
      <c r="BF214" s="2">
        <v>1.0816209379999999</v>
      </c>
      <c r="BG214" s="2">
        <v>1.0715523849999999</v>
      </c>
      <c r="BH214" s="2">
        <v>0.15866170499999999</v>
      </c>
      <c r="BI214" s="2">
        <v>0.15866170499999999</v>
      </c>
      <c r="BJ214" s="2">
        <v>0.180514759</v>
      </c>
      <c r="BK214" s="2">
        <v>0.21282462199999999</v>
      </c>
      <c r="BL214" s="2">
        <v>3.5903582999999899E-2</v>
      </c>
      <c r="BM214" s="2">
        <v>3.5903582999999899E-2</v>
      </c>
      <c r="BN214" s="2">
        <v>1.6482926999999901E-2</v>
      </c>
      <c r="BO214" s="2">
        <v>0.238783778999999</v>
      </c>
      <c r="BP214" s="2">
        <v>0.15867292099999999</v>
      </c>
      <c r="BQ214" s="2">
        <v>0.15867292099999999</v>
      </c>
      <c r="BR214" s="2">
        <v>0.18056576799999999</v>
      </c>
      <c r="BS214" s="2">
        <v>0.21254435599999999</v>
      </c>
      <c r="BT214" s="2">
        <v>2.4852400000000002E-4</v>
      </c>
      <c r="BU214" s="2">
        <v>2.4852400000000002E-4</v>
      </c>
      <c r="BV214" s="2">
        <v>6.08156E-4</v>
      </c>
      <c r="BW214" s="2">
        <v>4.3591369999999999E-3</v>
      </c>
      <c r="BX214" s="2">
        <v>102.0409693</v>
      </c>
      <c r="BY214" s="2">
        <v>0</v>
      </c>
      <c r="BZ214" s="2">
        <v>0</v>
      </c>
      <c r="CA214" s="2">
        <v>0</v>
      </c>
      <c r="CB214" s="2">
        <v>5392709.3099999996</v>
      </c>
      <c r="CC214" s="2">
        <v>0</v>
      </c>
      <c r="CD214" s="2">
        <v>0</v>
      </c>
      <c r="CE214" s="2">
        <v>0</v>
      </c>
      <c r="CG214" s="2">
        <f t="shared" si="27"/>
        <v>3149376.3368042959</v>
      </c>
      <c r="CH214" s="2">
        <f t="shared" si="28"/>
        <v>5392709.3099999996</v>
      </c>
      <c r="CI214" s="2">
        <f t="shared" si="29"/>
        <v>588990.84849999996</v>
      </c>
      <c r="CJ214" s="2">
        <f t="shared" si="30"/>
        <v>66.060590000000005</v>
      </c>
      <c r="CK214" s="2">
        <f t="shared" si="31"/>
        <v>1.5625E-4</v>
      </c>
      <c r="CL214" s="2">
        <f t="shared" si="32"/>
        <v>68.12044292682927</v>
      </c>
      <c r="CM214" s="2">
        <f t="shared" si="33"/>
        <v>67.171205994550405</v>
      </c>
      <c r="CN214" s="2">
        <f t="shared" si="34"/>
        <v>588990.72349999996</v>
      </c>
    </row>
    <row r="215" spans="1:92" x14ac:dyDescent="0.45">
      <c r="A215" s="2">
        <v>41</v>
      </c>
      <c r="B215" s="2" t="s">
        <v>149</v>
      </c>
      <c r="C215" s="2">
        <v>2</v>
      </c>
      <c r="D215" s="2">
        <v>2011</v>
      </c>
      <c r="E215" s="2">
        <v>2009</v>
      </c>
      <c r="F215" s="2">
        <v>0.31514300000000001</v>
      </c>
      <c r="G215" s="20">
        <v>5.47E-8</v>
      </c>
      <c r="H215" s="2">
        <v>0.19829692300000001</v>
      </c>
      <c r="I215" s="2">
        <v>0.48656002299999901</v>
      </c>
      <c r="J215" s="2">
        <v>208.38312590000001</v>
      </c>
      <c r="K215" s="2">
        <v>114.7977314</v>
      </c>
      <c r="L215" s="2">
        <v>67.46078163</v>
      </c>
      <c r="M215" s="2">
        <v>41.973405550000003</v>
      </c>
      <c r="N215" s="2">
        <v>53994.334000000003</v>
      </c>
      <c r="O215" s="2">
        <v>1.7000000000000001E-2</v>
      </c>
      <c r="P215" s="2">
        <v>104946.431999999</v>
      </c>
      <c r="Q215" s="2">
        <v>413871.27799999999</v>
      </c>
      <c r="R215" s="2">
        <v>35702865.380000003</v>
      </c>
      <c r="S215" s="2">
        <v>35702865.380000003</v>
      </c>
      <c r="T215" s="2">
        <v>1</v>
      </c>
      <c r="U215" s="2">
        <v>4.0000000000000001E-3</v>
      </c>
      <c r="V215" s="2">
        <v>30882.931</v>
      </c>
      <c r="W215" s="2">
        <v>4.0000000000000001E-3</v>
      </c>
      <c r="X215" s="2">
        <v>24.05205612</v>
      </c>
      <c r="Y215" s="2">
        <v>24.05205612</v>
      </c>
      <c r="Z215" s="2">
        <v>8.4631316749999996</v>
      </c>
      <c r="AA215" s="2">
        <v>4.9042217319999999</v>
      </c>
      <c r="AB215" s="2">
        <v>93.58539451</v>
      </c>
      <c r="AC215" s="2">
        <v>0</v>
      </c>
      <c r="AD215" s="2">
        <v>0</v>
      </c>
      <c r="AE215" s="2">
        <v>0</v>
      </c>
      <c r="AF215" s="2">
        <v>5053081.0489999996</v>
      </c>
      <c r="AG215" s="2">
        <v>0</v>
      </c>
      <c r="AH215" s="2">
        <v>0</v>
      </c>
      <c r="AI215" s="2">
        <v>0</v>
      </c>
      <c r="AJ215" s="2">
        <v>90.745675239999997</v>
      </c>
      <c r="AK215" s="2">
        <v>90.745675239999997</v>
      </c>
      <c r="AL215" s="2">
        <v>58.997649959999997</v>
      </c>
      <c r="AM215" s="2">
        <v>37.069183819999999</v>
      </c>
      <c r="AN215" s="2">
        <v>114.7977314</v>
      </c>
      <c r="AO215" s="2">
        <v>114.7977314</v>
      </c>
      <c r="AP215" s="2">
        <v>67.46078163</v>
      </c>
      <c r="AQ215" s="2">
        <v>41.973405550000003</v>
      </c>
      <c r="AR215" s="2">
        <v>11251508.1</v>
      </c>
      <c r="AS215" s="2">
        <v>1.951561433</v>
      </c>
      <c r="AT215" s="2">
        <v>7079768.3320000004</v>
      </c>
      <c r="AU215" s="2">
        <v>17371587</v>
      </c>
      <c r="AV215" s="2">
        <v>1.0672980190000001</v>
      </c>
      <c r="AW215" s="2">
        <v>1.0672980190000001</v>
      </c>
      <c r="AX215" s="2">
        <v>1.0816540649999999</v>
      </c>
      <c r="AY215" s="2">
        <v>1.072091992</v>
      </c>
      <c r="AZ215" s="2">
        <v>1.1641625709999901</v>
      </c>
      <c r="BA215" s="2">
        <v>1.1641625709999901</v>
      </c>
      <c r="BB215" s="2">
        <v>1.1347067870000001</v>
      </c>
      <c r="BC215" s="2">
        <v>1.202785067</v>
      </c>
      <c r="BD215" s="2">
        <v>1.0672742420000001</v>
      </c>
      <c r="BE215" s="2">
        <v>1.0672742420000001</v>
      </c>
      <c r="BF215" s="2">
        <v>1.0816209379999999</v>
      </c>
      <c r="BG215" s="2">
        <v>1.0715523849999999</v>
      </c>
      <c r="BH215" s="2">
        <v>0.15866170499999999</v>
      </c>
      <c r="BI215" s="2">
        <v>0.15866170499999999</v>
      </c>
      <c r="BJ215" s="2">
        <v>0.180514759</v>
      </c>
      <c r="BK215" s="2">
        <v>0.21282462199999999</v>
      </c>
      <c r="BL215" s="2">
        <v>3.5903582999999899E-2</v>
      </c>
      <c r="BM215" s="2">
        <v>3.5903582999999899E-2</v>
      </c>
      <c r="BN215" s="2">
        <v>1.6482926999999901E-2</v>
      </c>
      <c r="BO215" s="2">
        <v>0.238783778999999</v>
      </c>
      <c r="BP215" s="2">
        <v>0.15867292099999999</v>
      </c>
      <c r="BQ215" s="2">
        <v>0.15867292099999999</v>
      </c>
      <c r="BR215" s="2">
        <v>0.18056576799999999</v>
      </c>
      <c r="BS215" s="2">
        <v>0.21254435599999999</v>
      </c>
      <c r="BT215" s="2">
        <v>2.4852400000000002E-4</v>
      </c>
      <c r="BU215" s="2">
        <v>2.4852400000000002E-4</v>
      </c>
      <c r="BV215" s="2">
        <v>6.08156E-4</v>
      </c>
      <c r="BW215" s="2">
        <v>4.3591369999999999E-3</v>
      </c>
      <c r="BX215" s="2">
        <v>103.0185638</v>
      </c>
      <c r="BY215" s="2">
        <v>0</v>
      </c>
      <c r="BZ215" s="2">
        <v>0</v>
      </c>
      <c r="CA215" s="2">
        <v>0</v>
      </c>
      <c r="CB215" s="2">
        <v>5562418.7410000004</v>
      </c>
      <c r="CC215" s="2">
        <v>0</v>
      </c>
      <c r="CD215" s="2">
        <v>0</v>
      </c>
      <c r="CE215" s="2">
        <v>0</v>
      </c>
      <c r="CG215" s="2">
        <f t="shared" si="27"/>
        <v>970916.26269753743</v>
      </c>
      <c r="CH215" s="2">
        <f t="shared" si="28"/>
        <v>5562418.7410000004</v>
      </c>
      <c r="CI215" s="2">
        <f t="shared" si="29"/>
        <v>572812.06099999906</v>
      </c>
      <c r="CJ215" s="2">
        <f t="shared" si="30"/>
        <v>67.492917500000004</v>
      </c>
      <c r="CK215" s="2">
        <f t="shared" si="31"/>
        <v>2.1250000000000002E-5</v>
      </c>
      <c r="CL215" s="2">
        <f t="shared" si="32"/>
        <v>68.257841951218865</v>
      </c>
      <c r="CM215" s="2">
        <f t="shared" si="33"/>
        <v>64.440837368625921</v>
      </c>
      <c r="CN215" s="2">
        <f t="shared" si="34"/>
        <v>572812.04399999906</v>
      </c>
    </row>
    <row r="216" spans="1:92" x14ac:dyDescent="0.45">
      <c r="A216" s="2">
        <v>42</v>
      </c>
      <c r="B216" s="2" t="s">
        <v>149</v>
      </c>
      <c r="C216" s="2">
        <v>2</v>
      </c>
      <c r="D216" s="2">
        <v>2012</v>
      </c>
      <c r="E216" s="2">
        <v>2010</v>
      </c>
      <c r="F216" s="2">
        <v>0.220668643</v>
      </c>
      <c r="G216" s="20">
        <v>2.25E-8</v>
      </c>
      <c r="H216" s="2">
        <v>0.17199392099999999</v>
      </c>
      <c r="I216" s="2">
        <v>0.60733741299999999</v>
      </c>
      <c r="J216" s="2">
        <v>191.8162366</v>
      </c>
      <c r="K216" s="2">
        <v>96.697088299999905</v>
      </c>
      <c r="L216" s="2">
        <v>80.320023559999996</v>
      </c>
      <c r="M216" s="2">
        <v>66.886525059999997</v>
      </c>
      <c r="N216" s="2">
        <v>54329.417000000001</v>
      </c>
      <c r="O216" s="2">
        <v>1.0999999999999999E-2</v>
      </c>
      <c r="P216" s="2">
        <v>101127.45</v>
      </c>
      <c r="Q216" s="2">
        <v>428816.20299999998</v>
      </c>
      <c r="R216" s="2">
        <v>47225850.25</v>
      </c>
      <c r="S216" s="2">
        <v>47225850.25</v>
      </c>
      <c r="T216" s="2">
        <v>1</v>
      </c>
      <c r="U216" s="2">
        <v>4.0000000000000001E-3</v>
      </c>
      <c r="V216" s="2">
        <v>29705.4155399999</v>
      </c>
      <c r="W216" s="2">
        <v>4.0000000000000001E-3</v>
      </c>
      <c r="X216" s="2">
        <v>10.870175830000001</v>
      </c>
      <c r="Y216" s="2">
        <v>10.870175830000001</v>
      </c>
      <c r="Z216" s="2">
        <v>5.8338818750000003</v>
      </c>
      <c r="AA216" s="2">
        <v>2.751655183</v>
      </c>
      <c r="AB216" s="2">
        <v>95.119148300000006</v>
      </c>
      <c r="AC216" s="2">
        <v>0</v>
      </c>
      <c r="AD216" s="2">
        <v>0</v>
      </c>
      <c r="AE216" s="2">
        <v>0</v>
      </c>
      <c r="AF216" s="2">
        <v>5167767.8729999997</v>
      </c>
      <c r="AG216" s="2">
        <v>0</v>
      </c>
      <c r="AH216" s="2">
        <v>0</v>
      </c>
      <c r="AI216" s="2">
        <v>0</v>
      </c>
      <c r="AJ216" s="2">
        <v>85.826912469999996</v>
      </c>
      <c r="AK216" s="2">
        <v>85.826912469999996</v>
      </c>
      <c r="AL216" s="2">
        <v>74.486141680000003</v>
      </c>
      <c r="AM216" s="2">
        <v>64.134869879999997</v>
      </c>
      <c r="AN216" s="2">
        <v>96.697088299999905</v>
      </c>
      <c r="AO216" s="2">
        <v>96.697088299999905</v>
      </c>
      <c r="AP216" s="2">
        <v>80.320023559999996</v>
      </c>
      <c r="AQ216" s="2">
        <v>66.886525059999997</v>
      </c>
      <c r="AR216" s="2">
        <v>10421264.310000001</v>
      </c>
      <c r="AS216" s="2">
        <v>1.0636679709999901</v>
      </c>
      <c r="AT216" s="2">
        <v>8122559.1660000002</v>
      </c>
      <c r="AU216" s="2">
        <v>28682025.710000001</v>
      </c>
      <c r="AV216" s="2">
        <v>1.0672980190000001</v>
      </c>
      <c r="AW216" s="2">
        <v>1.0672980190000001</v>
      </c>
      <c r="AX216" s="2">
        <v>1.0816540649999999</v>
      </c>
      <c r="AY216" s="2">
        <v>1.072091992</v>
      </c>
      <c r="AZ216" s="2">
        <v>1.1641625709999901</v>
      </c>
      <c r="BA216" s="2">
        <v>1.1641625709999901</v>
      </c>
      <c r="BB216" s="2">
        <v>1.1347067870000001</v>
      </c>
      <c r="BC216" s="2">
        <v>1.202785067</v>
      </c>
      <c r="BD216" s="2">
        <v>1.0672742420000001</v>
      </c>
      <c r="BE216" s="2">
        <v>1.0672742420000001</v>
      </c>
      <c r="BF216" s="2">
        <v>1.0816209379999999</v>
      </c>
      <c r="BG216" s="2">
        <v>1.0715523849999999</v>
      </c>
      <c r="BH216" s="2">
        <v>0.15866170499999999</v>
      </c>
      <c r="BI216" s="2">
        <v>0.15866170499999999</v>
      </c>
      <c r="BJ216" s="2">
        <v>0.180514759</v>
      </c>
      <c r="BK216" s="2">
        <v>0.21282462199999999</v>
      </c>
      <c r="BL216" s="2">
        <v>3.5903582999999899E-2</v>
      </c>
      <c r="BM216" s="2">
        <v>3.5903582999999899E-2</v>
      </c>
      <c r="BN216" s="2">
        <v>1.6482926999999901E-2</v>
      </c>
      <c r="BO216" s="2">
        <v>0.238783778999999</v>
      </c>
      <c r="BP216" s="2">
        <v>0.15867292099999999</v>
      </c>
      <c r="BQ216" s="2">
        <v>0.15867292099999999</v>
      </c>
      <c r="BR216" s="2">
        <v>0.18056576799999999</v>
      </c>
      <c r="BS216" s="2">
        <v>0.21254435599999999</v>
      </c>
      <c r="BT216" s="2">
        <v>2.4852400000000002E-4</v>
      </c>
      <c r="BU216" s="2">
        <v>2.4852400000000002E-4</v>
      </c>
      <c r="BV216" s="2">
        <v>6.08156E-4</v>
      </c>
      <c r="BW216" s="2">
        <v>4.3591369999999999E-3</v>
      </c>
      <c r="BX216" s="2">
        <v>103.8912108</v>
      </c>
      <c r="BY216" s="2">
        <v>0</v>
      </c>
      <c r="BZ216" s="2">
        <v>0</v>
      </c>
      <c r="CA216" s="2">
        <v>0</v>
      </c>
      <c r="CB216" s="2">
        <v>5644348.9170000004</v>
      </c>
      <c r="CC216" s="2">
        <v>0</v>
      </c>
      <c r="CD216" s="2">
        <v>0</v>
      </c>
      <c r="CE216" s="2">
        <v>0</v>
      </c>
      <c r="CG216" s="2">
        <f t="shared" si="27"/>
        <v>1456219.6531678457</v>
      </c>
      <c r="CH216" s="2">
        <f t="shared" si="28"/>
        <v>5644348.9170000004</v>
      </c>
      <c r="CI216" s="2">
        <f t="shared" si="29"/>
        <v>584273.08100000001</v>
      </c>
      <c r="CJ216" s="2">
        <f t="shared" si="30"/>
        <v>67.911771250000001</v>
      </c>
      <c r="CK216" s="2">
        <f t="shared" si="31"/>
        <v>1.3749999999999999E-5</v>
      </c>
      <c r="CL216" s="2">
        <f t="shared" si="32"/>
        <v>65.773951219512199</v>
      </c>
      <c r="CM216" s="2">
        <f t="shared" si="33"/>
        <v>66.767801167769562</v>
      </c>
      <c r="CN216" s="2">
        <f t="shared" si="34"/>
        <v>584273.06999999995</v>
      </c>
    </row>
    <row r="217" spans="1:92" x14ac:dyDescent="0.45">
      <c r="A217" s="2">
        <v>43</v>
      </c>
      <c r="B217" s="2" t="s">
        <v>149</v>
      </c>
      <c r="C217" s="2">
        <v>2</v>
      </c>
      <c r="D217" s="2">
        <v>2013</v>
      </c>
      <c r="E217" s="2">
        <v>2011</v>
      </c>
      <c r="F217" s="2">
        <v>0.24202579699999999</v>
      </c>
      <c r="G217" s="20">
        <v>6.3699999999999995E-8</v>
      </c>
      <c r="H217" s="2">
        <v>0.179339046</v>
      </c>
      <c r="I217" s="2">
        <v>0.57863509299999905</v>
      </c>
      <c r="J217" s="2">
        <v>182.231403</v>
      </c>
      <c r="K217" s="2">
        <v>92.930096489999997</v>
      </c>
      <c r="L217" s="2">
        <v>70.523286749999997</v>
      </c>
      <c r="M217" s="2">
        <v>53.593062920000001</v>
      </c>
      <c r="N217" s="2">
        <v>54292.866999999998</v>
      </c>
      <c r="O217" s="2">
        <v>2.79999999999999E-2</v>
      </c>
      <c r="P217" s="2">
        <v>103955.302</v>
      </c>
      <c r="Q217" s="2">
        <v>441367.67799999902</v>
      </c>
      <c r="R217" s="2">
        <v>40879383.240000002</v>
      </c>
      <c r="S217" s="2">
        <v>40879383.240000002</v>
      </c>
      <c r="T217" s="2">
        <v>1</v>
      </c>
      <c r="U217" s="2">
        <v>0.08</v>
      </c>
      <c r="V217" s="2">
        <v>29396.36578</v>
      </c>
      <c r="W217" s="2">
        <v>0.08</v>
      </c>
      <c r="X217" s="2">
        <v>5.3027101080000003</v>
      </c>
      <c r="Y217" s="2">
        <v>5.3027101080000003</v>
      </c>
      <c r="Z217" s="2">
        <v>10.42772452</v>
      </c>
      <c r="AA217" s="2">
        <v>4.5033622209999997</v>
      </c>
      <c r="AB217" s="2">
        <v>89.301306499999995</v>
      </c>
      <c r="AC217" s="2">
        <v>0</v>
      </c>
      <c r="AD217" s="2">
        <v>0</v>
      </c>
      <c r="AE217" s="2">
        <v>0</v>
      </c>
      <c r="AF217" s="2">
        <v>4848423.9569999902</v>
      </c>
      <c r="AG217" s="2">
        <v>0</v>
      </c>
      <c r="AH217" s="2">
        <v>0</v>
      </c>
      <c r="AI217" s="2">
        <v>0</v>
      </c>
      <c r="AJ217" s="2">
        <v>87.627386389999998</v>
      </c>
      <c r="AK217" s="2">
        <v>87.627386389999998</v>
      </c>
      <c r="AL217" s="2">
        <v>60.095562229999999</v>
      </c>
      <c r="AM217" s="2">
        <v>49.089700700000002</v>
      </c>
      <c r="AN217" s="2">
        <v>92.930096489999997</v>
      </c>
      <c r="AO217" s="2">
        <v>92.930096489999997</v>
      </c>
      <c r="AP217" s="2">
        <v>70.523286749999997</v>
      </c>
      <c r="AQ217" s="2">
        <v>53.593062920000001</v>
      </c>
      <c r="AR217" s="2">
        <v>9893865.3259999994</v>
      </c>
      <c r="AS217" s="2">
        <v>2.6020427019999999</v>
      </c>
      <c r="AT217" s="2">
        <v>7331269.5719999997</v>
      </c>
      <c r="AU217" s="2">
        <v>23654245.739999998</v>
      </c>
      <c r="AV217" s="2">
        <v>1.0672980190000001</v>
      </c>
      <c r="AW217" s="2">
        <v>1.0672980190000001</v>
      </c>
      <c r="AX217" s="2">
        <v>1.0816540649999999</v>
      </c>
      <c r="AY217" s="2">
        <v>1.072091992</v>
      </c>
      <c r="AZ217" s="2">
        <v>1.1641625709999901</v>
      </c>
      <c r="BA217" s="2">
        <v>1.1641625709999901</v>
      </c>
      <c r="BB217" s="2">
        <v>1.1347067870000001</v>
      </c>
      <c r="BC217" s="2">
        <v>1.202785067</v>
      </c>
      <c r="BD217" s="2">
        <v>1.0672742420000001</v>
      </c>
      <c r="BE217" s="2">
        <v>1.0672742420000001</v>
      </c>
      <c r="BF217" s="2">
        <v>1.0816209379999999</v>
      </c>
      <c r="BG217" s="2">
        <v>1.0715523849999999</v>
      </c>
      <c r="BH217" s="2">
        <v>0.15866170499999999</v>
      </c>
      <c r="BI217" s="2">
        <v>0.15866170499999999</v>
      </c>
      <c r="BJ217" s="2">
        <v>0.180514759</v>
      </c>
      <c r="BK217" s="2">
        <v>0.21282462199999999</v>
      </c>
      <c r="BL217" s="2">
        <v>3.5903582999999899E-2</v>
      </c>
      <c r="BM217" s="2">
        <v>3.5903582999999899E-2</v>
      </c>
      <c r="BN217" s="2">
        <v>1.6482926999999901E-2</v>
      </c>
      <c r="BO217" s="2">
        <v>0.238783778999999</v>
      </c>
      <c r="BP217" s="2">
        <v>0.15867292099999999</v>
      </c>
      <c r="BQ217" s="2">
        <v>0.15867292099999999</v>
      </c>
      <c r="BR217" s="2">
        <v>0.18056576799999999</v>
      </c>
      <c r="BS217" s="2">
        <v>0.21254435599999999</v>
      </c>
      <c r="BT217" s="2">
        <v>2.4852400000000002E-4</v>
      </c>
      <c r="BU217" s="2">
        <v>2.4852400000000002E-4</v>
      </c>
      <c r="BV217" s="2">
        <v>6.08156E-4</v>
      </c>
      <c r="BW217" s="2">
        <v>4.3591369999999999E-3</v>
      </c>
      <c r="BX217" s="2">
        <v>103.6997411</v>
      </c>
      <c r="BY217" s="2">
        <v>0</v>
      </c>
      <c r="BZ217" s="2">
        <v>0</v>
      </c>
      <c r="CA217" s="2">
        <v>0</v>
      </c>
      <c r="CB217" s="2">
        <v>5630156.2529999996</v>
      </c>
      <c r="CC217" s="2">
        <v>0</v>
      </c>
      <c r="CD217" s="2">
        <v>0</v>
      </c>
      <c r="CE217" s="2">
        <v>0</v>
      </c>
      <c r="CG217" s="2">
        <f t="shared" si="27"/>
        <v>1196487.4610106363</v>
      </c>
      <c r="CH217" s="2">
        <f t="shared" si="28"/>
        <v>5630156.2529999996</v>
      </c>
      <c r="CI217" s="2">
        <f t="shared" si="29"/>
        <v>599615.87499999907</v>
      </c>
      <c r="CJ217" s="2">
        <f t="shared" si="30"/>
        <v>67.866083750000001</v>
      </c>
      <c r="CK217" s="2">
        <f t="shared" si="31"/>
        <v>3.4999999999999875E-5</v>
      </c>
      <c r="CL217" s="2">
        <f t="shared" si="32"/>
        <v>67.613204552845531</v>
      </c>
      <c r="CM217" s="2">
        <f t="shared" si="33"/>
        <v>68.722098559750719</v>
      </c>
      <c r="CN217" s="2">
        <f t="shared" si="34"/>
        <v>599615.84699999902</v>
      </c>
    </row>
    <row r="218" spans="1:92" x14ac:dyDescent="0.45">
      <c r="A218" s="2">
        <v>44</v>
      </c>
      <c r="B218" s="2" t="s">
        <v>149</v>
      </c>
      <c r="C218" s="2">
        <v>2</v>
      </c>
      <c r="D218" s="2">
        <v>2014</v>
      </c>
      <c r="E218" s="2">
        <v>2012</v>
      </c>
      <c r="F218" s="2">
        <v>0.18968550200000001</v>
      </c>
      <c r="G218" s="20">
        <v>7.2100000000000004E-8</v>
      </c>
      <c r="H218" s="2">
        <v>0.17710583999999999</v>
      </c>
      <c r="I218" s="2">
        <v>0.63320858599999996</v>
      </c>
      <c r="J218" s="2">
        <v>207.5769229</v>
      </c>
      <c r="K218" s="2">
        <v>115.0860797</v>
      </c>
      <c r="L218" s="2">
        <v>100.4103526</v>
      </c>
      <c r="M218" s="2">
        <v>87.229501999999997</v>
      </c>
      <c r="N218" s="2">
        <v>55445.835999999901</v>
      </c>
      <c r="O218" s="2">
        <v>3.7999999999999999E-2</v>
      </c>
      <c r="P218" s="2">
        <v>107020.815999999</v>
      </c>
      <c r="Q218" s="2">
        <v>440450.66399999999</v>
      </c>
      <c r="R218" s="2">
        <v>60675570.340000004</v>
      </c>
      <c r="S218" s="2">
        <v>60675570.340000004</v>
      </c>
      <c r="T218" s="2">
        <v>1</v>
      </c>
      <c r="U218" s="2">
        <v>2E-3</v>
      </c>
      <c r="V218" s="2">
        <v>29511.448230000002</v>
      </c>
      <c r="W218" s="2">
        <v>2E-3</v>
      </c>
      <c r="X218" s="2">
        <v>-8.7496317739999991</v>
      </c>
      <c r="Y218" s="2">
        <v>-8.7496317739999991</v>
      </c>
      <c r="Z218" s="2">
        <v>-8.5362874289999997</v>
      </c>
      <c r="AA218" s="2">
        <v>-6.4539932450000004</v>
      </c>
      <c r="AB218" s="2">
        <v>92.490843229999996</v>
      </c>
      <c r="AC218" s="2">
        <v>0</v>
      </c>
      <c r="AD218" s="2">
        <v>0</v>
      </c>
      <c r="AE218" s="2">
        <v>0</v>
      </c>
      <c r="AF218" s="2">
        <v>5128232.125</v>
      </c>
      <c r="AG218" s="2">
        <v>0</v>
      </c>
      <c r="AH218" s="2">
        <v>0</v>
      </c>
      <c r="AI218" s="2">
        <v>0</v>
      </c>
      <c r="AJ218" s="2">
        <v>123.8357115</v>
      </c>
      <c r="AK218" s="2">
        <v>123.8357115</v>
      </c>
      <c r="AL218" s="2">
        <v>108.94663999999899</v>
      </c>
      <c r="AM218" s="2">
        <v>93.683495239999999</v>
      </c>
      <c r="AN218" s="2">
        <v>115.0860797</v>
      </c>
      <c r="AO218" s="2">
        <v>115.0860797</v>
      </c>
      <c r="AP218" s="2">
        <v>100.4103526</v>
      </c>
      <c r="AQ218" s="2">
        <v>87.229501999999997</v>
      </c>
      <c r="AR218" s="2">
        <v>11509276.029999999</v>
      </c>
      <c r="AS218" s="2">
        <v>4.3732710289999996</v>
      </c>
      <c r="AT218" s="2">
        <v>10745997.869999999</v>
      </c>
      <c r="AU218" s="2">
        <v>38420292.07</v>
      </c>
      <c r="AV218" s="2">
        <v>1.0672980190000001</v>
      </c>
      <c r="AW218" s="2">
        <v>1.0672980190000001</v>
      </c>
      <c r="AX218" s="2">
        <v>1.0816540649999999</v>
      </c>
      <c r="AY218" s="2">
        <v>1.072091992</v>
      </c>
      <c r="AZ218" s="2">
        <v>1.1641625709999901</v>
      </c>
      <c r="BA218" s="2">
        <v>1.1641625709999901</v>
      </c>
      <c r="BB218" s="2">
        <v>1.1347067870000001</v>
      </c>
      <c r="BC218" s="2">
        <v>1.202785067</v>
      </c>
      <c r="BD218" s="2">
        <v>1.0672742420000001</v>
      </c>
      <c r="BE218" s="2">
        <v>1.0672742420000001</v>
      </c>
      <c r="BF218" s="2">
        <v>1.0816209379999999</v>
      </c>
      <c r="BG218" s="2">
        <v>1.0715523849999999</v>
      </c>
      <c r="BH218" s="2">
        <v>0.15866170499999999</v>
      </c>
      <c r="BI218" s="2">
        <v>0.15866170499999999</v>
      </c>
      <c r="BJ218" s="2">
        <v>0.180514759</v>
      </c>
      <c r="BK218" s="2">
        <v>0.21282462199999999</v>
      </c>
      <c r="BL218" s="2">
        <v>3.5903582999999899E-2</v>
      </c>
      <c r="BM218" s="2">
        <v>3.5903582999999899E-2</v>
      </c>
      <c r="BN218" s="2">
        <v>1.6482926999999901E-2</v>
      </c>
      <c r="BO218" s="2">
        <v>0.238783778999999</v>
      </c>
      <c r="BP218" s="2">
        <v>0.15867292099999999</v>
      </c>
      <c r="BQ218" s="2">
        <v>0.15867292099999999</v>
      </c>
      <c r="BR218" s="2">
        <v>0.18056576799999999</v>
      </c>
      <c r="BS218" s="2">
        <v>0.21254435599999999</v>
      </c>
      <c r="BT218" s="2">
        <v>2.4852400000000002E-4</v>
      </c>
      <c r="BU218" s="2">
        <v>2.4852400000000002E-4</v>
      </c>
      <c r="BV218" s="2">
        <v>6.08156E-4</v>
      </c>
      <c r="BW218" s="2">
        <v>4.3591369999999999E-3</v>
      </c>
      <c r="BX218" s="2">
        <v>108.0149625</v>
      </c>
      <c r="BY218" s="2">
        <v>0</v>
      </c>
      <c r="BZ218" s="2">
        <v>0</v>
      </c>
      <c r="CA218" s="2">
        <v>0</v>
      </c>
      <c r="CB218" s="2">
        <v>5988979.8969999999</v>
      </c>
      <c r="CC218" s="2">
        <v>0</v>
      </c>
      <c r="CD218" s="2">
        <v>0</v>
      </c>
      <c r="CE218" s="2">
        <v>0</v>
      </c>
      <c r="CG218" s="2">
        <f t="shared" si="27"/>
        <v>2195095.2508055414</v>
      </c>
      <c r="CH218" s="2">
        <f t="shared" si="28"/>
        <v>5988979.8969999999</v>
      </c>
      <c r="CI218" s="2">
        <f t="shared" si="29"/>
        <v>602917.35399999889</v>
      </c>
      <c r="CJ218" s="2">
        <f t="shared" si="30"/>
        <v>69.307294999999883</v>
      </c>
      <c r="CK218" s="2">
        <f t="shared" si="31"/>
        <v>4.7499999999999996E-5</v>
      </c>
      <c r="CL218" s="2">
        <f t="shared" si="32"/>
        <v>69.607034796747314</v>
      </c>
      <c r="CM218" s="2">
        <f t="shared" si="33"/>
        <v>68.579317088361222</v>
      </c>
      <c r="CN218" s="2">
        <f t="shared" si="34"/>
        <v>602917.31599999894</v>
      </c>
    </row>
    <row r="219" spans="1:92" x14ac:dyDescent="0.45">
      <c r="A219" s="2">
        <v>45</v>
      </c>
      <c r="B219" s="2" t="s">
        <v>149</v>
      </c>
      <c r="C219" s="2">
        <v>2</v>
      </c>
      <c r="D219" s="2">
        <v>2015</v>
      </c>
      <c r="E219" s="2">
        <v>2013</v>
      </c>
      <c r="F219" s="2">
        <v>0.20485651499999999</v>
      </c>
      <c r="G219" s="20">
        <v>5.5500000000000001E-8</v>
      </c>
      <c r="H219" s="2">
        <v>0.16679447</v>
      </c>
      <c r="I219" s="2">
        <v>0.62834895999999996</v>
      </c>
      <c r="J219" s="2">
        <v>204.92723549999999</v>
      </c>
      <c r="K219" s="2">
        <v>90.869463249999995</v>
      </c>
      <c r="L219" s="2">
        <v>85.369322870000005</v>
      </c>
      <c r="M219" s="2">
        <v>77.46315396</v>
      </c>
      <c r="N219" s="2">
        <v>53993.805</v>
      </c>
      <c r="O219" s="2">
        <v>3.3000000000000002E-2</v>
      </c>
      <c r="P219" s="2">
        <v>105529.443</v>
      </c>
      <c r="Q219" s="2">
        <v>438126.53899999999</v>
      </c>
      <c r="R219" s="2">
        <v>54012444.82</v>
      </c>
      <c r="S219" s="2">
        <v>54012444.82</v>
      </c>
      <c r="T219" s="2">
        <v>1</v>
      </c>
      <c r="U219" s="2">
        <v>4.0000000000000001E-3</v>
      </c>
      <c r="V219" s="2">
        <v>29869.087189999998</v>
      </c>
      <c r="W219" s="2">
        <v>4.0000000000000001E-3</v>
      </c>
      <c r="X219" s="2">
        <v>11.149616399999999</v>
      </c>
      <c r="Y219" s="2">
        <v>11.149616399999999</v>
      </c>
      <c r="Z219" s="2">
        <v>10.46796621</v>
      </c>
      <c r="AA219" s="2">
        <v>4.5802730760000001</v>
      </c>
      <c r="AB219" s="2">
        <v>114.0577722</v>
      </c>
      <c r="AC219" s="2">
        <v>0</v>
      </c>
      <c r="AD219" s="2">
        <v>0</v>
      </c>
      <c r="AE219" s="2">
        <v>0</v>
      </c>
      <c r="AF219" s="2">
        <v>6158413.1119999997</v>
      </c>
      <c r="AG219" s="2">
        <v>0</v>
      </c>
      <c r="AH219" s="2">
        <v>0</v>
      </c>
      <c r="AI219" s="2">
        <v>0</v>
      </c>
      <c r="AJ219" s="2">
        <v>79.719846849999996</v>
      </c>
      <c r="AK219" s="2">
        <v>79.719846849999996</v>
      </c>
      <c r="AL219" s="2">
        <v>74.901356649999997</v>
      </c>
      <c r="AM219" s="2">
        <v>72.882880880000002</v>
      </c>
      <c r="AN219" s="2">
        <v>90.869463249999995</v>
      </c>
      <c r="AO219" s="2">
        <v>90.869463249999995</v>
      </c>
      <c r="AP219" s="2">
        <v>85.369322870000005</v>
      </c>
      <c r="AQ219" s="2">
        <v>77.46315396</v>
      </c>
      <c r="AR219" s="2">
        <v>11064801.189999999</v>
      </c>
      <c r="AS219" s="2">
        <v>2.9986922869999999</v>
      </c>
      <c r="AT219" s="2">
        <v>9008977.091</v>
      </c>
      <c r="AU219" s="2">
        <v>33938663.539999999</v>
      </c>
      <c r="AV219" s="2">
        <v>1.0672980190000001</v>
      </c>
      <c r="AW219" s="2">
        <v>1.0672980190000001</v>
      </c>
      <c r="AX219" s="2">
        <v>1.0816540649999999</v>
      </c>
      <c r="AY219" s="2">
        <v>1.072091992</v>
      </c>
      <c r="AZ219" s="2">
        <v>1.1641625709999901</v>
      </c>
      <c r="BA219" s="2">
        <v>1.1641625709999901</v>
      </c>
      <c r="BB219" s="2">
        <v>1.1347067870000001</v>
      </c>
      <c r="BC219" s="2">
        <v>1.202785067</v>
      </c>
      <c r="BD219" s="2">
        <v>1.0672742420000001</v>
      </c>
      <c r="BE219" s="2">
        <v>1.0672742420000001</v>
      </c>
      <c r="BF219" s="2">
        <v>1.0816209379999999</v>
      </c>
      <c r="BG219" s="2">
        <v>1.0715523849999999</v>
      </c>
      <c r="BH219" s="2">
        <v>0.15866170499999999</v>
      </c>
      <c r="BI219" s="2">
        <v>0.15866170499999999</v>
      </c>
      <c r="BJ219" s="2">
        <v>0.180514759</v>
      </c>
      <c r="BK219" s="2">
        <v>0.21282462199999999</v>
      </c>
      <c r="BL219" s="2">
        <v>3.5903582999999899E-2</v>
      </c>
      <c r="BM219" s="2">
        <v>3.5903582999999899E-2</v>
      </c>
      <c r="BN219" s="2">
        <v>1.6482926999999901E-2</v>
      </c>
      <c r="BO219" s="2">
        <v>0.238783778999999</v>
      </c>
      <c r="BP219" s="2">
        <v>0.15867292099999999</v>
      </c>
      <c r="BQ219" s="2">
        <v>0.15867292099999999</v>
      </c>
      <c r="BR219" s="2">
        <v>0.18056576799999999</v>
      </c>
      <c r="BS219" s="2">
        <v>0.21254435599999999</v>
      </c>
      <c r="BT219" s="2">
        <v>2.4852400000000002E-4</v>
      </c>
      <c r="BU219" s="2">
        <v>2.4852400000000002E-4</v>
      </c>
      <c r="BV219" s="2">
        <v>6.08156E-4</v>
      </c>
      <c r="BW219" s="2">
        <v>4.3591369999999999E-3</v>
      </c>
      <c r="BX219" s="2">
        <v>124.87115249999999</v>
      </c>
      <c r="BY219" s="2">
        <v>0</v>
      </c>
      <c r="BZ219" s="2">
        <v>0</v>
      </c>
      <c r="CA219" s="2">
        <v>0</v>
      </c>
      <c r="CB219" s="2">
        <v>6742268.659</v>
      </c>
      <c r="CC219" s="2">
        <v>0</v>
      </c>
      <c r="CD219" s="2">
        <v>0</v>
      </c>
      <c r="CE219" s="2">
        <v>0</v>
      </c>
      <c r="CG219" s="2">
        <f t="shared" si="27"/>
        <v>1619080.6022678968</v>
      </c>
      <c r="CH219" s="2">
        <f t="shared" si="28"/>
        <v>6742268.659</v>
      </c>
      <c r="CI219" s="2">
        <f t="shared" si="29"/>
        <v>597649.82000000007</v>
      </c>
      <c r="CJ219" s="2">
        <f t="shared" si="30"/>
        <v>67.492256249999997</v>
      </c>
      <c r="CK219" s="2">
        <f t="shared" si="31"/>
        <v>4.125E-5</v>
      </c>
      <c r="CL219" s="2">
        <f t="shared" si="32"/>
        <v>68.63703609756098</v>
      </c>
      <c r="CM219" s="2">
        <f t="shared" si="33"/>
        <v>68.217444764499803</v>
      </c>
      <c r="CN219" s="2">
        <f t="shared" si="34"/>
        <v>597649.78700000001</v>
      </c>
    </row>
    <row r="220" spans="1:92" x14ac:dyDescent="0.45">
      <c r="A220" s="2">
        <v>46</v>
      </c>
      <c r="B220" s="2" t="s">
        <v>149</v>
      </c>
      <c r="C220" s="2">
        <v>2</v>
      </c>
      <c r="D220" s="2">
        <v>2016</v>
      </c>
      <c r="E220" s="2">
        <v>2014</v>
      </c>
      <c r="F220" s="2">
        <v>0.23083677799999999</v>
      </c>
      <c r="G220" s="20">
        <v>1.61E-7</v>
      </c>
      <c r="H220" s="2">
        <v>0.163509616</v>
      </c>
      <c r="I220" s="2">
        <v>0.60565344499999996</v>
      </c>
      <c r="J220" s="2">
        <v>215.57581549999901</v>
      </c>
      <c r="K220" s="2">
        <v>92.637845240000004</v>
      </c>
      <c r="L220" s="2">
        <v>79.011759010000006</v>
      </c>
      <c r="M220" s="2">
        <v>69.865574050000006</v>
      </c>
      <c r="N220" s="2">
        <v>54205.18</v>
      </c>
      <c r="O220" s="2">
        <v>8.7999999999999995E-2</v>
      </c>
      <c r="P220" s="2">
        <v>104758.046999999</v>
      </c>
      <c r="Q220" s="2">
        <v>438830.48</v>
      </c>
      <c r="R220" s="2">
        <v>50621595</v>
      </c>
      <c r="S220" s="2">
        <v>50621595</v>
      </c>
      <c r="T220" s="2">
        <v>1</v>
      </c>
      <c r="U220" s="2">
        <v>4.0000000000000001E-3</v>
      </c>
      <c r="V220" s="2">
        <v>29501.922610000001</v>
      </c>
      <c r="W220" s="2">
        <v>4.0000000000000001E-3</v>
      </c>
      <c r="X220" s="2">
        <v>5.971377274</v>
      </c>
      <c r="Y220" s="2">
        <v>5.971377274</v>
      </c>
      <c r="Z220" s="2">
        <v>5.7643496889999897</v>
      </c>
      <c r="AA220" s="2">
        <v>4.4506133710000002</v>
      </c>
      <c r="AB220" s="2">
        <v>122.9379703</v>
      </c>
      <c r="AC220" s="2">
        <v>0</v>
      </c>
      <c r="AD220" s="2">
        <v>0</v>
      </c>
      <c r="AE220" s="2">
        <v>0</v>
      </c>
      <c r="AF220" s="2">
        <v>6663874.8089999901</v>
      </c>
      <c r="AG220" s="2">
        <v>0</v>
      </c>
      <c r="AH220" s="2">
        <v>0</v>
      </c>
      <c r="AI220" s="2">
        <v>0</v>
      </c>
      <c r="AJ220" s="2">
        <v>86.666467960000006</v>
      </c>
      <c r="AK220" s="2">
        <v>86.666467960000006</v>
      </c>
      <c r="AL220" s="2">
        <v>73.247409320000003</v>
      </c>
      <c r="AM220" s="2">
        <v>65.414960679999993</v>
      </c>
      <c r="AN220" s="2">
        <v>92.637845240000004</v>
      </c>
      <c r="AO220" s="2">
        <v>92.637845240000004</v>
      </c>
      <c r="AP220" s="2">
        <v>79.011759010000006</v>
      </c>
      <c r="AQ220" s="2">
        <v>69.865574050000006</v>
      </c>
      <c r="AR220" s="2">
        <v>11685325.880000001</v>
      </c>
      <c r="AS220" s="2">
        <v>8.1521303809999992</v>
      </c>
      <c r="AT220" s="2">
        <v>8277117.56399999</v>
      </c>
      <c r="AU220" s="2">
        <v>30659143.399999999</v>
      </c>
      <c r="AV220" s="2">
        <v>1.0672980190000001</v>
      </c>
      <c r="AW220" s="2">
        <v>1.0672980190000001</v>
      </c>
      <c r="AX220" s="2">
        <v>1.0816540649999999</v>
      </c>
      <c r="AY220" s="2">
        <v>1.072091992</v>
      </c>
      <c r="AZ220" s="2">
        <v>1.1641625709999901</v>
      </c>
      <c r="BA220" s="2">
        <v>1.1641625709999901</v>
      </c>
      <c r="BB220" s="2">
        <v>1.1347067870000001</v>
      </c>
      <c r="BC220" s="2">
        <v>1.202785067</v>
      </c>
      <c r="BD220" s="2">
        <v>1.0672742420000001</v>
      </c>
      <c r="BE220" s="2">
        <v>1.0672742420000001</v>
      </c>
      <c r="BF220" s="2">
        <v>1.0816209379999999</v>
      </c>
      <c r="BG220" s="2">
        <v>1.0715523849999999</v>
      </c>
      <c r="BH220" s="2">
        <v>0.15866170499999999</v>
      </c>
      <c r="BI220" s="2">
        <v>0.15866170499999999</v>
      </c>
      <c r="BJ220" s="2">
        <v>0.180514759</v>
      </c>
      <c r="BK220" s="2">
        <v>0.21282462199999999</v>
      </c>
      <c r="BL220" s="2">
        <v>3.5903582999999899E-2</v>
      </c>
      <c r="BM220" s="2">
        <v>3.5903582999999899E-2</v>
      </c>
      <c r="BN220" s="2">
        <v>1.6482926999999901E-2</v>
      </c>
      <c r="BO220" s="2">
        <v>0.238783778999999</v>
      </c>
      <c r="BP220" s="2">
        <v>0.15867292099999999</v>
      </c>
      <c r="BQ220" s="2">
        <v>0.15867292099999999</v>
      </c>
      <c r="BR220" s="2">
        <v>0.18056576799999999</v>
      </c>
      <c r="BS220" s="2">
        <v>0.21254435599999999</v>
      </c>
      <c r="BT220" s="2">
        <v>2.4852400000000002E-4</v>
      </c>
      <c r="BU220" s="2">
        <v>2.4852400000000002E-4</v>
      </c>
      <c r="BV220" s="2">
        <v>6.08156E-4</v>
      </c>
      <c r="BW220" s="2">
        <v>4.3591369999999999E-3</v>
      </c>
      <c r="BX220" s="2">
        <v>138.7734476</v>
      </c>
      <c r="BY220" s="2">
        <v>0</v>
      </c>
      <c r="BZ220" s="2">
        <v>0</v>
      </c>
      <c r="CA220" s="2">
        <v>0</v>
      </c>
      <c r="CB220" s="2">
        <v>7522239.7060000002</v>
      </c>
      <c r="CC220" s="2">
        <v>0</v>
      </c>
      <c r="CD220" s="2">
        <v>0</v>
      </c>
      <c r="CE220" s="2">
        <v>0</v>
      </c>
      <c r="CG220" s="2">
        <f t="shared" si="27"/>
        <v>1506554.0995967477</v>
      </c>
      <c r="CH220" s="2">
        <f t="shared" si="28"/>
        <v>7522239.7060000002</v>
      </c>
      <c r="CI220" s="2">
        <f t="shared" si="29"/>
        <v>597793.79499999899</v>
      </c>
      <c r="CJ220" s="2">
        <f t="shared" si="30"/>
        <v>67.756474999999995</v>
      </c>
      <c r="CK220" s="2">
        <f t="shared" si="31"/>
        <v>1.0999999999999999E-4</v>
      </c>
      <c r="CL220" s="2">
        <f t="shared" si="32"/>
        <v>68.135315121950569</v>
      </c>
      <c r="CM220" s="2">
        <f t="shared" si="33"/>
        <v>68.327050214091088</v>
      </c>
      <c r="CN220" s="2">
        <f t="shared" si="34"/>
        <v>597793.70699999901</v>
      </c>
    </row>
    <row r="221" spans="1:92" x14ac:dyDescent="0.45">
      <c r="A221" s="2">
        <v>47</v>
      </c>
      <c r="B221" s="2" t="s">
        <v>149</v>
      </c>
      <c r="C221" s="2">
        <v>2</v>
      </c>
      <c r="D221" s="2">
        <v>2017</v>
      </c>
      <c r="E221" s="2">
        <v>2015</v>
      </c>
      <c r="F221" s="2">
        <v>0.21595378600000001</v>
      </c>
      <c r="G221" s="20">
        <v>1.33E-5</v>
      </c>
      <c r="H221" s="2">
        <v>0.15636762199999901</v>
      </c>
      <c r="I221" s="2">
        <v>0.62766525900000003</v>
      </c>
      <c r="J221" s="2">
        <v>200.55322079999999</v>
      </c>
      <c r="K221" s="2">
        <v>75.839988109999993</v>
      </c>
      <c r="L221" s="2">
        <v>75.087028419999996</v>
      </c>
      <c r="M221" s="2">
        <v>74.515917290000004</v>
      </c>
      <c r="N221" s="2">
        <v>55272.976999999999</v>
      </c>
      <c r="O221" s="2">
        <v>9.0239999999999991</v>
      </c>
      <c r="P221" s="2">
        <v>106896.52499999999</v>
      </c>
      <c r="Q221" s="2">
        <v>432375.13799999998</v>
      </c>
      <c r="R221" s="2">
        <v>51331230.380000003</v>
      </c>
      <c r="S221" s="2">
        <v>51331230.380000003</v>
      </c>
      <c r="T221" s="2">
        <v>1</v>
      </c>
      <c r="U221" s="2">
        <v>36.917999999999999</v>
      </c>
      <c r="V221" s="2">
        <v>30356.006589999899</v>
      </c>
      <c r="W221" s="2">
        <v>36.917999999999999</v>
      </c>
      <c r="X221" s="2">
        <v>3.4449097419999899</v>
      </c>
      <c r="Y221" s="2">
        <v>3.4449097419999899</v>
      </c>
      <c r="Z221" s="2">
        <v>3.0861731030000001</v>
      </c>
      <c r="AA221" s="2">
        <v>1.5514050740000001</v>
      </c>
      <c r="AB221" s="2">
        <v>124.71323270000001</v>
      </c>
      <c r="AC221" s="2">
        <v>0</v>
      </c>
      <c r="AD221" s="2">
        <v>0</v>
      </c>
      <c r="AE221" s="2">
        <v>0</v>
      </c>
      <c r="AF221" s="2">
        <v>6893271.6439999901</v>
      </c>
      <c r="AG221" s="2">
        <v>0</v>
      </c>
      <c r="AH221" s="2">
        <v>0</v>
      </c>
      <c r="AI221" s="2">
        <v>0</v>
      </c>
      <c r="AJ221" s="2">
        <v>72.395078359999999</v>
      </c>
      <c r="AK221" s="2">
        <v>72.395078359999999</v>
      </c>
      <c r="AL221" s="2">
        <v>72.000855310000006</v>
      </c>
      <c r="AM221" s="2">
        <v>72.964512220000003</v>
      </c>
      <c r="AN221" s="2">
        <v>75.839988109999993</v>
      </c>
      <c r="AO221" s="2">
        <v>75.839988109999993</v>
      </c>
      <c r="AP221" s="2">
        <v>75.087028419999996</v>
      </c>
      <c r="AQ221" s="2">
        <v>74.515917290000004</v>
      </c>
      <c r="AR221" s="2">
        <v>11085173.560000001</v>
      </c>
      <c r="AS221" s="2">
        <v>684.38005269999996</v>
      </c>
      <c r="AT221" s="2">
        <v>8026542.4100000001</v>
      </c>
      <c r="AU221" s="2">
        <v>32218830.02</v>
      </c>
      <c r="AV221" s="2">
        <v>1.0672980190000001</v>
      </c>
      <c r="AW221" s="2">
        <v>1.0672980190000001</v>
      </c>
      <c r="AX221" s="2">
        <v>1.0816540649999999</v>
      </c>
      <c r="AY221" s="2">
        <v>1.072091992</v>
      </c>
      <c r="AZ221" s="2">
        <v>1.1641625709999901</v>
      </c>
      <c r="BA221" s="2">
        <v>1.1641625709999901</v>
      </c>
      <c r="BB221" s="2">
        <v>1.1347067870000001</v>
      </c>
      <c r="BC221" s="2">
        <v>1.202785067</v>
      </c>
      <c r="BD221" s="2">
        <v>1.0672742420000001</v>
      </c>
      <c r="BE221" s="2">
        <v>1.0672742420000001</v>
      </c>
      <c r="BF221" s="2">
        <v>1.0816209379999999</v>
      </c>
      <c r="BG221" s="2">
        <v>1.0715523849999999</v>
      </c>
      <c r="BH221" s="2">
        <v>0.15866170499999999</v>
      </c>
      <c r="BI221" s="2">
        <v>0.15866170499999999</v>
      </c>
      <c r="BJ221" s="2">
        <v>0.180514759</v>
      </c>
      <c r="BK221" s="2">
        <v>0.21282462199999999</v>
      </c>
      <c r="BL221" s="2">
        <v>3.5903582999999899E-2</v>
      </c>
      <c r="BM221" s="2">
        <v>3.5903582999999899E-2</v>
      </c>
      <c r="BN221" s="2">
        <v>1.6482926999999901E-2</v>
      </c>
      <c r="BO221" s="2">
        <v>0.238783778999999</v>
      </c>
      <c r="BP221" s="2">
        <v>0.15867292099999999</v>
      </c>
      <c r="BQ221" s="2">
        <v>0.15867292099999999</v>
      </c>
      <c r="BR221" s="2">
        <v>0.18056576799999999</v>
      </c>
      <c r="BS221" s="2">
        <v>0.21254435599999999</v>
      </c>
      <c r="BT221" s="2">
        <v>2.4852400000000002E-4</v>
      </c>
      <c r="BU221" s="2">
        <v>2.4852400000000002E-4</v>
      </c>
      <c r="BV221" s="2">
        <v>6.08156E-4</v>
      </c>
      <c r="BW221" s="2">
        <v>4.3591369999999999E-3</v>
      </c>
      <c r="BX221" s="2">
        <v>147.0038342</v>
      </c>
      <c r="BY221" s="2">
        <v>0</v>
      </c>
      <c r="BZ221" s="2">
        <v>0</v>
      </c>
      <c r="CA221" s="2">
        <v>0</v>
      </c>
      <c r="CB221" s="2">
        <v>8125339.5460000001</v>
      </c>
      <c r="CC221" s="2">
        <v>0</v>
      </c>
      <c r="CD221" s="2">
        <v>0</v>
      </c>
      <c r="CE221" s="2">
        <v>0</v>
      </c>
      <c r="CG221" s="2">
        <f t="shared" si="27"/>
        <v>1586567.1042253869</v>
      </c>
      <c r="CH221" s="2">
        <f t="shared" si="28"/>
        <v>8125339.5460000001</v>
      </c>
      <c r="CI221" s="2">
        <f t="shared" si="29"/>
        <v>594553.66399999999</v>
      </c>
      <c r="CJ221" s="2">
        <f t="shared" si="30"/>
        <v>69.091221250000004</v>
      </c>
      <c r="CK221" s="2">
        <f t="shared" si="31"/>
        <v>1.1279999999999998E-2</v>
      </c>
      <c r="CL221" s="2">
        <f t="shared" si="32"/>
        <v>69.526195121951218</v>
      </c>
      <c r="CM221" s="2">
        <f t="shared" si="33"/>
        <v>67.321936629038532</v>
      </c>
      <c r="CN221" s="2">
        <f t="shared" si="34"/>
        <v>594544.6399999999</v>
      </c>
    </row>
    <row r="222" spans="1:92" x14ac:dyDescent="0.45">
      <c r="A222" s="2">
        <v>48</v>
      </c>
      <c r="B222" s="2" t="s">
        <v>149</v>
      </c>
      <c r="C222" s="2">
        <v>2</v>
      </c>
      <c r="D222" s="2">
        <v>2018</v>
      </c>
      <c r="E222" s="2">
        <v>2016</v>
      </c>
      <c r="F222" s="2">
        <v>0.25160597200000001</v>
      </c>
      <c r="G222" s="20">
        <v>8.8399999999999997E-8</v>
      </c>
      <c r="H222" s="2">
        <v>0.15117934699999999</v>
      </c>
      <c r="I222" s="2">
        <v>0.59721459200000004</v>
      </c>
      <c r="J222" s="2">
        <v>219.45313289999899</v>
      </c>
      <c r="K222" s="2">
        <v>87.221658820000002</v>
      </c>
      <c r="L222" s="2">
        <v>67.391849190000002</v>
      </c>
      <c r="M222" s="2">
        <v>63.799619079999999</v>
      </c>
      <c r="N222" s="2">
        <v>53164.932999999997</v>
      </c>
      <c r="O222" s="2">
        <v>4.7E-2</v>
      </c>
      <c r="P222" s="2">
        <v>104023.43799999999</v>
      </c>
      <c r="Q222" s="2">
        <v>434068.66399999999</v>
      </c>
      <c r="R222" s="2">
        <v>46370962.469999999</v>
      </c>
      <c r="S222" s="2">
        <v>46370962.469999999</v>
      </c>
      <c r="T222" s="2">
        <v>1</v>
      </c>
      <c r="U222" s="2">
        <v>4.0000000000000001E-3</v>
      </c>
      <c r="V222" s="2">
        <v>30894.35786</v>
      </c>
      <c r="W222" s="2">
        <v>4.0000000000000001E-3</v>
      </c>
      <c r="X222" s="2">
        <v>12.16593868</v>
      </c>
      <c r="Y222" s="2">
        <v>12.16593868</v>
      </c>
      <c r="Z222" s="2">
        <v>5.3288472750000002</v>
      </c>
      <c r="AA222" s="2">
        <v>3.6879468750000002</v>
      </c>
      <c r="AB222" s="2">
        <v>132.23147399999999</v>
      </c>
      <c r="AC222" s="2">
        <v>0</v>
      </c>
      <c r="AD222" s="2">
        <v>0</v>
      </c>
      <c r="AE222" s="2">
        <v>0</v>
      </c>
      <c r="AF222" s="2">
        <v>7030077.4579999996</v>
      </c>
      <c r="AG222" s="2">
        <v>0</v>
      </c>
      <c r="AH222" s="2">
        <v>0</v>
      </c>
      <c r="AI222" s="2">
        <v>0</v>
      </c>
      <c r="AJ222" s="2">
        <v>75.055720140000005</v>
      </c>
      <c r="AK222" s="2">
        <v>75.055720140000005</v>
      </c>
      <c r="AL222" s="2">
        <v>62.063001919999998</v>
      </c>
      <c r="AM222" s="2">
        <v>60.111672210000002</v>
      </c>
      <c r="AN222" s="2">
        <v>87.221658820000002</v>
      </c>
      <c r="AO222" s="2">
        <v>87.221658820000002</v>
      </c>
      <c r="AP222" s="2">
        <v>67.391849190000002</v>
      </c>
      <c r="AQ222" s="2">
        <v>63.799619079999999</v>
      </c>
      <c r="AR222" s="2">
        <v>11667211.109999999</v>
      </c>
      <c r="AS222" s="2">
        <v>4.0994179649999998</v>
      </c>
      <c r="AT222" s="2">
        <v>7010331.8459999999</v>
      </c>
      <c r="AU222" s="2">
        <v>27693415.420000002</v>
      </c>
      <c r="AV222" s="2">
        <v>1.0672980190000001</v>
      </c>
      <c r="AW222" s="2">
        <v>1.0672980190000001</v>
      </c>
      <c r="AX222" s="2">
        <v>1.0816540649999999</v>
      </c>
      <c r="AY222" s="2">
        <v>1.072091992</v>
      </c>
      <c r="AZ222" s="2">
        <v>1.1641625709999901</v>
      </c>
      <c r="BA222" s="2">
        <v>1.1641625709999901</v>
      </c>
      <c r="BB222" s="2">
        <v>1.1347067870000001</v>
      </c>
      <c r="BC222" s="2">
        <v>1.202785067</v>
      </c>
      <c r="BD222" s="2">
        <v>1.0672742420000001</v>
      </c>
      <c r="BE222" s="2">
        <v>1.0672742420000001</v>
      </c>
      <c r="BF222" s="2">
        <v>1.0816209379999999</v>
      </c>
      <c r="BG222" s="2">
        <v>1.0715523849999999</v>
      </c>
      <c r="BH222" s="2">
        <v>0.15866170499999999</v>
      </c>
      <c r="BI222" s="2">
        <v>0.15866170499999999</v>
      </c>
      <c r="BJ222" s="2">
        <v>0.180514759</v>
      </c>
      <c r="BK222" s="2">
        <v>0.21282462199999999</v>
      </c>
      <c r="BL222" s="2">
        <v>3.5903582999999899E-2</v>
      </c>
      <c r="BM222" s="2">
        <v>3.5903582999999899E-2</v>
      </c>
      <c r="BN222" s="2">
        <v>1.6482926999999901E-2</v>
      </c>
      <c r="BO222" s="2">
        <v>0.238783778999999</v>
      </c>
      <c r="BP222" s="2">
        <v>0.15867292099999999</v>
      </c>
      <c r="BQ222" s="2">
        <v>0.15867292099999999</v>
      </c>
      <c r="BR222" s="2">
        <v>0.18056576799999999</v>
      </c>
      <c r="BS222" s="2">
        <v>0.21254435599999999</v>
      </c>
      <c r="BT222" s="2">
        <v>2.4852400000000002E-4</v>
      </c>
      <c r="BU222" s="2">
        <v>2.4852400000000002E-4</v>
      </c>
      <c r="BV222" s="2">
        <v>6.08156E-4</v>
      </c>
      <c r="BW222" s="2">
        <v>4.3591369999999999E-3</v>
      </c>
      <c r="BX222" s="2">
        <v>155.41779119999899</v>
      </c>
      <c r="BY222" s="2">
        <v>0</v>
      </c>
      <c r="BZ222" s="2">
        <v>0</v>
      </c>
      <c r="CA222" s="2">
        <v>0</v>
      </c>
      <c r="CB222" s="2">
        <v>8262776.4570000004</v>
      </c>
      <c r="CC222" s="2">
        <v>0</v>
      </c>
      <c r="CD222" s="2">
        <v>0</v>
      </c>
      <c r="CE222" s="2">
        <v>0</v>
      </c>
      <c r="CG222" s="2">
        <f t="shared" si="27"/>
        <v>1338805.1338018572</v>
      </c>
      <c r="CH222" s="2">
        <f t="shared" si="28"/>
        <v>8262776.4570000004</v>
      </c>
      <c r="CI222" s="2">
        <f t="shared" si="29"/>
        <v>591257.08199999994</v>
      </c>
      <c r="CJ222" s="2">
        <f t="shared" si="30"/>
        <v>66.456166249999995</v>
      </c>
      <c r="CK222" s="2">
        <f t="shared" si="31"/>
        <v>5.8749999999999998E-5</v>
      </c>
      <c r="CL222" s="2">
        <f t="shared" si="32"/>
        <v>67.657520650406497</v>
      </c>
      <c r="CM222" s="2">
        <f t="shared" si="33"/>
        <v>67.58562304398599</v>
      </c>
      <c r="CN222" s="2">
        <f t="shared" si="34"/>
        <v>591257.03499999992</v>
      </c>
    </row>
    <row r="223" spans="1:92" x14ac:dyDescent="0.45">
      <c r="A223" s="2">
        <v>49</v>
      </c>
      <c r="B223" s="2" t="s">
        <v>149</v>
      </c>
      <c r="C223" s="2">
        <v>2</v>
      </c>
      <c r="D223" s="2">
        <v>2019</v>
      </c>
      <c r="E223" s="2">
        <v>2017</v>
      </c>
      <c r="F223" s="2">
        <v>0.29640810099999998</v>
      </c>
      <c r="G223" s="20">
        <v>7.5699999999999996E-8</v>
      </c>
      <c r="H223" s="2">
        <v>0.18131218599999999</v>
      </c>
      <c r="I223" s="2">
        <v>0.52227963700000002</v>
      </c>
      <c r="J223" s="2">
        <v>256.94953859999998</v>
      </c>
      <c r="K223" s="2">
        <v>125.1394375</v>
      </c>
      <c r="L223" s="2">
        <v>79.596265450000004</v>
      </c>
      <c r="M223" s="2">
        <v>54.554429929999998</v>
      </c>
      <c r="N223" s="2">
        <v>51503.92</v>
      </c>
      <c r="O223" s="2">
        <v>2.7E-2</v>
      </c>
      <c r="P223" s="2">
        <v>101702.671</v>
      </c>
      <c r="Q223" s="2">
        <v>427436.03200000001</v>
      </c>
      <c r="R223" s="2">
        <v>44647593.710000001</v>
      </c>
      <c r="S223" s="2">
        <v>44647593.710000001</v>
      </c>
      <c r="T223" s="2">
        <v>1</v>
      </c>
      <c r="U223" s="2">
        <v>4.0000000000000001E-3</v>
      </c>
      <c r="V223" s="2">
        <v>30665.493579999998</v>
      </c>
      <c r="W223" s="2">
        <v>4.0000000000000001E-3</v>
      </c>
      <c r="X223" s="2">
        <v>-3.9171511889999899</v>
      </c>
      <c r="Y223" s="2">
        <v>-3.9171511889999899</v>
      </c>
      <c r="Z223" s="2">
        <v>0.84209474799999995</v>
      </c>
      <c r="AA223" s="2">
        <v>1.9199184569999901</v>
      </c>
      <c r="AB223" s="2">
        <v>131.8101011</v>
      </c>
      <c r="AC223" s="2">
        <v>0</v>
      </c>
      <c r="AD223" s="2">
        <v>0</v>
      </c>
      <c r="AE223" s="2">
        <v>0</v>
      </c>
      <c r="AF223" s="2">
        <v>6788736.9040000001</v>
      </c>
      <c r="AG223" s="2">
        <v>0</v>
      </c>
      <c r="AH223" s="2">
        <v>0</v>
      </c>
      <c r="AI223" s="2">
        <v>0</v>
      </c>
      <c r="AJ223" s="2">
        <v>129.0565886</v>
      </c>
      <c r="AK223" s="2">
        <v>129.0565886</v>
      </c>
      <c r="AL223" s="2">
        <v>78.754170700000003</v>
      </c>
      <c r="AM223" s="2">
        <v>52.63451148</v>
      </c>
      <c r="AN223" s="2">
        <v>125.1394375</v>
      </c>
      <c r="AO223" s="2">
        <v>125.1394375</v>
      </c>
      <c r="AP223" s="2">
        <v>79.596265450000004</v>
      </c>
      <c r="AQ223" s="2">
        <v>54.554429929999998</v>
      </c>
      <c r="AR223" s="2">
        <v>13233908.48</v>
      </c>
      <c r="AS223" s="2">
        <v>3.3787648109999999</v>
      </c>
      <c r="AT223" s="2">
        <v>8095152.7979999902</v>
      </c>
      <c r="AU223" s="2">
        <v>23318529.059999999</v>
      </c>
      <c r="AV223" s="2">
        <v>1.0672980190000001</v>
      </c>
      <c r="AW223" s="2">
        <v>1.0672980190000001</v>
      </c>
      <c r="AX223" s="2">
        <v>1.0816540649999999</v>
      </c>
      <c r="AY223" s="2">
        <v>1.072091992</v>
      </c>
      <c r="AZ223" s="2">
        <v>1.1641625709999901</v>
      </c>
      <c r="BA223" s="2">
        <v>1.1641625709999901</v>
      </c>
      <c r="BB223" s="2">
        <v>1.1347067870000001</v>
      </c>
      <c r="BC223" s="2">
        <v>1.202785067</v>
      </c>
      <c r="BD223" s="2">
        <v>1.0672742420000001</v>
      </c>
      <c r="BE223" s="2">
        <v>1.0672742420000001</v>
      </c>
      <c r="BF223" s="2">
        <v>1.0816209379999999</v>
      </c>
      <c r="BG223" s="2">
        <v>1.0715523849999999</v>
      </c>
      <c r="BH223" s="2">
        <v>0.15866170499999999</v>
      </c>
      <c r="BI223" s="2">
        <v>0.15866170499999999</v>
      </c>
      <c r="BJ223" s="2">
        <v>0.180514759</v>
      </c>
      <c r="BK223" s="2">
        <v>0.21282462199999999</v>
      </c>
      <c r="BL223" s="2">
        <v>3.5903582999999899E-2</v>
      </c>
      <c r="BM223" s="2">
        <v>3.5903582999999899E-2</v>
      </c>
      <c r="BN223" s="2">
        <v>1.6482926999999901E-2</v>
      </c>
      <c r="BO223" s="2">
        <v>0.238783778999999</v>
      </c>
      <c r="BP223" s="2">
        <v>0.15867292099999999</v>
      </c>
      <c r="BQ223" s="2">
        <v>0.15867292099999999</v>
      </c>
      <c r="BR223" s="2">
        <v>0.18056576799999999</v>
      </c>
      <c r="BS223" s="2">
        <v>0.21254435599999999</v>
      </c>
      <c r="BT223" s="2">
        <v>2.4852400000000002E-4</v>
      </c>
      <c r="BU223" s="2">
        <v>2.4852400000000002E-4</v>
      </c>
      <c r="BV223" s="2">
        <v>6.08156E-4</v>
      </c>
      <c r="BW223" s="2">
        <v>4.3591369999999999E-3</v>
      </c>
      <c r="BX223" s="2">
        <v>150.64252490000001</v>
      </c>
      <c r="BY223" s="2">
        <v>0</v>
      </c>
      <c r="BZ223" s="2">
        <v>0</v>
      </c>
      <c r="CA223" s="2">
        <v>0</v>
      </c>
      <c r="CB223" s="2">
        <v>7758680.5489999996</v>
      </c>
      <c r="CC223" s="2">
        <v>0</v>
      </c>
      <c r="CD223" s="2">
        <v>0</v>
      </c>
      <c r="CE223" s="2">
        <v>0</v>
      </c>
      <c r="CG223" s="2">
        <f t="shared" si="27"/>
        <v>1361988.227569533</v>
      </c>
      <c r="CH223" s="2">
        <f t="shared" si="28"/>
        <v>7758680.5489999996</v>
      </c>
      <c r="CI223" s="2">
        <f t="shared" si="29"/>
        <v>580642.65</v>
      </c>
      <c r="CJ223" s="2">
        <f t="shared" si="30"/>
        <v>64.379899999999992</v>
      </c>
      <c r="CK223" s="2">
        <f t="shared" si="31"/>
        <v>3.375E-5</v>
      </c>
      <c r="CL223" s="2">
        <f t="shared" si="32"/>
        <v>66.148078699186996</v>
      </c>
      <c r="CM223" s="2">
        <f t="shared" si="33"/>
        <v>66.552904943557806</v>
      </c>
      <c r="CN223" s="2">
        <f t="shared" si="34"/>
        <v>580642.62300000002</v>
      </c>
    </row>
    <row r="224" spans="1:92" x14ac:dyDescent="0.45">
      <c r="A224" s="2">
        <v>235</v>
      </c>
      <c r="B224" s="2" t="s">
        <v>149</v>
      </c>
      <c r="C224" s="2">
        <v>2</v>
      </c>
      <c r="D224" s="2">
        <v>2020</v>
      </c>
      <c r="E224" s="2">
        <v>2018</v>
      </c>
      <c r="F224" s="2">
        <v>0.21618239458376701</v>
      </c>
      <c r="G224" s="20">
        <v>2.24920401203808E-5</v>
      </c>
      <c r="H224" s="2">
        <v>0.18161824080476599</v>
      </c>
      <c r="I224" s="2">
        <v>0.602176872571346</v>
      </c>
      <c r="J224" s="2">
        <v>287.72462626678799</v>
      </c>
      <c r="K224" s="2">
        <v>138.906443796134</v>
      </c>
      <c r="L224" s="2">
        <v>111.180937352043</v>
      </c>
      <c r="M224" s="2">
        <v>87.712337379612293</v>
      </c>
      <c r="N224" s="2">
        <v>51186.125587110902</v>
      </c>
      <c r="O224" s="2">
        <v>10.0129487628819</v>
      </c>
      <c r="P224" s="2">
        <v>101014.721477179</v>
      </c>
      <c r="Q224" s="2">
        <v>424540.30218946101</v>
      </c>
      <c r="R224" s="2">
        <v>61838014.565185197</v>
      </c>
      <c r="S224" s="2">
        <v>61838014.565185197</v>
      </c>
      <c r="T224" s="2">
        <v>1</v>
      </c>
      <c r="U224" s="2">
        <v>4.0000000000000001E-3</v>
      </c>
      <c r="V224" s="2">
        <v>31026.4755845699</v>
      </c>
      <c r="W224" s="2">
        <v>4.0000000000000001E-3</v>
      </c>
      <c r="X224" s="2">
        <v>8.7586862595073391</v>
      </c>
      <c r="Y224" s="2">
        <v>8.7586862595073391</v>
      </c>
      <c r="Z224" s="2">
        <v>8.3930489229980108</v>
      </c>
      <c r="AA224" s="2">
        <v>5.8981478938910996</v>
      </c>
      <c r="AB224" s="2">
        <v>148.818182470653</v>
      </c>
      <c r="AC224" s="2">
        <v>0</v>
      </c>
      <c r="AD224" s="2">
        <v>0</v>
      </c>
      <c r="AE224" s="2">
        <v>0</v>
      </c>
      <c r="AF224" s="2">
        <v>6258207.3879997004</v>
      </c>
      <c r="AG224" s="2">
        <v>0</v>
      </c>
      <c r="AH224" s="2">
        <v>0</v>
      </c>
      <c r="AI224" s="2">
        <v>0</v>
      </c>
      <c r="AJ224" s="2">
        <v>130.14775753662701</v>
      </c>
      <c r="AK224" s="2">
        <v>130.14775753662701</v>
      </c>
      <c r="AL224" s="2">
        <v>102.787888429045</v>
      </c>
      <c r="AM224" s="2">
        <v>81.814189485721201</v>
      </c>
      <c r="AN224" s="2">
        <v>138.906443796134</v>
      </c>
      <c r="AO224" s="2">
        <v>138.906443796134</v>
      </c>
      <c r="AP224" s="2">
        <v>111.180937352043</v>
      </c>
      <c r="AQ224" s="2">
        <v>87.712337379612293</v>
      </c>
      <c r="AR224" s="2">
        <v>13368290.065007599</v>
      </c>
      <c r="AS224" s="2">
        <v>1390.8631045648399</v>
      </c>
      <c r="AT224" s="2">
        <v>11230911.420188401</v>
      </c>
      <c r="AU224" s="2">
        <v>37237422.216884598</v>
      </c>
      <c r="AV224" s="2">
        <v>1.06644189823963</v>
      </c>
      <c r="AW224" s="2">
        <v>1.06644189823963</v>
      </c>
      <c r="AX224" s="2">
        <v>1.08070289979684</v>
      </c>
      <c r="AY224" s="2">
        <v>1.0711477956616</v>
      </c>
      <c r="AZ224" s="2">
        <v>1.16322875145968</v>
      </c>
      <c r="BA224" s="2">
        <v>1.16322875145968</v>
      </c>
      <c r="BB224" s="2">
        <v>1.13370896926278</v>
      </c>
      <c r="BC224" s="2">
        <v>1.20172576867055</v>
      </c>
      <c r="BD224" s="2">
        <v>1.0664181403120701</v>
      </c>
      <c r="BE224" s="2">
        <v>1.0664181403120701</v>
      </c>
      <c r="BF224" s="2">
        <v>1.0806698019274501</v>
      </c>
      <c r="BG224" s="2">
        <v>1.07060866389596</v>
      </c>
      <c r="BH224" s="2">
        <v>0.15866170499999999</v>
      </c>
      <c r="BI224" s="2">
        <v>0.15866170499999999</v>
      </c>
      <c r="BJ224" s="2">
        <v>0.180514759</v>
      </c>
      <c r="BK224" s="2">
        <v>0.21282462199999999</v>
      </c>
      <c r="BL224" s="2">
        <v>3.5903582999999899E-2</v>
      </c>
      <c r="BM224" s="2">
        <v>3.5903582999999899E-2</v>
      </c>
      <c r="BN224" s="2">
        <v>1.6482926999999901E-2</v>
      </c>
      <c r="BO224" s="2">
        <v>0.238783778999999</v>
      </c>
      <c r="BP224" s="2">
        <v>0.15867292099999999</v>
      </c>
      <c r="BQ224" s="2">
        <v>0.15867292099999999</v>
      </c>
      <c r="BR224" s="2">
        <v>0.18056576799999999</v>
      </c>
      <c r="BS224" s="2">
        <v>0.21254435599999999</v>
      </c>
      <c r="BT224" s="2">
        <v>2.4852400000000002E-4</v>
      </c>
      <c r="BU224" s="2">
        <v>2.4852400000000002E-4</v>
      </c>
      <c r="BV224" s="2">
        <v>6.08156E-4</v>
      </c>
      <c r="BW224" s="2">
        <v>4.3591369999999999E-3</v>
      </c>
      <c r="BX224" s="2">
        <v>158.48481607982299</v>
      </c>
      <c r="BY224" s="2">
        <v>0</v>
      </c>
      <c r="BZ224" s="2">
        <v>0</v>
      </c>
      <c r="CA224" s="2">
        <v>0</v>
      </c>
      <c r="CB224" s="2">
        <v>8162589.2885899302</v>
      </c>
      <c r="CC224" s="2">
        <v>0</v>
      </c>
      <c r="CD224" s="2">
        <v>0</v>
      </c>
      <c r="CE224" s="2">
        <v>0</v>
      </c>
      <c r="CG224" s="2">
        <f t="shared" si="27"/>
        <v>1876445.6273711943</v>
      </c>
      <c r="CH224" s="2">
        <f t="shared" si="28"/>
        <v>8162589.2885899302</v>
      </c>
      <c r="CI224" s="2">
        <f t="shared" si="29"/>
        <v>576751.16220251378</v>
      </c>
      <c r="CJ224" s="2">
        <f t="shared" si="30"/>
        <v>63.982656983888631</v>
      </c>
      <c r="CK224" s="2">
        <f t="shared" si="31"/>
        <v>1.2516185953602375E-2</v>
      </c>
      <c r="CL224" s="2">
        <f t="shared" si="32"/>
        <v>65.70063185507577</v>
      </c>
      <c r="CM224" s="2">
        <f t="shared" si="33"/>
        <v>66.102032259939435</v>
      </c>
      <c r="CN224" s="2">
        <f t="shared" si="34"/>
        <v>576741.14925375092</v>
      </c>
    </row>
    <row r="225" spans="1:92" x14ac:dyDescent="0.45">
      <c r="A225" s="2">
        <v>257</v>
      </c>
      <c r="B225" s="2" t="s">
        <v>149</v>
      </c>
      <c r="C225" s="2">
        <v>2</v>
      </c>
      <c r="D225" s="2">
        <v>2021</v>
      </c>
      <c r="E225" s="2">
        <v>2019</v>
      </c>
      <c r="F225" s="2">
        <v>0.229975795980291</v>
      </c>
      <c r="G225" s="20">
        <v>2.3298145183099398E-5</v>
      </c>
      <c r="H225" s="2">
        <v>0.17842396672761299</v>
      </c>
      <c r="I225" s="2">
        <v>0.59157693914691201</v>
      </c>
      <c r="J225" s="2">
        <v>280.179284227126</v>
      </c>
      <c r="K225" s="2">
        <v>138.79502159899201</v>
      </c>
      <c r="L225" s="2">
        <v>111.083169089263</v>
      </c>
      <c r="M225" s="2">
        <v>87.635088721470893</v>
      </c>
      <c r="N225" s="2">
        <v>51254.507056393602</v>
      </c>
      <c r="O225" s="2">
        <v>10.571550231070701</v>
      </c>
      <c r="P225" s="2">
        <v>101157.048298259</v>
      </c>
      <c r="Q225" s="2">
        <v>425132.615431023</v>
      </c>
      <c r="R225" s="2">
        <v>62978341.457012698</v>
      </c>
      <c r="S225" s="2">
        <v>62978341.457012698</v>
      </c>
      <c r="T225" s="2">
        <v>1</v>
      </c>
      <c r="U225" s="2">
        <v>4.0000000000000001E-3</v>
      </c>
      <c r="V225" s="2">
        <v>31391.706925850602</v>
      </c>
      <c r="W225" s="2">
        <v>4.0000000000000001E-3</v>
      </c>
      <c r="X225" s="2">
        <v>8.6472640623648491</v>
      </c>
      <c r="Y225" s="2">
        <v>8.6472640623648491</v>
      </c>
      <c r="Z225" s="2">
        <v>8.2952806602181308</v>
      </c>
      <c r="AA225" s="2">
        <v>5.8208992357497102</v>
      </c>
      <c r="AB225" s="2">
        <v>141.384262628134</v>
      </c>
      <c r="AC225" s="2">
        <v>0</v>
      </c>
      <c r="AD225" s="2">
        <v>0</v>
      </c>
      <c r="AE225" s="2">
        <v>0</v>
      </c>
      <c r="AF225" s="2">
        <v>7369623.79215723</v>
      </c>
      <c r="AG225" s="2">
        <v>0</v>
      </c>
      <c r="AH225" s="2">
        <v>0</v>
      </c>
      <c r="AI225" s="2">
        <v>0</v>
      </c>
      <c r="AJ225" s="2">
        <v>130.14775753662701</v>
      </c>
      <c r="AK225" s="2">
        <v>130.14775753662701</v>
      </c>
      <c r="AL225" s="2">
        <v>102.787888429045</v>
      </c>
      <c r="AM225" s="2">
        <v>81.814189485721201</v>
      </c>
      <c r="AN225" s="2">
        <v>138.79502159899201</v>
      </c>
      <c r="AO225" s="2">
        <v>138.79502159899201</v>
      </c>
      <c r="AP225" s="2">
        <v>111.083169089263</v>
      </c>
      <c r="AQ225" s="2">
        <v>87.635088721470893</v>
      </c>
      <c r="AR225" s="2">
        <v>14483494.206095001</v>
      </c>
      <c r="AS225" s="2">
        <v>1467.27854265629</v>
      </c>
      <c r="AT225" s="2">
        <v>11236845.500686301</v>
      </c>
      <c r="AU225" s="2">
        <v>37256534.471688703</v>
      </c>
      <c r="AV225" s="2">
        <v>1.0666271092162201</v>
      </c>
      <c r="AW225" s="2">
        <v>1.0666271092162201</v>
      </c>
      <c r="AX225" s="2">
        <v>1.0809008480837901</v>
      </c>
      <c r="AY225" s="2">
        <v>1.0713420743969</v>
      </c>
      <c r="AZ225" s="2">
        <v>1.1634307715916901</v>
      </c>
      <c r="BA225" s="2">
        <v>1.1634307715916901</v>
      </c>
      <c r="BB225" s="2">
        <v>1.13391662647219</v>
      </c>
      <c r="BC225" s="2">
        <v>1.2019437309008401</v>
      </c>
      <c r="BD225" s="2">
        <v>1.06660334716258</v>
      </c>
      <c r="BE225" s="2">
        <v>1.06660334716258</v>
      </c>
      <c r="BF225" s="2">
        <v>1.080867744152</v>
      </c>
      <c r="BG225" s="2">
        <v>1.0708028448465901</v>
      </c>
      <c r="BH225" s="2">
        <v>0.15866170499999999</v>
      </c>
      <c r="BI225" s="2">
        <v>0.15866170499999999</v>
      </c>
      <c r="BJ225" s="2">
        <v>0.180514759</v>
      </c>
      <c r="BK225" s="2">
        <v>0.21282462199999999</v>
      </c>
      <c r="BL225" s="2">
        <v>3.5903582999999899E-2</v>
      </c>
      <c r="BM225" s="2">
        <v>3.5903582999999899E-2</v>
      </c>
      <c r="BN225" s="2">
        <v>1.6482926999999901E-2</v>
      </c>
      <c r="BO225" s="2">
        <v>0.238783778999999</v>
      </c>
      <c r="BP225" s="2">
        <v>0.15867292099999999</v>
      </c>
      <c r="BQ225" s="2">
        <v>0.15867292099999999</v>
      </c>
      <c r="BR225" s="2">
        <v>0.18056576799999999</v>
      </c>
      <c r="BS225" s="2">
        <v>0.21254435599999999</v>
      </c>
      <c r="BT225" s="2">
        <v>2.4852400000000002E-4</v>
      </c>
      <c r="BU225" s="2">
        <v>2.4852400000000002E-4</v>
      </c>
      <c r="BV225" s="2">
        <v>6.08156E-4</v>
      </c>
      <c r="BW225" s="2">
        <v>4.3591369999999999E-3</v>
      </c>
      <c r="BX225" s="2">
        <v>148.818182470653</v>
      </c>
      <c r="BY225" s="2">
        <v>0</v>
      </c>
      <c r="BZ225" s="2">
        <v>0</v>
      </c>
      <c r="CA225" s="2">
        <v>0</v>
      </c>
      <c r="CB225" s="2">
        <v>7617426.1775884498</v>
      </c>
      <c r="CC225" s="2">
        <v>0</v>
      </c>
      <c r="CD225" s="2">
        <v>0</v>
      </c>
      <c r="CE225" s="2">
        <v>0</v>
      </c>
      <c r="CG225" s="2">
        <f t="shared" si="27"/>
        <v>1884081.9193819086</v>
      </c>
      <c r="CH225" s="2">
        <f t="shared" si="28"/>
        <v>7617426.1775884498</v>
      </c>
      <c r="CI225" s="2">
        <f t="shared" si="29"/>
        <v>577554.74233590672</v>
      </c>
      <c r="CJ225" s="2">
        <f t="shared" si="30"/>
        <v>64.068133820492008</v>
      </c>
      <c r="CK225" s="2">
        <f t="shared" si="31"/>
        <v>1.3214437788838376E-2</v>
      </c>
      <c r="CL225" s="2">
        <f t="shared" si="32"/>
        <v>65.793202145209108</v>
      </c>
      <c r="CM225" s="2">
        <f t="shared" si="33"/>
        <v>66.194256976414636</v>
      </c>
      <c r="CN225" s="2">
        <f t="shared" si="34"/>
        <v>577544.17078567564</v>
      </c>
    </row>
    <row r="226" spans="1:92" x14ac:dyDescent="0.45">
      <c r="A226" s="2">
        <v>279</v>
      </c>
      <c r="B226" s="2" t="s">
        <v>149</v>
      </c>
      <c r="C226" s="2">
        <v>2</v>
      </c>
      <c r="D226" s="2">
        <v>2022</v>
      </c>
      <c r="E226" s="2">
        <v>2020</v>
      </c>
      <c r="F226" s="2">
        <v>0.226028980424724</v>
      </c>
      <c r="G226" s="20">
        <v>2.4401330531033701E-5</v>
      </c>
      <c r="H226" s="2">
        <v>0.17934011907623701</v>
      </c>
      <c r="I226" s="2">
        <v>0.59460649916850605</v>
      </c>
      <c r="J226" s="2">
        <v>275.34387421187898</v>
      </c>
      <c r="K226" s="2">
        <v>138.81912639226601</v>
      </c>
      <c r="L226" s="2">
        <v>111.10351577569701</v>
      </c>
      <c r="M226" s="2">
        <v>87.650983478734105</v>
      </c>
      <c r="N226" s="2">
        <v>51322.461841214201</v>
      </c>
      <c r="O226" s="2">
        <v>11.0307659818448</v>
      </c>
      <c r="P226" s="2">
        <v>101295.726156075</v>
      </c>
      <c r="Q226" s="2">
        <v>425710.46739236801</v>
      </c>
      <c r="R226" s="2">
        <v>62754008.2328602</v>
      </c>
      <c r="S226" s="2">
        <v>62754008.2328602</v>
      </c>
      <c r="T226" s="2">
        <v>1</v>
      </c>
      <c r="U226" s="2">
        <v>4.0000000000000001E-3</v>
      </c>
      <c r="V226" s="2">
        <v>31761.237625345198</v>
      </c>
      <c r="W226" s="2">
        <v>4.0000000000000001E-3</v>
      </c>
      <c r="X226" s="2">
        <v>8.6713688556391304</v>
      </c>
      <c r="Y226" s="2">
        <v>8.6713688556391304</v>
      </c>
      <c r="Z226" s="2">
        <v>8.31562734665245</v>
      </c>
      <c r="AA226" s="2">
        <v>5.8367939930129698</v>
      </c>
      <c r="AB226" s="2">
        <v>136.524747819613</v>
      </c>
      <c r="AC226" s="2">
        <v>0</v>
      </c>
      <c r="AD226" s="2">
        <v>0</v>
      </c>
      <c r="AE226" s="2">
        <v>0</v>
      </c>
      <c r="AF226" s="2">
        <v>7059685.1813403899</v>
      </c>
      <c r="AG226" s="2">
        <v>0</v>
      </c>
      <c r="AH226" s="2">
        <v>0</v>
      </c>
      <c r="AI226" s="2">
        <v>0</v>
      </c>
      <c r="AJ226" s="2">
        <v>130.14775753662701</v>
      </c>
      <c r="AK226" s="2">
        <v>130.14775753662701</v>
      </c>
      <c r="AL226" s="2">
        <v>102.787888429045</v>
      </c>
      <c r="AM226" s="2">
        <v>81.814189485721201</v>
      </c>
      <c r="AN226" s="2">
        <v>138.81912639226601</v>
      </c>
      <c r="AO226" s="2">
        <v>138.81912639226601</v>
      </c>
      <c r="AP226" s="2">
        <v>111.10351577569701</v>
      </c>
      <c r="AQ226" s="2">
        <v>87.650983478734105</v>
      </c>
      <c r="AR226" s="2">
        <v>14184224.498438099</v>
      </c>
      <c r="AS226" s="2">
        <v>1531.2812970372299</v>
      </c>
      <c r="AT226" s="2">
        <v>11254311.3089923</v>
      </c>
      <c r="AU226" s="2">
        <v>37313941.144132599</v>
      </c>
      <c r="AV226" s="2">
        <v>1.0668109508836301</v>
      </c>
      <c r="AW226" s="2">
        <v>1.0668109508836301</v>
      </c>
      <c r="AX226" s="2">
        <v>1.0810934852965599</v>
      </c>
      <c r="AY226" s="2">
        <v>1.07153138009245</v>
      </c>
      <c r="AZ226" s="2">
        <v>1.1636312981404</v>
      </c>
      <c r="BA226" s="2">
        <v>1.1636312981404</v>
      </c>
      <c r="BB226" s="2">
        <v>1.1341187121110601</v>
      </c>
      <c r="BC226" s="2">
        <v>1.2021561138543599</v>
      </c>
      <c r="BD226" s="2">
        <v>1.0667871847344099</v>
      </c>
      <c r="BE226" s="2">
        <v>1.0667871847344099</v>
      </c>
      <c r="BF226" s="2">
        <v>1.0810603754650101</v>
      </c>
      <c r="BG226" s="2">
        <v>1.0709920552604999</v>
      </c>
      <c r="BH226" s="2">
        <v>0.15866170499999999</v>
      </c>
      <c r="BI226" s="2">
        <v>0.15866170499999999</v>
      </c>
      <c r="BJ226" s="2">
        <v>0.180514759</v>
      </c>
      <c r="BK226" s="2">
        <v>0.21282462199999999</v>
      </c>
      <c r="BL226" s="2">
        <v>3.5903582999999899E-2</v>
      </c>
      <c r="BM226" s="2">
        <v>3.5903582999999899E-2</v>
      </c>
      <c r="BN226" s="2">
        <v>1.6482926999999901E-2</v>
      </c>
      <c r="BO226" s="2">
        <v>0.238783778999999</v>
      </c>
      <c r="BP226" s="2">
        <v>0.15867292099999999</v>
      </c>
      <c r="BQ226" s="2">
        <v>0.15867292099999999</v>
      </c>
      <c r="BR226" s="2">
        <v>0.18056576799999999</v>
      </c>
      <c r="BS226" s="2">
        <v>0.21254435599999999</v>
      </c>
      <c r="BT226" s="2">
        <v>2.4852400000000002E-4</v>
      </c>
      <c r="BU226" s="2">
        <v>2.4852400000000002E-4</v>
      </c>
      <c r="BV226" s="2">
        <v>6.08156E-4</v>
      </c>
      <c r="BW226" s="2">
        <v>4.3591369999999999E-3</v>
      </c>
      <c r="BX226" s="2">
        <v>141.384262628134</v>
      </c>
      <c r="BY226" s="2">
        <v>0</v>
      </c>
      <c r="BZ226" s="2">
        <v>0</v>
      </c>
      <c r="CA226" s="2">
        <v>0</v>
      </c>
      <c r="CB226" s="2">
        <v>7246580.68653672</v>
      </c>
      <c r="CC226" s="2">
        <v>0</v>
      </c>
      <c r="CD226" s="2">
        <v>0</v>
      </c>
      <c r="CE226" s="2">
        <v>0</v>
      </c>
      <c r="CG226" s="2">
        <f t="shared" si="27"/>
        <v>1891553.9403551095</v>
      </c>
      <c r="CH226" s="2">
        <f t="shared" si="28"/>
        <v>7246580.68653672</v>
      </c>
      <c r="CI226" s="2">
        <f t="shared" si="29"/>
        <v>578339.68615563912</v>
      </c>
      <c r="CJ226" s="2">
        <f t="shared" si="30"/>
        <v>64.153077301517754</v>
      </c>
      <c r="CK226" s="2">
        <f t="shared" si="31"/>
        <v>1.3788457477305999E-2</v>
      </c>
      <c r="CL226" s="2">
        <f t="shared" si="32"/>
        <v>65.883399125902443</v>
      </c>
      <c r="CM226" s="2">
        <f t="shared" si="33"/>
        <v>66.284230033844764</v>
      </c>
      <c r="CN226" s="2">
        <f t="shared" si="34"/>
        <v>578328.65538965724</v>
      </c>
    </row>
    <row r="227" spans="1:92" x14ac:dyDescent="0.45">
      <c r="A227" s="2">
        <v>301</v>
      </c>
      <c r="B227" s="2" t="s">
        <v>149</v>
      </c>
      <c r="C227" s="2">
        <v>2</v>
      </c>
      <c r="D227" s="2">
        <v>2023</v>
      </c>
      <c r="E227" s="2">
        <v>2021</v>
      </c>
      <c r="F227" s="2">
        <v>0.22479240765023301</v>
      </c>
      <c r="G227" s="20">
        <v>2.4677179286269402E-5</v>
      </c>
      <c r="H227" s="2">
        <v>0.17962719969889601</v>
      </c>
      <c r="I227" s="2">
        <v>0.59555571547158304</v>
      </c>
      <c r="J227" s="2">
        <v>273.517928872445</v>
      </c>
      <c r="K227" s="2">
        <v>138.843052973022</v>
      </c>
      <c r="L227" s="2">
        <v>111.123316548031</v>
      </c>
      <c r="M227" s="2">
        <v>87.666471370780599</v>
      </c>
      <c r="N227" s="2">
        <v>51389.115305671097</v>
      </c>
      <c r="O227" s="2">
        <v>11.152298089591801</v>
      </c>
      <c r="P227" s="2">
        <v>101428.478833699</v>
      </c>
      <c r="Q227" s="2">
        <v>426267.16248359502</v>
      </c>
      <c r="R227" s="2">
        <v>62747005.906209096</v>
      </c>
      <c r="S227" s="2">
        <v>62747005.906209096</v>
      </c>
      <c r="T227" s="2">
        <v>1</v>
      </c>
      <c r="U227" s="2">
        <v>4.0000000000000001E-3</v>
      </c>
      <c r="V227" s="2">
        <v>32135.1182933901</v>
      </c>
      <c r="W227" s="2">
        <v>4.0000000000000001E-3</v>
      </c>
      <c r="X227" s="2">
        <v>8.6952954363949999</v>
      </c>
      <c r="Y227" s="2">
        <v>8.6952954363949999</v>
      </c>
      <c r="Z227" s="2">
        <v>8.3354281189858899</v>
      </c>
      <c r="AA227" s="2">
        <v>5.8522818850593898</v>
      </c>
      <c r="AB227" s="2">
        <v>134.67487589942201</v>
      </c>
      <c r="AC227" s="2">
        <v>0</v>
      </c>
      <c r="AD227" s="2">
        <v>0</v>
      </c>
      <c r="AE227" s="2">
        <v>0</v>
      </c>
      <c r="AF227" s="2">
        <v>6970028.8718781304</v>
      </c>
      <c r="AG227" s="2">
        <v>0</v>
      </c>
      <c r="AH227" s="2">
        <v>0</v>
      </c>
      <c r="AI227" s="2">
        <v>0</v>
      </c>
      <c r="AJ227" s="2">
        <v>130.14775753662701</v>
      </c>
      <c r="AK227" s="2">
        <v>130.14775753662701</v>
      </c>
      <c r="AL227" s="2">
        <v>102.787888429045</v>
      </c>
      <c r="AM227" s="2">
        <v>81.814189485721201</v>
      </c>
      <c r="AN227" s="2">
        <v>138.843052973022</v>
      </c>
      <c r="AO227" s="2">
        <v>138.843052973022</v>
      </c>
      <c r="AP227" s="2">
        <v>111.123316548031</v>
      </c>
      <c r="AQ227" s="2">
        <v>87.666471370780599</v>
      </c>
      <c r="AR227" s="2">
        <v>14105050.530500101</v>
      </c>
      <c r="AS227" s="2">
        <v>1548.4191144241299</v>
      </c>
      <c r="AT227" s="2">
        <v>11271068.9604224</v>
      </c>
      <c r="AU227" s="2">
        <v>37369337.996172003</v>
      </c>
      <c r="AV227" s="2">
        <v>1.06699106430029</v>
      </c>
      <c r="AW227" s="2">
        <v>1.06699106430029</v>
      </c>
      <c r="AX227" s="2">
        <v>1.08127767220996</v>
      </c>
      <c r="AY227" s="2">
        <v>1.07171353937596</v>
      </c>
      <c r="AZ227" s="2">
        <v>1.16382775807425</v>
      </c>
      <c r="BA227" s="2">
        <v>1.16382775807425</v>
      </c>
      <c r="BB227" s="2">
        <v>1.1343119329822</v>
      </c>
      <c r="BC227" s="2">
        <v>1.20236047921447</v>
      </c>
      <c r="BD227" s="2">
        <v>1.06696729413855</v>
      </c>
      <c r="BE227" s="2">
        <v>1.06696729413855</v>
      </c>
      <c r="BF227" s="2">
        <v>1.08124455673746</v>
      </c>
      <c r="BG227" s="2">
        <v>1.0711741228593199</v>
      </c>
      <c r="BH227" s="2">
        <v>0.15866170499999999</v>
      </c>
      <c r="BI227" s="2">
        <v>0.15866170499999999</v>
      </c>
      <c r="BJ227" s="2">
        <v>0.180514759</v>
      </c>
      <c r="BK227" s="2">
        <v>0.21282462199999999</v>
      </c>
      <c r="BL227" s="2">
        <v>3.5903582999999899E-2</v>
      </c>
      <c r="BM227" s="2">
        <v>3.5903582999999899E-2</v>
      </c>
      <c r="BN227" s="2">
        <v>1.6482926999999901E-2</v>
      </c>
      <c r="BO227" s="2">
        <v>0.238783778999999</v>
      </c>
      <c r="BP227" s="2">
        <v>0.15867292099999999</v>
      </c>
      <c r="BQ227" s="2">
        <v>0.15867292099999999</v>
      </c>
      <c r="BR227" s="2">
        <v>0.18056576799999999</v>
      </c>
      <c r="BS227" s="2">
        <v>0.21254435599999999</v>
      </c>
      <c r="BT227" s="2">
        <v>2.4852400000000002E-4</v>
      </c>
      <c r="BU227" s="2">
        <v>2.4852400000000002E-4</v>
      </c>
      <c r="BV227" s="2">
        <v>6.08156E-4</v>
      </c>
      <c r="BW227" s="2">
        <v>4.3591369999999999E-3</v>
      </c>
      <c r="BX227" s="2">
        <v>136.524747819613</v>
      </c>
      <c r="BY227" s="2">
        <v>0</v>
      </c>
      <c r="BZ227" s="2">
        <v>0</v>
      </c>
      <c r="CA227" s="2">
        <v>0</v>
      </c>
      <c r="CB227" s="2">
        <v>7006786.1603535097</v>
      </c>
      <c r="CC227" s="2">
        <v>0</v>
      </c>
      <c r="CD227" s="2">
        <v>0</v>
      </c>
      <c r="CE227" s="2">
        <v>0</v>
      </c>
      <c r="CG227" s="2">
        <f t="shared" si="27"/>
        <v>1898765.6214807953</v>
      </c>
      <c r="CH227" s="2">
        <f t="shared" si="28"/>
        <v>7006786.1603535097</v>
      </c>
      <c r="CI227" s="2">
        <f t="shared" si="29"/>
        <v>579095.90892105468</v>
      </c>
      <c r="CJ227" s="2">
        <f t="shared" si="30"/>
        <v>64.236394132088876</v>
      </c>
      <c r="CK227" s="2">
        <f t="shared" si="31"/>
        <v>1.394037261198975E-2</v>
      </c>
      <c r="CL227" s="2">
        <f t="shared" si="32"/>
        <v>65.969742330861138</v>
      </c>
      <c r="CM227" s="2">
        <f t="shared" si="33"/>
        <v>66.370908911420017</v>
      </c>
      <c r="CN227" s="2">
        <f t="shared" si="34"/>
        <v>579084.7566229651</v>
      </c>
    </row>
    <row r="228" spans="1:92" x14ac:dyDescent="0.45">
      <c r="A228" s="2">
        <v>323</v>
      </c>
      <c r="B228" s="2" t="s">
        <v>149</v>
      </c>
      <c r="C228" s="2">
        <v>2</v>
      </c>
      <c r="D228" s="2">
        <v>2024</v>
      </c>
      <c r="E228" s="2">
        <v>2022</v>
      </c>
      <c r="F228" s="2">
        <v>0.123848244902801</v>
      </c>
      <c r="G228" s="20">
        <v>6.7810337077726804E-5</v>
      </c>
      <c r="H228" s="2">
        <v>0.199509982693923</v>
      </c>
      <c r="I228" s="2">
        <v>0.67657396206619702</v>
      </c>
      <c r="J228" s="2">
        <v>149.47968662364701</v>
      </c>
      <c r="K228" s="2">
        <v>149.47968662364701</v>
      </c>
      <c r="L228" s="2">
        <v>121.755441025281</v>
      </c>
      <c r="M228" s="2">
        <v>98.294566878262899</v>
      </c>
      <c r="N228" s="2">
        <v>51400.844454238701</v>
      </c>
      <c r="O228" s="2">
        <v>28.143382986632002</v>
      </c>
      <c r="P228" s="2">
        <v>101657.36047313899</v>
      </c>
      <c r="Q228" s="2">
        <v>427020.12454120402</v>
      </c>
      <c r="R228" s="2">
        <v>62038683.933232501</v>
      </c>
      <c r="S228" s="2">
        <v>62038683.933232501</v>
      </c>
      <c r="T228" s="2">
        <v>1</v>
      </c>
      <c r="U228" s="2">
        <v>4.0000000000000001E-3</v>
      </c>
      <c r="V228" s="2">
        <v>32513.400136086599</v>
      </c>
      <c r="W228" s="2">
        <v>4.0000000000000001E-3</v>
      </c>
      <c r="X228" s="2">
        <v>8.7187367936754896</v>
      </c>
      <c r="Y228" s="2">
        <v>8.7187367936754896</v>
      </c>
      <c r="Z228" s="2">
        <v>8.3543603028907807</v>
      </c>
      <c r="AA228" s="2">
        <v>5.8671850991967203</v>
      </c>
      <c r="AB228" s="2">
        <v>10.613192293345</v>
      </c>
      <c r="AC228" s="2">
        <v>10.613192293345</v>
      </c>
      <c r="AD228" s="2">
        <v>10.613192293345</v>
      </c>
      <c r="AE228" s="2">
        <v>10.613192293345</v>
      </c>
      <c r="AF228" s="2">
        <v>545402.56252396805</v>
      </c>
      <c r="AG228" s="2">
        <v>118.36148413754201</v>
      </c>
      <c r="AH228" s="2">
        <v>1076479.9498835299</v>
      </c>
      <c r="AI228" s="2">
        <v>4524055.3637769502</v>
      </c>
      <c r="AJ228" s="2">
        <v>130.14775753662701</v>
      </c>
      <c r="AK228" s="2">
        <v>130.14775753662701</v>
      </c>
      <c r="AL228" s="2">
        <v>102.787888429045</v>
      </c>
      <c r="AM228" s="2">
        <v>81.814189485721201</v>
      </c>
      <c r="AN228" s="2">
        <v>138.866494330302</v>
      </c>
      <c r="AO228" s="2">
        <v>138.866494330302</v>
      </c>
      <c r="AP228" s="2">
        <v>111.14224873193599</v>
      </c>
      <c r="AQ228" s="2">
        <v>87.681374584917904</v>
      </c>
      <c r="AR228" s="2">
        <v>7683382.1212104596</v>
      </c>
      <c r="AS228" s="2">
        <v>4206.8640693710504</v>
      </c>
      <c r="AT228" s="2">
        <v>12377336.757873001</v>
      </c>
      <c r="AU228" s="2">
        <v>41973758.1900796</v>
      </c>
      <c r="AV228" s="2">
        <v>1.0670227234670799</v>
      </c>
      <c r="AW228" s="2">
        <v>1.0670227234670799</v>
      </c>
      <c r="AX228" s="2">
        <v>1.0815948710794501</v>
      </c>
      <c r="AY228" s="2">
        <v>1.0719596403224101</v>
      </c>
      <c r="AZ228" s="2">
        <v>1.1638622905256799</v>
      </c>
      <c r="BA228" s="2">
        <v>1.1638622905256799</v>
      </c>
      <c r="BB228" s="2">
        <v>1.1346446897495299</v>
      </c>
      <c r="BC228" s="2">
        <v>1.2026365810281101</v>
      </c>
      <c r="BD228" s="2">
        <v>1.0669989526000501</v>
      </c>
      <c r="BE228" s="2">
        <v>1.0669989526000501</v>
      </c>
      <c r="BF228" s="2">
        <v>1.0815617458923401</v>
      </c>
      <c r="BG228" s="2">
        <v>1.07142009993787</v>
      </c>
      <c r="BH228" s="2">
        <v>0.15866170499999999</v>
      </c>
      <c r="BI228" s="2">
        <v>0.15866170499999999</v>
      </c>
      <c r="BJ228" s="2">
        <v>0.180514759</v>
      </c>
      <c r="BK228" s="2">
        <v>0.21282462199999999</v>
      </c>
      <c r="BL228" s="2">
        <v>3.5903582999999899E-2</v>
      </c>
      <c r="BM228" s="2">
        <v>3.5903582999999899E-2</v>
      </c>
      <c r="BN228" s="2">
        <v>1.6482926999999901E-2</v>
      </c>
      <c r="BO228" s="2">
        <v>0.238783778999999</v>
      </c>
      <c r="BP228" s="2">
        <v>0.15867292099999999</v>
      </c>
      <c r="BQ228" s="2">
        <v>0.15867292099999999</v>
      </c>
      <c r="BR228" s="2">
        <v>0.18056576799999999</v>
      </c>
      <c r="BS228" s="2">
        <v>0.21254435599999999</v>
      </c>
      <c r="BT228" s="2">
        <v>2.4852400000000002E-4</v>
      </c>
      <c r="BU228" s="2">
        <v>2.4852400000000002E-4</v>
      </c>
      <c r="BV228" s="2">
        <v>6.08156E-4</v>
      </c>
      <c r="BW228" s="2">
        <v>4.3591369999999999E-3</v>
      </c>
      <c r="BX228" s="2">
        <v>10.613192293345</v>
      </c>
      <c r="BY228" s="2">
        <v>10.613192293345</v>
      </c>
      <c r="BZ228" s="2">
        <v>10.613192293345</v>
      </c>
      <c r="CA228" s="2">
        <v>10.613192293345</v>
      </c>
      <c r="CB228" s="2">
        <v>545402.56252396805</v>
      </c>
      <c r="CC228" s="2">
        <v>118.36148413754201</v>
      </c>
      <c r="CD228" s="2">
        <v>1076479.9498835299</v>
      </c>
      <c r="CE228" s="2">
        <v>4524055.3637769502</v>
      </c>
      <c r="CG228" s="2">
        <f t="shared" si="27"/>
        <v>1908044.8880751366</v>
      </c>
      <c r="CH228" s="2">
        <f t="shared" si="28"/>
        <v>6146056.237668586</v>
      </c>
      <c r="CI228" s="2">
        <f t="shared" si="29"/>
        <v>580106.47285156837</v>
      </c>
      <c r="CJ228" s="2">
        <f t="shared" si="30"/>
        <v>64.251055567798375</v>
      </c>
      <c r="CK228" s="2">
        <f t="shared" si="31"/>
        <v>3.5179228733290005E-2</v>
      </c>
      <c r="CL228" s="2">
        <f t="shared" si="32"/>
        <v>66.118608437813975</v>
      </c>
      <c r="CM228" s="2">
        <f t="shared" si="33"/>
        <v>66.488147067528843</v>
      </c>
      <c r="CN228" s="2">
        <f t="shared" si="34"/>
        <v>580078.32946858171</v>
      </c>
    </row>
    <row r="229" spans="1:92" x14ac:dyDescent="0.45">
      <c r="A229" s="2">
        <v>345</v>
      </c>
      <c r="B229" s="2" t="s">
        <v>149</v>
      </c>
      <c r="C229" s="2">
        <v>2</v>
      </c>
      <c r="D229" s="2">
        <v>2025</v>
      </c>
      <c r="E229" s="2">
        <v>2023</v>
      </c>
      <c r="F229" s="2">
        <v>0.12379749655073501</v>
      </c>
      <c r="G229" s="20">
        <v>6.7758948065385594E-5</v>
      </c>
      <c r="H229" s="2">
        <v>0.19950460852777399</v>
      </c>
      <c r="I229" s="2">
        <v>0.67663013597342403</v>
      </c>
      <c r="J229" s="2">
        <v>149.57257792251099</v>
      </c>
      <c r="K229" s="2">
        <v>149.57257792251099</v>
      </c>
      <c r="L229" s="2">
        <v>121.876816156587</v>
      </c>
      <c r="M229" s="2">
        <v>98.403472357028804</v>
      </c>
      <c r="N229" s="2">
        <v>51466.032280467603</v>
      </c>
      <c r="O229" s="2">
        <v>28.169262752373001</v>
      </c>
      <c r="P229" s="2">
        <v>101787.075455703</v>
      </c>
      <c r="Q229" s="2">
        <v>427564.57709260599</v>
      </c>
      <c r="R229" s="2">
        <v>62181444.198089302</v>
      </c>
      <c r="S229" s="2">
        <v>62181444.198089302</v>
      </c>
      <c r="T229" s="2">
        <v>1</v>
      </c>
      <c r="U229" s="2">
        <v>4.0000000000000001E-3</v>
      </c>
      <c r="V229" s="2">
        <v>32896.134962313699</v>
      </c>
      <c r="W229" s="2">
        <v>4.0000000000000001E-3</v>
      </c>
      <c r="X229" s="2">
        <v>8.7228571632389702</v>
      </c>
      <c r="Y229" s="2">
        <v>8.7228571632389702</v>
      </c>
      <c r="Z229" s="2">
        <v>8.3869645048972004</v>
      </c>
      <c r="AA229" s="2">
        <v>5.8873196486627801</v>
      </c>
      <c r="AB229" s="2">
        <v>10.7019632226448</v>
      </c>
      <c r="AC229" s="2">
        <v>10.7019632226448</v>
      </c>
      <c r="AD229" s="2">
        <v>10.7019632226448</v>
      </c>
      <c r="AE229" s="2">
        <v>10.7019632226448</v>
      </c>
      <c r="AF229" s="2">
        <v>550089.94696215296</v>
      </c>
      <c r="AG229" s="2">
        <v>301.18944968374501</v>
      </c>
      <c r="AH229" s="2">
        <v>1087933.33309468</v>
      </c>
      <c r="AI229" s="2">
        <v>4569953.6681692097</v>
      </c>
      <c r="AJ229" s="2">
        <v>130.14775753662701</v>
      </c>
      <c r="AK229" s="2">
        <v>130.14775753662701</v>
      </c>
      <c r="AL229" s="2">
        <v>102.787888429045</v>
      </c>
      <c r="AM229" s="2">
        <v>81.814189485721201</v>
      </c>
      <c r="AN229" s="2">
        <v>138.870614699866</v>
      </c>
      <c r="AO229" s="2">
        <v>138.870614699866</v>
      </c>
      <c r="AP229" s="2">
        <v>111.17485293394201</v>
      </c>
      <c r="AQ229" s="2">
        <v>87.701509134383898</v>
      </c>
      <c r="AR229" s="2">
        <v>7697907.1236327104</v>
      </c>
      <c r="AS229" s="2">
        <v>4213.3492480490104</v>
      </c>
      <c r="AT229" s="2">
        <v>12405484.6824314</v>
      </c>
      <c r="AU229" s="2">
        <v>42073839.042777002</v>
      </c>
      <c r="AV229" s="2">
        <v>1.0671986426769799</v>
      </c>
      <c r="AW229" s="2">
        <v>1.0671986426769799</v>
      </c>
      <c r="AX229" s="2">
        <v>1.0817742863002899</v>
      </c>
      <c r="AY229" s="2">
        <v>1.0721373182504399</v>
      </c>
      <c r="AZ229" s="2">
        <v>1.16405417559998</v>
      </c>
      <c r="BA229" s="2">
        <v>1.16405417559998</v>
      </c>
      <c r="BB229" s="2">
        <v>1.1348329048872201</v>
      </c>
      <c r="BC229" s="2">
        <v>1.20283591873434</v>
      </c>
      <c r="BD229" s="2">
        <v>1.0671748678908599</v>
      </c>
      <c r="BE229" s="2">
        <v>1.0671748678908599</v>
      </c>
      <c r="BF229" s="2">
        <v>1.08174115561837</v>
      </c>
      <c r="BG229" s="2">
        <v>1.07159768843676</v>
      </c>
      <c r="BH229" s="2">
        <v>0.15866170499999999</v>
      </c>
      <c r="BI229" s="2">
        <v>0.15866170499999999</v>
      </c>
      <c r="BJ229" s="2">
        <v>0.180514759</v>
      </c>
      <c r="BK229" s="2">
        <v>0.21282462199999999</v>
      </c>
      <c r="BL229" s="2">
        <v>3.5903582999999899E-2</v>
      </c>
      <c r="BM229" s="2">
        <v>3.5903582999999899E-2</v>
      </c>
      <c r="BN229" s="2">
        <v>1.6482926999999901E-2</v>
      </c>
      <c r="BO229" s="2">
        <v>0.238783778999999</v>
      </c>
      <c r="BP229" s="2">
        <v>0.15867292099999999</v>
      </c>
      <c r="BQ229" s="2">
        <v>0.15867292099999999</v>
      </c>
      <c r="BR229" s="2">
        <v>0.18056576799999999</v>
      </c>
      <c r="BS229" s="2">
        <v>0.21254435599999999</v>
      </c>
      <c r="BT229" s="2">
        <v>2.4852400000000002E-4</v>
      </c>
      <c r="BU229" s="2">
        <v>2.4852400000000002E-4</v>
      </c>
      <c r="BV229" s="2">
        <v>6.08156E-4</v>
      </c>
      <c r="BW229" s="2">
        <v>4.3591369999999999E-3</v>
      </c>
      <c r="BX229" s="2">
        <v>10.7019632226448</v>
      </c>
      <c r="BY229" s="2">
        <v>10.7019632226448</v>
      </c>
      <c r="BZ229" s="2">
        <v>10.7019632226448</v>
      </c>
      <c r="CA229" s="2">
        <v>10.7019632226448</v>
      </c>
      <c r="CB229" s="2">
        <v>550089.94696215296</v>
      </c>
      <c r="CC229" s="2">
        <v>301.18944968374501</v>
      </c>
      <c r="CD229" s="2">
        <v>1087933.33309468</v>
      </c>
      <c r="CE229" s="2">
        <v>4569953.6681692097</v>
      </c>
      <c r="CG229" s="2">
        <f t="shared" si="27"/>
        <v>1915112.0490043506</v>
      </c>
      <c r="CH229" s="2">
        <f t="shared" si="28"/>
        <v>6208278.1376757268</v>
      </c>
      <c r="CI229" s="2">
        <f t="shared" si="29"/>
        <v>580845.85409152904</v>
      </c>
      <c r="CJ229" s="2">
        <f t="shared" si="30"/>
        <v>64.332540350584509</v>
      </c>
      <c r="CK229" s="2">
        <f t="shared" si="31"/>
        <v>3.5211578440466254E-2</v>
      </c>
      <c r="CL229" s="2">
        <f t="shared" si="32"/>
        <v>66.202975906148296</v>
      </c>
      <c r="CM229" s="2">
        <f t="shared" si="33"/>
        <v>66.572919749724562</v>
      </c>
      <c r="CN229" s="2">
        <f t="shared" si="34"/>
        <v>580817.68482877663</v>
      </c>
    </row>
    <row r="230" spans="1:92" x14ac:dyDescent="0.45">
      <c r="A230" s="2">
        <v>367</v>
      </c>
      <c r="B230" s="2" t="s">
        <v>149</v>
      </c>
      <c r="C230" s="2">
        <v>2</v>
      </c>
      <c r="D230" s="2">
        <v>2026</v>
      </c>
      <c r="E230" s="2">
        <v>2024</v>
      </c>
      <c r="F230" s="2">
        <v>0.123772440765314</v>
      </c>
      <c r="G230" s="20">
        <v>6.7744016809156396E-5</v>
      </c>
      <c r="H230" s="2">
        <v>0.19948785374556999</v>
      </c>
      <c r="I230" s="2">
        <v>0.67667196147230602</v>
      </c>
      <c r="J230" s="2">
        <v>149.67218761262399</v>
      </c>
      <c r="K230" s="2">
        <v>149.67218761262399</v>
      </c>
      <c r="L230" s="2">
        <v>121.971972067728</v>
      </c>
      <c r="M230" s="2">
        <v>98.494723132137594</v>
      </c>
      <c r="N230" s="2">
        <v>51531.636484328897</v>
      </c>
      <c r="O230" s="2">
        <v>28.204663547169901</v>
      </c>
      <c r="P230" s="2">
        <v>101917.20333934099</v>
      </c>
      <c r="Q230" s="2">
        <v>428110.91772530501</v>
      </c>
      <c r="R230" s="2">
        <v>62314782.8076884</v>
      </c>
      <c r="S230" s="2">
        <v>62314782.8076884</v>
      </c>
      <c r="T230" s="2">
        <v>1</v>
      </c>
      <c r="U230" s="2">
        <v>4.0000000000000001E-3</v>
      </c>
      <c r="V230" s="2">
        <v>33283.375190824001</v>
      </c>
      <c r="W230" s="2">
        <v>4.0000000000000001E-3</v>
      </c>
      <c r="X230" s="2">
        <v>8.7457526539145203</v>
      </c>
      <c r="Y230" s="2">
        <v>8.7457526539145203</v>
      </c>
      <c r="Z230" s="2">
        <v>8.4054062165997898</v>
      </c>
      <c r="AA230" s="2">
        <v>5.9018562243334802</v>
      </c>
      <c r="AB230" s="2">
        <v>10.7786774220829</v>
      </c>
      <c r="AC230" s="2">
        <v>10.7786774220829</v>
      </c>
      <c r="AD230" s="2">
        <v>10.7786774220829</v>
      </c>
      <c r="AE230" s="2">
        <v>10.7786774220829</v>
      </c>
      <c r="AF230" s="2">
        <v>554735.76014566806</v>
      </c>
      <c r="AG230" s="2">
        <v>303.62739642572501</v>
      </c>
      <c r="AH230" s="2">
        <v>1097130.0520742401</v>
      </c>
      <c r="AI230" s="2">
        <v>4608580.6535905199</v>
      </c>
      <c r="AJ230" s="2">
        <v>130.14775753662701</v>
      </c>
      <c r="AK230" s="2">
        <v>130.14775753662701</v>
      </c>
      <c r="AL230" s="2">
        <v>102.787888429045</v>
      </c>
      <c r="AM230" s="2">
        <v>81.814189485721201</v>
      </c>
      <c r="AN230" s="2">
        <v>138.89351019054101</v>
      </c>
      <c r="AO230" s="2">
        <v>138.89351019054101</v>
      </c>
      <c r="AP230" s="2">
        <v>111.193294645645</v>
      </c>
      <c r="AQ230" s="2">
        <v>87.716045710054601</v>
      </c>
      <c r="AR230" s="2">
        <v>7712852.76386806</v>
      </c>
      <c r="AS230" s="2">
        <v>4221.4536939829704</v>
      </c>
      <c r="AT230" s="2">
        <v>12431042.278927101</v>
      </c>
      <c r="AU230" s="2">
        <v>42166666.3111993</v>
      </c>
      <c r="AV230" s="2">
        <v>1.0673754904510899</v>
      </c>
      <c r="AW230" s="2">
        <v>1.0673754904510899</v>
      </c>
      <c r="AX230" s="2">
        <v>1.08195407307299</v>
      </c>
      <c r="AY230" s="2">
        <v>1.07231541481779</v>
      </c>
      <c r="AZ230" s="2">
        <v>1.1642470735120201</v>
      </c>
      <c r="BA230" s="2">
        <v>1.1642470735120201</v>
      </c>
      <c r="BB230" s="2">
        <v>1.13502150980056</v>
      </c>
      <c r="BC230" s="2">
        <v>1.2030357261140301</v>
      </c>
      <c r="BD230" s="2">
        <v>1.0673517117252</v>
      </c>
      <c r="BE230" s="2">
        <v>1.0673517117252</v>
      </c>
      <c r="BF230" s="2">
        <v>1.0819209368848699</v>
      </c>
      <c r="BG230" s="2">
        <v>1.0717756953642701</v>
      </c>
      <c r="BH230" s="2">
        <v>0.15866170499999999</v>
      </c>
      <c r="BI230" s="2">
        <v>0.15866170499999999</v>
      </c>
      <c r="BJ230" s="2">
        <v>0.180514759</v>
      </c>
      <c r="BK230" s="2">
        <v>0.21282462199999999</v>
      </c>
      <c r="BL230" s="2">
        <v>3.5903582999999899E-2</v>
      </c>
      <c r="BM230" s="2">
        <v>3.5903582999999899E-2</v>
      </c>
      <c r="BN230" s="2">
        <v>1.6482926999999901E-2</v>
      </c>
      <c r="BO230" s="2">
        <v>0.238783778999999</v>
      </c>
      <c r="BP230" s="2">
        <v>0.15867292099999999</v>
      </c>
      <c r="BQ230" s="2">
        <v>0.15867292099999999</v>
      </c>
      <c r="BR230" s="2">
        <v>0.18056576799999999</v>
      </c>
      <c r="BS230" s="2">
        <v>0.21254435599999999</v>
      </c>
      <c r="BT230" s="2">
        <v>2.4852400000000002E-4</v>
      </c>
      <c r="BU230" s="2">
        <v>2.4852400000000002E-4</v>
      </c>
      <c r="BV230" s="2">
        <v>6.08156E-4</v>
      </c>
      <c r="BW230" s="2">
        <v>4.3591369999999999E-3</v>
      </c>
      <c r="BX230" s="2">
        <v>10.7786774220829</v>
      </c>
      <c r="BY230" s="2">
        <v>10.7786774220829</v>
      </c>
      <c r="BZ230" s="2">
        <v>10.7786774220829</v>
      </c>
      <c r="CA230" s="2">
        <v>10.7786774220829</v>
      </c>
      <c r="CB230" s="2">
        <v>554735.76014566806</v>
      </c>
      <c r="CC230" s="2">
        <v>303.62739642572501</v>
      </c>
      <c r="CD230" s="2">
        <v>1097130.0520742401</v>
      </c>
      <c r="CE230" s="2">
        <v>4608580.6535905199</v>
      </c>
      <c r="CG230" s="2">
        <f t="shared" si="27"/>
        <v>1922212.5535081988</v>
      </c>
      <c r="CH230" s="2">
        <f t="shared" si="28"/>
        <v>6260750.0932068536</v>
      </c>
      <c r="CI230" s="2">
        <f t="shared" si="29"/>
        <v>581587.96221252205</v>
      </c>
      <c r="CJ230" s="2">
        <f t="shared" si="30"/>
        <v>64.414545605411121</v>
      </c>
      <c r="CK230" s="2">
        <f t="shared" si="31"/>
        <v>3.5255829433962375E-2</v>
      </c>
      <c r="CL230" s="2">
        <f t="shared" si="32"/>
        <v>66.287611928026664</v>
      </c>
      <c r="CM230" s="2">
        <f t="shared" si="33"/>
        <v>66.657986411102371</v>
      </c>
      <c r="CN230" s="2">
        <f t="shared" si="34"/>
        <v>581559.75754897494</v>
      </c>
    </row>
    <row r="231" spans="1:92" x14ac:dyDescent="0.45">
      <c r="A231" s="2">
        <v>389</v>
      </c>
      <c r="B231" s="2" t="s">
        <v>149</v>
      </c>
      <c r="C231" s="2">
        <v>2</v>
      </c>
      <c r="D231" s="2">
        <v>2027</v>
      </c>
      <c r="E231" s="2">
        <v>2025</v>
      </c>
      <c r="F231" s="2">
        <v>0.12369361054389701</v>
      </c>
      <c r="G231" s="20">
        <v>6.7696764158551497E-5</v>
      </c>
      <c r="H231" s="2">
        <v>0.199434872218758</v>
      </c>
      <c r="I231" s="2">
        <v>0.67680382047318499</v>
      </c>
      <c r="J231" s="2">
        <v>149.93418743492501</v>
      </c>
      <c r="K231" s="2">
        <v>149.93418743492501</v>
      </c>
      <c r="L231" s="2">
        <v>122.229435451537</v>
      </c>
      <c r="M231" s="2">
        <v>98.7482774395219</v>
      </c>
      <c r="N231" s="2">
        <v>51595.439898290999</v>
      </c>
      <c r="O231" s="2">
        <v>28.237871876265999</v>
      </c>
      <c r="P231" s="2">
        <v>102044.597449472</v>
      </c>
      <c r="Q231" s="2">
        <v>428645.23119036102</v>
      </c>
      <c r="R231" s="2">
        <v>62540985.9287147</v>
      </c>
      <c r="S231" s="2">
        <v>62540985.9287147</v>
      </c>
      <c r="T231" s="2">
        <v>1</v>
      </c>
      <c r="U231" s="2">
        <v>4.0000000000000001E-3</v>
      </c>
      <c r="V231" s="2">
        <v>33675.173857422698</v>
      </c>
      <c r="W231" s="2">
        <v>4.0000000000000001E-3</v>
      </c>
      <c r="X231" s="2">
        <v>8.7687689951398706</v>
      </c>
      <c r="Y231" s="2">
        <v>8.7687689951398706</v>
      </c>
      <c r="Z231" s="2">
        <v>8.4238861193328702</v>
      </c>
      <c r="AA231" s="2">
        <v>5.9164270506418699</v>
      </c>
      <c r="AB231" s="2">
        <v>11.0176609031588</v>
      </c>
      <c r="AC231" s="2">
        <v>11.0176609031588</v>
      </c>
      <c r="AD231" s="2">
        <v>11.0176609031588</v>
      </c>
      <c r="AE231" s="2">
        <v>11.0176609031588</v>
      </c>
      <c r="AF231" s="2">
        <v>567758.09656918398</v>
      </c>
      <c r="AG231" s="2">
        <v>310.749418850403</v>
      </c>
      <c r="AH231" s="2">
        <v>1122889.18659115</v>
      </c>
      <c r="AI231" s="2">
        <v>4716780.9204375399</v>
      </c>
      <c r="AJ231" s="2">
        <v>130.14775753662701</v>
      </c>
      <c r="AK231" s="2">
        <v>130.14775753662701</v>
      </c>
      <c r="AL231" s="2">
        <v>102.787888429045</v>
      </c>
      <c r="AM231" s="2">
        <v>81.814189485721201</v>
      </c>
      <c r="AN231" s="2">
        <v>138.916526531767</v>
      </c>
      <c r="AO231" s="2">
        <v>138.916526531767</v>
      </c>
      <c r="AP231" s="2">
        <v>111.211774548378</v>
      </c>
      <c r="AQ231" s="2">
        <v>87.730616536363002</v>
      </c>
      <c r="AR231" s="2">
        <v>7735920.3564978102</v>
      </c>
      <c r="AS231" s="2">
        <v>4233.8223746594904</v>
      </c>
      <c r="AT231" s="2">
        <v>12472853.5371284</v>
      </c>
      <c r="AU231" s="2">
        <v>42327978.2127138</v>
      </c>
      <c r="AV231" s="2">
        <v>1.0675472933791299</v>
      </c>
      <c r="AW231" s="2">
        <v>1.0675472933791299</v>
      </c>
      <c r="AX231" s="2">
        <v>1.08212988730589</v>
      </c>
      <c r="AY231" s="2">
        <v>1.07248939737782</v>
      </c>
      <c r="AZ231" s="2">
        <v>1.1644344687239101</v>
      </c>
      <c r="BA231" s="2">
        <v>1.1644344687239101</v>
      </c>
      <c r="BB231" s="2">
        <v>1.1352059473298799</v>
      </c>
      <c r="BC231" s="2">
        <v>1.20323091796946</v>
      </c>
      <c r="BD231" s="2">
        <v>1.0675235108258601</v>
      </c>
      <c r="BE231" s="2">
        <v>1.0675235108258601</v>
      </c>
      <c r="BF231" s="2">
        <v>1.08209674573324</v>
      </c>
      <c r="BG231" s="2">
        <v>1.0719495903551299</v>
      </c>
      <c r="BH231" s="2">
        <v>0.15866170499999999</v>
      </c>
      <c r="BI231" s="2">
        <v>0.15866170499999999</v>
      </c>
      <c r="BJ231" s="2">
        <v>0.180514759</v>
      </c>
      <c r="BK231" s="2">
        <v>0.21282462199999999</v>
      </c>
      <c r="BL231" s="2">
        <v>3.5903582999999899E-2</v>
      </c>
      <c r="BM231" s="2">
        <v>3.5903582999999899E-2</v>
      </c>
      <c r="BN231" s="2">
        <v>1.6482926999999901E-2</v>
      </c>
      <c r="BO231" s="2">
        <v>0.238783778999999</v>
      </c>
      <c r="BP231" s="2">
        <v>0.15867292099999999</v>
      </c>
      <c r="BQ231" s="2">
        <v>0.15867292099999999</v>
      </c>
      <c r="BR231" s="2">
        <v>0.18056576799999999</v>
      </c>
      <c r="BS231" s="2">
        <v>0.21254435599999999</v>
      </c>
      <c r="BT231" s="2">
        <v>2.4852400000000002E-4</v>
      </c>
      <c r="BU231" s="2">
        <v>2.4852400000000002E-4</v>
      </c>
      <c r="BV231" s="2">
        <v>6.08156E-4</v>
      </c>
      <c r="BW231" s="2">
        <v>4.3591369999999999E-3</v>
      </c>
      <c r="BX231" s="2">
        <v>11.0176609031588</v>
      </c>
      <c r="BY231" s="2">
        <v>11.0176609031588</v>
      </c>
      <c r="BZ231" s="2">
        <v>11.0176609031588</v>
      </c>
      <c r="CA231" s="2">
        <v>11.0176609031588</v>
      </c>
      <c r="CB231" s="2">
        <v>567758.09656918398</v>
      </c>
      <c r="CC231" s="2">
        <v>310.749418850403</v>
      </c>
      <c r="CD231" s="2">
        <v>1122889.18659115</v>
      </c>
      <c r="CE231" s="2">
        <v>4716780.9204375399</v>
      </c>
      <c r="CG231" s="2">
        <f t="shared" si="27"/>
        <v>1929159.8835204781</v>
      </c>
      <c r="CH231" s="2">
        <f t="shared" si="28"/>
        <v>6407738.9530167244</v>
      </c>
      <c r="CI231" s="2">
        <f t="shared" si="29"/>
        <v>582313.50641000026</v>
      </c>
      <c r="CJ231" s="2">
        <f t="shared" si="30"/>
        <v>64.494299872863749</v>
      </c>
      <c r="CK231" s="2">
        <f t="shared" si="31"/>
        <v>3.5297339845332495E-2</v>
      </c>
      <c r="CL231" s="2">
        <f t="shared" si="32"/>
        <v>66.370469885835448</v>
      </c>
      <c r="CM231" s="2">
        <f t="shared" si="33"/>
        <v>66.741180411111102</v>
      </c>
      <c r="CN231" s="2">
        <f t="shared" si="34"/>
        <v>582285.26853812404</v>
      </c>
    </row>
    <row r="232" spans="1:92" x14ac:dyDescent="0.45">
      <c r="A232" s="2">
        <v>411</v>
      </c>
      <c r="B232" s="2" t="s">
        <v>149</v>
      </c>
      <c r="C232" s="2">
        <v>2</v>
      </c>
      <c r="D232" s="2">
        <v>2028</v>
      </c>
      <c r="E232" s="2">
        <v>2026</v>
      </c>
      <c r="F232" s="2">
        <v>0.123573178414615</v>
      </c>
      <c r="G232" s="20">
        <v>6.7624364344143195E-5</v>
      </c>
      <c r="H232" s="2">
        <v>0.199354014555193</v>
      </c>
      <c r="I232" s="2">
        <v>0.67700518266584697</v>
      </c>
      <c r="J232" s="2">
        <v>150.32255841836599</v>
      </c>
      <c r="K232" s="2">
        <v>150.32255841836599</v>
      </c>
      <c r="L232" s="2">
        <v>122.61351824291</v>
      </c>
      <c r="M232" s="2">
        <v>99.128522899272198</v>
      </c>
      <c r="N232" s="2">
        <v>51657.858402847902</v>
      </c>
      <c r="O232" s="2">
        <v>28.2693209213366</v>
      </c>
      <c r="P232" s="2">
        <v>102169.900531302</v>
      </c>
      <c r="Q232" s="2">
        <v>429170.33720407501</v>
      </c>
      <c r="R232" s="2">
        <v>62840023.516069099</v>
      </c>
      <c r="S232" s="2">
        <v>62840023.516069099</v>
      </c>
      <c r="T232" s="2">
        <v>1</v>
      </c>
      <c r="U232" s="2">
        <v>4.0000000000000001E-3</v>
      </c>
      <c r="V232" s="2">
        <v>34071.584622231698</v>
      </c>
      <c r="W232" s="2">
        <v>4.0000000000000001E-3</v>
      </c>
      <c r="X232" s="2">
        <v>8.79112876096357</v>
      </c>
      <c r="Y232" s="2">
        <v>8.79112876096357</v>
      </c>
      <c r="Z232" s="2">
        <v>8.4419576930884599</v>
      </c>
      <c r="AA232" s="2">
        <v>5.9306612927749196</v>
      </c>
      <c r="AB232" s="2">
        <v>11.383672120776099</v>
      </c>
      <c r="AC232" s="2">
        <v>11.383672120776099</v>
      </c>
      <c r="AD232" s="2">
        <v>11.383672120776099</v>
      </c>
      <c r="AE232" s="2">
        <v>11.383672120776099</v>
      </c>
      <c r="AF232" s="2">
        <v>587345.57072935603</v>
      </c>
      <c r="AG232" s="2">
        <v>321.45067482789801</v>
      </c>
      <c r="AH232" s="2">
        <v>1161642.23906138</v>
      </c>
      <c r="AI232" s="2">
        <v>4879556.7680053702</v>
      </c>
      <c r="AJ232" s="2">
        <v>130.14775753662701</v>
      </c>
      <c r="AK232" s="2">
        <v>130.14775753662701</v>
      </c>
      <c r="AL232" s="2">
        <v>102.787888429045</v>
      </c>
      <c r="AM232" s="2">
        <v>81.814189485721201</v>
      </c>
      <c r="AN232" s="2">
        <v>138.93888629758999</v>
      </c>
      <c r="AO232" s="2">
        <v>138.93888629758999</v>
      </c>
      <c r="AP232" s="2">
        <v>111.229846122133</v>
      </c>
      <c r="AQ232" s="2">
        <v>87.744850778496101</v>
      </c>
      <c r="AR232" s="2">
        <v>7765341.4375298303</v>
      </c>
      <c r="AS232" s="2">
        <v>4249.5166456451898</v>
      </c>
      <c r="AT232" s="2">
        <v>12527410.962671099</v>
      </c>
      <c r="AU232" s="2">
        <v>42543021.599222504</v>
      </c>
      <c r="AV232" s="2">
        <v>1.0677151863507699</v>
      </c>
      <c r="AW232" s="2">
        <v>1.0677151863507699</v>
      </c>
      <c r="AX232" s="2">
        <v>1.0823026279282999</v>
      </c>
      <c r="AY232" s="2">
        <v>1.07266019639029</v>
      </c>
      <c r="AZ232" s="2">
        <v>1.16461759912426</v>
      </c>
      <c r="BA232" s="2">
        <v>1.16461759912426</v>
      </c>
      <c r="BB232" s="2">
        <v>1.1353871604949499</v>
      </c>
      <c r="BC232" s="2">
        <v>1.20342253818787</v>
      </c>
      <c r="BD232" s="2">
        <v>1.06769140005722</v>
      </c>
      <c r="BE232" s="2">
        <v>1.06769140005722</v>
      </c>
      <c r="BF232" s="2">
        <v>1.08226948106525</v>
      </c>
      <c r="BG232" s="2">
        <v>1.07212030340077</v>
      </c>
      <c r="BH232" s="2">
        <v>0.15866170499999999</v>
      </c>
      <c r="BI232" s="2">
        <v>0.15866170499999999</v>
      </c>
      <c r="BJ232" s="2">
        <v>0.180514759</v>
      </c>
      <c r="BK232" s="2">
        <v>0.21282462199999999</v>
      </c>
      <c r="BL232" s="2">
        <v>3.5903582999999899E-2</v>
      </c>
      <c r="BM232" s="2">
        <v>3.5903582999999899E-2</v>
      </c>
      <c r="BN232" s="2">
        <v>1.6482926999999901E-2</v>
      </c>
      <c r="BO232" s="2">
        <v>0.238783778999999</v>
      </c>
      <c r="BP232" s="2">
        <v>0.15867292099999999</v>
      </c>
      <c r="BQ232" s="2">
        <v>0.15867292099999999</v>
      </c>
      <c r="BR232" s="2">
        <v>0.18056576799999999</v>
      </c>
      <c r="BS232" s="2">
        <v>0.21254435599999999</v>
      </c>
      <c r="BT232" s="2">
        <v>2.4852400000000002E-4</v>
      </c>
      <c r="BU232" s="2">
        <v>2.4852400000000002E-4</v>
      </c>
      <c r="BV232" s="2">
        <v>6.08156E-4</v>
      </c>
      <c r="BW232" s="2">
        <v>4.3591369999999999E-3</v>
      </c>
      <c r="BX232" s="2">
        <v>11.383672120776099</v>
      </c>
      <c r="BY232" s="2">
        <v>11.383672120776099</v>
      </c>
      <c r="BZ232" s="2">
        <v>11.383672120776099</v>
      </c>
      <c r="CA232" s="2">
        <v>11.383672120776099</v>
      </c>
      <c r="CB232" s="2">
        <v>587345.57072935603</v>
      </c>
      <c r="CC232" s="2">
        <v>321.45067482789801</v>
      </c>
      <c r="CD232" s="2">
        <v>1161642.23906138</v>
      </c>
      <c r="CE232" s="2">
        <v>4879556.7680053702</v>
      </c>
      <c r="CG232" s="2">
        <f t="shared" si="27"/>
        <v>1935991.0440083295</v>
      </c>
      <c r="CH232" s="2">
        <f t="shared" si="28"/>
        <v>6628866.0284709344</v>
      </c>
      <c r="CI232" s="2">
        <f t="shared" si="29"/>
        <v>583026.36545914621</v>
      </c>
      <c r="CJ232" s="2">
        <f t="shared" si="30"/>
        <v>64.572323003559873</v>
      </c>
      <c r="CK232" s="2">
        <f t="shared" si="31"/>
        <v>3.5336651151670749E-2</v>
      </c>
      <c r="CL232" s="2">
        <f t="shared" si="32"/>
        <v>66.451967825237077</v>
      </c>
      <c r="CM232" s="2">
        <f t="shared" si="33"/>
        <v>66.822940786932662</v>
      </c>
      <c r="CN232" s="2">
        <f t="shared" si="34"/>
        <v>582998.09613822494</v>
      </c>
    </row>
    <row r="233" spans="1:92" x14ac:dyDescent="0.45">
      <c r="A233" s="2">
        <v>433</v>
      </c>
      <c r="B233" s="2" t="s">
        <v>149</v>
      </c>
      <c r="C233" s="2">
        <v>2</v>
      </c>
      <c r="D233" s="2">
        <v>2029</v>
      </c>
      <c r="E233" s="2">
        <v>2027</v>
      </c>
      <c r="F233" s="2">
        <v>0.123506201471897</v>
      </c>
      <c r="G233" s="20">
        <v>6.7584061136886496E-5</v>
      </c>
      <c r="H233" s="2">
        <v>0.19930919907882899</v>
      </c>
      <c r="I233" s="2">
        <v>0.67711701538813596</v>
      </c>
      <c r="J233" s="2">
        <v>150.54948962398001</v>
      </c>
      <c r="K233" s="2">
        <v>150.54948962398001</v>
      </c>
      <c r="L233" s="2">
        <v>122.83635419858101</v>
      </c>
      <c r="M233" s="2">
        <v>99.347576993890797</v>
      </c>
      <c r="N233" s="2">
        <v>51722.2337352174</v>
      </c>
      <c r="O233" s="2">
        <v>28.303020943386901</v>
      </c>
      <c r="P233" s="2">
        <v>102298.25395245</v>
      </c>
      <c r="Q233" s="2">
        <v>429708.79551047599</v>
      </c>
      <c r="R233" s="2">
        <v>63047489.0997357</v>
      </c>
      <c r="S233" s="2">
        <v>63047489.0997357</v>
      </c>
      <c r="T233" s="2">
        <v>1</v>
      </c>
      <c r="U233" s="2">
        <v>4.0000000000000001E-3</v>
      </c>
      <c r="V233" s="2">
        <v>34472.661777038302</v>
      </c>
      <c r="W233" s="2">
        <v>4.0000000000000001E-3</v>
      </c>
      <c r="X233" s="2">
        <v>8.8129796547285597</v>
      </c>
      <c r="Y233" s="2">
        <v>8.8129796547285597</v>
      </c>
      <c r="Z233" s="2">
        <v>8.4597133369114204</v>
      </c>
      <c r="AA233" s="2">
        <v>5.9446350755450403</v>
      </c>
      <c r="AB233" s="2">
        <v>11.588752432624499</v>
      </c>
      <c r="AC233" s="2">
        <v>11.588752432624499</v>
      </c>
      <c r="AD233" s="2">
        <v>11.588752432624499</v>
      </c>
      <c r="AE233" s="2">
        <v>11.588752432624499</v>
      </c>
      <c r="AF233" s="2">
        <v>598650.13223017799</v>
      </c>
      <c r="AG233" s="2">
        <v>327.60616159578302</v>
      </c>
      <c r="AH233" s="2">
        <v>1184021.68332313</v>
      </c>
      <c r="AI233" s="2">
        <v>4973548.7892840104</v>
      </c>
      <c r="AJ233" s="2">
        <v>130.14775753662701</v>
      </c>
      <c r="AK233" s="2">
        <v>130.14775753662701</v>
      </c>
      <c r="AL233" s="2">
        <v>102.787888429045</v>
      </c>
      <c r="AM233" s="2">
        <v>81.814189485721201</v>
      </c>
      <c r="AN233" s="2">
        <v>138.96073719135501</v>
      </c>
      <c r="AO233" s="2">
        <v>138.96073719135501</v>
      </c>
      <c r="AP233" s="2">
        <v>111.24760176595601</v>
      </c>
      <c r="AQ233" s="2">
        <v>87.758824561266195</v>
      </c>
      <c r="AR233" s="2">
        <v>7786755.8910491904</v>
      </c>
      <c r="AS233" s="2">
        <v>4261.0053578437301</v>
      </c>
      <c r="AT233" s="2">
        <v>12565944.5563995</v>
      </c>
      <c r="AU233" s="2">
        <v>42690527.6469291</v>
      </c>
      <c r="AV233" s="2">
        <v>1.0678881607611701</v>
      </c>
      <c r="AW233" s="2">
        <v>1.0678881607611701</v>
      </c>
      <c r="AX233" s="2">
        <v>1.08247938489642</v>
      </c>
      <c r="AY233" s="2">
        <v>1.0728351520117301</v>
      </c>
      <c r="AZ233" s="2">
        <v>1.16480627213849</v>
      </c>
      <c r="BA233" s="2">
        <v>1.16480627213849</v>
      </c>
      <c r="BB233" s="2">
        <v>1.13557258699856</v>
      </c>
      <c r="BC233" s="2">
        <v>1.2036188217254999</v>
      </c>
      <c r="BD233" s="2">
        <v>1.06786437061414</v>
      </c>
      <c r="BE233" s="2">
        <v>1.06786437061414</v>
      </c>
      <c r="BF233" s="2">
        <v>1.08244623261997</v>
      </c>
      <c r="BG233" s="2">
        <v>1.07229517096328</v>
      </c>
      <c r="BH233" s="2">
        <v>0.15866170499999999</v>
      </c>
      <c r="BI233" s="2">
        <v>0.15866170499999999</v>
      </c>
      <c r="BJ233" s="2">
        <v>0.180514759</v>
      </c>
      <c r="BK233" s="2">
        <v>0.21282462199999999</v>
      </c>
      <c r="BL233" s="2">
        <v>3.5903582999999899E-2</v>
      </c>
      <c r="BM233" s="2">
        <v>3.5903582999999899E-2</v>
      </c>
      <c r="BN233" s="2">
        <v>1.6482926999999901E-2</v>
      </c>
      <c r="BO233" s="2">
        <v>0.238783778999999</v>
      </c>
      <c r="BP233" s="2">
        <v>0.15867292099999999</v>
      </c>
      <c r="BQ233" s="2">
        <v>0.15867292099999999</v>
      </c>
      <c r="BR233" s="2">
        <v>0.18056576799999999</v>
      </c>
      <c r="BS233" s="2">
        <v>0.21254435599999999</v>
      </c>
      <c r="BT233" s="2">
        <v>2.4852400000000002E-4</v>
      </c>
      <c r="BU233" s="2">
        <v>2.4852400000000002E-4</v>
      </c>
      <c r="BV233" s="2">
        <v>6.08156E-4</v>
      </c>
      <c r="BW233" s="2">
        <v>4.3591369999999999E-3</v>
      </c>
      <c r="BX233" s="2">
        <v>11.588752432624499</v>
      </c>
      <c r="BY233" s="2">
        <v>11.588752432624499</v>
      </c>
      <c r="BZ233" s="2">
        <v>11.588752432624499</v>
      </c>
      <c r="CA233" s="2">
        <v>11.588752432624499</v>
      </c>
      <c r="CB233" s="2">
        <v>598650.13223017799</v>
      </c>
      <c r="CC233" s="2">
        <v>327.60616159578302</v>
      </c>
      <c r="CD233" s="2">
        <v>1184021.68332313</v>
      </c>
      <c r="CE233" s="2">
        <v>4973548.7892840104</v>
      </c>
      <c r="CG233" s="2">
        <f t="shared" si="27"/>
        <v>1943005.7896254514</v>
      </c>
      <c r="CH233" s="2">
        <f t="shared" si="28"/>
        <v>6756548.2109989142</v>
      </c>
      <c r="CI233" s="2">
        <f t="shared" si="29"/>
        <v>583757.58621908678</v>
      </c>
      <c r="CJ233" s="2">
        <f t="shared" si="30"/>
        <v>64.652792169021751</v>
      </c>
      <c r="CK233" s="2">
        <f t="shared" si="31"/>
        <v>3.5378776179233629E-2</v>
      </c>
      <c r="CL233" s="2">
        <f t="shared" si="32"/>
        <v>66.535449725170736</v>
      </c>
      <c r="CM233" s="2">
        <f t="shared" si="33"/>
        <v>66.906780149548609</v>
      </c>
      <c r="CN233" s="2">
        <f t="shared" si="34"/>
        <v>583729.28319814336</v>
      </c>
    </row>
    <row r="234" spans="1:92" x14ac:dyDescent="0.45">
      <c r="A234" s="2">
        <v>455</v>
      </c>
      <c r="B234" s="2" t="s">
        <v>149</v>
      </c>
      <c r="C234" s="2">
        <v>2</v>
      </c>
      <c r="D234" s="2">
        <v>2030</v>
      </c>
      <c r="E234" s="2">
        <v>2028</v>
      </c>
      <c r="F234" s="2">
        <v>0.123444875987545</v>
      </c>
      <c r="G234" s="20">
        <v>6.7547236550527696E-5</v>
      </c>
      <c r="H234" s="2">
        <v>0.19926807764047</v>
      </c>
      <c r="I234" s="2">
        <v>0.677219499135433</v>
      </c>
      <c r="J234" s="2">
        <v>150.76094783048501</v>
      </c>
      <c r="K234" s="2">
        <v>150.76094783048501</v>
      </c>
      <c r="L234" s="2">
        <v>123.04346864898</v>
      </c>
      <c r="M234" s="2">
        <v>99.550836821135505</v>
      </c>
      <c r="N234" s="2">
        <v>51786.878455923201</v>
      </c>
      <c r="O234" s="2">
        <v>28.337024937580999</v>
      </c>
      <c r="P234" s="2">
        <v>102427.056174782</v>
      </c>
      <c r="Q234" s="2">
        <v>430249.19318084302</v>
      </c>
      <c r="R234" s="2">
        <v>63246358.495955899</v>
      </c>
      <c r="S234" s="2">
        <v>63246358.495955899</v>
      </c>
      <c r="T234" s="2">
        <v>1</v>
      </c>
      <c r="U234" s="2">
        <v>4.0000000000000001E-3</v>
      </c>
      <c r="V234" s="2">
        <v>34878.460252731304</v>
      </c>
      <c r="W234" s="2">
        <v>4.0000000000000001E-3</v>
      </c>
      <c r="X234" s="2">
        <v>8.8354918863530507</v>
      </c>
      <c r="Y234" s="2">
        <v>8.8354918863530507</v>
      </c>
      <c r="Z234" s="2">
        <v>8.4778818124301107</v>
      </c>
      <c r="AA234" s="2">
        <v>5.9589489279093</v>
      </c>
      <c r="AB234" s="2">
        <v>11.777698407505</v>
      </c>
      <c r="AC234" s="2">
        <v>11.777698407505</v>
      </c>
      <c r="AD234" s="2">
        <v>11.777698407505</v>
      </c>
      <c r="AE234" s="2">
        <v>11.777698407505</v>
      </c>
      <c r="AF234" s="2">
        <v>609168.86989587301</v>
      </c>
      <c r="AG234" s="2">
        <v>333.34444469251002</v>
      </c>
      <c r="AH234" s="2">
        <v>1204837.9826663099</v>
      </c>
      <c r="AI234" s="2">
        <v>5060980.5965746399</v>
      </c>
      <c r="AJ234" s="2">
        <v>130.14775753662701</v>
      </c>
      <c r="AK234" s="2">
        <v>130.14775753662701</v>
      </c>
      <c r="AL234" s="2">
        <v>102.787888429045</v>
      </c>
      <c r="AM234" s="2">
        <v>81.814189485721201</v>
      </c>
      <c r="AN234" s="2">
        <v>138.98324942298001</v>
      </c>
      <c r="AO234" s="2">
        <v>138.98324942298001</v>
      </c>
      <c r="AP234" s="2">
        <v>111.265770241475</v>
      </c>
      <c r="AQ234" s="2">
        <v>87.773138413630505</v>
      </c>
      <c r="AR234" s="2">
        <v>7807438.8811971201</v>
      </c>
      <c r="AS234" s="2">
        <v>4272.1167382858102</v>
      </c>
      <c r="AT234" s="2">
        <v>12602980.275249099</v>
      </c>
      <c r="AU234" s="2">
        <v>42831667.222771302</v>
      </c>
      <c r="AV234" s="2">
        <v>1.06806167092302</v>
      </c>
      <c r="AW234" s="2">
        <v>1.06806167092302</v>
      </c>
      <c r="AX234" s="2">
        <v>1.0826565662934799</v>
      </c>
      <c r="AY234" s="2">
        <v>1.0730105463508199</v>
      </c>
      <c r="AZ234" s="2">
        <v>1.16499552952726</v>
      </c>
      <c r="BA234" s="2">
        <v>1.16499552952726</v>
      </c>
      <c r="BB234" s="2">
        <v>1.13575845874839</v>
      </c>
      <c r="BC234" s="2">
        <v>1.20381559746253</v>
      </c>
      <c r="BD234" s="2">
        <v>1.0680378769105701</v>
      </c>
      <c r="BE234" s="2">
        <v>1.0680378769105701</v>
      </c>
      <c r="BF234" s="2">
        <v>1.0826234085906401</v>
      </c>
      <c r="BG234" s="2">
        <v>1.0724704770226201</v>
      </c>
      <c r="BH234" s="2">
        <v>0.15866170499999999</v>
      </c>
      <c r="BI234" s="2">
        <v>0.15866170499999999</v>
      </c>
      <c r="BJ234" s="2">
        <v>0.180514759</v>
      </c>
      <c r="BK234" s="2">
        <v>0.21282462199999999</v>
      </c>
      <c r="BL234" s="2">
        <v>3.5903582999999899E-2</v>
      </c>
      <c r="BM234" s="2">
        <v>3.5903582999999899E-2</v>
      </c>
      <c r="BN234" s="2">
        <v>1.6482926999999901E-2</v>
      </c>
      <c r="BO234" s="2">
        <v>0.238783778999999</v>
      </c>
      <c r="BP234" s="2">
        <v>0.15867292099999999</v>
      </c>
      <c r="BQ234" s="2">
        <v>0.15867292099999999</v>
      </c>
      <c r="BR234" s="2">
        <v>0.18056576799999999</v>
      </c>
      <c r="BS234" s="2">
        <v>0.21254435599999999</v>
      </c>
      <c r="BT234" s="2">
        <v>2.4852400000000002E-4</v>
      </c>
      <c r="BU234" s="2">
        <v>2.4852400000000002E-4</v>
      </c>
      <c r="BV234" s="2">
        <v>6.08156E-4</v>
      </c>
      <c r="BW234" s="2">
        <v>4.3591369999999999E-3</v>
      </c>
      <c r="BX234" s="2">
        <v>11.777698407505</v>
      </c>
      <c r="BY234" s="2">
        <v>11.777698407505</v>
      </c>
      <c r="BZ234" s="2">
        <v>11.777698407505</v>
      </c>
      <c r="CA234" s="2">
        <v>11.777698407505</v>
      </c>
      <c r="CB234" s="2">
        <v>609168.86989587301</v>
      </c>
      <c r="CC234" s="2">
        <v>333.34444469251002</v>
      </c>
      <c r="CD234" s="2">
        <v>1204837.9826663099</v>
      </c>
      <c r="CE234" s="2">
        <v>5060980.5965746399</v>
      </c>
      <c r="CG234" s="2">
        <f t="shared" si="27"/>
        <v>1950052.6799614741</v>
      </c>
      <c r="CH234" s="2">
        <f t="shared" si="28"/>
        <v>6875320.7935815156</v>
      </c>
      <c r="CI234" s="2">
        <f t="shared" si="29"/>
        <v>584491.4648364858</v>
      </c>
      <c r="CJ234" s="2">
        <f t="shared" si="30"/>
        <v>64.733598069904005</v>
      </c>
      <c r="CK234" s="2">
        <f t="shared" si="31"/>
        <v>3.5421281171976252E-2</v>
      </c>
      <c r="CL234" s="2">
        <f t="shared" si="32"/>
        <v>66.619223528313498</v>
      </c>
      <c r="CM234" s="2">
        <f t="shared" si="33"/>
        <v>66.990921476191986</v>
      </c>
      <c r="CN234" s="2">
        <f t="shared" si="34"/>
        <v>584463.1278115483</v>
      </c>
    </row>
    <row r="235" spans="1:92" x14ac:dyDescent="0.45">
      <c r="A235" s="2">
        <v>477</v>
      </c>
      <c r="B235" s="2" t="s">
        <v>149</v>
      </c>
      <c r="C235" s="2">
        <v>2</v>
      </c>
      <c r="D235" s="2">
        <v>2031</v>
      </c>
      <c r="E235" s="2">
        <v>2029</v>
      </c>
      <c r="F235" s="2">
        <v>0.123388640989534</v>
      </c>
      <c r="G235" s="20">
        <v>6.7513479129799301E-5</v>
      </c>
      <c r="H235" s="2">
        <v>0.19923036921984</v>
      </c>
      <c r="I235" s="2">
        <v>0.67731347631149497</v>
      </c>
      <c r="J235" s="2">
        <v>150.95758580104101</v>
      </c>
      <c r="K235" s="2">
        <v>150.95758580104101</v>
      </c>
      <c r="L235" s="2">
        <v>123.235736762735</v>
      </c>
      <c r="M235" s="2">
        <v>99.739242578910194</v>
      </c>
      <c r="N235" s="2">
        <v>51851.780399323099</v>
      </c>
      <c r="O235" s="2">
        <v>28.371283334983499</v>
      </c>
      <c r="P235" s="2">
        <v>102556.291437946</v>
      </c>
      <c r="Q235" s="2">
        <v>430791.45948202501</v>
      </c>
      <c r="R235" s="2">
        <v>63437116.462215602</v>
      </c>
      <c r="S235" s="2">
        <v>63437116.462215602</v>
      </c>
      <c r="T235" s="2">
        <v>1</v>
      </c>
      <c r="U235" s="2">
        <v>4.0000000000000001E-3</v>
      </c>
      <c r="V235" s="2">
        <v>35289.035626823897</v>
      </c>
      <c r="W235" s="2">
        <v>4.0000000000000001E-3</v>
      </c>
      <c r="X235" s="2">
        <v>8.8580738448277394</v>
      </c>
      <c r="Y235" s="2">
        <v>8.8580738448277394</v>
      </c>
      <c r="Z235" s="2">
        <v>8.4960939141031506</v>
      </c>
      <c r="AA235" s="2">
        <v>5.9732986736021001</v>
      </c>
      <c r="AB235" s="2">
        <v>11.9517544195869</v>
      </c>
      <c r="AC235" s="2">
        <v>11.9517544195869</v>
      </c>
      <c r="AD235" s="2">
        <v>11.9517544195869</v>
      </c>
      <c r="AE235" s="2">
        <v>11.9517544195869</v>
      </c>
      <c r="AF235" s="2">
        <v>618944.05346219405</v>
      </c>
      <c r="AG235" s="2">
        <v>338.67716303568</v>
      </c>
      <c r="AH235" s="2">
        <v>1224183.0213222301</v>
      </c>
      <c r="AI235" s="2">
        <v>5142232.6961228698</v>
      </c>
      <c r="AJ235" s="2">
        <v>130.14775753662701</v>
      </c>
      <c r="AK235" s="2">
        <v>130.14775753662701</v>
      </c>
      <c r="AL235" s="2">
        <v>102.787888429045</v>
      </c>
      <c r="AM235" s="2">
        <v>81.814189485721201</v>
      </c>
      <c r="AN235" s="2">
        <v>139.00583138145399</v>
      </c>
      <c r="AO235" s="2">
        <v>139.00583138145399</v>
      </c>
      <c r="AP235" s="2">
        <v>111.283982343148</v>
      </c>
      <c r="AQ235" s="2">
        <v>87.787488159323303</v>
      </c>
      <c r="AR235" s="2">
        <v>7827419.5885676099</v>
      </c>
      <c r="AS235" s="2">
        <v>4282.8604383264401</v>
      </c>
      <c r="AT235" s="2">
        <v>12638600.135009199</v>
      </c>
      <c r="AU235" s="2">
        <v>42966813.878200501</v>
      </c>
      <c r="AV235" s="2">
        <v>1.0682356823024199</v>
      </c>
      <c r="AW235" s="2">
        <v>1.0682356823024199</v>
      </c>
      <c r="AX235" s="2">
        <v>1.0828341488922</v>
      </c>
      <c r="AY235" s="2">
        <v>1.0731863548613501</v>
      </c>
      <c r="AZ235" s="2">
        <v>1.16518533362248</v>
      </c>
      <c r="BA235" s="2">
        <v>1.16518533362248</v>
      </c>
      <c r="BB235" s="2">
        <v>1.1359447513779199</v>
      </c>
      <c r="BC235" s="2">
        <v>1.20401283786046</v>
      </c>
      <c r="BD235" s="2">
        <v>1.0682118844133901</v>
      </c>
      <c r="BE235" s="2">
        <v>1.0682118844133901</v>
      </c>
      <c r="BF235" s="2">
        <v>1.08280098575066</v>
      </c>
      <c r="BG235" s="2">
        <v>1.0726461970449399</v>
      </c>
      <c r="BH235" s="2">
        <v>0.15866170499999999</v>
      </c>
      <c r="BI235" s="2">
        <v>0.15866170499999999</v>
      </c>
      <c r="BJ235" s="2">
        <v>0.180514759</v>
      </c>
      <c r="BK235" s="2">
        <v>0.21282462199999999</v>
      </c>
      <c r="BL235" s="2">
        <v>3.5903582999999899E-2</v>
      </c>
      <c r="BM235" s="2">
        <v>3.5903582999999899E-2</v>
      </c>
      <c r="BN235" s="2">
        <v>1.6482926999999901E-2</v>
      </c>
      <c r="BO235" s="2">
        <v>0.238783778999999</v>
      </c>
      <c r="BP235" s="2">
        <v>0.15867292099999999</v>
      </c>
      <c r="BQ235" s="2">
        <v>0.15867292099999999</v>
      </c>
      <c r="BR235" s="2">
        <v>0.18056576799999999</v>
      </c>
      <c r="BS235" s="2">
        <v>0.21254435599999999</v>
      </c>
      <c r="BT235" s="2">
        <v>2.4852400000000002E-4</v>
      </c>
      <c r="BU235" s="2">
        <v>2.4852400000000002E-4</v>
      </c>
      <c r="BV235" s="2">
        <v>6.08156E-4</v>
      </c>
      <c r="BW235" s="2">
        <v>4.3591369999999999E-3</v>
      </c>
      <c r="BX235" s="2">
        <v>11.9517544195869</v>
      </c>
      <c r="BY235" s="2">
        <v>11.9517544195869</v>
      </c>
      <c r="BZ235" s="2">
        <v>11.9517544195869</v>
      </c>
      <c r="CA235" s="2">
        <v>11.9517544195869</v>
      </c>
      <c r="CB235" s="2">
        <v>618944.05346219405</v>
      </c>
      <c r="CC235" s="2">
        <v>338.67716303568</v>
      </c>
      <c r="CD235" s="2">
        <v>1224183.0213222301</v>
      </c>
      <c r="CE235" s="2">
        <v>5142232.6961228698</v>
      </c>
      <c r="CG235" s="2">
        <f t="shared" si="27"/>
        <v>1957130.8179343077</v>
      </c>
      <c r="CH235" s="2">
        <f t="shared" si="28"/>
        <v>6985698.4480703296</v>
      </c>
      <c r="CI235" s="2">
        <f t="shared" si="29"/>
        <v>585227.90260262904</v>
      </c>
      <c r="CJ235" s="2">
        <f t="shared" si="30"/>
        <v>64.81472549915388</v>
      </c>
      <c r="CK235" s="2">
        <f t="shared" si="31"/>
        <v>3.5464104168729374E-2</v>
      </c>
      <c r="CL235" s="2">
        <f t="shared" si="32"/>
        <v>66.703278984029922</v>
      </c>
      <c r="CM235" s="2">
        <f t="shared" si="33"/>
        <v>67.07535375352667</v>
      </c>
      <c r="CN235" s="2">
        <f t="shared" si="34"/>
        <v>585199.53131929412</v>
      </c>
    </row>
    <row r="236" spans="1:92" x14ac:dyDescent="0.45">
      <c r="A236" s="2">
        <v>499</v>
      </c>
      <c r="B236" s="2" t="s">
        <v>149</v>
      </c>
      <c r="C236" s="2">
        <v>2</v>
      </c>
      <c r="D236" s="2">
        <v>2032</v>
      </c>
      <c r="E236" s="2">
        <v>2030</v>
      </c>
      <c r="F236" s="2">
        <v>0.12327006173921499</v>
      </c>
      <c r="G236" s="20">
        <v>6.7442142699765696E-5</v>
      </c>
      <c r="H236" s="2">
        <v>0.19915071298481901</v>
      </c>
      <c r="I236" s="2">
        <v>0.67751178313326399</v>
      </c>
      <c r="J236" s="2">
        <v>151.34736665400601</v>
      </c>
      <c r="K236" s="2">
        <v>151.34736665400601</v>
      </c>
      <c r="L236" s="2">
        <v>123.62112376522801</v>
      </c>
      <c r="M236" s="2">
        <v>100.12075987185401</v>
      </c>
      <c r="N236" s="2">
        <v>51914.537338675902</v>
      </c>
      <c r="O236" s="2">
        <v>28.402903235290999</v>
      </c>
      <c r="P236" s="2">
        <v>102682.260705965</v>
      </c>
      <c r="Q236" s="2">
        <v>431319.36690711899</v>
      </c>
      <c r="R236" s="2">
        <v>63739146.443293303</v>
      </c>
      <c r="S236" s="2">
        <v>63739146.443293303</v>
      </c>
      <c r="T236" s="2">
        <v>1</v>
      </c>
      <c r="U236" s="2">
        <v>4.0000000000000001E-3</v>
      </c>
      <c r="V236" s="2">
        <v>35704.444131065902</v>
      </c>
      <c r="W236" s="2">
        <v>4.0000000000000001E-3</v>
      </c>
      <c r="X236" s="2">
        <v>8.8807210356421908</v>
      </c>
      <c r="Y236" s="2">
        <v>8.8807210356421908</v>
      </c>
      <c r="Z236" s="2">
        <v>8.5143472544466103</v>
      </c>
      <c r="AA236" s="2">
        <v>5.9876823043963796</v>
      </c>
      <c r="AB236" s="2">
        <v>12.3188880817368</v>
      </c>
      <c r="AC236" s="2">
        <v>12.3188880817368</v>
      </c>
      <c r="AD236" s="2">
        <v>12.3188880817368</v>
      </c>
      <c r="AE236" s="2">
        <v>12.3188880817368</v>
      </c>
      <c r="AF236" s="2">
        <v>638756.27957805805</v>
      </c>
      <c r="AG236" s="2">
        <v>349.50266413890699</v>
      </c>
      <c r="AH236" s="2">
        <v>1263379.4763020501</v>
      </c>
      <c r="AI236" s="2">
        <v>5306871.7759271404</v>
      </c>
      <c r="AJ236" s="2">
        <v>130.14775753662701</v>
      </c>
      <c r="AK236" s="2">
        <v>130.14775753662701</v>
      </c>
      <c r="AL236" s="2">
        <v>102.787888429045</v>
      </c>
      <c r="AM236" s="2">
        <v>81.814189485721201</v>
      </c>
      <c r="AN236" s="2">
        <v>139.02847857226899</v>
      </c>
      <c r="AO236" s="2">
        <v>139.02847857226899</v>
      </c>
      <c r="AP236" s="2">
        <v>111.302235683492</v>
      </c>
      <c r="AQ236" s="2">
        <v>87.801871790117502</v>
      </c>
      <c r="AR236" s="2">
        <v>7857128.5172696803</v>
      </c>
      <c r="AS236" s="2">
        <v>4298.7046099898498</v>
      </c>
      <c r="AT236" s="2">
        <v>12693696.459225699</v>
      </c>
      <c r="AU236" s="2">
        <v>43184022.762187898</v>
      </c>
      <c r="AV236" s="2">
        <v>1.0684037593903</v>
      </c>
      <c r="AW236" s="2">
        <v>1.0684037593903</v>
      </c>
      <c r="AX236" s="2">
        <v>1.08300705390872</v>
      </c>
      <c r="AY236" s="2">
        <v>1.0733573206367</v>
      </c>
      <c r="AZ236" s="2">
        <v>1.1653686648488699</v>
      </c>
      <c r="BA236" s="2">
        <v>1.1653686648488699</v>
      </c>
      <c r="BB236" s="2">
        <v>1.13612613700028</v>
      </c>
      <c r="BC236" s="2">
        <v>1.2042046451709201</v>
      </c>
      <c r="BD236" s="2">
        <v>1.06837995775689</v>
      </c>
      <c r="BE236" s="2">
        <v>1.06837995775689</v>
      </c>
      <c r="BF236" s="2">
        <v>1.0829738854717601</v>
      </c>
      <c r="BG236" s="2">
        <v>1.07281707676953</v>
      </c>
      <c r="BH236" s="2">
        <v>0.15866170499999999</v>
      </c>
      <c r="BI236" s="2">
        <v>0.15866170499999999</v>
      </c>
      <c r="BJ236" s="2">
        <v>0.180514759</v>
      </c>
      <c r="BK236" s="2">
        <v>0.21282462199999999</v>
      </c>
      <c r="BL236" s="2">
        <v>3.5903582999999899E-2</v>
      </c>
      <c r="BM236" s="2">
        <v>3.5903582999999899E-2</v>
      </c>
      <c r="BN236" s="2">
        <v>1.6482926999999901E-2</v>
      </c>
      <c r="BO236" s="2">
        <v>0.238783778999999</v>
      </c>
      <c r="BP236" s="2">
        <v>0.15867292099999999</v>
      </c>
      <c r="BQ236" s="2">
        <v>0.15867292099999999</v>
      </c>
      <c r="BR236" s="2">
        <v>0.18056576799999999</v>
      </c>
      <c r="BS236" s="2">
        <v>0.21254435599999999</v>
      </c>
      <c r="BT236" s="2">
        <v>2.4852400000000002E-4</v>
      </c>
      <c r="BU236" s="2">
        <v>2.4852400000000002E-4</v>
      </c>
      <c r="BV236" s="2">
        <v>6.08156E-4</v>
      </c>
      <c r="BW236" s="2">
        <v>4.3591369999999999E-3</v>
      </c>
      <c r="BX236" s="2">
        <v>12.3188880817368</v>
      </c>
      <c r="BY236" s="2">
        <v>12.3188880817368</v>
      </c>
      <c r="BZ236" s="2">
        <v>12.3188880817368</v>
      </c>
      <c r="CA236" s="2">
        <v>12.3188880817368</v>
      </c>
      <c r="CB236" s="2">
        <v>638756.27957805805</v>
      </c>
      <c r="CC236" s="2">
        <v>349.50266413890699</v>
      </c>
      <c r="CD236" s="2">
        <v>1263379.4763020501</v>
      </c>
      <c r="CE236" s="2">
        <v>5306871.7759271404</v>
      </c>
      <c r="CG236" s="2">
        <f t="shared" si="27"/>
        <v>1964023.8113249142</v>
      </c>
      <c r="CH236" s="2">
        <f t="shared" si="28"/>
        <v>7209357.034471387</v>
      </c>
      <c r="CI236" s="2">
        <f t="shared" si="29"/>
        <v>585944.56785499514</v>
      </c>
      <c r="CJ236" s="2">
        <f t="shared" si="30"/>
        <v>64.893171673344881</v>
      </c>
      <c r="CK236" s="2">
        <f t="shared" si="31"/>
        <v>3.5503629044113749E-2</v>
      </c>
      <c r="CL236" s="2">
        <f t="shared" si="32"/>
        <v>66.785210215261785</v>
      </c>
      <c r="CM236" s="2">
        <f t="shared" si="33"/>
        <v>67.15755031640623</v>
      </c>
      <c r="CN236" s="2">
        <f t="shared" si="34"/>
        <v>585916.16495175986</v>
      </c>
    </row>
    <row r="237" spans="1:92" x14ac:dyDescent="0.45">
      <c r="A237" s="2">
        <v>521</v>
      </c>
      <c r="B237" s="2" t="s">
        <v>149</v>
      </c>
      <c r="C237" s="2">
        <v>2</v>
      </c>
      <c r="D237" s="2">
        <v>2033</v>
      </c>
      <c r="E237" s="2">
        <v>2031</v>
      </c>
      <c r="F237" s="2">
        <v>0.12312441915588</v>
      </c>
      <c r="G237" s="20">
        <v>6.7354349438032796E-5</v>
      </c>
      <c r="H237" s="2">
        <v>0.19905297831529001</v>
      </c>
      <c r="I237" s="2">
        <v>0.67775524817939103</v>
      </c>
      <c r="J237" s="2">
        <v>151.822891624569</v>
      </c>
      <c r="K237" s="2">
        <v>151.822891624569</v>
      </c>
      <c r="L237" s="2">
        <v>124.09254642125801</v>
      </c>
      <c r="M237" s="2">
        <v>100.588397412676</v>
      </c>
      <c r="N237" s="2">
        <v>51976.392952962102</v>
      </c>
      <c r="O237" s="2">
        <v>28.433321005560298</v>
      </c>
      <c r="P237" s="2">
        <v>102806.881281376</v>
      </c>
      <c r="Q237" s="2">
        <v>431841.32667374</v>
      </c>
      <c r="R237" s="2">
        <v>64091317.777856797</v>
      </c>
      <c r="S237" s="2">
        <v>64091317.777856797</v>
      </c>
      <c r="T237" s="2">
        <v>1</v>
      </c>
      <c r="U237" s="2">
        <v>4.0000000000000001E-3</v>
      </c>
      <c r="V237" s="2">
        <v>36124.742659144802</v>
      </c>
      <c r="W237" s="2">
        <v>4.0000000000000001E-3</v>
      </c>
      <c r="X237" s="2">
        <v>8.9025958917226298</v>
      </c>
      <c r="Y237" s="2">
        <v>8.9025958917226298</v>
      </c>
      <c r="Z237" s="2">
        <v>8.5321197959940207</v>
      </c>
      <c r="AA237" s="2">
        <v>6.0016697307358102</v>
      </c>
      <c r="AB237" s="2">
        <v>12.772538196219401</v>
      </c>
      <c r="AC237" s="2">
        <v>12.772538196219401</v>
      </c>
      <c r="AD237" s="2">
        <v>12.772538196219401</v>
      </c>
      <c r="AE237" s="2">
        <v>12.772538196219401</v>
      </c>
      <c r="AF237" s="2">
        <v>663080.41109729698</v>
      </c>
      <c r="AG237" s="2">
        <v>362.777166456278</v>
      </c>
      <c r="AH237" s="2">
        <v>1311513.0969411</v>
      </c>
      <c r="AI237" s="2">
        <v>5509043.08859035</v>
      </c>
      <c r="AJ237" s="2">
        <v>130.14775753662701</v>
      </c>
      <c r="AK237" s="2">
        <v>130.14775753662701</v>
      </c>
      <c r="AL237" s="2">
        <v>102.787888429045</v>
      </c>
      <c r="AM237" s="2">
        <v>81.814189485721201</v>
      </c>
      <c r="AN237" s="2">
        <v>139.05035342834901</v>
      </c>
      <c r="AO237" s="2">
        <v>139.05035342834901</v>
      </c>
      <c r="AP237" s="2">
        <v>111.320008225039</v>
      </c>
      <c r="AQ237" s="2">
        <v>87.815859216457</v>
      </c>
      <c r="AR237" s="2">
        <v>7891206.2743335897</v>
      </c>
      <c r="AS237" s="2">
        <v>4316.82901355377</v>
      </c>
      <c r="AT237" s="2">
        <v>12757567.687834101</v>
      </c>
      <c r="AU237" s="2">
        <v>43438226.986675598</v>
      </c>
      <c r="AV237" s="2">
        <v>1.06856924830053</v>
      </c>
      <c r="AW237" s="2">
        <v>1.06856924830053</v>
      </c>
      <c r="AX237" s="2">
        <v>1.08317792514753</v>
      </c>
      <c r="AY237" s="2">
        <v>1.0735261802320299</v>
      </c>
      <c r="AZ237" s="2">
        <v>1.1655491730029</v>
      </c>
      <c r="BA237" s="2">
        <v>1.1655491730029</v>
      </c>
      <c r="BB237" s="2">
        <v>1.13630538909266</v>
      </c>
      <c r="BC237" s="2">
        <v>1.20439408954809</v>
      </c>
      <c r="BD237" s="2">
        <v>1.0685454429804</v>
      </c>
      <c r="BE237" s="2">
        <v>1.0685454429804</v>
      </c>
      <c r="BF237" s="2">
        <v>1.08314475147742</v>
      </c>
      <c r="BG237" s="2">
        <v>1.0729858513741899</v>
      </c>
      <c r="BH237" s="2">
        <v>0.15866170499999999</v>
      </c>
      <c r="BI237" s="2">
        <v>0.15866170499999999</v>
      </c>
      <c r="BJ237" s="2">
        <v>0.180514759</v>
      </c>
      <c r="BK237" s="2">
        <v>0.21282462199999999</v>
      </c>
      <c r="BL237" s="2">
        <v>3.5903582999999899E-2</v>
      </c>
      <c r="BM237" s="2">
        <v>3.5903582999999899E-2</v>
      </c>
      <c r="BN237" s="2">
        <v>1.6482926999999901E-2</v>
      </c>
      <c r="BO237" s="2">
        <v>0.238783778999999</v>
      </c>
      <c r="BP237" s="2">
        <v>0.15867292099999999</v>
      </c>
      <c r="BQ237" s="2">
        <v>0.15867292099999999</v>
      </c>
      <c r="BR237" s="2">
        <v>0.18056576799999999</v>
      </c>
      <c r="BS237" s="2">
        <v>0.21254435599999999</v>
      </c>
      <c r="BT237" s="2">
        <v>2.4852400000000002E-4</v>
      </c>
      <c r="BU237" s="2">
        <v>2.4852400000000002E-4</v>
      </c>
      <c r="BV237" s="2">
        <v>6.08156E-4</v>
      </c>
      <c r="BW237" s="2">
        <v>4.3591369999999999E-3</v>
      </c>
      <c r="BX237" s="2">
        <v>12.772538196219401</v>
      </c>
      <c r="BY237" s="2">
        <v>12.772538196219401</v>
      </c>
      <c r="BZ237" s="2">
        <v>12.772538196219401</v>
      </c>
      <c r="CA237" s="2">
        <v>12.772538196219401</v>
      </c>
      <c r="CB237" s="2">
        <v>663080.41109729698</v>
      </c>
      <c r="CC237" s="2">
        <v>362.777166456278</v>
      </c>
      <c r="CD237" s="2">
        <v>1311513.0969411</v>
      </c>
      <c r="CE237" s="2">
        <v>5509043.08859035</v>
      </c>
      <c r="CG237" s="2">
        <f t="shared" si="27"/>
        <v>1970843.4083232703</v>
      </c>
      <c r="CH237" s="2">
        <f t="shared" si="28"/>
        <v>7483999.3737952039</v>
      </c>
      <c r="CI237" s="2">
        <f t="shared" si="29"/>
        <v>586653.03422908369</v>
      </c>
      <c r="CJ237" s="2">
        <f t="shared" si="30"/>
        <v>64.970491191202626</v>
      </c>
      <c r="CK237" s="2">
        <f t="shared" si="31"/>
        <v>3.5541651256950371E-2</v>
      </c>
      <c r="CL237" s="2">
        <f t="shared" si="32"/>
        <v>66.866264248049433</v>
      </c>
      <c r="CM237" s="2">
        <f t="shared" si="33"/>
        <v>67.238820813349946</v>
      </c>
      <c r="CN237" s="2">
        <f t="shared" si="34"/>
        <v>586624.60090807814</v>
      </c>
    </row>
    <row r="238" spans="1:92" x14ac:dyDescent="0.45">
      <c r="A238" s="2">
        <v>543</v>
      </c>
      <c r="B238" s="2" t="s">
        <v>149</v>
      </c>
      <c r="C238" s="2">
        <v>2</v>
      </c>
      <c r="D238" s="2">
        <v>2034</v>
      </c>
      <c r="E238" s="2">
        <v>2032</v>
      </c>
      <c r="F238" s="2">
        <v>0.123066376392998</v>
      </c>
      <c r="G238" s="20">
        <v>6.7319324048041002E-5</v>
      </c>
      <c r="H238" s="2">
        <v>0.19901422311974301</v>
      </c>
      <c r="I238" s="2">
        <v>0.67785208116321005</v>
      </c>
      <c r="J238" s="2">
        <v>152.02700836420701</v>
      </c>
      <c r="K238" s="2">
        <v>152.02700836420701</v>
      </c>
      <c r="L238" s="2">
        <v>124.29268864416299</v>
      </c>
      <c r="M238" s="2">
        <v>100.784791252679</v>
      </c>
      <c r="N238" s="2">
        <v>52041.460744579497</v>
      </c>
      <c r="O238" s="2">
        <v>28.467531607577801</v>
      </c>
      <c r="P238" s="2">
        <v>102936.488122193</v>
      </c>
      <c r="Q238" s="2">
        <v>432385.12762180698</v>
      </c>
      <c r="R238" s="2">
        <v>64288133.117990203</v>
      </c>
      <c r="S238" s="2">
        <v>64288133.117990203</v>
      </c>
      <c r="T238" s="2">
        <v>1</v>
      </c>
      <c r="U238" s="2">
        <v>4.0000000000000001E-3</v>
      </c>
      <c r="V238" s="2">
        <v>36549.988774477999</v>
      </c>
      <c r="W238" s="2">
        <v>4.0000000000000001E-3</v>
      </c>
      <c r="X238" s="2">
        <v>8.9241339022869699</v>
      </c>
      <c r="Y238" s="2">
        <v>8.9241339022869699</v>
      </c>
      <c r="Z238" s="2">
        <v>8.5496832898241202</v>
      </c>
      <c r="AA238" s="2">
        <v>6.01548484166491</v>
      </c>
      <c r="AB238" s="2">
        <v>12.9551169252937</v>
      </c>
      <c r="AC238" s="2">
        <v>12.9551169252937</v>
      </c>
      <c r="AD238" s="2">
        <v>12.9551169252937</v>
      </c>
      <c r="AE238" s="2">
        <v>12.9551169252937</v>
      </c>
      <c r="AF238" s="2">
        <v>673360.24806063995</v>
      </c>
      <c r="AG238" s="2">
        <v>368.356998201446</v>
      </c>
      <c r="AH238" s="2">
        <v>1331875.1677250301</v>
      </c>
      <c r="AI238" s="2">
        <v>5594554.8802322904</v>
      </c>
      <c r="AJ238" s="2">
        <v>130.14775753662701</v>
      </c>
      <c r="AK238" s="2">
        <v>130.14775753662701</v>
      </c>
      <c r="AL238" s="2">
        <v>102.787888429045</v>
      </c>
      <c r="AM238" s="2">
        <v>81.814189485721201</v>
      </c>
      <c r="AN238" s="2">
        <v>139.07189143891401</v>
      </c>
      <c r="AO238" s="2">
        <v>139.07189143891401</v>
      </c>
      <c r="AP238" s="2">
        <v>111.337571718869</v>
      </c>
      <c r="AQ238" s="2">
        <v>87.829674327386101</v>
      </c>
      <c r="AR238" s="2">
        <v>7911707.5879017897</v>
      </c>
      <c r="AS238" s="2">
        <v>4327.8336658135804</v>
      </c>
      <c r="AT238" s="2">
        <v>12794252.868295399</v>
      </c>
      <c r="AU238" s="2">
        <v>43577844.828127198</v>
      </c>
      <c r="AV238" s="2">
        <v>1.06874315085205</v>
      </c>
      <c r="AW238" s="2">
        <v>1.06874315085205</v>
      </c>
      <c r="AX238" s="2">
        <v>1.0833554458030701</v>
      </c>
      <c r="AY238" s="2">
        <v>1.0737019206890199</v>
      </c>
      <c r="AZ238" s="2">
        <v>1.1657388583933599</v>
      </c>
      <c r="BA238" s="2">
        <v>1.1657388583933599</v>
      </c>
      <c r="BB238" s="2">
        <v>1.1364916167408501</v>
      </c>
      <c r="BC238" s="2">
        <v>1.20459125359643</v>
      </c>
      <c r="BD238" s="2">
        <v>1.0687193416577601</v>
      </c>
      <c r="BE238" s="2">
        <v>1.0687193416577601</v>
      </c>
      <c r="BF238" s="2">
        <v>1.0833222666961699</v>
      </c>
      <c r="BG238" s="2">
        <v>1.0731615033772199</v>
      </c>
      <c r="BH238" s="2">
        <v>0.15866170499999999</v>
      </c>
      <c r="BI238" s="2">
        <v>0.15866170499999999</v>
      </c>
      <c r="BJ238" s="2">
        <v>0.180514759</v>
      </c>
      <c r="BK238" s="2">
        <v>0.21282462199999999</v>
      </c>
      <c r="BL238" s="2">
        <v>3.5903582999999899E-2</v>
      </c>
      <c r="BM238" s="2">
        <v>3.5903582999999899E-2</v>
      </c>
      <c r="BN238" s="2">
        <v>1.6482926999999901E-2</v>
      </c>
      <c r="BO238" s="2">
        <v>0.238783778999999</v>
      </c>
      <c r="BP238" s="2">
        <v>0.15867292099999999</v>
      </c>
      <c r="BQ238" s="2">
        <v>0.15867292099999999</v>
      </c>
      <c r="BR238" s="2">
        <v>0.18056576799999999</v>
      </c>
      <c r="BS238" s="2">
        <v>0.21254435599999999</v>
      </c>
      <c r="BT238" s="2">
        <v>2.4852400000000002E-4</v>
      </c>
      <c r="BU238" s="2">
        <v>2.4852400000000002E-4</v>
      </c>
      <c r="BV238" s="2">
        <v>6.08156E-4</v>
      </c>
      <c r="BW238" s="2">
        <v>4.3591369999999999E-3</v>
      </c>
      <c r="BX238" s="2">
        <v>12.9551169252937</v>
      </c>
      <c r="BY238" s="2">
        <v>12.9551169252937</v>
      </c>
      <c r="BZ238" s="2">
        <v>12.9551169252937</v>
      </c>
      <c r="CA238" s="2">
        <v>12.9551169252937</v>
      </c>
      <c r="CB238" s="2">
        <v>673360.24806063995</v>
      </c>
      <c r="CC238" s="2">
        <v>368.356998201446</v>
      </c>
      <c r="CD238" s="2">
        <v>1331875.1677250301</v>
      </c>
      <c r="CE238" s="2">
        <v>5594554.8802322904</v>
      </c>
      <c r="CG238" s="2">
        <f t="shared" si="27"/>
        <v>1977960.7170668775</v>
      </c>
      <c r="CH238" s="2">
        <f t="shared" si="28"/>
        <v>7600158.6530161621</v>
      </c>
      <c r="CI238" s="2">
        <f t="shared" si="29"/>
        <v>587391.54402018711</v>
      </c>
      <c r="CJ238" s="2">
        <f t="shared" si="30"/>
        <v>65.051825930724377</v>
      </c>
      <c r="CK238" s="2">
        <f t="shared" si="31"/>
        <v>3.5584414509472251E-2</v>
      </c>
      <c r="CL238" s="2">
        <f t="shared" si="32"/>
        <v>66.950561380288121</v>
      </c>
      <c r="CM238" s="2">
        <f t="shared" si="33"/>
        <v>67.323492039207011</v>
      </c>
      <c r="CN238" s="2">
        <f t="shared" si="34"/>
        <v>587363.07648857951</v>
      </c>
    </row>
    <row r="239" spans="1:92" x14ac:dyDescent="0.45">
      <c r="A239" s="2">
        <v>565</v>
      </c>
      <c r="B239" s="2" t="s">
        <v>149</v>
      </c>
      <c r="C239" s="2">
        <v>2</v>
      </c>
      <c r="D239" s="2">
        <v>2035</v>
      </c>
      <c r="E239" s="2">
        <v>2033</v>
      </c>
      <c r="F239" s="2">
        <v>0.123013338113849</v>
      </c>
      <c r="G239" s="20">
        <v>6.7287449516193902E-5</v>
      </c>
      <c r="H239" s="2">
        <v>0.19897865862232</v>
      </c>
      <c r="I239" s="2">
        <v>0.67794071581431303</v>
      </c>
      <c r="J239" s="2">
        <v>152.21772883731199</v>
      </c>
      <c r="K239" s="2">
        <v>152.21772883731199</v>
      </c>
      <c r="L239" s="2">
        <v>124.479023063494</v>
      </c>
      <c r="M239" s="2">
        <v>100.96725676172299</v>
      </c>
      <c r="N239" s="2">
        <v>52106.775925157199</v>
      </c>
      <c r="O239" s="2">
        <v>28.502047893950301</v>
      </c>
      <c r="P239" s="2">
        <v>103066.50846288999</v>
      </c>
      <c r="Q239" s="2">
        <v>432930.71341077902</v>
      </c>
      <c r="R239" s="2">
        <v>64477358.390368</v>
      </c>
      <c r="S239" s="2">
        <v>64477358.390368</v>
      </c>
      <c r="T239" s="2">
        <v>1</v>
      </c>
      <c r="U239" s="2">
        <v>4.0000000000000001E-3</v>
      </c>
      <c r="V239" s="2">
        <v>36980.240718096597</v>
      </c>
      <c r="W239" s="2">
        <v>4.0000000000000001E-3</v>
      </c>
      <c r="X239" s="2">
        <v>8.9467669293964995</v>
      </c>
      <c r="Y239" s="2">
        <v>8.9467669293964995</v>
      </c>
      <c r="Z239" s="2">
        <v>8.5679302631602692</v>
      </c>
      <c r="AA239" s="2">
        <v>6.0298629047132701</v>
      </c>
      <c r="AB239" s="2">
        <v>13.123204371288701</v>
      </c>
      <c r="AC239" s="2">
        <v>13.123204371288701</v>
      </c>
      <c r="AD239" s="2">
        <v>13.123204371288701</v>
      </c>
      <c r="AE239" s="2">
        <v>13.123204371288701</v>
      </c>
      <c r="AF239" s="2">
        <v>682950.72513151797</v>
      </c>
      <c r="AG239" s="2">
        <v>373.58523523236499</v>
      </c>
      <c r="AH239" s="2">
        <v>1350856.57089028</v>
      </c>
      <c r="AI239" s="2">
        <v>5674278.3968867399</v>
      </c>
      <c r="AJ239" s="2">
        <v>130.14775753662701</v>
      </c>
      <c r="AK239" s="2">
        <v>130.14775753662701</v>
      </c>
      <c r="AL239" s="2">
        <v>102.787888429045</v>
      </c>
      <c r="AM239" s="2">
        <v>81.814189485721201</v>
      </c>
      <c r="AN239" s="2">
        <v>139.09452446602299</v>
      </c>
      <c r="AO239" s="2">
        <v>139.09452446602299</v>
      </c>
      <c r="AP239" s="2">
        <v>111.35581869220501</v>
      </c>
      <c r="AQ239" s="2">
        <v>87.844052390434399</v>
      </c>
      <c r="AR239" s="2">
        <v>7931575.0883621899</v>
      </c>
      <c r="AS239" s="2">
        <v>4338.5169976294301</v>
      </c>
      <c r="AT239" s="2">
        <v>12829618.284026001</v>
      </c>
      <c r="AU239" s="2">
        <v>43711826.500982098</v>
      </c>
      <c r="AV239" s="2">
        <v>1.0689175246996601</v>
      </c>
      <c r="AW239" s="2">
        <v>1.0689175246996601</v>
      </c>
      <c r="AX239" s="2">
        <v>1.08353333774474</v>
      </c>
      <c r="AY239" s="2">
        <v>1.0738780450313501</v>
      </c>
      <c r="AZ239" s="2">
        <v>1.16592905785325</v>
      </c>
      <c r="BA239" s="2">
        <v>1.16592905785325</v>
      </c>
      <c r="BB239" s="2">
        <v>1.13667823388592</v>
      </c>
      <c r="BC239" s="2">
        <v>1.20478884832755</v>
      </c>
      <c r="BD239" s="2">
        <v>1.06889371162072</v>
      </c>
      <c r="BE239" s="2">
        <v>1.06889371162072</v>
      </c>
      <c r="BF239" s="2">
        <v>1.08350015318968</v>
      </c>
      <c r="BG239" s="2">
        <v>1.0733375390723801</v>
      </c>
      <c r="BH239" s="2">
        <v>0.15866170499999999</v>
      </c>
      <c r="BI239" s="2">
        <v>0.15866170499999999</v>
      </c>
      <c r="BJ239" s="2">
        <v>0.180514759</v>
      </c>
      <c r="BK239" s="2">
        <v>0.21282462199999999</v>
      </c>
      <c r="BL239" s="2">
        <v>3.5903582999999899E-2</v>
      </c>
      <c r="BM239" s="2">
        <v>3.5903582999999899E-2</v>
      </c>
      <c r="BN239" s="2">
        <v>1.6482926999999901E-2</v>
      </c>
      <c r="BO239" s="2">
        <v>0.238783778999999</v>
      </c>
      <c r="BP239" s="2">
        <v>0.15867292099999999</v>
      </c>
      <c r="BQ239" s="2">
        <v>0.15867292099999999</v>
      </c>
      <c r="BR239" s="2">
        <v>0.18056576799999999</v>
      </c>
      <c r="BS239" s="2">
        <v>0.21254435599999999</v>
      </c>
      <c r="BT239" s="2">
        <v>2.4852400000000002E-4</v>
      </c>
      <c r="BU239" s="2">
        <v>2.4852400000000002E-4</v>
      </c>
      <c r="BV239" s="2">
        <v>6.08156E-4</v>
      </c>
      <c r="BW239" s="2">
        <v>4.3591369999999999E-3</v>
      </c>
      <c r="BX239" s="2">
        <v>13.123204371288701</v>
      </c>
      <c r="BY239" s="2">
        <v>13.123204371288701</v>
      </c>
      <c r="BZ239" s="2">
        <v>13.123204371288701</v>
      </c>
      <c r="CA239" s="2">
        <v>13.123204371288701</v>
      </c>
      <c r="CB239" s="2">
        <v>682950.72513151797</v>
      </c>
      <c r="CC239" s="2">
        <v>373.58523523236499</v>
      </c>
      <c r="CD239" s="2">
        <v>1350856.57089028</v>
      </c>
      <c r="CE239" s="2">
        <v>5674278.3968867399</v>
      </c>
      <c r="CG239" s="2">
        <f t="shared" si="27"/>
        <v>1985108.3270423207</v>
      </c>
      <c r="CH239" s="2">
        <f t="shared" si="28"/>
        <v>7708459.2781437701</v>
      </c>
      <c r="CI239" s="2">
        <f t="shared" si="29"/>
        <v>588132.49984672014</v>
      </c>
      <c r="CJ239" s="2">
        <f t="shared" si="30"/>
        <v>65.133469906446493</v>
      </c>
      <c r="CK239" s="2">
        <f t="shared" si="31"/>
        <v>3.5627559867437875E-2</v>
      </c>
      <c r="CL239" s="2">
        <f t="shared" si="32"/>
        <v>67.035127455538202</v>
      </c>
      <c r="CM239" s="2">
        <f t="shared" si="33"/>
        <v>67.408441169447883</v>
      </c>
      <c r="CN239" s="2">
        <f t="shared" si="34"/>
        <v>588103.9977988262</v>
      </c>
    </row>
    <row r="240" spans="1:92" x14ac:dyDescent="0.45">
      <c r="A240" s="2">
        <v>587</v>
      </c>
      <c r="B240" s="2" t="s">
        <v>149</v>
      </c>
      <c r="C240" s="2">
        <v>2</v>
      </c>
      <c r="D240" s="2">
        <v>2036</v>
      </c>
      <c r="E240" s="2">
        <v>2034</v>
      </c>
      <c r="F240" s="2">
        <v>0.12296465678086101</v>
      </c>
      <c r="G240" s="20">
        <v>6.7258205897648796E-5</v>
      </c>
      <c r="H240" s="2">
        <v>0.19894601500179199</v>
      </c>
      <c r="I240" s="2">
        <v>0.67802207001144899</v>
      </c>
      <c r="J240" s="2">
        <v>152.39538170723699</v>
      </c>
      <c r="K240" s="2">
        <v>152.39538170723699</v>
      </c>
      <c r="L240" s="2">
        <v>124.65226670523199</v>
      </c>
      <c r="M240" s="2">
        <v>101.136624736724</v>
      </c>
      <c r="N240" s="2">
        <v>52172.327093245302</v>
      </c>
      <c r="O240" s="2">
        <v>28.5367943087134</v>
      </c>
      <c r="P240" s="2">
        <v>103196.929775169</v>
      </c>
      <c r="Q240" s="2">
        <v>433478.02649753098</v>
      </c>
      <c r="R240" s="2">
        <v>64659406.2885838</v>
      </c>
      <c r="S240" s="2">
        <v>64659406.2885838</v>
      </c>
      <c r="T240" s="2">
        <v>1</v>
      </c>
      <c r="U240" s="2">
        <v>4.0000000000000001E-3</v>
      </c>
      <c r="V240" s="2">
        <v>37415.557416622003</v>
      </c>
      <c r="W240" s="2">
        <v>4.0000000000000001E-3</v>
      </c>
      <c r="X240" s="2">
        <v>8.96946129463673</v>
      </c>
      <c r="Y240" s="2">
        <v>8.96946129463673</v>
      </c>
      <c r="Z240" s="2">
        <v>8.5862154002130193</v>
      </c>
      <c r="AA240" s="2">
        <v>6.0442723750300402</v>
      </c>
      <c r="AB240" s="2">
        <v>13.278162875973599</v>
      </c>
      <c r="AC240" s="2">
        <v>13.278162875973599</v>
      </c>
      <c r="AD240" s="2">
        <v>13.278162875973599</v>
      </c>
      <c r="AE240" s="2">
        <v>13.278162875973599</v>
      </c>
      <c r="AF240" s="2">
        <v>691882.25767610001</v>
      </c>
      <c r="AG240" s="2">
        <v>378.45483423467402</v>
      </c>
      <c r="AH240" s="2">
        <v>1368533.8864281799</v>
      </c>
      <c r="AI240" s="2">
        <v>5748524.5266797896</v>
      </c>
      <c r="AJ240" s="2">
        <v>130.14775753662701</v>
      </c>
      <c r="AK240" s="2">
        <v>130.14775753662701</v>
      </c>
      <c r="AL240" s="2">
        <v>102.787888429045</v>
      </c>
      <c r="AM240" s="2">
        <v>81.814189485721201</v>
      </c>
      <c r="AN240" s="2">
        <v>139.11721883126299</v>
      </c>
      <c r="AO240" s="2">
        <v>139.11721883126299</v>
      </c>
      <c r="AP240" s="2">
        <v>111.374103829258</v>
      </c>
      <c r="AQ240" s="2">
        <v>87.858461860751206</v>
      </c>
      <c r="AR240" s="2">
        <v>7950821.7019299697</v>
      </c>
      <c r="AS240" s="2">
        <v>4348.8756613773003</v>
      </c>
      <c r="AT240" s="2">
        <v>12863731.2134955</v>
      </c>
      <c r="AU240" s="2">
        <v>43840504.497496903</v>
      </c>
      <c r="AV240" s="2">
        <v>1.06909233772238</v>
      </c>
      <c r="AW240" s="2">
        <v>1.06909233772238</v>
      </c>
      <c r="AX240" s="2">
        <v>1.0837115824476</v>
      </c>
      <c r="AY240" s="2">
        <v>1.0740545332628999</v>
      </c>
      <c r="AZ240" s="2">
        <v>1.16611973634637</v>
      </c>
      <c r="BA240" s="2">
        <v>1.16611973634637</v>
      </c>
      <c r="BB240" s="2">
        <v>1.13686522109432</v>
      </c>
      <c r="BC240" s="2">
        <v>1.20498685130769</v>
      </c>
      <c r="BD240" s="2">
        <v>1.0690685207489901</v>
      </c>
      <c r="BE240" s="2">
        <v>1.0690685207489901</v>
      </c>
      <c r="BF240" s="2">
        <v>1.08367839243357</v>
      </c>
      <c r="BG240" s="2">
        <v>1.0735139384735899</v>
      </c>
      <c r="BH240" s="2">
        <v>0.15866170499999999</v>
      </c>
      <c r="BI240" s="2">
        <v>0.15866170499999999</v>
      </c>
      <c r="BJ240" s="2">
        <v>0.180514759</v>
      </c>
      <c r="BK240" s="2">
        <v>0.21282462199999999</v>
      </c>
      <c r="BL240" s="2">
        <v>3.5903582999999899E-2</v>
      </c>
      <c r="BM240" s="2">
        <v>3.5903582999999899E-2</v>
      </c>
      <c r="BN240" s="2">
        <v>1.6482926999999901E-2</v>
      </c>
      <c r="BO240" s="2">
        <v>0.238783778999999</v>
      </c>
      <c r="BP240" s="2">
        <v>0.15867292099999999</v>
      </c>
      <c r="BQ240" s="2">
        <v>0.15867292099999999</v>
      </c>
      <c r="BR240" s="2">
        <v>0.18056576799999999</v>
      </c>
      <c r="BS240" s="2">
        <v>0.21254435599999999</v>
      </c>
      <c r="BT240" s="2">
        <v>2.4852400000000002E-4</v>
      </c>
      <c r="BU240" s="2">
        <v>2.4852400000000002E-4</v>
      </c>
      <c r="BV240" s="2">
        <v>6.08156E-4</v>
      </c>
      <c r="BW240" s="2">
        <v>4.3591369999999999E-3</v>
      </c>
      <c r="BX240" s="2">
        <v>13.278162875973599</v>
      </c>
      <c r="BY240" s="2">
        <v>13.278162875973599</v>
      </c>
      <c r="BZ240" s="2">
        <v>13.278162875973599</v>
      </c>
      <c r="CA240" s="2">
        <v>13.278162875973599</v>
      </c>
      <c r="CB240" s="2">
        <v>691882.25767610001</v>
      </c>
      <c r="CC240" s="2">
        <v>378.45483423467402</v>
      </c>
      <c r="CD240" s="2">
        <v>1368533.8864281799</v>
      </c>
      <c r="CE240" s="2">
        <v>5748524.5266797896</v>
      </c>
      <c r="CG240" s="2">
        <f t="shared" si="27"/>
        <v>1992285.4942985941</v>
      </c>
      <c r="CH240" s="2">
        <f t="shared" si="28"/>
        <v>7809319.1256183041</v>
      </c>
      <c r="CI240" s="2">
        <f t="shared" si="29"/>
        <v>588875.82016025402</v>
      </c>
      <c r="CJ240" s="2">
        <f t="shared" si="30"/>
        <v>65.215408866556629</v>
      </c>
      <c r="CK240" s="2">
        <f t="shared" si="31"/>
        <v>3.5670992885891747E-2</v>
      </c>
      <c r="CL240" s="2">
        <f t="shared" si="32"/>
        <v>67.119954325313174</v>
      </c>
      <c r="CM240" s="2">
        <f t="shared" si="33"/>
        <v>67.493659244457916</v>
      </c>
      <c r="CN240" s="2">
        <f t="shared" si="34"/>
        <v>588847.28336594533</v>
      </c>
    </row>
    <row r="241" spans="1:92" x14ac:dyDescent="0.45">
      <c r="A241" s="2">
        <v>609</v>
      </c>
      <c r="B241" s="2" t="s">
        <v>149</v>
      </c>
      <c r="C241" s="2">
        <v>2</v>
      </c>
      <c r="D241" s="2">
        <v>2037</v>
      </c>
      <c r="E241" s="2">
        <v>2035</v>
      </c>
      <c r="F241" s="2">
        <v>0.122920067016676</v>
      </c>
      <c r="G241" s="20">
        <v>6.7231433528419605E-5</v>
      </c>
      <c r="H241" s="2">
        <v>0.19891611505441301</v>
      </c>
      <c r="I241" s="2">
        <v>0.67809658649538196</v>
      </c>
      <c r="J241" s="2">
        <v>152.56067777678501</v>
      </c>
      <c r="K241" s="2">
        <v>152.56067777678501</v>
      </c>
      <c r="L241" s="2">
        <v>124.813132648514</v>
      </c>
      <c r="M241" s="2">
        <v>101.29360852499499</v>
      </c>
      <c r="N241" s="2">
        <v>52238.105981195498</v>
      </c>
      <c r="O241" s="2">
        <v>28.571760780514399</v>
      </c>
      <c r="P241" s="2">
        <v>103327.739473989</v>
      </c>
      <c r="Q241" s="2">
        <v>434027.01153428399</v>
      </c>
      <c r="R241" s="2">
        <v>64834660.8303224</v>
      </c>
      <c r="S241" s="2">
        <v>64834660.8303224</v>
      </c>
      <c r="T241" s="2">
        <v>1</v>
      </c>
      <c r="U241" s="2">
        <v>4.0000000000000001E-3</v>
      </c>
      <c r="V241" s="2">
        <v>37855.9984903363</v>
      </c>
      <c r="W241" s="2">
        <v>4.0000000000000001E-3</v>
      </c>
      <c r="X241" s="2">
        <v>8.9922128175312697</v>
      </c>
      <c r="Y241" s="2">
        <v>8.9922128175312697</v>
      </c>
      <c r="Z241" s="2">
        <v>8.6045367968427495</v>
      </c>
      <c r="AA241" s="2">
        <v>6.0587116166475701</v>
      </c>
      <c r="AB241" s="2">
        <v>13.4207074226267</v>
      </c>
      <c r="AC241" s="2">
        <v>13.4207074226267</v>
      </c>
      <c r="AD241" s="2">
        <v>13.4207074226267</v>
      </c>
      <c r="AE241" s="2">
        <v>13.4207074226267</v>
      </c>
      <c r="AF241" s="2">
        <v>700189.53747602901</v>
      </c>
      <c r="AG241" s="2">
        <v>382.983967196923</v>
      </c>
      <c r="AH241" s="2">
        <v>1384975.8014259101</v>
      </c>
      <c r="AI241" s="2">
        <v>5817581.7677610302</v>
      </c>
      <c r="AJ241" s="2">
        <v>130.14775753662701</v>
      </c>
      <c r="AK241" s="2">
        <v>130.14775753662701</v>
      </c>
      <c r="AL241" s="2">
        <v>102.787888429045</v>
      </c>
      <c r="AM241" s="2">
        <v>81.814189485721201</v>
      </c>
      <c r="AN241" s="2">
        <v>139.13997035415801</v>
      </c>
      <c r="AO241" s="2">
        <v>139.13997035415801</v>
      </c>
      <c r="AP241" s="2">
        <v>111.392425225888</v>
      </c>
      <c r="AQ241" s="2">
        <v>87.872901102368701</v>
      </c>
      <c r="AR241" s="2">
        <v>7969480.8542667301</v>
      </c>
      <c r="AS241" s="2">
        <v>4358.9271899514497</v>
      </c>
      <c r="AT241" s="2">
        <v>12896658.853238201</v>
      </c>
      <c r="AU241" s="2">
        <v>43964162.195627503</v>
      </c>
      <c r="AV241" s="2">
        <v>1.0692675662807201</v>
      </c>
      <c r="AW241" s="2">
        <v>1.0692675662807201</v>
      </c>
      <c r="AX241" s="2">
        <v>1.0838901613857701</v>
      </c>
      <c r="AY241" s="2">
        <v>1.07423136617732</v>
      </c>
      <c r="AZ241" s="2">
        <v>1.1663108680877901</v>
      </c>
      <c r="BA241" s="2">
        <v>1.1663108680877901</v>
      </c>
      <c r="BB241" s="2">
        <v>1.1370525589315399</v>
      </c>
      <c r="BC241" s="2">
        <v>1.2051852409891799</v>
      </c>
      <c r="BD241" s="2">
        <v>1.0692437454036301</v>
      </c>
      <c r="BE241" s="2">
        <v>1.0692437454036301</v>
      </c>
      <c r="BF241" s="2">
        <v>1.0838569659025401</v>
      </c>
      <c r="BG241" s="2">
        <v>1.0736906823842001</v>
      </c>
      <c r="BH241" s="2">
        <v>0.15866170499999999</v>
      </c>
      <c r="BI241" s="2">
        <v>0.15866170499999999</v>
      </c>
      <c r="BJ241" s="2">
        <v>0.180514759</v>
      </c>
      <c r="BK241" s="2">
        <v>0.21282462199999999</v>
      </c>
      <c r="BL241" s="2">
        <v>3.5903582999999899E-2</v>
      </c>
      <c r="BM241" s="2">
        <v>3.5903582999999899E-2</v>
      </c>
      <c r="BN241" s="2">
        <v>1.6482926999999901E-2</v>
      </c>
      <c r="BO241" s="2">
        <v>0.238783778999999</v>
      </c>
      <c r="BP241" s="2">
        <v>0.15867292099999999</v>
      </c>
      <c r="BQ241" s="2">
        <v>0.15867292099999999</v>
      </c>
      <c r="BR241" s="2">
        <v>0.18056576799999999</v>
      </c>
      <c r="BS241" s="2">
        <v>0.21254435599999999</v>
      </c>
      <c r="BT241" s="2">
        <v>2.4852400000000002E-4</v>
      </c>
      <c r="BU241" s="2">
        <v>2.4852400000000002E-4</v>
      </c>
      <c r="BV241" s="2">
        <v>6.08156E-4</v>
      </c>
      <c r="BW241" s="2">
        <v>4.3591369999999999E-3</v>
      </c>
      <c r="BX241" s="2">
        <v>13.4207074226267</v>
      </c>
      <c r="BY241" s="2">
        <v>13.4207074226267</v>
      </c>
      <c r="BZ241" s="2">
        <v>13.4207074226267</v>
      </c>
      <c r="CA241" s="2">
        <v>13.4207074226267</v>
      </c>
      <c r="CB241" s="2">
        <v>700189.53747602901</v>
      </c>
      <c r="CC241" s="2">
        <v>382.983967196923</v>
      </c>
      <c r="CD241" s="2">
        <v>1384975.8014259101</v>
      </c>
      <c r="CE241" s="2">
        <v>5817581.7677610302</v>
      </c>
      <c r="CG241" s="2">
        <f t="shared" si="27"/>
        <v>1999491.5330560792</v>
      </c>
      <c r="CH241" s="2">
        <f t="shared" si="28"/>
        <v>7903130.0906301662</v>
      </c>
      <c r="CI241" s="2">
        <f t="shared" si="29"/>
        <v>589621.42875024898</v>
      </c>
      <c r="CJ241" s="2">
        <f t="shared" si="30"/>
        <v>65.297632476494371</v>
      </c>
      <c r="CK241" s="2">
        <f t="shared" si="31"/>
        <v>3.5714700975642999E-2</v>
      </c>
      <c r="CL241" s="2">
        <f t="shared" si="32"/>
        <v>67.205033804220491</v>
      </c>
      <c r="CM241" s="2">
        <f t="shared" si="33"/>
        <v>67.579137646443598</v>
      </c>
      <c r="CN241" s="2">
        <f t="shared" si="34"/>
        <v>589592.85698946845</v>
      </c>
    </row>
    <row r="242" spans="1:92" x14ac:dyDescent="0.45">
      <c r="A242" s="2">
        <v>631</v>
      </c>
      <c r="B242" s="2" t="s">
        <v>149</v>
      </c>
      <c r="C242" s="2">
        <v>2</v>
      </c>
      <c r="D242" s="2">
        <v>2038</v>
      </c>
      <c r="E242" s="2">
        <v>2036</v>
      </c>
      <c r="F242" s="2">
        <v>0.122879315323158</v>
      </c>
      <c r="G242" s="20">
        <v>6.7206980252757404E-5</v>
      </c>
      <c r="H242" s="2">
        <v>0.19888878879337701</v>
      </c>
      <c r="I242" s="2">
        <v>0.67816468890321202</v>
      </c>
      <c r="J242" s="2">
        <v>152.71431126546801</v>
      </c>
      <c r="K242" s="2">
        <v>152.71431126546801</v>
      </c>
      <c r="L242" s="2">
        <v>124.962316285246</v>
      </c>
      <c r="M242" s="2">
        <v>101.438903851322</v>
      </c>
      <c r="N242" s="2">
        <v>52304.104594639801</v>
      </c>
      <c r="O242" s="2">
        <v>28.606937753400999</v>
      </c>
      <c r="P242" s="2">
        <v>103458.92537222699</v>
      </c>
      <c r="Q242" s="2">
        <v>434577.61493834603</v>
      </c>
      <c r="R242" s="2">
        <v>65003497.8508875</v>
      </c>
      <c r="S242" s="2">
        <v>65003497.8508875</v>
      </c>
      <c r="T242" s="2">
        <v>1</v>
      </c>
      <c r="U242" s="2">
        <v>4.0000000000000001E-3</v>
      </c>
      <c r="V242" s="2">
        <v>38301.624261347897</v>
      </c>
      <c r="W242" s="2">
        <v>4.0000000000000001E-3</v>
      </c>
      <c r="X242" s="2">
        <v>9.0150184214558404</v>
      </c>
      <c r="Y242" s="2">
        <v>9.0150184214558404</v>
      </c>
      <c r="Z242" s="2">
        <v>8.6228925488154697</v>
      </c>
      <c r="AA242" s="2">
        <v>6.0731790582155503</v>
      </c>
      <c r="AB242" s="2">
        <v>13.551535307385199</v>
      </c>
      <c r="AC242" s="2">
        <v>13.551535307385199</v>
      </c>
      <c r="AD242" s="2">
        <v>13.551535307385199</v>
      </c>
      <c r="AE242" s="2">
        <v>13.551535307385199</v>
      </c>
      <c r="AF242" s="2">
        <v>707906.53759510501</v>
      </c>
      <c r="AG242" s="2">
        <v>387.19122501130698</v>
      </c>
      <c r="AH242" s="2">
        <v>1400249.50971407</v>
      </c>
      <c r="AI242" s="2">
        <v>5881732.3711657701</v>
      </c>
      <c r="AJ242" s="2">
        <v>130.14775753662701</v>
      </c>
      <c r="AK242" s="2">
        <v>130.14775753662701</v>
      </c>
      <c r="AL242" s="2">
        <v>102.787888429045</v>
      </c>
      <c r="AM242" s="2">
        <v>81.814189485721201</v>
      </c>
      <c r="AN242" s="2">
        <v>139.16277595808299</v>
      </c>
      <c r="AO242" s="2">
        <v>139.16277595808299</v>
      </c>
      <c r="AP242" s="2">
        <v>111.41078097786</v>
      </c>
      <c r="AQ242" s="2">
        <v>87.887368543936702</v>
      </c>
      <c r="AR242" s="2">
        <v>7987585.30952744</v>
      </c>
      <c r="AS242" s="2">
        <v>4368.6887964247499</v>
      </c>
      <c r="AT242" s="2">
        <v>12928466.954895901</v>
      </c>
      <c r="AU242" s="2">
        <v>44083076.897667699</v>
      </c>
      <c r="AV242" s="2">
        <v>1.06944318755964</v>
      </c>
      <c r="AW242" s="2">
        <v>1.06944318755964</v>
      </c>
      <c r="AX242" s="2">
        <v>1.08406905665308</v>
      </c>
      <c r="AY242" s="2">
        <v>1.0744085252159601</v>
      </c>
      <c r="AZ242" s="2">
        <v>1.1665024281918599</v>
      </c>
      <c r="BA242" s="2">
        <v>1.1665024281918599</v>
      </c>
      <c r="BB242" s="2">
        <v>1.13724022861314</v>
      </c>
      <c r="BC242" s="2">
        <v>1.2053839965509701</v>
      </c>
      <c r="BD242" s="2">
        <v>1.0694193627701101</v>
      </c>
      <c r="BE242" s="2">
        <v>1.0694193627701101</v>
      </c>
      <c r="BF242" s="2">
        <v>1.0840358556909599</v>
      </c>
      <c r="BG242" s="2">
        <v>1.0738677522548701</v>
      </c>
      <c r="BH242" s="2">
        <v>0.15866170499999999</v>
      </c>
      <c r="BI242" s="2">
        <v>0.15866170499999999</v>
      </c>
      <c r="BJ242" s="2">
        <v>0.180514759</v>
      </c>
      <c r="BK242" s="2">
        <v>0.21282462199999999</v>
      </c>
      <c r="BL242" s="2">
        <v>3.5903582999999899E-2</v>
      </c>
      <c r="BM242" s="2">
        <v>3.5903582999999899E-2</v>
      </c>
      <c r="BN242" s="2">
        <v>1.6482926999999901E-2</v>
      </c>
      <c r="BO242" s="2">
        <v>0.238783778999999</v>
      </c>
      <c r="BP242" s="2">
        <v>0.15867292099999999</v>
      </c>
      <c r="BQ242" s="2">
        <v>0.15867292099999999</v>
      </c>
      <c r="BR242" s="2">
        <v>0.18056576799999999</v>
      </c>
      <c r="BS242" s="2">
        <v>0.21254435599999999</v>
      </c>
      <c r="BT242" s="2">
        <v>2.4852400000000002E-4</v>
      </c>
      <c r="BU242" s="2">
        <v>2.4852400000000002E-4</v>
      </c>
      <c r="BV242" s="2">
        <v>6.08156E-4</v>
      </c>
      <c r="BW242" s="2">
        <v>4.3591369999999999E-3</v>
      </c>
      <c r="BX242" s="2">
        <v>13.551535307385199</v>
      </c>
      <c r="BY242" s="2">
        <v>13.551535307385199</v>
      </c>
      <c r="BZ242" s="2">
        <v>13.551535307385199</v>
      </c>
      <c r="CA242" s="2">
        <v>13.551535307385199</v>
      </c>
      <c r="CB242" s="2">
        <v>707906.53759510501</v>
      </c>
      <c r="CC242" s="2">
        <v>387.19122501130698</v>
      </c>
      <c r="CD242" s="2">
        <v>1400249.50971407</v>
      </c>
      <c r="CE242" s="2">
        <v>5881732.3711657701</v>
      </c>
      <c r="CG242" s="2">
        <f t="shared" si="27"/>
        <v>2006725.7786350669</v>
      </c>
      <c r="CH242" s="2">
        <f t="shared" si="28"/>
        <v>7990275.6096999561</v>
      </c>
      <c r="CI242" s="2">
        <f t="shared" si="29"/>
        <v>590369.25184296619</v>
      </c>
      <c r="CJ242" s="2">
        <f t="shared" si="30"/>
        <v>65.380130743299745</v>
      </c>
      <c r="CK242" s="2">
        <f t="shared" si="31"/>
        <v>3.5758672191751245E-2</v>
      </c>
      <c r="CL242" s="2">
        <f t="shared" si="32"/>
        <v>67.290357965676094</v>
      </c>
      <c r="CM242" s="2">
        <f t="shared" si="33"/>
        <v>67.664868032440026</v>
      </c>
      <c r="CN242" s="2">
        <f t="shared" si="34"/>
        <v>590340.6449052128</v>
      </c>
    </row>
    <row r="243" spans="1:92" x14ac:dyDescent="0.45">
      <c r="A243" s="2">
        <v>653</v>
      </c>
      <c r="B243" s="2" t="s">
        <v>149</v>
      </c>
      <c r="C243" s="2">
        <v>2</v>
      </c>
      <c r="D243" s="2">
        <v>2039</v>
      </c>
      <c r="E243" s="2">
        <v>2037</v>
      </c>
      <c r="F243" s="2">
        <v>0.12284216486126499</v>
      </c>
      <c r="G243" s="20">
        <v>6.7184703781800306E-5</v>
      </c>
      <c r="H243" s="2">
        <v>0.19886387741295</v>
      </c>
      <c r="I243" s="2">
        <v>0.67822677302200196</v>
      </c>
      <c r="J243" s="2">
        <v>152.85693932055301</v>
      </c>
      <c r="K243" s="2">
        <v>152.85693932055301</v>
      </c>
      <c r="L243" s="2">
        <v>125.10047589148</v>
      </c>
      <c r="M243" s="2">
        <v>101.57316931393601</v>
      </c>
      <c r="N243" s="2">
        <v>52370.315421244501</v>
      </c>
      <c r="O243" s="2">
        <v>28.642316199078898</v>
      </c>
      <c r="P243" s="2">
        <v>103590.47601421599</v>
      </c>
      <c r="Q243" s="2">
        <v>435129.78634845401</v>
      </c>
      <c r="R243" s="2">
        <v>65166273.612844698</v>
      </c>
      <c r="S243" s="2">
        <v>65166273.612844698</v>
      </c>
      <c r="T243" s="2">
        <v>1</v>
      </c>
      <c r="U243" s="2">
        <v>4.0000000000000001E-3</v>
      </c>
      <c r="V243" s="2">
        <v>38752.495761853002</v>
      </c>
      <c r="W243" s="2">
        <v>4.0000000000000001E-3</v>
      </c>
      <c r="X243" s="2">
        <v>9.0378751370830894</v>
      </c>
      <c r="Y243" s="2">
        <v>9.0378751370830894</v>
      </c>
      <c r="Z243" s="2">
        <v>8.64128081559201</v>
      </c>
      <c r="AA243" s="2">
        <v>6.0876731813716898</v>
      </c>
      <c r="AB243" s="2">
        <v>13.671306646843499</v>
      </c>
      <c r="AC243" s="2">
        <v>13.671306646843499</v>
      </c>
      <c r="AD243" s="2">
        <v>13.671306646843499</v>
      </c>
      <c r="AE243" s="2">
        <v>13.671306646843499</v>
      </c>
      <c r="AF243" s="2">
        <v>715065.45280189905</v>
      </c>
      <c r="AG243" s="2">
        <v>391.09421825391001</v>
      </c>
      <c r="AH243" s="2">
        <v>1414418.6941166101</v>
      </c>
      <c r="AI243" s="2">
        <v>5941243.83567602</v>
      </c>
      <c r="AJ243" s="2">
        <v>130.14775753662701</v>
      </c>
      <c r="AK243" s="2">
        <v>130.14775753662701</v>
      </c>
      <c r="AL243" s="2">
        <v>102.787888429045</v>
      </c>
      <c r="AM243" s="2">
        <v>81.814189485721201</v>
      </c>
      <c r="AN243" s="2">
        <v>139.18563267370999</v>
      </c>
      <c r="AO243" s="2">
        <v>139.18563267370999</v>
      </c>
      <c r="AP243" s="2">
        <v>111.429169244637</v>
      </c>
      <c r="AQ243" s="2">
        <v>87.9018626670929</v>
      </c>
      <c r="AR243" s="2">
        <v>8005166.1265434297</v>
      </c>
      <c r="AS243" s="2">
        <v>4378.1767892427197</v>
      </c>
      <c r="AT243" s="2">
        <v>12959217.847203501</v>
      </c>
      <c r="AU243" s="2">
        <v>44197511.462308504</v>
      </c>
      <c r="AV243" s="2">
        <v>1.0696191801196999</v>
      </c>
      <c r="AW243" s="2">
        <v>1.0696191801196999</v>
      </c>
      <c r="AX243" s="2">
        <v>1.08424825141448</v>
      </c>
      <c r="AY243" s="2">
        <v>1.07458599293289</v>
      </c>
      <c r="AZ243" s="2">
        <v>1.16669439327335</v>
      </c>
      <c r="BA243" s="2">
        <v>1.16669439327335</v>
      </c>
      <c r="BB243" s="2">
        <v>1.1374282124783499</v>
      </c>
      <c r="BC243" s="2">
        <v>1.2055830984203899</v>
      </c>
      <c r="BD243" s="2">
        <v>1.0695953514094501</v>
      </c>
      <c r="BE243" s="2">
        <v>1.0695953514094501</v>
      </c>
      <c r="BF243" s="2">
        <v>1.0842150449643</v>
      </c>
      <c r="BG243" s="2">
        <v>1.07404513064848</v>
      </c>
      <c r="BH243" s="2">
        <v>0.15866170499999999</v>
      </c>
      <c r="BI243" s="2">
        <v>0.15866170499999999</v>
      </c>
      <c r="BJ243" s="2">
        <v>0.180514759</v>
      </c>
      <c r="BK243" s="2">
        <v>0.21282462199999999</v>
      </c>
      <c r="BL243" s="2">
        <v>3.5903582999999899E-2</v>
      </c>
      <c r="BM243" s="2">
        <v>3.5903582999999899E-2</v>
      </c>
      <c r="BN243" s="2">
        <v>1.6482926999999901E-2</v>
      </c>
      <c r="BO243" s="2">
        <v>0.238783778999999</v>
      </c>
      <c r="BP243" s="2">
        <v>0.15867292099999999</v>
      </c>
      <c r="BQ243" s="2">
        <v>0.15867292099999999</v>
      </c>
      <c r="BR243" s="2">
        <v>0.18056576799999999</v>
      </c>
      <c r="BS243" s="2">
        <v>0.21254435599999999</v>
      </c>
      <c r="BT243" s="2">
        <v>2.4852400000000002E-4</v>
      </c>
      <c r="BU243" s="2">
        <v>2.4852400000000002E-4</v>
      </c>
      <c r="BV243" s="2">
        <v>6.08156E-4</v>
      </c>
      <c r="BW243" s="2">
        <v>4.3591369999999999E-3</v>
      </c>
      <c r="BX243" s="2">
        <v>13.671306646843499</v>
      </c>
      <c r="BY243" s="2">
        <v>13.671306646843499</v>
      </c>
      <c r="BZ243" s="2">
        <v>13.671306646843499</v>
      </c>
      <c r="CA243" s="2">
        <v>13.671306646843499</v>
      </c>
      <c r="CB243" s="2">
        <v>715065.45280189905</v>
      </c>
      <c r="CC243" s="2">
        <v>391.09421825391001</v>
      </c>
      <c r="CD243" s="2">
        <v>1414418.6941166101</v>
      </c>
      <c r="CE243" s="2">
        <v>5941243.83567602</v>
      </c>
      <c r="CG243" s="2">
        <f t="shared" si="27"/>
        <v>2013987.6070305866</v>
      </c>
      <c r="CH243" s="2">
        <f t="shared" si="28"/>
        <v>8071119.0768127833</v>
      </c>
      <c r="CI243" s="2">
        <f t="shared" si="29"/>
        <v>591119.22010011366</v>
      </c>
      <c r="CJ243" s="2">
        <f t="shared" si="30"/>
        <v>65.46289427655563</v>
      </c>
      <c r="CK243" s="2">
        <f t="shared" si="31"/>
        <v>3.5802895248848624E-2</v>
      </c>
      <c r="CL243" s="2">
        <f t="shared" si="32"/>
        <v>67.375919358839667</v>
      </c>
      <c r="CM243" s="2">
        <f t="shared" si="33"/>
        <v>67.750842561067188</v>
      </c>
      <c r="CN243" s="2">
        <f t="shared" si="34"/>
        <v>591090.57778391452</v>
      </c>
    </row>
    <row r="244" spans="1:92" x14ac:dyDescent="0.45">
      <c r="A244" s="2">
        <v>675</v>
      </c>
      <c r="B244" s="2" t="s">
        <v>149</v>
      </c>
      <c r="C244" s="2">
        <v>2</v>
      </c>
      <c r="D244" s="2">
        <v>2040</v>
      </c>
      <c r="E244" s="2">
        <v>2038</v>
      </c>
      <c r="F244" s="2">
        <v>0.122808394261274</v>
      </c>
      <c r="G244" s="20">
        <v>6.7164471012379201E-5</v>
      </c>
      <c r="H244" s="2">
        <v>0.198841232478767</v>
      </c>
      <c r="I244" s="2">
        <v>0.67828320878894599</v>
      </c>
      <c r="J244" s="2">
        <v>152.98918385387401</v>
      </c>
      <c r="K244" s="2">
        <v>152.98918385387401</v>
      </c>
      <c r="L244" s="2">
        <v>125.228234438909</v>
      </c>
      <c r="M244" s="2">
        <v>101.697028187643</v>
      </c>
      <c r="N244" s="2">
        <v>52436.731400712197</v>
      </c>
      <c r="O244" s="2">
        <v>28.6778875933697</v>
      </c>
      <c r="P244" s="2">
        <v>103722.380630625</v>
      </c>
      <c r="Q244" s="2">
        <v>435683.478425254</v>
      </c>
      <c r="R244" s="2">
        <v>65323325.732054703</v>
      </c>
      <c r="S244" s="2">
        <v>65323325.732054703</v>
      </c>
      <c r="T244" s="2">
        <v>1</v>
      </c>
      <c r="U244" s="2">
        <v>4.0000000000000001E-3</v>
      </c>
      <c r="V244" s="2">
        <v>39208.674742494797</v>
      </c>
      <c r="W244" s="2">
        <v>4.0000000000000001E-3</v>
      </c>
      <c r="X244" s="2">
        <v>9.0607801741177703</v>
      </c>
      <c r="Y244" s="2">
        <v>9.0607801741177703</v>
      </c>
      <c r="Z244" s="2">
        <v>8.6596998667343499</v>
      </c>
      <c r="AA244" s="2">
        <v>6.1021925587922103</v>
      </c>
      <c r="AB244" s="2">
        <v>13.7806461431298</v>
      </c>
      <c r="AC244" s="2">
        <v>13.7806461431298</v>
      </c>
      <c r="AD244" s="2">
        <v>13.7806461431298</v>
      </c>
      <c r="AE244" s="2">
        <v>13.7806461431298</v>
      </c>
      <c r="AF244" s="2">
        <v>721696.785224266</v>
      </c>
      <c r="AG244" s="2">
        <v>394.709624259142</v>
      </c>
      <c r="AH244" s="2">
        <v>1427543.69375029</v>
      </c>
      <c r="AI244" s="2">
        <v>5996369.6120037297</v>
      </c>
      <c r="AJ244" s="2">
        <v>130.14775753662701</v>
      </c>
      <c r="AK244" s="2">
        <v>130.14775753662701</v>
      </c>
      <c r="AL244" s="2">
        <v>102.787888429045</v>
      </c>
      <c r="AM244" s="2">
        <v>81.814189485721201</v>
      </c>
      <c r="AN244" s="2">
        <v>139.208537710744</v>
      </c>
      <c r="AO244" s="2">
        <v>139.208537710744</v>
      </c>
      <c r="AP244" s="2">
        <v>111.447588295779</v>
      </c>
      <c r="AQ244" s="2">
        <v>87.916382044513398</v>
      </c>
      <c r="AR244" s="2">
        <v>8022252.7409598203</v>
      </c>
      <c r="AS244" s="2">
        <v>4387.4066175627904</v>
      </c>
      <c r="AT244" s="2">
        <v>12988970.5981737</v>
      </c>
      <c r="AU244" s="2">
        <v>44307714.986303598</v>
      </c>
      <c r="AV244" s="2">
        <v>1.06979552381061</v>
      </c>
      <c r="AW244" s="2">
        <v>1.06979552381061</v>
      </c>
      <c r="AX244" s="2">
        <v>1.0844277298392899</v>
      </c>
      <c r="AY244" s="2">
        <v>1.07476375292529</v>
      </c>
      <c r="AZ244" s="2">
        <v>1.16688674135321</v>
      </c>
      <c r="BA244" s="2">
        <v>1.16688674135321</v>
      </c>
      <c r="BB244" s="2">
        <v>1.1376164939200299</v>
      </c>
      <c r="BC244" s="2">
        <v>1.2057825281950401</v>
      </c>
      <c r="BD244" s="2">
        <v>1.06977169117182</v>
      </c>
      <c r="BE244" s="2">
        <v>1.06977169117182</v>
      </c>
      <c r="BF244" s="2">
        <v>1.08439451789236</v>
      </c>
      <c r="BG244" s="2">
        <v>1.07422280117045</v>
      </c>
      <c r="BH244" s="2">
        <v>0.15866170499999999</v>
      </c>
      <c r="BI244" s="2">
        <v>0.15866170499999999</v>
      </c>
      <c r="BJ244" s="2">
        <v>0.180514759</v>
      </c>
      <c r="BK244" s="2">
        <v>0.21282462199999999</v>
      </c>
      <c r="BL244" s="2">
        <v>3.5903582999999899E-2</v>
      </c>
      <c r="BM244" s="2">
        <v>3.5903582999999899E-2</v>
      </c>
      <c r="BN244" s="2">
        <v>1.6482926999999901E-2</v>
      </c>
      <c r="BO244" s="2">
        <v>0.238783778999999</v>
      </c>
      <c r="BP244" s="2">
        <v>0.15867292099999999</v>
      </c>
      <c r="BQ244" s="2">
        <v>0.15867292099999999</v>
      </c>
      <c r="BR244" s="2">
        <v>0.18056576799999999</v>
      </c>
      <c r="BS244" s="2">
        <v>0.21254435599999999</v>
      </c>
      <c r="BT244" s="2">
        <v>2.4852400000000002E-4</v>
      </c>
      <c r="BU244" s="2">
        <v>2.4852400000000002E-4</v>
      </c>
      <c r="BV244" s="2">
        <v>6.08156E-4</v>
      </c>
      <c r="BW244" s="2">
        <v>4.3591369999999999E-3</v>
      </c>
      <c r="BX244" s="2">
        <v>13.7806461431298</v>
      </c>
      <c r="BY244" s="2">
        <v>13.7806461431298</v>
      </c>
      <c r="BZ244" s="2">
        <v>13.7806461431298</v>
      </c>
      <c r="CA244" s="2">
        <v>13.7806461431298</v>
      </c>
      <c r="CB244" s="2">
        <v>721696.785224266</v>
      </c>
      <c r="CC244" s="2">
        <v>394.709624259142</v>
      </c>
      <c r="CD244" s="2">
        <v>1427543.69375029</v>
      </c>
      <c r="CE244" s="2">
        <v>5996369.6120037297</v>
      </c>
      <c r="CG244" s="2">
        <f t="shared" si="27"/>
        <v>2021276.4324176589</v>
      </c>
      <c r="CH244" s="2">
        <f t="shared" si="28"/>
        <v>8146004.800602545</v>
      </c>
      <c r="CI244" s="2">
        <f t="shared" si="29"/>
        <v>591871.26834418462</v>
      </c>
      <c r="CJ244" s="2">
        <f t="shared" si="30"/>
        <v>65.545914250890249</v>
      </c>
      <c r="CK244" s="2">
        <f t="shared" si="31"/>
        <v>3.5847359491712125E-2</v>
      </c>
      <c r="CL244" s="2">
        <f t="shared" si="32"/>
        <v>67.46171097926829</v>
      </c>
      <c r="CM244" s="2">
        <f t="shared" si="33"/>
        <v>67.837053861464227</v>
      </c>
      <c r="CN244" s="2">
        <f t="shared" si="34"/>
        <v>591842.59045659122</v>
      </c>
    </row>
    <row r="245" spans="1:92" x14ac:dyDescent="0.45">
      <c r="A245" s="2">
        <v>697</v>
      </c>
      <c r="B245" s="2" t="s">
        <v>149</v>
      </c>
      <c r="C245" s="2">
        <v>2</v>
      </c>
      <c r="D245" s="2">
        <v>2041</v>
      </c>
      <c r="E245" s="2">
        <v>2039</v>
      </c>
      <c r="F245" s="2">
        <v>0.122777796466124</v>
      </c>
      <c r="G245" s="20">
        <v>6.7146157352289995E-5</v>
      </c>
      <c r="H245" s="2">
        <v>0.19882071515233701</v>
      </c>
      <c r="I245" s="2">
        <v>0.67833434222418498</v>
      </c>
      <c r="J245" s="2">
        <v>153.111633405362</v>
      </c>
      <c r="K245" s="2">
        <v>153.111633405362</v>
      </c>
      <c r="L245" s="2">
        <v>125.346181462773</v>
      </c>
      <c r="M245" s="2">
        <v>101.81107029290401</v>
      </c>
      <c r="N245" s="2">
        <v>52503.345895176702</v>
      </c>
      <c r="O245" s="2">
        <v>28.7136438873288</v>
      </c>
      <c r="P245" s="2">
        <v>103854.629094138</v>
      </c>
      <c r="Q245" s="2">
        <v>436238.64665538201</v>
      </c>
      <c r="R245" s="2">
        <v>65474974.145469397</v>
      </c>
      <c r="S245" s="2">
        <v>65474974.145469397</v>
      </c>
      <c r="T245" s="2">
        <v>1</v>
      </c>
      <c r="U245" s="2">
        <v>4.0000000000000001E-3</v>
      </c>
      <c r="V245" s="2">
        <v>39670.223680820302</v>
      </c>
      <c r="W245" s="2">
        <v>4.0000000000000001E-3</v>
      </c>
      <c r="X245" s="2">
        <v>9.0837309100458601</v>
      </c>
      <c r="Y245" s="2">
        <v>9.0837309100458601</v>
      </c>
      <c r="Z245" s="2">
        <v>8.6781480750390898</v>
      </c>
      <c r="AA245" s="2">
        <v>6.1167358484938399</v>
      </c>
      <c r="AB245" s="2">
        <v>13.8801449586893</v>
      </c>
      <c r="AC245" s="2">
        <v>13.8801449586893</v>
      </c>
      <c r="AD245" s="2">
        <v>13.8801449586893</v>
      </c>
      <c r="AE245" s="2">
        <v>13.8801449586893</v>
      </c>
      <c r="AF245" s="2">
        <v>727829.43300174398</v>
      </c>
      <c r="AG245" s="2">
        <v>398.05323690497102</v>
      </c>
      <c r="AH245" s="2">
        <v>1439681.6786134201</v>
      </c>
      <c r="AI245" s="2">
        <v>6047349.8366485396</v>
      </c>
      <c r="AJ245" s="2">
        <v>130.14775753662701</v>
      </c>
      <c r="AK245" s="2">
        <v>130.14775753662701</v>
      </c>
      <c r="AL245" s="2">
        <v>102.787888429045</v>
      </c>
      <c r="AM245" s="2">
        <v>81.814189485721201</v>
      </c>
      <c r="AN245" s="2">
        <v>139.23148844667301</v>
      </c>
      <c r="AO245" s="2">
        <v>139.23148844667301</v>
      </c>
      <c r="AP245" s="2">
        <v>111.466036504084</v>
      </c>
      <c r="AQ245" s="2">
        <v>87.930925334215004</v>
      </c>
      <c r="AR245" s="2">
        <v>8038873.04925723</v>
      </c>
      <c r="AS245" s="2">
        <v>4396.3929166088101</v>
      </c>
      <c r="AT245" s="2">
        <v>13017781.184183</v>
      </c>
      <c r="AU245" s="2">
        <v>44413923.519112602</v>
      </c>
      <c r="AV245" s="2">
        <v>1.0699721996863301</v>
      </c>
      <c r="AW245" s="2">
        <v>1.0699721996863301</v>
      </c>
      <c r="AX245" s="2">
        <v>1.08460747703584</v>
      </c>
      <c r="AY245" s="2">
        <v>1.0749417897653599</v>
      </c>
      <c r="AZ245" s="2">
        <v>1.16707945176591</v>
      </c>
      <c r="BA245" s="2">
        <v>1.16707945176591</v>
      </c>
      <c r="BB245" s="2">
        <v>1.1378050573161</v>
      </c>
      <c r="BC245" s="2">
        <v>1.2059822685663899</v>
      </c>
      <c r="BD245" s="2">
        <v>1.06994836311159</v>
      </c>
      <c r="BE245" s="2">
        <v>1.06994836311159</v>
      </c>
      <c r="BF245" s="2">
        <v>1.0845742595839301</v>
      </c>
      <c r="BG245" s="2">
        <v>1.0744007484007401</v>
      </c>
      <c r="BH245" s="2">
        <v>0.15866170499999999</v>
      </c>
      <c r="BI245" s="2">
        <v>0.15866170499999999</v>
      </c>
      <c r="BJ245" s="2">
        <v>0.180514759</v>
      </c>
      <c r="BK245" s="2">
        <v>0.21282462199999999</v>
      </c>
      <c r="BL245" s="2">
        <v>3.5903582999999899E-2</v>
      </c>
      <c r="BM245" s="2">
        <v>3.5903582999999899E-2</v>
      </c>
      <c r="BN245" s="2">
        <v>1.6482926999999901E-2</v>
      </c>
      <c r="BO245" s="2">
        <v>0.238783778999999</v>
      </c>
      <c r="BP245" s="2">
        <v>0.15867292099999999</v>
      </c>
      <c r="BQ245" s="2">
        <v>0.15867292099999999</v>
      </c>
      <c r="BR245" s="2">
        <v>0.18056576799999999</v>
      </c>
      <c r="BS245" s="2">
        <v>0.21254435599999999</v>
      </c>
      <c r="BT245" s="2">
        <v>2.4852400000000002E-4</v>
      </c>
      <c r="BU245" s="2">
        <v>2.4852400000000002E-4</v>
      </c>
      <c r="BV245" s="2">
        <v>6.08156E-4</v>
      </c>
      <c r="BW245" s="2">
        <v>4.3591369999999999E-3</v>
      </c>
      <c r="BX245" s="2">
        <v>13.8801449586893</v>
      </c>
      <c r="BY245" s="2">
        <v>13.8801449586893</v>
      </c>
      <c r="BZ245" s="2">
        <v>13.8801449586893</v>
      </c>
      <c r="CA245" s="2">
        <v>13.8801449586893</v>
      </c>
      <c r="CB245" s="2">
        <v>727829.43300174398</v>
      </c>
      <c r="CC245" s="2">
        <v>398.05323690497102</v>
      </c>
      <c r="CD245" s="2">
        <v>1439681.6786134201</v>
      </c>
      <c r="CE245" s="2">
        <v>6047349.8366485396</v>
      </c>
      <c r="CG245" s="2">
        <f t="shared" si="27"/>
        <v>2028591.7046912906</v>
      </c>
      <c r="CH245" s="2">
        <f t="shared" si="28"/>
        <v>8215259.0015006084</v>
      </c>
      <c r="CI245" s="2">
        <f t="shared" si="29"/>
        <v>592625.335288584</v>
      </c>
      <c r="CJ245" s="2">
        <f t="shared" si="30"/>
        <v>65.629182368970874</v>
      </c>
      <c r="CK245" s="2">
        <f t="shared" si="31"/>
        <v>3.5892054859160999E-2</v>
      </c>
      <c r="CL245" s="2">
        <f t="shared" si="32"/>
        <v>67.547726240089759</v>
      </c>
      <c r="CM245" s="2">
        <f t="shared" si="33"/>
        <v>67.923495002784279</v>
      </c>
      <c r="CN245" s="2">
        <f t="shared" si="34"/>
        <v>592596.62164469669</v>
      </c>
    </row>
    <row r="246" spans="1:92" x14ac:dyDescent="0.45">
      <c r="A246" s="2">
        <v>719</v>
      </c>
      <c r="B246" s="2" t="s">
        <v>149</v>
      </c>
      <c r="C246" s="2">
        <v>2</v>
      </c>
      <c r="D246" s="2">
        <v>2042</v>
      </c>
      <c r="E246" s="2">
        <v>2040</v>
      </c>
      <c r="F246" s="2">
        <v>0.12275017767926</v>
      </c>
      <c r="G246" s="20">
        <v>6.7129646105220297E-5</v>
      </c>
      <c r="H246" s="2">
        <v>0.19880219548573899</v>
      </c>
      <c r="I246" s="2">
        <v>0.67838049718889504</v>
      </c>
      <c r="J246" s="2">
        <v>153.22484489954101</v>
      </c>
      <c r="K246" s="2">
        <v>153.22484489954101</v>
      </c>
      <c r="L246" s="2">
        <v>125.454874822702</v>
      </c>
      <c r="M246" s="2">
        <v>101.915853757816</v>
      </c>
      <c r="N246" s="2">
        <v>52570.152661944601</v>
      </c>
      <c r="O246" s="2">
        <v>28.749577480163701</v>
      </c>
      <c r="P246" s="2">
        <v>103987.21187861401</v>
      </c>
      <c r="Q246" s="2">
        <v>436795.249170931</v>
      </c>
      <c r="R246" s="2">
        <v>65621522.023529097</v>
      </c>
      <c r="S246" s="2">
        <v>65621522.023529097</v>
      </c>
      <c r="T246" s="2">
        <v>1</v>
      </c>
      <c r="U246" s="2">
        <v>4.0000000000000001E-3</v>
      </c>
      <c r="V246" s="2">
        <v>40137.205789837397</v>
      </c>
      <c r="W246" s="2">
        <v>4.0000000000000001E-3</v>
      </c>
      <c r="X246" s="2">
        <v>9.1067248790809998</v>
      </c>
      <c r="Y246" s="2">
        <v>9.1067248790809998</v>
      </c>
      <c r="Z246" s="2">
        <v>8.6966239098238596</v>
      </c>
      <c r="AA246" s="2">
        <v>6.1313017882623297</v>
      </c>
      <c r="AB246" s="2">
        <v>13.9703624838333</v>
      </c>
      <c r="AC246" s="2">
        <v>13.9703624838333</v>
      </c>
      <c r="AD246" s="2">
        <v>13.9703624838333</v>
      </c>
      <c r="AE246" s="2">
        <v>13.9703624838333</v>
      </c>
      <c r="AF246" s="2">
        <v>733490.77376970195</v>
      </c>
      <c r="AG246" s="2">
        <v>401.14001333768903</v>
      </c>
      <c r="AH246" s="2">
        <v>1450886.8140691801</v>
      </c>
      <c r="AI246" s="2">
        <v>6094412.0232325802</v>
      </c>
      <c r="AJ246" s="2">
        <v>130.14775753662701</v>
      </c>
      <c r="AK246" s="2">
        <v>130.14775753662701</v>
      </c>
      <c r="AL246" s="2">
        <v>102.787888429045</v>
      </c>
      <c r="AM246" s="2">
        <v>81.814189485721201</v>
      </c>
      <c r="AN246" s="2">
        <v>139.254482415708</v>
      </c>
      <c r="AO246" s="2">
        <v>139.254482415708</v>
      </c>
      <c r="AP246" s="2">
        <v>111.484512338869</v>
      </c>
      <c r="AQ246" s="2">
        <v>87.945491273983507</v>
      </c>
      <c r="AR246" s="2">
        <v>8055053.4879716896</v>
      </c>
      <c r="AS246" s="2">
        <v>4405.14955032544</v>
      </c>
      <c r="AT246" s="2">
        <v>13045702.6493933</v>
      </c>
      <c r="AU246" s="2">
        <v>44516360.736613803</v>
      </c>
      <c r="AV246" s="2">
        <v>1.0701491899267901</v>
      </c>
      <c r="AW246" s="2">
        <v>1.0701491899267901</v>
      </c>
      <c r="AX246" s="2">
        <v>1.0847874789912799</v>
      </c>
      <c r="AY246" s="2">
        <v>1.0751200889374899</v>
      </c>
      <c r="AZ246" s="2">
        <v>1.16727250507408</v>
      </c>
      <c r="BA246" s="2">
        <v>1.16727250507408</v>
      </c>
      <c r="BB246" s="2">
        <v>1.13799388796641</v>
      </c>
      <c r="BC246" s="2">
        <v>1.2061823032493399</v>
      </c>
      <c r="BD246" s="2">
        <v>1.0701253494091101</v>
      </c>
      <c r="BE246" s="2">
        <v>1.0701253494091101</v>
      </c>
      <c r="BF246" s="2">
        <v>1.0847542560265799</v>
      </c>
      <c r="BG246" s="2">
        <v>1.0745789578310601</v>
      </c>
      <c r="BH246" s="2">
        <v>0.15866170499999999</v>
      </c>
      <c r="BI246" s="2">
        <v>0.15866170499999999</v>
      </c>
      <c r="BJ246" s="2">
        <v>0.180514759</v>
      </c>
      <c r="BK246" s="2">
        <v>0.21282462199999999</v>
      </c>
      <c r="BL246" s="2">
        <v>3.5903582999999899E-2</v>
      </c>
      <c r="BM246" s="2">
        <v>3.5903582999999899E-2</v>
      </c>
      <c r="BN246" s="2">
        <v>1.6482926999999901E-2</v>
      </c>
      <c r="BO246" s="2">
        <v>0.238783778999999</v>
      </c>
      <c r="BP246" s="2">
        <v>0.15867292099999999</v>
      </c>
      <c r="BQ246" s="2">
        <v>0.15867292099999999</v>
      </c>
      <c r="BR246" s="2">
        <v>0.18056576799999999</v>
      </c>
      <c r="BS246" s="2">
        <v>0.21254435599999999</v>
      </c>
      <c r="BT246" s="2">
        <v>2.4852400000000002E-4</v>
      </c>
      <c r="BU246" s="2">
        <v>2.4852400000000002E-4</v>
      </c>
      <c r="BV246" s="2">
        <v>6.08156E-4</v>
      </c>
      <c r="BW246" s="2">
        <v>4.3591369999999999E-3</v>
      </c>
      <c r="BX246" s="2">
        <v>13.9703624838333</v>
      </c>
      <c r="BY246" s="2">
        <v>13.9703624838333</v>
      </c>
      <c r="BZ246" s="2">
        <v>13.9703624838333</v>
      </c>
      <c r="CA246" s="2">
        <v>13.9703624838333</v>
      </c>
      <c r="CB246" s="2">
        <v>733490.77376970195</v>
      </c>
      <c r="CC246" s="2">
        <v>401.14001333768903</v>
      </c>
      <c r="CD246" s="2">
        <v>1450886.8140691801</v>
      </c>
      <c r="CE246" s="2">
        <v>6094412.0232325802</v>
      </c>
      <c r="CG246" s="2">
        <f t="shared" si="27"/>
        <v>2035932.9071993171</v>
      </c>
      <c r="CH246" s="2">
        <f t="shared" si="28"/>
        <v>8279190.7510847999</v>
      </c>
      <c r="CI246" s="2">
        <f t="shared" si="29"/>
        <v>593381.36328896973</v>
      </c>
      <c r="CJ246" s="2">
        <f t="shared" si="30"/>
        <v>65.712690827430748</v>
      </c>
      <c r="CK246" s="2">
        <f t="shared" si="31"/>
        <v>3.5936971850204627E-2</v>
      </c>
      <c r="CL246" s="2">
        <f t="shared" si="32"/>
        <v>67.63395894544</v>
      </c>
      <c r="CM246" s="2">
        <f t="shared" si="33"/>
        <v>68.010159466085014</v>
      </c>
      <c r="CN246" s="2">
        <f t="shared" si="34"/>
        <v>593352.6137114896</v>
      </c>
    </row>
    <row r="247" spans="1:92" x14ac:dyDescent="0.45">
      <c r="A247" s="2">
        <v>741</v>
      </c>
      <c r="B247" s="2" t="s">
        <v>149</v>
      </c>
      <c r="C247" s="2">
        <v>2</v>
      </c>
      <c r="D247" s="2">
        <v>2043</v>
      </c>
      <c r="E247" s="2">
        <v>2041</v>
      </c>
      <c r="F247" s="2">
        <v>0.122725356408629</v>
      </c>
      <c r="G247" s="20">
        <v>6.7114827910913106E-5</v>
      </c>
      <c r="H247" s="2">
        <v>0.198785551780786</v>
      </c>
      <c r="I247" s="2">
        <v>0.67842197698267304</v>
      </c>
      <c r="J247" s="2">
        <v>153.32934529430599</v>
      </c>
      <c r="K247" s="2">
        <v>153.32934529430599</v>
      </c>
      <c r="L247" s="2">
        <v>125.55484235547701</v>
      </c>
      <c r="M247" s="2">
        <v>102.011906671933</v>
      </c>
      <c r="N247" s="2">
        <v>52637.145828458401</v>
      </c>
      <c r="O247" s="2">
        <v>28.785681193998101</v>
      </c>
      <c r="P247" s="2">
        <v>104120.120021508</v>
      </c>
      <c r="Q247" s="2">
        <v>437353.24658349197</v>
      </c>
      <c r="R247" s="2">
        <v>65763256.626166202</v>
      </c>
      <c r="S247" s="2">
        <v>65763256.626166202</v>
      </c>
      <c r="T247" s="2">
        <v>1</v>
      </c>
      <c r="U247" s="2">
        <v>4.0000000000000001E-3</v>
      </c>
      <c r="V247" s="2">
        <v>40609.685026672501</v>
      </c>
      <c r="W247" s="2">
        <v>4.0000000000000001E-3</v>
      </c>
      <c r="X247" s="2">
        <v>9.1297597619829691</v>
      </c>
      <c r="Y247" s="2">
        <v>9.1297597619829691</v>
      </c>
      <c r="Z247" s="2">
        <v>8.7151259307360291</v>
      </c>
      <c r="AA247" s="2">
        <v>6.1458891905166801</v>
      </c>
      <c r="AB247" s="2">
        <v>14.051827995696</v>
      </c>
      <c r="AC247" s="2">
        <v>14.051827995696</v>
      </c>
      <c r="AD247" s="2">
        <v>14.051827995696</v>
      </c>
      <c r="AE247" s="2">
        <v>14.051827995696</v>
      </c>
      <c r="AF247" s="2">
        <v>738706.74291312601</v>
      </c>
      <c r="AG247" s="2">
        <v>403.98411770019601</v>
      </c>
      <c r="AH247" s="2">
        <v>1461210.41507028</v>
      </c>
      <c r="AI247" s="2">
        <v>6137771.7106871</v>
      </c>
      <c r="AJ247" s="2">
        <v>130.14775753662701</v>
      </c>
      <c r="AK247" s="2">
        <v>130.14775753662701</v>
      </c>
      <c r="AL247" s="2">
        <v>102.787888429045</v>
      </c>
      <c r="AM247" s="2">
        <v>81.814189485721201</v>
      </c>
      <c r="AN247" s="2">
        <v>139.27751729861001</v>
      </c>
      <c r="AO247" s="2">
        <v>139.27751729861001</v>
      </c>
      <c r="AP247" s="2">
        <v>111.50301435978101</v>
      </c>
      <c r="AQ247" s="2">
        <v>87.960078676237799</v>
      </c>
      <c r="AR247" s="2">
        <v>8070819.1080384403</v>
      </c>
      <c r="AS247" s="2">
        <v>4413.68965132636</v>
      </c>
      <c r="AT247" s="2">
        <v>13072785.2553338</v>
      </c>
      <c r="AU247" s="2">
        <v>44615238.573142499</v>
      </c>
      <c r="AV247" s="2">
        <v>1.07032647776602</v>
      </c>
      <c r="AW247" s="2">
        <v>1.07032647776602</v>
      </c>
      <c r="AX247" s="2">
        <v>1.0849677225160901</v>
      </c>
      <c r="AY247" s="2">
        <v>1.0752986367805899</v>
      </c>
      <c r="AZ247" s="2">
        <v>1.1674658829901501</v>
      </c>
      <c r="BA247" s="2">
        <v>1.1674658829901501</v>
      </c>
      <c r="BB247" s="2">
        <v>1.13818297203454</v>
      </c>
      <c r="BC247" s="2">
        <v>1.2063826169174099</v>
      </c>
      <c r="BD247" s="2">
        <v>1.07030263329877</v>
      </c>
      <c r="BE247" s="2">
        <v>1.07030263329877</v>
      </c>
      <c r="BF247" s="2">
        <v>1.08493449403121</v>
      </c>
      <c r="BG247" s="2">
        <v>1.07475741580718</v>
      </c>
      <c r="BH247" s="2">
        <v>0.15866170499999999</v>
      </c>
      <c r="BI247" s="2">
        <v>0.15866170499999999</v>
      </c>
      <c r="BJ247" s="2">
        <v>0.180514759</v>
      </c>
      <c r="BK247" s="2">
        <v>0.21282462199999999</v>
      </c>
      <c r="BL247" s="2">
        <v>3.5903582999999899E-2</v>
      </c>
      <c r="BM247" s="2">
        <v>3.5903582999999899E-2</v>
      </c>
      <c r="BN247" s="2">
        <v>1.6482926999999901E-2</v>
      </c>
      <c r="BO247" s="2">
        <v>0.238783778999999</v>
      </c>
      <c r="BP247" s="2">
        <v>0.15867292099999999</v>
      </c>
      <c r="BQ247" s="2">
        <v>0.15867292099999999</v>
      </c>
      <c r="BR247" s="2">
        <v>0.18056576799999999</v>
      </c>
      <c r="BS247" s="2">
        <v>0.21254435599999999</v>
      </c>
      <c r="BT247" s="2">
        <v>2.4852400000000002E-4</v>
      </c>
      <c r="BU247" s="2">
        <v>2.4852400000000002E-4</v>
      </c>
      <c r="BV247" s="2">
        <v>6.08156E-4</v>
      </c>
      <c r="BW247" s="2">
        <v>4.3591369999999999E-3</v>
      </c>
      <c r="BX247" s="2">
        <v>14.051827995696</v>
      </c>
      <c r="BY247" s="2">
        <v>14.051827995696</v>
      </c>
      <c r="BZ247" s="2">
        <v>14.051827995696</v>
      </c>
      <c r="CA247" s="2">
        <v>14.051827995696</v>
      </c>
      <c r="CB247" s="2">
        <v>738706.74291312601</v>
      </c>
      <c r="CC247" s="2">
        <v>403.98411770019601</v>
      </c>
      <c r="CD247" s="2">
        <v>1461210.41507028</v>
      </c>
      <c r="CE247" s="2">
        <v>6137771.7106871</v>
      </c>
      <c r="CG247" s="2">
        <f t="shared" si="27"/>
        <v>2043299.5546605659</v>
      </c>
      <c r="CH247" s="2">
        <f t="shared" si="28"/>
        <v>8338092.8527882062</v>
      </c>
      <c r="CI247" s="2">
        <f t="shared" si="29"/>
        <v>594139.2981146524</v>
      </c>
      <c r="CJ247" s="2">
        <f t="shared" si="30"/>
        <v>65.796432285573005</v>
      </c>
      <c r="CK247" s="2">
        <f t="shared" si="31"/>
        <v>3.5982101492497628E-2</v>
      </c>
      <c r="CL247" s="2">
        <f t="shared" si="32"/>
        <v>67.720403266021464</v>
      </c>
      <c r="CM247" s="2">
        <f t="shared" si="33"/>
        <v>68.097041118488434</v>
      </c>
      <c r="CN247" s="2">
        <f t="shared" si="34"/>
        <v>594110.51243345835</v>
      </c>
    </row>
    <row r="248" spans="1:92" x14ac:dyDescent="0.45">
      <c r="A248" s="2">
        <v>763</v>
      </c>
      <c r="B248" s="2" t="s">
        <v>149</v>
      </c>
      <c r="C248" s="2">
        <v>2</v>
      </c>
      <c r="D248" s="2">
        <v>2044</v>
      </c>
      <c r="E248" s="2">
        <v>2042</v>
      </c>
      <c r="F248" s="2">
        <v>0.122703162584637</v>
      </c>
      <c r="G248" s="20">
        <v>6.7101600227539797E-5</v>
      </c>
      <c r="H248" s="2">
        <v>0.19877066999771401</v>
      </c>
      <c r="I248" s="2">
        <v>0.67845906581741999</v>
      </c>
      <c r="J248" s="2">
        <v>153.42563316821301</v>
      </c>
      <c r="K248" s="2">
        <v>153.42563316821301</v>
      </c>
      <c r="L248" s="2">
        <v>125.646583465988</v>
      </c>
      <c r="M248" s="2">
        <v>102.099728678193</v>
      </c>
      <c r="N248" s="2">
        <v>52704.3198688228</v>
      </c>
      <c r="O248" s="2">
        <v>28.821948249807502</v>
      </c>
      <c r="P248" s="2">
        <v>104253.34508860399</v>
      </c>
      <c r="Q248" s="2">
        <v>437912.60182838101</v>
      </c>
      <c r="R248" s="2">
        <v>65900450.128957003</v>
      </c>
      <c r="S248" s="2">
        <v>65900450.128957003</v>
      </c>
      <c r="T248" s="2">
        <v>1</v>
      </c>
      <c r="U248" s="2">
        <v>4.0000000000000001E-3</v>
      </c>
      <c r="V248" s="2">
        <v>41087.726101329899</v>
      </c>
      <c r="W248" s="2">
        <v>4.0000000000000001E-3</v>
      </c>
      <c r="X248" s="2">
        <v>9.1528333766981795</v>
      </c>
      <c r="Y248" s="2">
        <v>9.1528333766981795</v>
      </c>
      <c r="Z248" s="2">
        <v>8.7336527820549108</v>
      </c>
      <c r="AA248" s="2">
        <v>6.1604969375844698</v>
      </c>
      <c r="AB248" s="2">
        <v>14.125042254887999</v>
      </c>
      <c r="AC248" s="2">
        <v>14.125042254887999</v>
      </c>
      <c r="AD248" s="2">
        <v>14.125042254887999</v>
      </c>
      <c r="AE248" s="2">
        <v>14.125042254887999</v>
      </c>
      <c r="AF248" s="2">
        <v>743501.90900368104</v>
      </c>
      <c r="AG248" s="2">
        <v>406.59896320096101</v>
      </c>
      <c r="AH248" s="2">
        <v>1470701.0948878201</v>
      </c>
      <c r="AI248" s="2">
        <v>6177633.0883043204</v>
      </c>
      <c r="AJ248" s="2">
        <v>130.14775753662701</v>
      </c>
      <c r="AK248" s="2">
        <v>130.14775753662701</v>
      </c>
      <c r="AL248" s="2">
        <v>102.787888429045</v>
      </c>
      <c r="AM248" s="2">
        <v>81.814189485721201</v>
      </c>
      <c r="AN248" s="2">
        <v>139.30059091332501</v>
      </c>
      <c r="AO248" s="2">
        <v>139.30059091332501</v>
      </c>
      <c r="AP248" s="2">
        <v>111.5215412111</v>
      </c>
      <c r="AQ248" s="2">
        <v>87.974686423305599</v>
      </c>
      <c r="AR248" s="2">
        <v>8086193.6465741899</v>
      </c>
      <c r="AS248" s="2">
        <v>4422.0256593681997</v>
      </c>
      <c r="AT248" s="2">
        <v>13099076.625283699</v>
      </c>
      <c r="AU248" s="2">
        <v>44710757.831439599</v>
      </c>
      <c r="AV248" s="2">
        <v>1.07050404742478</v>
      </c>
      <c r="AW248" s="2">
        <v>1.07050404742478</v>
      </c>
      <c r="AX248" s="2">
        <v>1.08514819519215</v>
      </c>
      <c r="AY248" s="2">
        <v>1.0754774204338799</v>
      </c>
      <c r="AZ248" s="2">
        <v>1.16765956830277</v>
      </c>
      <c r="BA248" s="2">
        <v>1.16765956830277</v>
      </c>
      <c r="BB248" s="2">
        <v>1.1383722964932701</v>
      </c>
      <c r="BC248" s="2">
        <v>1.20658319514204</v>
      </c>
      <c r="BD248" s="2">
        <v>1.0704801990016799</v>
      </c>
      <c r="BE248" s="2">
        <v>1.0704801990016799</v>
      </c>
      <c r="BF248" s="2">
        <v>1.0851149611800699</v>
      </c>
      <c r="BG248" s="2">
        <v>1.0749361094748</v>
      </c>
      <c r="BH248" s="2">
        <v>0.15866170499999999</v>
      </c>
      <c r="BI248" s="2">
        <v>0.15866170499999999</v>
      </c>
      <c r="BJ248" s="2">
        <v>0.180514759</v>
      </c>
      <c r="BK248" s="2">
        <v>0.21282462199999999</v>
      </c>
      <c r="BL248" s="2">
        <v>3.5903582999999899E-2</v>
      </c>
      <c r="BM248" s="2">
        <v>3.5903582999999899E-2</v>
      </c>
      <c r="BN248" s="2">
        <v>1.6482926999999901E-2</v>
      </c>
      <c r="BO248" s="2">
        <v>0.238783778999999</v>
      </c>
      <c r="BP248" s="2">
        <v>0.15867292099999999</v>
      </c>
      <c r="BQ248" s="2">
        <v>0.15867292099999999</v>
      </c>
      <c r="BR248" s="2">
        <v>0.18056576799999999</v>
      </c>
      <c r="BS248" s="2">
        <v>0.21254435599999999</v>
      </c>
      <c r="BT248" s="2">
        <v>2.4852400000000002E-4</v>
      </c>
      <c r="BU248" s="2">
        <v>2.4852400000000002E-4</v>
      </c>
      <c r="BV248" s="2">
        <v>6.08156E-4</v>
      </c>
      <c r="BW248" s="2">
        <v>4.3591369999999999E-3</v>
      </c>
      <c r="BX248" s="2">
        <v>14.125042254887999</v>
      </c>
      <c r="BY248" s="2">
        <v>14.125042254887999</v>
      </c>
      <c r="BZ248" s="2">
        <v>14.125042254887999</v>
      </c>
      <c r="CA248" s="2">
        <v>14.125042254887999</v>
      </c>
      <c r="CB248" s="2">
        <v>743501.90900368104</v>
      </c>
      <c r="CC248" s="2">
        <v>406.59896320096101</v>
      </c>
      <c r="CD248" s="2">
        <v>1470701.0948878201</v>
      </c>
      <c r="CE248" s="2">
        <v>6177633.0883043204</v>
      </c>
      <c r="CG248" s="2">
        <f t="shared" si="27"/>
        <v>2050691.1912094653</v>
      </c>
      <c r="CH248" s="2">
        <f t="shared" si="28"/>
        <v>8392242.691159023</v>
      </c>
      <c r="CI248" s="2">
        <f t="shared" si="29"/>
        <v>594899.08873405762</v>
      </c>
      <c r="CJ248" s="2">
        <f t="shared" si="30"/>
        <v>65.880399836028502</v>
      </c>
      <c r="CK248" s="2">
        <f t="shared" si="31"/>
        <v>3.6027435312259375E-2</v>
      </c>
      <c r="CL248" s="2">
        <f t="shared" si="32"/>
        <v>67.8070537161652</v>
      </c>
      <c r="CM248" s="2">
        <f t="shared" si="33"/>
        <v>68.184134188926592</v>
      </c>
      <c r="CN248" s="2">
        <f t="shared" si="34"/>
        <v>594870.26678580779</v>
      </c>
    </row>
    <row r="249" spans="1:92" x14ac:dyDescent="0.45">
      <c r="A249" s="2">
        <v>785</v>
      </c>
      <c r="B249" s="2" t="s">
        <v>149</v>
      </c>
      <c r="C249" s="2">
        <v>2</v>
      </c>
      <c r="D249" s="2">
        <v>2045</v>
      </c>
      <c r="E249" s="2">
        <v>2043</v>
      </c>
      <c r="F249" s="2">
        <v>0.122683436756388</v>
      </c>
      <c r="G249" s="20">
        <v>6.7089866859240999E-5</v>
      </c>
      <c r="H249" s="2">
        <v>0.198757443216385</v>
      </c>
      <c r="I249" s="2">
        <v>0.67849203016036597</v>
      </c>
      <c r="J249" s="2">
        <v>153.514180210679</v>
      </c>
      <c r="K249" s="2">
        <v>153.514180210679</v>
      </c>
      <c r="L249" s="2">
        <v>125.730570620851</v>
      </c>
      <c r="M249" s="2">
        <v>102.179792467452</v>
      </c>
      <c r="N249" s="2">
        <v>52771.669582195202</v>
      </c>
      <c r="O249" s="2">
        <v>28.858372244980199</v>
      </c>
      <c r="P249" s="2">
        <v>104386.879141489</v>
      </c>
      <c r="Q249" s="2">
        <v>438473.28002111102</v>
      </c>
      <c r="R249" s="2">
        <v>66033360.3984868</v>
      </c>
      <c r="S249" s="2">
        <v>66033360.3984868</v>
      </c>
      <c r="T249" s="2">
        <v>1</v>
      </c>
      <c r="U249" s="2">
        <v>4.0000000000000001E-3</v>
      </c>
      <c r="V249" s="2">
        <v>41571.394485554098</v>
      </c>
      <c r="W249" s="2">
        <v>4.0000000000000001E-3</v>
      </c>
      <c r="X249" s="2">
        <v>9.1759436695918506</v>
      </c>
      <c r="Y249" s="2">
        <v>9.1759436695918506</v>
      </c>
      <c r="Z249" s="2">
        <v>8.7522031873460193</v>
      </c>
      <c r="AA249" s="2">
        <v>6.1751239772711699</v>
      </c>
      <c r="AB249" s="2">
        <v>14.1904790044603</v>
      </c>
      <c r="AC249" s="2">
        <v>14.1904790044603</v>
      </c>
      <c r="AD249" s="2">
        <v>14.1904790044603</v>
      </c>
      <c r="AE249" s="2">
        <v>14.1904790044603</v>
      </c>
      <c r="AF249" s="2">
        <v>747899.54454289295</v>
      </c>
      <c r="AG249" s="2">
        <v>408.99725150653597</v>
      </c>
      <c r="AH249" s="2">
        <v>1479404.90462459</v>
      </c>
      <c r="AI249" s="2">
        <v>6214189.58203426</v>
      </c>
      <c r="AJ249" s="2">
        <v>130.14775753662701</v>
      </c>
      <c r="AK249" s="2">
        <v>130.14775753662701</v>
      </c>
      <c r="AL249" s="2">
        <v>102.787888429045</v>
      </c>
      <c r="AM249" s="2">
        <v>81.814189485721201</v>
      </c>
      <c r="AN249" s="2">
        <v>139.323701206219</v>
      </c>
      <c r="AO249" s="2">
        <v>139.323701206219</v>
      </c>
      <c r="AP249" s="2">
        <v>111.540091616391</v>
      </c>
      <c r="AQ249" s="2">
        <v>87.9893134629923</v>
      </c>
      <c r="AR249" s="2">
        <v>8101199.5942595499</v>
      </c>
      <c r="AS249" s="2">
        <v>4430.1693574027604</v>
      </c>
      <c r="AT249" s="2">
        <v>13124621.8797893</v>
      </c>
      <c r="AU249" s="2">
        <v>44803108.755080402</v>
      </c>
      <c r="AV249" s="2">
        <v>1.07068188404846</v>
      </c>
      <c r="AW249" s="2">
        <v>1.07068188404846</v>
      </c>
      <c r="AX249" s="2">
        <v>1.0853288853247001</v>
      </c>
      <c r="AY249" s="2">
        <v>1.07565642778696</v>
      </c>
      <c r="AZ249" s="2">
        <v>1.16785354480919</v>
      </c>
      <c r="BA249" s="2">
        <v>1.16785354480919</v>
      </c>
      <c r="BB249" s="2">
        <v>1.1385618490742599</v>
      </c>
      <c r="BC249" s="2">
        <v>1.20678402433652</v>
      </c>
      <c r="BD249" s="2">
        <v>1.0706580316635499</v>
      </c>
      <c r="BE249" s="2">
        <v>1.0706580316635499</v>
      </c>
      <c r="BF249" s="2">
        <v>1.0852956457787699</v>
      </c>
      <c r="BG249" s="2">
        <v>1.0751150267296199</v>
      </c>
      <c r="BH249" s="2">
        <v>0.15866170499999999</v>
      </c>
      <c r="BI249" s="2">
        <v>0.15866170499999999</v>
      </c>
      <c r="BJ249" s="2">
        <v>0.180514759</v>
      </c>
      <c r="BK249" s="2">
        <v>0.21282462199999999</v>
      </c>
      <c r="BL249" s="2">
        <v>3.5903582999999899E-2</v>
      </c>
      <c r="BM249" s="2">
        <v>3.5903582999999899E-2</v>
      </c>
      <c r="BN249" s="2">
        <v>1.6482926999999901E-2</v>
      </c>
      <c r="BO249" s="2">
        <v>0.238783778999999</v>
      </c>
      <c r="BP249" s="2">
        <v>0.15867292099999999</v>
      </c>
      <c r="BQ249" s="2">
        <v>0.15867292099999999</v>
      </c>
      <c r="BR249" s="2">
        <v>0.18056576799999999</v>
      </c>
      <c r="BS249" s="2">
        <v>0.21254435599999999</v>
      </c>
      <c r="BT249" s="2">
        <v>2.4852400000000002E-4</v>
      </c>
      <c r="BU249" s="2">
        <v>2.4852400000000002E-4</v>
      </c>
      <c r="BV249" s="2">
        <v>6.08156E-4</v>
      </c>
      <c r="BW249" s="2">
        <v>4.3591369999999999E-3</v>
      </c>
      <c r="BX249" s="2">
        <v>14.1904790044603</v>
      </c>
      <c r="BY249" s="2">
        <v>14.1904790044603</v>
      </c>
      <c r="BZ249" s="2">
        <v>14.1904790044603</v>
      </c>
      <c r="CA249" s="2">
        <v>14.1904790044603</v>
      </c>
      <c r="CB249" s="2">
        <v>747899.54454289295</v>
      </c>
      <c r="CC249" s="2">
        <v>408.99725150653597</v>
      </c>
      <c r="CD249" s="2">
        <v>1479404.90462459</v>
      </c>
      <c r="CE249" s="2">
        <v>6214189.58203426</v>
      </c>
      <c r="CG249" s="2">
        <f t="shared" si="27"/>
        <v>2058107.3885943713</v>
      </c>
      <c r="CH249" s="2">
        <f t="shared" si="28"/>
        <v>8441903.0284532495</v>
      </c>
      <c r="CI249" s="2">
        <f t="shared" si="29"/>
        <v>595660.68711704016</v>
      </c>
      <c r="CJ249" s="2">
        <f t="shared" si="30"/>
        <v>65.964586977744005</v>
      </c>
      <c r="CK249" s="2">
        <f t="shared" si="31"/>
        <v>3.6072965306225252E-2</v>
      </c>
      <c r="CL249" s="2">
        <f t="shared" si="32"/>
        <v>67.893905132675769</v>
      </c>
      <c r="CM249" s="2">
        <f t="shared" si="33"/>
        <v>68.271433245793858</v>
      </c>
      <c r="CN249" s="2">
        <f t="shared" si="34"/>
        <v>595631.82874479517</v>
      </c>
    </row>
    <row r="250" spans="1:92" x14ac:dyDescent="0.45">
      <c r="A250" s="2">
        <v>807</v>
      </c>
      <c r="B250" s="2" t="s">
        <v>149</v>
      </c>
      <c r="C250" s="2">
        <v>2</v>
      </c>
      <c r="D250" s="2">
        <v>2046</v>
      </c>
      <c r="E250" s="2">
        <v>2044</v>
      </c>
      <c r="F250" s="2">
        <v>0.122666029356364</v>
      </c>
      <c r="G250" s="20">
        <v>6.7079537523176901E-5</v>
      </c>
      <c r="H250" s="2">
        <v>0.19874577114333999</v>
      </c>
      <c r="I250" s="2">
        <v>0.67852111996277098</v>
      </c>
      <c r="J250" s="2">
        <v>153.59543262792101</v>
      </c>
      <c r="K250" s="2">
        <v>153.59543262792101</v>
      </c>
      <c r="L250" s="2">
        <v>125.8072507575</v>
      </c>
      <c r="M250" s="2">
        <v>102.25254518842</v>
      </c>
      <c r="N250" s="2">
        <v>52839.190072797297</v>
      </c>
      <c r="O250" s="2">
        <v>28.8949471323095</v>
      </c>
      <c r="P250" s="2">
        <v>104520.71470744901</v>
      </c>
      <c r="Q250" s="2">
        <v>439035.24832452898</v>
      </c>
      <c r="R250" s="2">
        <v>66162231.724012099</v>
      </c>
      <c r="S250" s="2">
        <v>66162231.724012099</v>
      </c>
      <c r="T250" s="2">
        <v>1</v>
      </c>
      <c r="U250" s="2">
        <v>4.0000000000000001E-3</v>
      </c>
      <c r="V250" s="2">
        <v>42060.7564217974</v>
      </c>
      <c r="W250" s="2">
        <v>4.0000000000000001E-3</v>
      </c>
      <c r="X250" s="2">
        <v>9.1990887073710503</v>
      </c>
      <c r="Y250" s="2">
        <v>9.1990887073710503</v>
      </c>
      <c r="Z250" s="2">
        <v>8.7707759445310796</v>
      </c>
      <c r="AA250" s="2">
        <v>6.1897693187753404</v>
      </c>
      <c r="AB250" s="2">
        <v>14.248586383923399</v>
      </c>
      <c r="AC250" s="2">
        <v>14.248586383923399</v>
      </c>
      <c r="AD250" s="2">
        <v>14.248586383923399</v>
      </c>
      <c r="AE250" s="2">
        <v>14.248586383923399</v>
      </c>
      <c r="AF250" s="2">
        <v>751921.69266577601</v>
      </c>
      <c r="AG250" s="2">
        <v>411.19100983201997</v>
      </c>
      <c r="AH250" s="2">
        <v>1487365.46479569</v>
      </c>
      <c r="AI250" s="2">
        <v>6247624.4074230799</v>
      </c>
      <c r="AJ250" s="2">
        <v>130.14775753662701</v>
      </c>
      <c r="AK250" s="2">
        <v>130.14775753662701</v>
      </c>
      <c r="AL250" s="2">
        <v>102.787888429045</v>
      </c>
      <c r="AM250" s="2">
        <v>81.814189485721201</v>
      </c>
      <c r="AN250" s="2">
        <v>139.34684624399799</v>
      </c>
      <c r="AO250" s="2">
        <v>139.34684624399799</v>
      </c>
      <c r="AP250" s="2">
        <v>111.55866437357599</v>
      </c>
      <c r="AQ250" s="2">
        <v>88.003958804496506</v>
      </c>
      <c r="AR250" s="2">
        <v>8115858.2589402897</v>
      </c>
      <c r="AS250" s="2">
        <v>4438.1319055479998</v>
      </c>
      <c r="AT250" s="2">
        <v>13149463.7645531</v>
      </c>
      <c r="AU250" s="2">
        <v>44892471.568613097</v>
      </c>
      <c r="AV250" s="2">
        <v>1.07085997364968</v>
      </c>
      <c r="AW250" s="2">
        <v>1.07085997364968</v>
      </c>
      <c r="AX250" s="2">
        <v>1.08550978189797</v>
      </c>
      <c r="AY250" s="2">
        <v>1.0758356474336099</v>
      </c>
      <c r="AZ250" s="2">
        <v>1.16804779725259</v>
      </c>
      <c r="BA250" s="2">
        <v>1.16804779725259</v>
      </c>
      <c r="BB250" s="2">
        <v>1.1387516182214099</v>
      </c>
      <c r="BC250" s="2">
        <v>1.20698509170417</v>
      </c>
      <c r="BD250" s="2">
        <v>1.07083611729734</v>
      </c>
      <c r="BE250" s="2">
        <v>1.07083611729734</v>
      </c>
      <c r="BF250" s="2">
        <v>1.08547653681185</v>
      </c>
      <c r="BG250" s="2">
        <v>1.07529415617117</v>
      </c>
      <c r="BH250" s="2">
        <v>0.15866170499999999</v>
      </c>
      <c r="BI250" s="2">
        <v>0.15866170499999999</v>
      </c>
      <c r="BJ250" s="2">
        <v>0.180514759</v>
      </c>
      <c r="BK250" s="2">
        <v>0.21282462199999999</v>
      </c>
      <c r="BL250" s="2">
        <v>3.5903582999999899E-2</v>
      </c>
      <c r="BM250" s="2">
        <v>3.5903582999999899E-2</v>
      </c>
      <c r="BN250" s="2">
        <v>1.6482926999999901E-2</v>
      </c>
      <c r="BO250" s="2">
        <v>0.238783778999999</v>
      </c>
      <c r="BP250" s="2">
        <v>0.15867292099999999</v>
      </c>
      <c r="BQ250" s="2">
        <v>0.15867292099999999</v>
      </c>
      <c r="BR250" s="2">
        <v>0.18056576799999999</v>
      </c>
      <c r="BS250" s="2">
        <v>0.21254435599999999</v>
      </c>
      <c r="BT250" s="2">
        <v>2.4852400000000002E-4</v>
      </c>
      <c r="BU250" s="2">
        <v>2.4852400000000002E-4</v>
      </c>
      <c r="BV250" s="2">
        <v>6.08156E-4</v>
      </c>
      <c r="BW250" s="2">
        <v>4.3591369999999999E-3</v>
      </c>
      <c r="BX250" s="2">
        <v>14.248586383923399</v>
      </c>
      <c r="BY250" s="2">
        <v>14.248586383923399</v>
      </c>
      <c r="BZ250" s="2">
        <v>14.248586383923399</v>
      </c>
      <c r="CA250" s="2">
        <v>14.248586383923399</v>
      </c>
      <c r="CB250" s="2">
        <v>751921.69266577601</v>
      </c>
      <c r="CC250" s="2">
        <v>411.19100983201997</v>
      </c>
      <c r="CD250" s="2">
        <v>1487365.46479569</v>
      </c>
      <c r="CE250" s="2">
        <v>6247624.4074230799</v>
      </c>
      <c r="CG250" s="2">
        <f t="shared" si="27"/>
        <v>2065547.7445121831</v>
      </c>
      <c r="CH250" s="2">
        <f t="shared" si="28"/>
        <v>8487322.7558943778</v>
      </c>
      <c r="CI250" s="2">
        <f t="shared" si="29"/>
        <v>596424.04805190756</v>
      </c>
      <c r="CJ250" s="2">
        <f t="shared" si="30"/>
        <v>66.048987590996617</v>
      </c>
      <c r="CK250" s="2">
        <f t="shared" si="31"/>
        <v>3.6118683915386876E-2</v>
      </c>
      <c r="CL250" s="2">
        <f t="shared" si="32"/>
        <v>67.980952655251386</v>
      </c>
      <c r="CM250" s="2">
        <f t="shared" si="33"/>
        <v>68.358933176259868</v>
      </c>
      <c r="CN250" s="2">
        <f t="shared" si="34"/>
        <v>596395.15310477535</v>
      </c>
    </row>
    <row r="251" spans="1:92" x14ac:dyDescent="0.45">
      <c r="A251" s="2">
        <v>829</v>
      </c>
      <c r="B251" s="2" t="s">
        <v>149</v>
      </c>
      <c r="C251" s="2">
        <v>2</v>
      </c>
      <c r="D251" s="2">
        <v>2047</v>
      </c>
      <c r="E251" s="2">
        <v>2045</v>
      </c>
      <c r="F251" s="2">
        <v>0.122650800018828</v>
      </c>
      <c r="G251" s="20">
        <v>6.7070527447460199E-5</v>
      </c>
      <c r="H251" s="2">
        <v>0.19873555965485201</v>
      </c>
      <c r="I251" s="2">
        <v>0.67854656979887096</v>
      </c>
      <c r="J251" s="2">
        <v>153.66981249515001</v>
      </c>
      <c r="K251" s="2">
        <v>153.66981249515001</v>
      </c>
      <c r="L251" s="2">
        <v>125.877046639279</v>
      </c>
      <c r="M251" s="2">
        <v>102.318409803539</v>
      </c>
      <c r="N251" s="2">
        <v>52906.876731113203</v>
      </c>
      <c r="O251" s="2">
        <v>28.931667199959399</v>
      </c>
      <c r="P251" s="2">
        <v>104654.844751093</v>
      </c>
      <c r="Q251" s="2">
        <v>439598.475823702</v>
      </c>
      <c r="R251" s="2">
        <v>66287295.522948898</v>
      </c>
      <c r="S251" s="2">
        <v>66287295.522948898</v>
      </c>
      <c r="T251" s="2">
        <v>1</v>
      </c>
      <c r="U251" s="2">
        <v>4.0000000000000001E-3</v>
      </c>
      <c r="V251" s="2">
        <v>42555.878932291402</v>
      </c>
      <c r="W251" s="2">
        <v>4.0000000000000001E-3</v>
      </c>
      <c r="X251" s="2">
        <v>9.2222666696105406</v>
      </c>
      <c r="Y251" s="2">
        <v>9.2222666696105406</v>
      </c>
      <c r="Z251" s="2">
        <v>8.7893699213210894</v>
      </c>
      <c r="AA251" s="2">
        <v>6.2044320289061403</v>
      </c>
      <c r="AB251" s="2">
        <v>14.2997882889126</v>
      </c>
      <c r="AC251" s="2">
        <v>14.2997882889126</v>
      </c>
      <c r="AD251" s="2">
        <v>14.2997882889126</v>
      </c>
      <c r="AE251" s="2">
        <v>14.2997882889126</v>
      </c>
      <c r="AF251" s="2">
        <v>755589.23139861401</v>
      </c>
      <c r="AG251" s="2">
        <v>413.191626611348</v>
      </c>
      <c r="AH251" s="2">
        <v>1494624.0921223599</v>
      </c>
      <c r="AI251" s="2">
        <v>6278111.1024109498</v>
      </c>
      <c r="AJ251" s="2">
        <v>130.14775753662701</v>
      </c>
      <c r="AK251" s="2">
        <v>130.14775753662701</v>
      </c>
      <c r="AL251" s="2">
        <v>102.787888429045</v>
      </c>
      <c r="AM251" s="2">
        <v>81.814189485721201</v>
      </c>
      <c r="AN251" s="2">
        <v>139.37002420623699</v>
      </c>
      <c r="AO251" s="2">
        <v>139.37002420623699</v>
      </c>
      <c r="AP251" s="2">
        <v>111.57725835036599</v>
      </c>
      <c r="AQ251" s="2">
        <v>88.018621514627299</v>
      </c>
      <c r="AR251" s="2">
        <v>8130189.8269742001</v>
      </c>
      <c r="AS251" s="2">
        <v>4445.9238737898604</v>
      </c>
      <c r="AT251" s="2">
        <v>13173642.773759799</v>
      </c>
      <c r="AU251" s="2">
        <v>44979016.998341098</v>
      </c>
      <c r="AV251" s="2">
        <v>1.07103830305433</v>
      </c>
      <c r="AW251" s="2">
        <v>1.07103830305433</v>
      </c>
      <c r="AX251" s="2">
        <v>1.08569087453332</v>
      </c>
      <c r="AY251" s="2">
        <v>1.0760150686282901</v>
      </c>
      <c r="AZ251" s="2">
        <v>1.1682423112632201</v>
      </c>
      <c r="BA251" s="2">
        <v>1.1682423112632201</v>
      </c>
      <c r="BB251" s="2">
        <v>1.1389415930470499</v>
      </c>
      <c r="BC251" s="2">
        <v>1.20718638518949</v>
      </c>
      <c r="BD251" s="2">
        <v>1.0710144427292201</v>
      </c>
      <c r="BE251" s="2">
        <v>1.0710144427292201</v>
      </c>
      <c r="BF251" s="2">
        <v>1.0856576239010101</v>
      </c>
      <c r="BG251" s="2">
        <v>1.0754734870592899</v>
      </c>
      <c r="BH251" s="2">
        <v>0.15866170499999999</v>
      </c>
      <c r="BI251" s="2">
        <v>0.15866170499999999</v>
      </c>
      <c r="BJ251" s="2">
        <v>0.180514759</v>
      </c>
      <c r="BK251" s="2">
        <v>0.21282462199999999</v>
      </c>
      <c r="BL251" s="2">
        <v>3.5903582999999899E-2</v>
      </c>
      <c r="BM251" s="2">
        <v>3.5903582999999899E-2</v>
      </c>
      <c r="BN251" s="2">
        <v>1.6482926999999901E-2</v>
      </c>
      <c r="BO251" s="2">
        <v>0.238783778999999</v>
      </c>
      <c r="BP251" s="2">
        <v>0.15867292099999999</v>
      </c>
      <c r="BQ251" s="2">
        <v>0.15867292099999999</v>
      </c>
      <c r="BR251" s="2">
        <v>0.18056576799999999</v>
      </c>
      <c r="BS251" s="2">
        <v>0.21254435599999999</v>
      </c>
      <c r="BT251" s="2">
        <v>2.4852400000000002E-4</v>
      </c>
      <c r="BU251" s="2">
        <v>2.4852400000000002E-4</v>
      </c>
      <c r="BV251" s="2">
        <v>6.08156E-4</v>
      </c>
      <c r="BW251" s="2">
        <v>4.3591369999999999E-3</v>
      </c>
      <c r="BX251" s="2">
        <v>14.2997882889126</v>
      </c>
      <c r="BY251" s="2">
        <v>14.2997882889126</v>
      </c>
      <c r="BZ251" s="2">
        <v>14.2997882889126</v>
      </c>
      <c r="CA251" s="2">
        <v>14.2997882889126</v>
      </c>
      <c r="CB251" s="2">
        <v>755589.23139861401</v>
      </c>
      <c r="CC251" s="2">
        <v>413.191626611348</v>
      </c>
      <c r="CD251" s="2">
        <v>1494624.0921223599</v>
      </c>
      <c r="CE251" s="2">
        <v>6278111.1024109498</v>
      </c>
      <c r="CG251" s="2">
        <f t="shared" si="27"/>
        <v>2073011.8810368071</v>
      </c>
      <c r="CH251" s="2">
        <f t="shared" si="28"/>
        <v>8528737.6175585352</v>
      </c>
      <c r="CI251" s="2">
        <f t="shared" si="29"/>
        <v>597189.12897310813</v>
      </c>
      <c r="CJ251" s="2">
        <f t="shared" si="30"/>
        <v>66.133595913891497</v>
      </c>
      <c r="CK251" s="2">
        <f t="shared" si="31"/>
        <v>3.6164583999949249E-2</v>
      </c>
      <c r="CL251" s="2">
        <f t="shared" si="32"/>
        <v>68.068191708027967</v>
      </c>
      <c r="CM251" s="2">
        <f t="shared" si="33"/>
        <v>68.446629166788952</v>
      </c>
      <c r="CN251" s="2">
        <f t="shared" si="34"/>
        <v>597160.19730590819</v>
      </c>
    </row>
    <row r="252" spans="1:92" x14ac:dyDescent="0.45">
      <c r="A252" s="2">
        <v>851</v>
      </c>
      <c r="B252" s="2" t="s">
        <v>149</v>
      </c>
      <c r="C252" s="2">
        <v>2</v>
      </c>
      <c r="D252" s="2">
        <v>2048</v>
      </c>
      <c r="E252" s="2">
        <v>2046</v>
      </c>
      <c r="F252" s="2">
        <v>0.122637616956219</v>
      </c>
      <c r="G252" s="20">
        <v>6.70627570027489E-5</v>
      </c>
      <c r="H252" s="2">
        <v>0.19872672037887501</v>
      </c>
      <c r="I252" s="2">
        <v>0.67856859990790197</v>
      </c>
      <c r="J252" s="2">
        <v>153.73771902676799</v>
      </c>
      <c r="K252" s="2">
        <v>153.73771902676799</v>
      </c>
      <c r="L252" s="2">
        <v>125.940358128375</v>
      </c>
      <c r="M252" s="2">
        <v>102.37778636265701</v>
      </c>
      <c r="N252" s="2">
        <v>52974.725216526</v>
      </c>
      <c r="O252" s="2">
        <v>28.968527052768302</v>
      </c>
      <c r="P252" s="2">
        <v>104789.262648132</v>
      </c>
      <c r="Q252" s="2">
        <v>440162.93341028102</v>
      </c>
      <c r="R252" s="2">
        <v>66408771.003483899</v>
      </c>
      <c r="S252" s="2">
        <v>66408771.003483899</v>
      </c>
      <c r="T252" s="2">
        <v>1</v>
      </c>
      <c r="U252" s="2">
        <v>4.0000000000000001E-3</v>
      </c>
      <c r="V252" s="2">
        <v>43056.829828227099</v>
      </c>
      <c r="W252" s="2">
        <v>4.0000000000000001E-3</v>
      </c>
      <c r="X252" s="2">
        <v>9.2454758417295899</v>
      </c>
      <c r="Y252" s="2">
        <v>9.2454758417295899</v>
      </c>
      <c r="Z252" s="2">
        <v>8.8079840509185896</v>
      </c>
      <c r="AA252" s="2">
        <v>6.2191112285251098</v>
      </c>
      <c r="AB252" s="2">
        <v>14.344485648411601</v>
      </c>
      <c r="AC252" s="2">
        <v>14.344485648411601</v>
      </c>
      <c r="AD252" s="2">
        <v>14.344485648411601</v>
      </c>
      <c r="AE252" s="2">
        <v>14.344485648411601</v>
      </c>
      <c r="AF252" s="2">
        <v>758921.93397173495</v>
      </c>
      <c r="AG252" s="2">
        <v>415.00988493443901</v>
      </c>
      <c r="AH252" s="2">
        <v>1501219.9185688</v>
      </c>
      <c r="AI252" s="2">
        <v>6305814.0275167096</v>
      </c>
      <c r="AJ252" s="2">
        <v>130.14775753662701</v>
      </c>
      <c r="AK252" s="2">
        <v>130.14775753662701</v>
      </c>
      <c r="AL252" s="2">
        <v>102.787888429045</v>
      </c>
      <c r="AM252" s="2">
        <v>81.814189485721201</v>
      </c>
      <c r="AN252" s="2">
        <v>139.393233378356</v>
      </c>
      <c r="AO252" s="2">
        <v>139.393233378356</v>
      </c>
      <c r="AP252" s="2">
        <v>111.595872479964</v>
      </c>
      <c r="AQ252" s="2">
        <v>88.033300714246295</v>
      </c>
      <c r="AR252" s="2">
        <v>8144213.4208585396</v>
      </c>
      <c r="AS252" s="2">
        <v>4453.5552726578399</v>
      </c>
      <c r="AT252" s="2">
        <v>13197197.265914099</v>
      </c>
      <c r="AU252" s="2">
        <v>45062906.761438601</v>
      </c>
      <c r="AV252" s="2">
        <v>1.07121685985172</v>
      </c>
      <c r="AW252" s="2">
        <v>1.07121685985172</v>
      </c>
      <c r="AX252" s="2">
        <v>1.0858721534506</v>
      </c>
      <c r="AY252" s="2">
        <v>1.07619468124589</v>
      </c>
      <c r="AZ252" s="2">
        <v>1.1684370733039999</v>
      </c>
      <c r="BA252" s="2">
        <v>1.1684370733039999</v>
      </c>
      <c r="BB252" s="2">
        <v>1.13913176329134</v>
      </c>
      <c r="BC252" s="2">
        <v>1.2073878934331099</v>
      </c>
      <c r="BD252" s="2">
        <v>1.07119299554875</v>
      </c>
      <c r="BE252" s="2">
        <v>1.07119299554875</v>
      </c>
      <c r="BF252" s="2">
        <v>1.0858388972663999</v>
      </c>
      <c r="BG252" s="2">
        <v>1.075653009274</v>
      </c>
      <c r="BH252" s="2">
        <v>0.15866170499999999</v>
      </c>
      <c r="BI252" s="2">
        <v>0.15866170499999999</v>
      </c>
      <c r="BJ252" s="2">
        <v>0.180514759</v>
      </c>
      <c r="BK252" s="2">
        <v>0.21282462199999999</v>
      </c>
      <c r="BL252" s="2">
        <v>3.5903582999999899E-2</v>
      </c>
      <c r="BM252" s="2">
        <v>3.5903582999999899E-2</v>
      </c>
      <c r="BN252" s="2">
        <v>1.6482926999999901E-2</v>
      </c>
      <c r="BO252" s="2">
        <v>0.238783778999999</v>
      </c>
      <c r="BP252" s="2">
        <v>0.15867292099999999</v>
      </c>
      <c r="BQ252" s="2">
        <v>0.15867292099999999</v>
      </c>
      <c r="BR252" s="2">
        <v>0.18056576799999999</v>
      </c>
      <c r="BS252" s="2">
        <v>0.21254435599999999</v>
      </c>
      <c r="BT252" s="2">
        <v>2.4852400000000002E-4</v>
      </c>
      <c r="BU252" s="2">
        <v>2.4852400000000002E-4</v>
      </c>
      <c r="BV252" s="2">
        <v>6.08156E-4</v>
      </c>
      <c r="BW252" s="2">
        <v>4.3591369999999999E-3</v>
      </c>
      <c r="BX252" s="2">
        <v>14.344485648411601</v>
      </c>
      <c r="BY252" s="2">
        <v>14.344485648411601</v>
      </c>
      <c r="BZ252" s="2">
        <v>14.344485648411601</v>
      </c>
      <c r="CA252" s="2">
        <v>14.344485648411601</v>
      </c>
      <c r="CB252" s="2">
        <v>758921.93397173495</v>
      </c>
      <c r="CC252" s="2">
        <v>415.00988493443901</v>
      </c>
      <c r="CD252" s="2">
        <v>1501219.9185688</v>
      </c>
      <c r="CE252" s="2">
        <v>6305814.0275167096</v>
      </c>
      <c r="CG252" s="2">
        <f t="shared" si="27"/>
        <v>2080499.4431695587</v>
      </c>
      <c r="CH252" s="2">
        <f t="shared" si="28"/>
        <v>8566370.8899421785</v>
      </c>
      <c r="CI252" s="2">
        <f t="shared" si="29"/>
        <v>597955.88980199187</v>
      </c>
      <c r="CJ252" s="2">
        <f t="shared" si="30"/>
        <v>66.218406520657496</v>
      </c>
      <c r="CK252" s="2">
        <f t="shared" si="31"/>
        <v>3.6210658815960375E-2</v>
      </c>
      <c r="CL252" s="2">
        <f t="shared" si="32"/>
        <v>68.155617982524888</v>
      </c>
      <c r="CM252" s="2">
        <f t="shared" si="33"/>
        <v>68.53451668513523</v>
      </c>
      <c r="CN252" s="2">
        <f t="shared" si="34"/>
        <v>597926.92127493909</v>
      </c>
    </row>
    <row r="253" spans="1:92" x14ac:dyDescent="0.45">
      <c r="A253" s="2">
        <v>873</v>
      </c>
      <c r="B253" s="2" t="s">
        <v>149</v>
      </c>
      <c r="C253" s="2">
        <v>2</v>
      </c>
      <c r="D253" s="2">
        <v>2049</v>
      </c>
      <c r="E253" s="2">
        <v>2047</v>
      </c>
      <c r="F253" s="2">
        <v>0.122626356385068</v>
      </c>
      <c r="G253" s="20">
        <v>6.7056151362579198E-5</v>
      </c>
      <c r="H253" s="2">
        <v>0.198719170310171</v>
      </c>
      <c r="I253" s="2">
        <v>0.67858741715339699</v>
      </c>
      <c r="J253" s="2">
        <v>153.79952977920101</v>
      </c>
      <c r="K253" s="2">
        <v>153.79952977920101</v>
      </c>
      <c r="L253" s="2">
        <v>125.99756339116</v>
      </c>
      <c r="M253" s="2">
        <v>102.431053209049</v>
      </c>
      <c r="N253" s="2">
        <v>53042.731441159201</v>
      </c>
      <c r="O253" s="2">
        <v>29.005521594671599</v>
      </c>
      <c r="P253" s="2">
        <v>104923.962160941</v>
      </c>
      <c r="Q253" s="2">
        <v>440728.59367481101</v>
      </c>
      <c r="R253" s="2">
        <v>66526865.792516299</v>
      </c>
      <c r="S253" s="2">
        <v>66526865.792516299</v>
      </c>
      <c r="T253" s="2">
        <v>1</v>
      </c>
      <c r="U253" s="2">
        <v>4.0000000000000001E-3</v>
      </c>
      <c r="V253" s="2">
        <v>43563.677719042003</v>
      </c>
      <c r="W253" s="2">
        <v>4.0000000000000001E-3</v>
      </c>
      <c r="X253" s="2">
        <v>9.2687146085017194</v>
      </c>
      <c r="Y253" s="2">
        <v>9.2687146085017194</v>
      </c>
      <c r="Z253" s="2">
        <v>8.8266173280425004</v>
      </c>
      <c r="AA253" s="2">
        <v>6.2338060892560803</v>
      </c>
      <c r="AB253" s="2">
        <v>14.383057634072699</v>
      </c>
      <c r="AC253" s="2">
        <v>14.383057634072699</v>
      </c>
      <c r="AD253" s="2">
        <v>14.383057634072699</v>
      </c>
      <c r="AE253" s="2">
        <v>14.383057634072699</v>
      </c>
      <c r="AF253" s="2">
        <v>761938.52593845804</v>
      </c>
      <c r="AG253" s="2">
        <v>416.655994174162</v>
      </c>
      <c r="AH253" s="2">
        <v>1507190.0041000601</v>
      </c>
      <c r="AI253" s="2">
        <v>6330888.8396225804</v>
      </c>
      <c r="AJ253" s="2">
        <v>130.14775753662701</v>
      </c>
      <c r="AK253" s="2">
        <v>130.14775753662701</v>
      </c>
      <c r="AL253" s="2">
        <v>102.787888429045</v>
      </c>
      <c r="AM253" s="2">
        <v>81.814189485721201</v>
      </c>
      <c r="AN253" s="2">
        <v>139.41647214512801</v>
      </c>
      <c r="AO253" s="2">
        <v>139.41647214512801</v>
      </c>
      <c r="AP253" s="2">
        <v>111.614505757087</v>
      </c>
      <c r="AQ253" s="2">
        <v>88.047995574977193</v>
      </c>
      <c r="AR253" s="2">
        <v>8157947.1538547603</v>
      </c>
      <c r="AS253" s="2">
        <v>4461.0355822609699</v>
      </c>
      <c r="AT253" s="2">
        <v>13220163.5736249</v>
      </c>
      <c r="AU253" s="2">
        <v>45144294.029454298</v>
      </c>
      <c r="AV253" s="2">
        <v>1.0713956323481</v>
      </c>
      <c r="AW253" s="2">
        <v>1.0713956323481</v>
      </c>
      <c r="AX253" s="2">
        <v>1.08605360943211</v>
      </c>
      <c r="AY253" s="2">
        <v>1.0763744757443501</v>
      </c>
      <c r="AZ253" s="2">
        <v>1.16863207061995</v>
      </c>
      <c r="BA253" s="2">
        <v>1.16863207061995</v>
      </c>
      <c r="BB253" s="2">
        <v>1.13932211928447</v>
      </c>
      <c r="BC253" s="2">
        <v>1.20758960572971</v>
      </c>
      <c r="BD253" s="2">
        <v>1.07137176406249</v>
      </c>
      <c r="BE253" s="2">
        <v>1.07137176406249</v>
      </c>
      <c r="BF253" s="2">
        <v>1.0860203476905901</v>
      </c>
      <c r="BG253" s="2">
        <v>1.0758327132779999</v>
      </c>
      <c r="BH253" s="2">
        <v>0.15866170499999999</v>
      </c>
      <c r="BI253" s="2">
        <v>0.15866170499999999</v>
      </c>
      <c r="BJ253" s="2">
        <v>0.180514759</v>
      </c>
      <c r="BK253" s="2">
        <v>0.21282462199999999</v>
      </c>
      <c r="BL253" s="2">
        <v>3.5903582999999899E-2</v>
      </c>
      <c r="BM253" s="2">
        <v>3.5903582999999899E-2</v>
      </c>
      <c r="BN253" s="2">
        <v>1.6482926999999901E-2</v>
      </c>
      <c r="BO253" s="2">
        <v>0.238783778999999</v>
      </c>
      <c r="BP253" s="2">
        <v>0.15867292099999999</v>
      </c>
      <c r="BQ253" s="2">
        <v>0.15867292099999999</v>
      </c>
      <c r="BR253" s="2">
        <v>0.18056576799999999</v>
      </c>
      <c r="BS253" s="2">
        <v>0.21254435599999999</v>
      </c>
      <c r="BT253" s="2">
        <v>2.4852400000000002E-4</v>
      </c>
      <c r="BU253" s="2">
        <v>2.4852400000000002E-4</v>
      </c>
      <c r="BV253" s="2">
        <v>6.08156E-4</v>
      </c>
      <c r="BW253" s="2">
        <v>4.3591369999999999E-3</v>
      </c>
      <c r="BX253" s="2">
        <v>14.383057634072699</v>
      </c>
      <c r="BY253" s="2">
        <v>14.383057634072699</v>
      </c>
      <c r="BZ253" s="2">
        <v>14.383057634072699</v>
      </c>
      <c r="CA253" s="2">
        <v>14.383057634072699</v>
      </c>
      <c r="CB253" s="2">
        <v>761938.52593845804</v>
      </c>
      <c r="CC253" s="2">
        <v>416.655994174162</v>
      </c>
      <c r="CD253" s="2">
        <v>1507190.0041000601</v>
      </c>
      <c r="CE253" s="2">
        <v>6330888.8396225804</v>
      </c>
      <c r="CG253" s="2">
        <f t="shared" si="27"/>
        <v>2088010.0974869011</v>
      </c>
      <c r="CH253" s="2">
        <f t="shared" si="28"/>
        <v>8600434.0256552733</v>
      </c>
      <c r="CI253" s="2">
        <f t="shared" si="29"/>
        <v>598724.29279850586</v>
      </c>
      <c r="CJ253" s="2">
        <f t="shared" si="30"/>
        <v>66.303414301448996</v>
      </c>
      <c r="CK253" s="2">
        <f t="shared" si="31"/>
        <v>3.6256901993339502E-2</v>
      </c>
      <c r="CL253" s="2">
        <f t="shared" si="32"/>
        <v>68.243227421750234</v>
      </c>
      <c r="CM253" s="2">
        <f t="shared" si="33"/>
        <v>68.622591463575091</v>
      </c>
      <c r="CN253" s="2">
        <f t="shared" si="34"/>
        <v>598695.2872769112</v>
      </c>
    </row>
    <row r="254" spans="1:92" x14ac:dyDescent="0.45">
      <c r="A254" s="2">
        <v>895</v>
      </c>
      <c r="B254" s="2" t="s">
        <v>149</v>
      </c>
      <c r="C254" s="2">
        <v>2</v>
      </c>
      <c r="D254" s="2">
        <v>2050</v>
      </c>
      <c r="E254" s="2">
        <v>2048</v>
      </c>
      <c r="F254" s="2">
        <v>0.122616901995835</v>
      </c>
      <c r="G254" s="20">
        <v>6.7050640189210702E-5</v>
      </c>
      <c r="H254" s="2">
        <v>0.19871283145487301</v>
      </c>
      <c r="I254" s="2">
        <v>0.678603215909101</v>
      </c>
      <c r="J254" s="2">
        <v>153.85560179312901</v>
      </c>
      <c r="K254" s="2">
        <v>153.85560179312901</v>
      </c>
      <c r="L254" s="2">
        <v>126.04902004275699</v>
      </c>
      <c r="M254" s="2">
        <v>102.47856812462901</v>
      </c>
      <c r="N254" s="2">
        <v>53110.8915547902</v>
      </c>
      <c r="O254" s="2">
        <v>29.0426460121246</v>
      </c>
      <c r="P254" s="2">
        <v>105058.937415722</v>
      </c>
      <c r="Q254" s="2">
        <v>441295.43080609001</v>
      </c>
      <c r="R254" s="2">
        <v>66641776.5326465</v>
      </c>
      <c r="S254" s="2">
        <v>66641776.5326465</v>
      </c>
      <c r="T254" s="2">
        <v>1</v>
      </c>
      <c r="U254" s="2">
        <v>4.0000000000000001E-3</v>
      </c>
      <c r="V254" s="2">
        <v>44076.492021816302</v>
      </c>
      <c r="W254" s="2">
        <v>4.0000000000000001E-3</v>
      </c>
      <c r="X254" s="2">
        <v>9.2919814480154095</v>
      </c>
      <c r="Y254" s="2">
        <v>9.2919814480154095</v>
      </c>
      <c r="Z254" s="2">
        <v>8.8452688052248103</v>
      </c>
      <c r="AA254" s="2">
        <v>6.24851583042103</v>
      </c>
      <c r="AB254" s="2">
        <v>14.4158628084871</v>
      </c>
      <c r="AC254" s="2">
        <v>14.4158628084871</v>
      </c>
      <c r="AD254" s="2">
        <v>14.4158628084871</v>
      </c>
      <c r="AE254" s="2">
        <v>14.4158628084871</v>
      </c>
      <c r="AF254" s="2">
        <v>764656.73944317806</v>
      </c>
      <c r="AG254" s="2">
        <v>418.13961999739598</v>
      </c>
      <c r="AH254" s="2">
        <v>1512569.4438350201</v>
      </c>
      <c r="AI254" s="2">
        <v>6353482.9421935501</v>
      </c>
      <c r="AJ254" s="2">
        <v>130.14775753662701</v>
      </c>
      <c r="AK254" s="2">
        <v>130.14775753662701</v>
      </c>
      <c r="AL254" s="2">
        <v>102.787888429045</v>
      </c>
      <c r="AM254" s="2">
        <v>81.814189485721201</v>
      </c>
      <c r="AN254" s="2">
        <v>139.43973898464199</v>
      </c>
      <c r="AO254" s="2">
        <v>139.43973898464199</v>
      </c>
      <c r="AP254" s="2">
        <v>111.63315723427</v>
      </c>
      <c r="AQ254" s="2">
        <v>88.0627053161422</v>
      </c>
      <c r="AR254" s="2">
        <v>8171408.1819318999</v>
      </c>
      <c r="AS254" s="2">
        <v>4468.3737798602697</v>
      </c>
      <c r="AT254" s="2">
        <v>13242576.1079851</v>
      </c>
      <c r="AU254" s="2">
        <v>45223323.8689496</v>
      </c>
      <c r="AV254" s="2">
        <v>1.07157460952344</v>
      </c>
      <c r="AW254" s="2">
        <v>1.07157460952344</v>
      </c>
      <c r="AX254" s="2">
        <v>1.0862352337889301</v>
      </c>
      <c r="AY254" s="2">
        <v>1.0765544431295799</v>
      </c>
      <c r="AZ254" s="2">
        <v>1.1688272911908499</v>
      </c>
      <c r="BA254" s="2">
        <v>1.1688272911908499</v>
      </c>
      <c r="BB254" s="2">
        <v>1.1395126519113401</v>
      </c>
      <c r="BC254" s="2">
        <v>1.2077915119888001</v>
      </c>
      <c r="BD254" s="2">
        <v>1.0715507372506199</v>
      </c>
      <c r="BE254" s="2">
        <v>1.0715507372506199</v>
      </c>
      <c r="BF254" s="2">
        <v>1.08620196648495</v>
      </c>
      <c r="BG254" s="2">
        <v>1.0760125900817801</v>
      </c>
      <c r="BH254" s="2">
        <v>0.15866170499999999</v>
      </c>
      <c r="BI254" s="2">
        <v>0.15866170499999999</v>
      </c>
      <c r="BJ254" s="2">
        <v>0.180514759</v>
      </c>
      <c r="BK254" s="2">
        <v>0.21282462199999999</v>
      </c>
      <c r="BL254" s="2">
        <v>3.5903582999999899E-2</v>
      </c>
      <c r="BM254" s="2">
        <v>3.5903582999999899E-2</v>
      </c>
      <c r="BN254" s="2">
        <v>1.6482926999999901E-2</v>
      </c>
      <c r="BO254" s="2">
        <v>0.238783778999999</v>
      </c>
      <c r="BP254" s="2">
        <v>0.15867292099999999</v>
      </c>
      <c r="BQ254" s="2">
        <v>0.15867292099999999</v>
      </c>
      <c r="BR254" s="2">
        <v>0.18056576799999999</v>
      </c>
      <c r="BS254" s="2">
        <v>0.21254435599999999</v>
      </c>
      <c r="BT254" s="2">
        <v>2.4852400000000002E-4</v>
      </c>
      <c r="BU254" s="2">
        <v>2.4852400000000002E-4</v>
      </c>
      <c r="BV254" s="2">
        <v>6.08156E-4</v>
      </c>
      <c r="BW254" s="2">
        <v>4.3591369999999999E-3</v>
      </c>
      <c r="BX254" s="2">
        <v>14.4158628084871</v>
      </c>
      <c r="BY254" s="2">
        <v>14.4158628084871</v>
      </c>
      <c r="BZ254" s="2">
        <v>14.4158628084871</v>
      </c>
      <c r="CA254" s="2">
        <v>14.4158628084871</v>
      </c>
      <c r="CB254" s="2">
        <v>764656.73944317806</v>
      </c>
      <c r="CC254" s="2">
        <v>418.13961999739598</v>
      </c>
      <c r="CD254" s="2">
        <v>1512569.4438350201</v>
      </c>
      <c r="CE254" s="2">
        <v>6353482.9421935501</v>
      </c>
      <c r="CG254" s="2">
        <f t="shared" si="27"/>
        <v>2095543.5308791217</v>
      </c>
      <c r="CH254" s="2">
        <f t="shared" si="28"/>
        <v>8631127.2650917452</v>
      </c>
      <c r="CI254" s="2">
        <f t="shared" si="29"/>
        <v>599494.3024226143</v>
      </c>
      <c r="CJ254" s="2">
        <f t="shared" si="30"/>
        <v>66.388614443487754</v>
      </c>
      <c r="CK254" s="2">
        <f t="shared" si="31"/>
        <v>3.6303307515155751E-2</v>
      </c>
      <c r="CL254" s="2">
        <f t="shared" si="32"/>
        <v>68.331016205347638</v>
      </c>
      <c r="CM254" s="2">
        <f t="shared" si="33"/>
        <v>68.710849483237055</v>
      </c>
      <c r="CN254" s="2">
        <f t="shared" si="34"/>
        <v>599465.25977660227</v>
      </c>
    </row>
    <row r="255" spans="1:92" x14ac:dyDescent="0.45">
      <c r="A255" s="2">
        <v>917</v>
      </c>
      <c r="B255" s="2" t="s">
        <v>149</v>
      </c>
      <c r="C255" s="2">
        <v>2</v>
      </c>
      <c r="D255" s="2">
        <v>2051</v>
      </c>
      <c r="E255" s="2">
        <v>2049</v>
      </c>
      <c r="F255" s="2">
        <v>0.122609144460636</v>
      </c>
      <c r="G255" s="20">
        <v>6.7046157341484305E-5</v>
      </c>
      <c r="H255" s="2">
        <v>0.198707630500458</v>
      </c>
      <c r="I255" s="2">
        <v>0.678616178881563</v>
      </c>
      <c r="J255" s="2">
        <v>153.90627268467401</v>
      </c>
      <c r="K255" s="2">
        <v>153.90627268467401</v>
      </c>
      <c r="L255" s="2">
        <v>126.095066240406</v>
      </c>
      <c r="M255" s="2">
        <v>102.52066942390999</v>
      </c>
      <c r="N255" s="2">
        <v>53179.201930675699</v>
      </c>
      <c r="O255" s="2">
        <v>29.0798957583734</v>
      </c>
      <c r="P255" s="2">
        <v>105194.182881013</v>
      </c>
      <c r="Q255" s="2">
        <v>441863.42049653397</v>
      </c>
      <c r="R255" s="2">
        <v>66753689.453592502</v>
      </c>
      <c r="S255" s="2">
        <v>66753689.453592502</v>
      </c>
      <c r="T255" s="2">
        <v>1</v>
      </c>
      <c r="U255" s="2">
        <v>4.0000000000000001E-3</v>
      </c>
      <c r="V255" s="2">
        <v>44595.342970780701</v>
      </c>
      <c r="W255" s="2">
        <v>4.0000000000000001E-3</v>
      </c>
      <c r="X255" s="2">
        <v>9.3152749260364995</v>
      </c>
      <c r="Y255" s="2">
        <v>9.3152749260364995</v>
      </c>
      <c r="Z255" s="2">
        <v>8.8639375893501509</v>
      </c>
      <c r="AA255" s="2">
        <v>6.2632397161778597</v>
      </c>
      <c r="AB255" s="2">
        <v>14.4432402220112</v>
      </c>
      <c r="AC255" s="2">
        <v>14.4432402220112</v>
      </c>
      <c r="AD255" s="2">
        <v>14.4432402220112</v>
      </c>
      <c r="AE255" s="2">
        <v>14.4432402220112</v>
      </c>
      <c r="AF255" s="2">
        <v>767093.36513102497</v>
      </c>
      <c r="AG255" s="2">
        <v>419.46991303595303</v>
      </c>
      <c r="AH255" s="2">
        <v>1517391.47056452</v>
      </c>
      <c r="AI255" s="2">
        <v>6373735.9160083197</v>
      </c>
      <c r="AJ255" s="2">
        <v>130.14775753662701</v>
      </c>
      <c r="AK255" s="2">
        <v>130.14775753662701</v>
      </c>
      <c r="AL255" s="2">
        <v>102.787888429045</v>
      </c>
      <c r="AM255" s="2">
        <v>81.814189485721201</v>
      </c>
      <c r="AN255" s="2">
        <v>139.46303246266299</v>
      </c>
      <c r="AO255" s="2">
        <v>139.46303246266299</v>
      </c>
      <c r="AP255" s="2">
        <v>111.651826018395</v>
      </c>
      <c r="AQ255" s="2">
        <v>88.077429201898994</v>
      </c>
      <c r="AR255" s="2">
        <v>8184612.7534959698</v>
      </c>
      <c r="AS255" s="2">
        <v>4475.5783662301501</v>
      </c>
      <c r="AT255" s="2">
        <v>13264467.458486799</v>
      </c>
      <c r="AU255" s="2">
        <v>45300133.663243398</v>
      </c>
      <c r="AV255" s="2">
        <v>1.0717537809907101</v>
      </c>
      <c r="AW255" s="2">
        <v>1.0717537809907101</v>
      </c>
      <c r="AX255" s="2">
        <v>1.0864170183293</v>
      </c>
      <c r="AY255" s="2">
        <v>1.07673457492268</v>
      </c>
      <c r="AZ255" s="2">
        <v>1.1690227236869899</v>
      </c>
      <c r="BA255" s="2">
        <v>1.1690227236869899</v>
      </c>
      <c r="BB255" s="2">
        <v>1.1397033525783999</v>
      </c>
      <c r="BC255" s="2">
        <v>1.2079936026978499</v>
      </c>
      <c r="BD255" s="2">
        <v>1.07172990472635</v>
      </c>
      <c r="BE255" s="2">
        <v>1.07172990472635</v>
      </c>
      <c r="BF255" s="2">
        <v>1.0863837454579299</v>
      </c>
      <c r="BG255" s="2">
        <v>1.07619263121066</v>
      </c>
      <c r="BH255" s="2">
        <v>0.15866170499999999</v>
      </c>
      <c r="BI255" s="2">
        <v>0.15866170499999999</v>
      </c>
      <c r="BJ255" s="2">
        <v>0.180514759</v>
      </c>
      <c r="BK255" s="2">
        <v>0.21282462199999999</v>
      </c>
      <c r="BL255" s="2">
        <v>3.5903582999999899E-2</v>
      </c>
      <c r="BM255" s="2">
        <v>3.5903582999999899E-2</v>
      </c>
      <c r="BN255" s="2">
        <v>1.6482926999999901E-2</v>
      </c>
      <c r="BO255" s="2">
        <v>0.238783778999999</v>
      </c>
      <c r="BP255" s="2">
        <v>0.15867292099999999</v>
      </c>
      <c r="BQ255" s="2">
        <v>0.15867292099999999</v>
      </c>
      <c r="BR255" s="2">
        <v>0.18056576799999999</v>
      </c>
      <c r="BS255" s="2">
        <v>0.21254435599999999</v>
      </c>
      <c r="BT255" s="2">
        <v>2.4852400000000002E-4</v>
      </c>
      <c r="BU255" s="2">
        <v>2.4852400000000002E-4</v>
      </c>
      <c r="BV255" s="2">
        <v>6.08156E-4</v>
      </c>
      <c r="BW255" s="2">
        <v>4.3591369999999999E-3</v>
      </c>
      <c r="BX255" s="2">
        <v>14.4432402220112</v>
      </c>
      <c r="BY255" s="2">
        <v>14.4432402220112</v>
      </c>
      <c r="BZ255" s="2">
        <v>14.4432402220112</v>
      </c>
      <c r="CA255" s="2">
        <v>14.4432402220112</v>
      </c>
      <c r="CB255" s="2">
        <v>767093.36513102497</v>
      </c>
      <c r="CC255" s="2">
        <v>419.46991303595303</v>
      </c>
      <c r="CD255" s="2">
        <v>1517391.47056452</v>
      </c>
      <c r="CE255" s="2">
        <v>6373735.9160083197</v>
      </c>
      <c r="CG255" s="2">
        <f t="shared" si="27"/>
        <v>2103099.4493599585</v>
      </c>
      <c r="CH255" s="2">
        <f t="shared" si="28"/>
        <v>8658640.2216169015</v>
      </c>
      <c r="CI255" s="2">
        <f t="shared" si="29"/>
        <v>600265.88520398107</v>
      </c>
      <c r="CJ255" s="2">
        <f t="shared" si="30"/>
        <v>66.474002413344621</v>
      </c>
      <c r="CK255" s="2">
        <f t="shared" si="31"/>
        <v>3.6349869697966747E-2</v>
      </c>
      <c r="CL255" s="2">
        <f t="shared" si="32"/>
        <v>68.418980735618206</v>
      </c>
      <c r="CM255" s="2">
        <f t="shared" si="33"/>
        <v>68.79928695936691</v>
      </c>
      <c r="CN255" s="2">
        <f t="shared" si="34"/>
        <v>600236.80530822265</v>
      </c>
    </row>
    <row r="256" spans="1:92" x14ac:dyDescent="0.45">
      <c r="A256" s="2">
        <v>160</v>
      </c>
      <c r="B256" s="2" t="s">
        <v>150</v>
      </c>
      <c r="C256" s="2">
        <v>1</v>
      </c>
      <c r="D256" s="2">
        <v>2010</v>
      </c>
      <c r="E256" s="2">
        <v>2008</v>
      </c>
      <c r="F256" s="2">
        <v>0.25978657500000002</v>
      </c>
      <c r="G256" s="2">
        <v>6.468283E-3</v>
      </c>
      <c r="H256" s="2">
        <v>0.205600897</v>
      </c>
      <c r="I256" s="2">
        <v>0.52814424599999998</v>
      </c>
      <c r="J256" s="2">
        <v>441.190504199999</v>
      </c>
      <c r="K256" s="2">
        <v>337.67225989999997</v>
      </c>
      <c r="L256" s="2">
        <v>191.2157253</v>
      </c>
      <c r="M256" s="2">
        <v>156.4776899</v>
      </c>
      <c r="N256" s="2">
        <v>620893.13600000006</v>
      </c>
      <c r="O256" s="2">
        <v>20198.537</v>
      </c>
      <c r="P256" s="2">
        <v>1133777.179</v>
      </c>
      <c r="Q256" s="2">
        <v>3558987.3019999899</v>
      </c>
      <c r="R256" s="2">
        <v>3786.858604</v>
      </c>
      <c r="S256" s="2">
        <v>1054450778</v>
      </c>
      <c r="T256" s="2">
        <v>278450</v>
      </c>
      <c r="U256" s="2">
        <v>90.441999999999993</v>
      </c>
      <c r="V256" s="2">
        <v>45128.193869999901</v>
      </c>
      <c r="W256" s="2">
        <v>3.24805E-4</v>
      </c>
      <c r="X256" s="2">
        <v>72.796027420000001</v>
      </c>
      <c r="Y256" s="2">
        <v>72.796027420000001</v>
      </c>
      <c r="Z256" s="2">
        <v>24.308781490000001</v>
      </c>
      <c r="AA256" s="2">
        <v>27.093767029999999</v>
      </c>
      <c r="AB256" s="2">
        <v>103.518244299999</v>
      </c>
      <c r="AC256" s="2">
        <v>0</v>
      </c>
      <c r="AD256" s="2">
        <v>0</v>
      </c>
      <c r="AE256" s="2">
        <v>0</v>
      </c>
      <c r="AF256" s="2">
        <v>64273767.329999998</v>
      </c>
      <c r="AG256" s="2">
        <v>0</v>
      </c>
      <c r="AH256" s="2">
        <v>0</v>
      </c>
      <c r="AI256" s="2">
        <v>0</v>
      </c>
      <c r="AJ256" s="2">
        <v>264.87623250000001</v>
      </c>
      <c r="AK256" s="2">
        <v>264.87623250000001</v>
      </c>
      <c r="AL256" s="2">
        <v>166.90694379999999</v>
      </c>
      <c r="AM256" s="2">
        <v>129.38392279999999</v>
      </c>
      <c r="AN256" s="2">
        <v>337.67225989999997</v>
      </c>
      <c r="AO256" s="2">
        <v>337.67225989999997</v>
      </c>
      <c r="AP256" s="2">
        <v>191.2157253</v>
      </c>
      <c r="AQ256" s="2">
        <v>156.4776899</v>
      </c>
      <c r="AR256" s="2">
        <v>273932155.69999999</v>
      </c>
      <c r="AS256" s="2">
        <v>6820485.6349999998</v>
      </c>
      <c r="AT256" s="2">
        <v>216796025.59999999</v>
      </c>
      <c r="AU256" s="2">
        <v>556902111.29999995</v>
      </c>
      <c r="AV256" s="2">
        <v>1.060801015</v>
      </c>
      <c r="AW256" s="2">
        <v>1.060801015</v>
      </c>
      <c r="AX256" s="2">
        <v>1.0185846439999999</v>
      </c>
      <c r="AY256" s="2">
        <v>1.014750652</v>
      </c>
      <c r="AZ256" s="2">
        <v>1.060801015</v>
      </c>
      <c r="BA256" s="2">
        <v>1.060801015</v>
      </c>
      <c r="BB256" s="2">
        <v>1.0185846439999999</v>
      </c>
      <c r="BC256" s="2">
        <v>1.014750652</v>
      </c>
      <c r="BD256" s="2">
        <v>1.0418025550000001</v>
      </c>
      <c r="BE256" s="2">
        <v>1.0418025550000001</v>
      </c>
      <c r="BF256" s="2">
        <v>1.0519227659999999</v>
      </c>
      <c r="BG256" s="2">
        <v>1.0194016829999999</v>
      </c>
      <c r="BH256" s="2">
        <v>0.27568398799999999</v>
      </c>
      <c r="BI256" s="2">
        <v>0.27568398799999999</v>
      </c>
      <c r="BJ256" s="2">
        <v>0.27386289199999903</v>
      </c>
      <c r="BK256" s="2">
        <v>0.60498158099999999</v>
      </c>
      <c r="BL256" s="2">
        <v>0.27568398799999999</v>
      </c>
      <c r="BM256" s="2">
        <v>0.27568398799999999</v>
      </c>
      <c r="BN256" s="2">
        <v>0.27386289199999903</v>
      </c>
      <c r="BO256" s="2">
        <v>0.60498158099999999</v>
      </c>
      <c r="BP256" s="2">
        <v>0.145164612</v>
      </c>
      <c r="BQ256" s="2">
        <v>0.145164612</v>
      </c>
      <c r="BR256" s="2">
        <v>0.152841594</v>
      </c>
      <c r="BS256" s="2">
        <v>0.14127632900000001</v>
      </c>
      <c r="BT256" s="2">
        <v>1</v>
      </c>
      <c r="BU256" s="2">
        <v>1</v>
      </c>
      <c r="BV256" s="2">
        <v>1</v>
      </c>
      <c r="BW256" s="2">
        <v>1</v>
      </c>
      <c r="BX256" s="2">
        <v>102.0409693</v>
      </c>
      <c r="BY256" s="2">
        <v>0</v>
      </c>
      <c r="BZ256" s="2">
        <v>0</v>
      </c>
      <c r="CA256" s="2">
        <v>0</v>
      </c>
      <c r="CB256" s="2">
        <v>63356537.450000003</v>
      </c>
      <c r="CC256" s="2">
        <v>0</v>
      </c>
      <c r="CD256" s="2">
        <v>0</v>
      </c>
      <c r="CE256" s="2">
        <v>0</v>
      </c>
      <c r="CG256" s="2">
        <f t="shared" si="27"/>
        <v>10154256.313683107</v>
      </c>
      <c r="CH256" s="2">
        <f t="shared" si="28"/>
        <v>63356537.450000003</v>
      </c>
      <c r="CI256" s="2">
        <f t="shared" si="29"/>
        <v>5333856.1539999899</v>
      </c>
      <c r="CJ256" s="2">
        <f t="shared" si="30"/>
        <v>776.11642000000006</v>
      </c>
      <c r="CK256" s="2">
        <f t="shared" si="31"/>
        <v>25.248171249999999</v>
      </c>
      <c r="CL256" s="2">
        <f t="shared" si="32"/>
        <v>737.41605138211378</v>
      </c>
      <c r="CM256" s="2">
        <f t="shared" si="33"/>
        <v>554.14360482677932</v>
      </c>
      <c r="CN256" s="2">
        <f t="shared" si="34"/>
        <v>5313657.6169999894</v>
      </c>
    </row>
    <row r="257" spans="1:92" x14ac:dyDescent="0.45">
      <c r="A257" s="2">
        <v>161</v>
      </c>
      <c r="B257" s="2" t="s">
        <v>150</v>
      </c>
      <c r="C257" s="2">
        <v>1</v>
      </c>
      <c r="D257" s="2">
        <v>2011</v>
      </c>
      <c r="E257" s="2">
        <v>2009</v>
      </c>
      <c r="F257" s="2">
        <v>0.35582235099999998</v>
      </c>
      <c r="G257" s="2">
        <v>4.1639789999999999E-3</v>
      </c>
      <c r="H257" s="2">
        <v>0.21157980699999901</v>
      </c>
      <c r="I257" s="2">
        <v>0.428433864</v>
      </c>
      <c r="J257" s="2">
        <v>155.7337153</v>
      </c>
      <c r="K257" s="2">
        <v>61.998361250000002</v>
      </c>
      <c r="L257" s="2">
        <v>51.729418959999997</v>
      </c>
      <c r="M257" s="2">
        <v>33.421959630000003</v>
      </c>
      <c r="N257" s="2">
        <v>632869.91200000001</v>
      </c>
      <c r="O257" s="2">
        <v>18603.394</v>
      </c>
      <c r="P257" s="2">
        <v>1132923.237</v>
      </c>
      <c r="Q257" s="2">
        <v>3550714.4610000001</v>
      </c>
      <c r="R257" s="2">
        <v>982.54015019999997</v>
      </c>
      <c r="S257" s="2">
        <v>276989858.80000001</v>
      </c>
      <c r="T257" s="2">
        <v>281912</v>
      </c>
      <c r="U257" s="2">
        <v>34.200000000000003</v>
      </c>
      <c r="V257" s="2">
        <v>43111.43894</v>
      </c>
      <c r="W257" s="2">
        <v>1.21314E-4</v>
      </c>
      <c r="X257" s="2">
        <v>-35.409136179999997</v>
      </c>
      <c r="Y257" s="2">
        <v>-35.409136179999997</v>
      </c>
      <c r="Z257" s="2">
        <v>-10.73289125</v>
      </c>
      <c r="AA257" s="2">
        <v>-2.6688988519999999</v>
      </c>
      <c r="AB257" s="2">
        <v>93.735354079999993</v>
      </c>
      <c r="AC257" s="2">
        <v>0</v>
      </c>
      <c r="AD257" s="2">
        <v>0</v>
      </c>
      <c r="AE257" s="2">
        <v>0</v>
      </c>
      <c r="AF257" s="2">
        <v>59322285.289999999</v>
      </c>
      <c r="AG257" s="2">
        <v>0</v>
      </c>
      <c r="AH257" s="2">
        <v>0</v>
      </c>
      <c r="AI257" s="2">
        <v>0</v>
      </c>
      <c r="AJ257" s="2">
        <v>97.407497430000006</v>
      </c>
      <c r="AK257" s="2">
        <v>97.407497430000006</v>
      </c>
      <c r="AL257" s="2">
        <v>62.462310209999998</v>
      </c>
      <c r="AM257" s="2">
        <v>36.090858480000001</v>
      </c>
      <c r="AN257" s="2">
        <v>61.998361250000002</v>
      </c>
      <c r="AO257" s="2">
        <v>61.998361250000002</v>
      </c>
      <c r="AP257" s="2">
        <v>51.729418959999997</v>
      </c>
      <c r="AQ257" s="2">
        <v>33.421959630000003</v>
      </c>
      <c r="AR257" s="2">
        <v>98559182.719999999</v>
      </c>
      <c r="AS257" s="2">
        <v>1153379.942</v>
      </c>
      <c r="AT257" s="2">
        <v>58605460.770000003</v>
      </c>
      <c r="AU257" s="2">
        <v>118671835.40000001</v>
      </c>
      <c r="AV257" s="2">
        <v>1.060801015</v>
      </c>
      <c r="AW257" s="2">
        <v>1.060801015</v>
      </c>
      <c r="AX257" s="2">
        <v>1.0185846439999999</v>
      </c>
      <c r="AY257" s="2">
        <v>1.014750652</v>
      </c>
      <c r="AZ257" s="2">
        <v>1.060801015</v>
      </c>
      <c r="BA257" s="2">
        <v>1.060801015</v>
      </c>
      <c r="BB257" s="2">
        <v>1.0185846439999999</v>
      </c>
      <c r="BC257" s="2">
        <v>1.014750652</v>
      </c>
      <c r="BD257" s="2">
        <v>1.0418025550000001</v>
      </c>
      <c r="BE257" s="2">
        <v>1.0418025550000001</v>
      </c>
      <c r="BF257" s="2">
        <v>1.0519227659999999</v>
      </c>
      <c r="BG257" s="2">
        <v>1.0194016829999999</v>
      </c>
      <c r="BH257" s="2">
        <v>0.27568398799999999</v>
      </c>
      <c r="BI257" s="2">
        <v>0.27568398799999999</v>
      </c>
      <c r="BJ257" s="2">
        <v>0.27386289199999903</v>
      </c>
      <c r="BK257" s="2">
        <v>0.60498158099999999</v>
      </c>
      <c r="BL257" s="2">
        <v>0.27568398799999999</v>
      </c>
      <c r="BM257" s="2">
        <v>0.27568398799999999</v>
      </c>
      <c r="BN257" s="2">
        <v>0.27386289199999903</v>
      </c>
      <c r="BO257" s="2">
        <v>0.60498158099999999</v>
      </c>
      <c r="BP257" s="2">
        <v>0.145164612</v>
      </c>
      <c r="BQ257" s="2">
        <v>0.145164612</v>
      </c>
      <c r="BR257" s="2">
        <v>0.152841594</v>
      </c>
      <c r="BS257" s="2">
        <v>0.14127632900000001</v>
      </c>
      <c r="BT257" s="2">
        <v>1</v>
      </c>
      <c r="BU257" s="2">
        <v>1</v>
      </c>
      <c r="BV257" s="2">
        <v>1</v>
      </c>
      <c r="BW257" s="2">
        <v>1</v>
      </c>
      <c r="BX257" s="2">
        <v>103.0185638</v>
      </c>
      <c r="BY257" s="2">
        <v>0</v>
      </c>
      <c r="BZ257" s="2">
        <v>0</v>
      </c>
      <c r="CA257" s="2">
        <v>0</v>
      </c>
      <c r="CB257" s="2">
        <v>65197349.390000001</v>
      </c>
      <c r="CC257" s="2">
        <v>0</v>
      </c>
      <c r="CD257" s="2">
        <v>0</v>
      </c>
      <c r="CE257" s="2">
        <v>0</v>
      </c>
      <c r="CG257" s="2">
        <f t="shared" si="27"/>
        <v>3476784.9492674195</v>
      </c>
      <c r="CH257" s="2">
        <f t="shared" si="28"/>
        <v>65197349.390000001</v>
      </c>
      <c r="CI257" s="2">
        <f t="shared" si="29"/>
        <v>5335111.0040000007</v>
      </c>
      <c r="CJ257" s="2">
        <f t="shared" si="30"/>
        <v>791.08739000000003</v>
      </c>
      <c r="CK257" s="2">
        <f t="shared" si="31"/>
        <v>23.2542425</v>
      </c>
      <c r="CL257" s="2">
        <f t="shared" si="32"/>
        <v>736.86064195121946</v>
      </c>
      <c r="CM257" s="2">
        <f t="shared" si="33"/>
        <v>552.85550190735694</v>
      </c>
      <c r="CN257" s="2">
        <f t="shared" si="34"/>
        <v>5316507.6100000003</v>
      </c>
    </row>
    <row r="258" spans="1:92" x14ac:dyDescent="0.45">
      <c r="A258" s="2">
        <v>162</v>
      </c>
      <c r="B258" s="2" t="s">
        <v>150</v>
      </c>
      <c r="C258" s="2">
        <v>1</v>
      </c>
      <c r="D258" s="2">
        <v>2012</v>
      </c>
      <c r="E258" s="2">
        <v>2010</v>
      </c>
      <c r="F258" s="2">
        <v>0.25785713500000002</v>
      </c>
      <c r="G258" s="2">
        <v>3.4404449999999999E-3</v>
      </c>
      <c r="H258" s="2">
        <v>0.23654596999999999</v>
      </c>
      <c r="I258" s="2">
        <v>0.50215645099999995</v>
      </c>
      <c r="J258" s="2">
        <v>178.55750950000001</v>
      </c>
      <c r="K258" s="2">
        <v>80.097536439999999</v>
      </c>
      <c r="L258" s="2">
        <v>90.40058913</v>
      </c>
      <c r="M258" s="2">
        <v>60.631714029999998</v>
      </c>
      <c r="N258" s="2">
        <v>629943.14899999998</v>
      </c>
      <c r="O258" s="2">
        <v>18736.815999999999</v>
      </c>
      <c r="P258" s="2">
        <v>1141417.737</v>
      </c>
      <c r="Q258" s="2">
        <v>3612763.4369999999</v>
      </c>
      <c r="R258" s="2">
        <v>1533.2625479999999</v>
      </c>
      <c r="S258" s="2">
        <v>436214728</v>
      </c>
      <c r="T258" s="2">
        <v>284501</v>
      </c>
      <c r="U258" s="2">
        <v>36.863999999999997</v>
      </c>
      <c r="V258" s="2">
        <v>41928.078719999998</v>
      </c>
      <c r="W258" s="2">
        <v>1.29574E-4</v>
      </c>
      <c r="X258" s="2">
        <v>-9.6134672959999996</v>
      </c>
      <c r="Y258" s="2">
        <v>-9.6134672959999996</v>
      </c>
      <c r="Z258" s="2">
        <v>-1.057674684</v>
      </c>
      <c r="AA258" s="2">
        <v>1.3906068039999999</v>
      </c>
      <c r="AB258" s="2">
        <v>98.459973050000002</v>
      </c>
      <c r="AC258" s="2">
        <v>0</v>
      </c>
      <c r="AD258" s="2">
        <v>0</v>
      </c>
      <c r="AE258" s="2">
        <v>0</v>
      </c>
      <c r="AF258" s="2">
        <v>62024185.469999999</v>
      </c>
      <c r="AG258" s="2">
        <v>0</v>
      </c>
      <c r="AH258" s="2">
        <v>0</v>
      </c>
      <c r="AI258" s="2">
        <v>0</v>
      </c>
      <c r="AJ258" s="2">
        <v>89.711003739999995</v>
      </c>
      <c r="AK258" s="2">
        <v>89.711003739999995</v>
      </c>
      <c r="AL258" s="2">
        <v>91.458263810000005</v>
      </c>
      <c r="AM258" s="2">
        <v>59.241107229999997</v>
      </c>
      <c r="AN258" s="2">
        <v>80.097536439999999</v>
      </c>
      <c r="AO258" s="2">
        <v>80.097536439999999</v>
      </c>
      <c r="AP258" s="2">
        <v>90.40058913</v>
      </c>
      <c r="AQ258" s="2">
        <v>60.631714029999998</v>
      </c>
      <c r="AR258" s="2">
        <v>112481079.8</v>
      </c>
      <c r="AS258" s="2">
        <v>1500772.8019999999</v>
      </c>
      <c r="AT258" s="2">
        <v>103184835.90000001</v>
      </c>
      <c r="AU258" s="2">
        <v>219048039.59999999</v>
      </c>
      <c r="AV258" s="2">
        <v>1.060801015</v>
      </c>
      <c r="AW258" s="2">
        <v>1.060801015</v>
      </c>
      <c r="AX258" s="2">
        <v>1.0185846439999999</v>
      </c>
      <c r="AY258" s="2">
        <v>1.014750652</v>
      </c>
      <c r="AZ258" s="2">
        <v>1.060801015</v>
      </c>
      <c r="BA258" s="2">
        <v>1.060801015</v>
      </c>
      <c r="BB258" s="2">
        <v>1.0185846439999999</v>
      </c>
      <c r="BC258" s="2">
        <v>1.014750652</v>
      </c>
      <c r="BD258" s="2">
        <v>1.0418025550000001</v>
      </c>
      <c r="BE258" s="2">
        <v>1.0418025550000001</v>
      </c>
      <c r="BF258" s="2">
        <v>1.0519227659999999</v>
      </c>
      <c r="BG258" s="2">
        <v>1.0194016829999999</v>
      </c>
      <c r="BH258" s="2">
        <v>0.27568398799999999</v>
      </c>
      <c r="BI258" s="2">
        <v>0.27568398799999999</v>
      </c>
      <c r="BJ258" s="2">
        <v>0.27386289199999903</v>
      </c>
      <c r="BK258" s="2">
        <v>0.60498158099999999</v>
      </c>
      <c r="BL258" s="2">
        <v>0.27568398799999999</v>
      </c>
      <c r="BM258" s="2">
        <v>0.27568398799999999</v>
      </c>
      <c r="BN258" s="2">
        <v>0.27386289199999903</v>
      </c>
      <c r="BO258" s="2">
        <v>0.60498158099999999</v>
      </c>
      <c r="BP258" s="2">
        <v>0.145164612</v>
      </c>
      <c r="BQ258" s="2">
        <v>0.145164612</v>
      </c>
      <c r="BR258" s="2">
        <v>0.152841594</v>
      </c>
      <c r="BS258" s="2">
        <v>0.14127632900000001</v>
      </c>
      <c r="BT258" s="2">
        <v>1</v>
      </c>
      <c r="BU258" s="2">
        <v>1</v>
      </c>
      <c r="BV258" s="2">
        <v>1</v>
      </c>
      <c r="BW258" s="2">
        <v>1</v>
      </c>
      <c r="BX258" s="2">
        <v>103.8912108</v>
      </c>
      <c r="BY258" s="2">
        <v>0</v>
      </c>
      <c r="BZ258" s="2">
        <v>0</v>
      </c>
      <c r="CA258" s="2">
        <v>0</v>
      </c>
      <c r="CB258" s="2">
        <v>65445556.509999998</v>
      </c>
      <c r="CC258" s="2">
        <v>0</v>
      </c>
      <c r="CD258" s="2">
        <v>0</v>
      </c>
      <c r="CE258" s="2">
        <v>0</v>
      </c>
      <c r="CG258" s="2">
        <f t="shared" si="27"/>
        <v>4266561.1973648435</v>
      </c>
      <c r="CH258" s="2">
        <f t="shared" si="28"/>
        <v>65445556.509999998</v>
      </c>
      <c r="CI258" s="2">
        <f t="shared" si="29"/>
        <v>5402861.1390000004</v>
      </c>
      <c r="CJ258" s="2">
        <f t="shared" si="30"/>
        <v>787.42893624999999</v>
      </c>
      <c r="CK258" s="2">
        <f t="shared" si="31"/>
        <v>23.421019999999999</v>
      </c>
      <c r="CL258" s="2">
        <f t="shared" si="32"/>
        <v>742.38551999999993</v>
      </c>
      <c r="CM258" s="2">
        <f t="shared" si="33"/>
        <v>562.51668929544564</v>
      </c>
      <c r="CN258" s="2">
        <f t="shared" si="34"/>
        <v>5384124.3229999999</v>
      </c>
    </row>
    <row r="259" spans="1:92" x14ac:dyDescent="0.45">
      <c r="A259" s="2">
        <v>163</v>
      </c>
      <c r="B259" s="2" t="s">
        <v>150</v>
      </c>
      <c r="C259" s="2">
        <v>1</v>
      </c>
      <c r="D259" s="2">
        <v>2013</v>
      </c>
      <c r="E259" s="2">
        <v>2011</v>
      </c>
      <c r="F259" s="2">
        <v>0.36564076600000001</v>
      </c>
      <c r="G259" s="2">
        <v>5.7304929999999997E-3</v>
      </c>
      <c r="H259" s="2">
        <v>0.21452531699999999</v>
      </c>
      <c r="I259" s="2">
        <v>0.414103424</v>
      </c>
      <c r="J259" s="2">
        <v>208.1300865</v>
      </c>
      <c r="K259" s="2">
        <v>114.3537042</v>
      </c>
      <c r="L259" s="2">
        <v>67.592374699999993</v>
      </c>
      <c r="M259" s="2">
        <v>42.197672019999999</v>
      </c>
      <c r="N259" s="2">
        <v>606972.09199999995</v>
      </c>
      <c r="O259" s="2">
        <v>17313.734</v>
      </c>
      <c r="P259" s="2">
        <v>1096553.4990000001</v>
      </c>
      <c r="Q259" s="2">
        <v>3390543.398</v>
      </c>
      <c r="R259" s="2">
        <v>1217.9156129999999</v>
      </c>
      <c r="S259" s="2">
        <v>345500736.89999998</v>
      </c>
      <c r="T259" s="2">
        <v>283682</v>
      </c>
      <c r="U259" s="2">
        <v>38.611999999999902</v>
      </c>
      <c r="V259" s="2">
        <v>40740.308590000001</v>
      </c>
      <c r="W259" s="2">
        <v>1.3611E-4</v>
      </c>
      <c r="X259" s="2">
        <v>5.7802657450000003</v>
      </c>
      <c r="Y259" s="2">
        <v>5.7802657450000003</v>
      </c>
      <c r="Z259" s="2">
        <v>-1.1115319379999999</v>
      </c>
      <c r="AA259" s="2">
        <v>-3.9549816489999898</v>
      </c>
      <c r="AB259" s="2">
        <v>93.776382269999999</v>
      </c>
      <c r="AC259" s="2">
        <v>0</v>
      </c>
      <c r="AD259" s="2">
        <v>0</v>
      </c>
      <c r="AE259" s="2">
        <v>0</v>
      </c>
      <c r="AF259" s="2">
        <v>56919646.93</v>
      </c>
      <c r="AG259" s="2">
        <v>0</v>
      </c>
      <c r="AH259" s="2">
        <v>0</v>
      </c>
      <c r="AI259" s="2">
        <v>0</v>
      </c>
      <c r="AJ259" s="2">
        <v>108.57343849999999</v>
      </c>
      <c r="AK259" s="2">
        <v>108.57343849999999</v>
      </c>
      <c r="AL259" s="2">
        <v>68.70390664</v>
      </c>
      <c r="AM259" s="2">
        <v>46.152653669999999</v>
      </c>
      <c r="AN259" s="2">
        <v>114.3537042</v>
      </c>
      <c r="AO259" s="2">
        <v>114.3537042</v>
      </c>
      <c r="AP259" s="2">
        <v>67.592374699999993</v>
      </c>
      <c r="AQ259" s="2">
        <v>42.197672019999999</v>
      </c>
      <c r="AR259" s="2">
        <v>126329154</v>
      </c>
      <c r="AS259" s="2">
        <v>1979889.6169999901</v>
      </c>
      <c r="AT259" s="2">
        <v>74118654.980000004</v>
      </c>
      <c r="AU259" s="2">
        <v>143073038.30000001</v>
      </c>
      <c r="AV259" s="2">
        <v>1.060801015</v>
      </c>
      <c r="AW259" s="2">
        <v>1.060801015</v>
      </c>
      <c r="AX259" s="2">
        <v>1.0185846439999999</v>
      </c>
      <c r="AY259" s="2">
        <v>1.014750652</v>
      </c>
      <c r="AZ259" s="2">
        <v>1.060801015</v>
      </c>
      <c r="BA259" s="2">
        <v>1.060801015</v>
      </c>
      <c r="BB259" s="2">
        <v>1.0185846439999999</v>
      </c>
      <c r="BC259" s="2">
        <v>1.014750652</v>
      </c>
      <c r="BD259" s="2">
        <v>1.0418025550000001</v>
      </c>
      <c r="BE259" s="2">
        <v>1.0418025550000001</v>
      </c>
      <c r="BF259" s="2">
        <v>1.0519227659999999</v>
      </c>
      <c r="BG259" s="2">
        <v>1.0194016829999999</v>
      </c>
      <c r="BH259" s="2">
        <v>0.27568398799999999</v>
      </c>
      <c r="BI259" s="2">
        <v>0.27568398799999999</v>
      </c>
      <c r="BJ259" s="2">
        <v>0.27386289199999903</v>
      </c>
      <c r="BK259" s="2">
        <v>0.60498158099999999</v>
      </c>
      <c r="BL259" s="2">
        <v>0.27568398799999999</v>
      </c>
      <c r="BM259" s="2">
        <v>0.27568398799999999</v>
      </c>
      <c r="BN259" s="2">
        <v>0.27386289199999903</v>
      </c>
      <c r="BO259" s="2">
        <v>0.60498158099999999</v>
      </c>
      <c r="BP259" s="2">
        <v>0.145164612</v>
      </c>
      <c r="BQ259" s="2">
        <v>0.145164612</v>
      </c>
      <c r="BR259" s="2">
        <v>0.152841594</v>
      </c>
      <c r="BS259" s="2">
        <v>0.14127632900000001</v>
      </c>
      <c r="BT259" s="2">
        <v>1</v>
      </c>
      <c r="BU259" s="2">
        <v>1</v>
      </c>
      <c r="BV259" s="2">
        <v>1</v>
      </c>
      <c r="BW259" s="2">
        <v>1</v>
      </c>
      <c r="BX259" s="2">
        <v>103.6997411</v>
      </c>
      <c r="BY259" s="2">
        <v>0</v>
      </c>
      <c r="BZ259" s="2">
        <v>0</v>
      </c>
      <c r="CA259" s="2">
        <v>0</v>
      </c>
      <c r="CB259" s="2">
        <v>62942848.810000002</v>
      </c>
      <c r="CC259" s="2">
        <v>0</v>
      </c>
      <c r="CD259" s="2">
        <v>0</v>
      </c>
      <c r="CE259" s="2">
        <v>0</v>
      </c>
      <c r="CG259" s="2">
        <f t="shared" si="27"/>
        <v>3857595.6764685074</v>
      </c>
      <c r="CH259" s="2">
        <f t="shared" si="28"/>
        <v>62942848.810000002</v>
      </c>
      <c r="CI259" s="2">
        <f t="shared" si="29"/>
        <v>5111382.7230000002</v>
      </c>
      <c r="CJ259" s="2">
        <f t="shared" si="30"/>
        <v>758.71511499999997</v>
      </c>
      <c r="CK259" s="2">
        <f t="shared" si="31"/>
        <v>21.642167499999999</v>
      </c>
      <c r="CL259" s="2">
        <f t="shared" si="32"/>
        <v>713.2055278048781</v>
      </c>
      <c r="CM259" s="2">
        <f t="shared" si="33"/>
        <v>527.91644966913202</v>
      </c>
      <c r="CN259" s="2">
        <f t="shared" si="34"/>
        <v>5094068.9890000001</v>
      </c>
    </row>
    <row r="260" spans="1:92" x14ac:dyDescent="0.45">
      <c r="A260" s="2">
        <v>164</v>
      </c>
      <c r="B260" s="2" t="s">
        <v>150</v>
      </c>
      <c r="C260" s="2">
        <v>1</v>
      </c>
      <c r="D260" s="2">
        <v>2014</v>
      </c>
      <c r="E260" s="2">
        <v>2012</v>
      </c>
      <c r="F260" s="2">
        <v>0.24209644599999999</v>
      </c>
      <c r="G260" s="2">
        <v>5.5793049999999997E-3</v>
      </c>
      <c r="H260" s="2">
        <v>0.22225162600000001</v>
      </c>
      <c r="I260" s="2">
        <v>0.53007262300000002</v>
      </c>
      <c r="J260" s="2">
        <v>277.48463320000002</v>
      </c>
      <c r="K260" s="2">
        <v>175.5146671</v>
      </c>
      <c r="L260" s="2">
        <v>144.9890359</v>
      </c>
      <c r="M260" s="2">
        <v>109.6289993</v>
      </c>
      <c r="N260" s="2">
        <v>601512.80799999996</v>
      </c>
      <c r="O260" s="2">
        <v>21916.04</v>
      </c>
      <c r="P260" s="2">
        <v>1056830.135</v>
      </c>
      <c r="Q260" s="2">
        <v>3333537.3659999999</v>
      </c>
      <c r="R260" s="2">
        <v>2462.7897750000002</v>
      </c>
      <c r="S260" s="2">
        <v>689438295.10000002</v>
      </c>
      <c r="T260" s="2">
        <v>279942</v>
      </c>
      <c r="U260" s="2">
        <v>40.804000000000002</v>
      </c>
      <c r="V260" s="2">
        <v>42104.986270000001</v>
      </c>
      <c r="W260" s="2">
        <v>1.45759E-4</v>
      </c>
      <c r="X260" s="2">
        <v>40.639162640000002</v>
      </c>
      <c r="Y260" s="2">
        <v>40.639162640000002</v>
      </c>
      <c r="Z260" s="2">
        <v>25.997842970000001</v>
      </c>
      <c r="AA260" s="2">
        <v>17.328145370000001</v>
      </c>
      <c r="AB260" s="2">
        <v>101.96996609999999</v>
      </c>
      <c r="AC260" s="2">
        <v>0</v>
      </c>
      <c r="AD260" s="2">
        <v>0</v>
      </c>
      <c r="AE260" s="2">
        <v>0</v>
      </c>
      <c r="AF260" s="2">
        <v>61336240.649999999</v>
      </c>
      <c r="AG260" s="2">
        <v>0</v>
      </c>
      <c r="AH260" s="2">
        <v>0</v>
      </c>
      <c r="AI260" s="2">
        <v>0</v>
      </c>
      <c r="AJ260" s="2">
        <v>134.87550450000001</v>
      </c>
      <c r="AK260" s="2">
        <v>134.87550450000001</v>
      </c>
      <c r="AL260" s="2">
        <v>118.9911929</v>
      </c>
      <c r="AM260" s="2">
        <v>92.300853880000005</v>
      </c>
      <c r="AN260" s="2">
        <v>175.5146671</v>
      </c>
      <c r="AO260" s="2">
        <v>175.5146671</v>
      </c>
      <c r="AP260" s="2">
        <v>144.9890359</v>
      </c>
      <c r="AQ260" s="2">
        <v>109.6289993</v>
      </c>
      <c r="AR260" s="2">
        <v>166910560.90000001</v>
      </c>
      <c r="AS260" s="2">
        <v>3846586.4649999999</v>
      </c>
      <c r="AT260" s="2">
        <v>153228782.40000001</v>
      </c>
      <c r="AU260" s="2">
        <v>365452365.39999998</v>
      </c>
      <c r="AV260" s="2">
        <v>1.060801015</v>
      </c>
      <c r="AW260" s="2">
        <v>1.060801015</v>
      </c>
      <c r="AX260" s="2">
        <v>1.0185846439999999</v>
      </c>
      <c r="AY260" s="2">
        <v>1.014750652</v>
      </c>
      <c r="AZ260" s="2">
        <v>1.060801015</v>
      </c>
      <c r="BA260" s="2">
        <v>1.060801015</v>
      </c>
      <c r="BB260" s="2">
        <v>1.0185846439999999</v>
      </c>
      <c r="BC260" s="2">
        <v>1.014750652</v>
      </c>
      <c r="BD260" s="2">
        <v>1.0418025550000001</v>
      </c>
      <c r="BE260" s="2">
        <v>1.0418025550000001</v>
      </c>
      <c r="BF260" s="2">
        <v>1.0519227659999999</v>
      </c>
      <c r="BG260" s="2">
        <v>1.0194016829999999</v>
      </c>
      <c r="BH260" s="2">
        <v>0.27568398799999999</v>
      </c>
      <c r="BI260" s="2">
        <v>0.27568398799999999</v>
      </c>
      <c r="BJ260" s="2">
        <v>0.27386289199999903</v>
      </c>
      <c r="BK260" s="2">
        <v>0.60498158099999999</v>
      </c>
      <c r="BL260" s="2">
        <v>0.27568398799999999</v>
      </c>
      <c r="BM260" s="2">
        <v>0.27568398799999999</v>
      </c>
      <c r="BN260" s="2">
        <v>0.27386289199999903</v>
      </c>
      <c r="BO260" s="2">
        <v>0.60498158099999999</v>
      </c>
      <c r="BP260" s="2">
        <v>0.145164612</v>
      </c>
      <c r="BQ260" s="2">
        <v>0.145164612</v>
      </c>
      <c r="BR260" s="2">
        <v>0.152841594</v>
      </c>
      <c r="BS260" s="2">
        <v>0.14127632900000001</v>
      </c>
      <c r="BT260" s="2">
        <v>1</v>
      </c>
      <c r="BU260" s="2">
        <v>1</v>
      </c>
      <c r="BV260" s="2">
        <v>1</v>
      </c>
      <c r="BW260" s="2">
        <v>1</v>
      </c>
      <c r="BX260" s="2">
        <v>108.0149625</v>
      </c>
      <c r="BY260" s="2">
        <v>0</v>
      </c>
      <c r="BZ260" s="2">
        <v>0</v>
      </c>
      <c r="CA260" s="2">
        <v>0</v>
      </c>
      <c r="CB260" s="2">
        <v>64972383.399999999</v>
      </c>
      <c r="CC260" s="2">
        <v>0</v>
      </c>
      <c r="CD260" s="2">
        <v>0</v>
      </c>
      <c r="CE260" s="2">
        <v>0</v>
      </c>
      <c r="CG260" s="2">
        <f t="shared" ref="CG260:CG323" si="35">+(IF((N260*(AJ260*AZ260-AJ260)*BT260+P260*(AL260*BB260-AL260)*BV260+Q260*(AM260*BC260-AM260)*BW260+N260*(AJ260*BD260-AJ260)*(1-BT260)+P260*(AL260*BF260-AL260)*(1-BV260)+Q260*(AM260*BG260-AM260)*(1-BW260))&lt;0,0,(N260*(AJ260*AZ260-AJ260)*BT260+P260*(AL260*BB260-AL260)*BV260+Q260*(AM260*BC260-AM260)*BW260+N260*(AJ260*BD260-AJ260)*(1-BT260)+P260*(AL260*BF260-AL260)*(1-BV260)+Q260*(AM260*BG260-AM260)*(1-BW260))))/2</f>
        <v>5904216.881376585</v>
      </c>
      <c r="CH260" s="2">
        <f t="shared" ref="CH260:CH323" si="36">+SUM(CB260:CE260)</f>
        <v>64972383.399999999</v>
      </c>
      <c r="CI260" s="2">
        <f t="shared" ref="CI260:CI323" si="37">+SUM(N260:Q260)</f>
        <v>5013796.3489999995</v>
      </c>
      <c r="CJ260" s="2">
        <f t="shared" ref="CJ260:CJ323" si="38">+N260/800</f>
        <v>751.89100999999994</v>
      </c>
      <c r="CK260" s="2">
        <f t="shared" ref="CK260:CK323" si="39">+O260/(1600/2)</f>
        <v>27.395050000000001</v>
      </c>
      <c r="CL260" s="2">
        <f t="shared" ref="CL260:CL323" si="40">+P260/(3075/2)</f>
        <v>687.36919349593495</v>
      </c>
      <c r="CM260" s="2">
        <f t="shared" ref="CM260:CM323" si="41">+Q260/(12845/2)</f>
        <v>519.04046181393539</v>
      </c>
      <c r="CN260" s="2">
        <f t="shared" si="34"/>
        <v>4991880.3090000004</v>
      </c>
    </row>
    <row r="261" spans="1:92" x14ac:dyDescent="0.45">
      <c r="A261" s="2">
        <v>165</v>
      </c>
      <c r="B261" s="2" t="s">
        <v>150</v>
      </c>
      <c r="C261" s="2">
        <v>1</v>
      </c>
      <c r="D261" s="2">
        <v>2015</v>
      </c>
      <c r="E261" s="2">
        <v>2013</v>
      </c>
      <c r="F261" s="2">
        <v>0.29242127200000001</v>
      </c>
      <c r="G261" s="2">
        <v>4.4118389999999999E-3</v>
      </c>
      <c r="H261" s="2">
        <v>0.23272991899999901</v>
      </c>
      <c r="I261" s="2">
        <v>0.47043697000000001</v>
      </c>
      <c r="J261" s="2">
        <v>219.48554229999999</v>
      </c>
      <c r="K261" s="2">
        <v>92.561088740000002</v>
      </c>
      <c r="L261" s="2">
        <v>96.565689449999994</v>
      </c>
      <c r="M261" s="2">
        <v>61.850533299999903</v>
      </c>
      <c r="N261" s="2">
        <v>606453.41599999997</v>
      </c>
      <c r="O261" s="2">
        <v>21696.296999999999</v>
      </c>
      <c r="P261" s="2">
        <v>1097043.3149999999</v>
      </c>
      <c r="Q261" s="2">
        <v>3462201.9580000001</v>
      </c>
      <c r="R261" s="2">
        <v>1620.868602</v>
      </c>
      <c r="S261" s="2">
        <v>455191771.30000001</v>
      </c>
      <c r="T261" s="2">
        <v>280832</v>
      </c>
      <c r="U261" s="2">
        <v>45.501999999999903</v>
      </c>
      <c r="V261" s="2">
        <v>44316.794950000003</v>
      </c>
      <c r="W261" s="2">
        <v>1.6202600000000001E-4</v>
      </c>
      <c r="X261" s="2">
        <v>-2.4481981479999999</v>
      </c>
      <c r="Y261" s="2">
        <v>-2.4481981479999999</v>
      </c>
      <c r="Z261" s="2">
        <v>-2.028562923</v>
      </c>
      <c r="AA261" s="2">
        <v>-3.8881713069999999</v>
      </c>
      <c r="AB261" s="2">
        <v>126.924453599999</v>
      </c>
      <c r="AC261" s="2">
        <v>0</v>
      </c>
      <c r="AD261" s="2">
        <v>0</v>
      </c>
      <c r="AE261" s="2">
        <v>0</v>
      </c>
      <c r="AF261" s="2">
        <v>76973768.439999998</v>
      </c>
      <c r="AG261" s="2">
        <v>0</v>
      </c>
      <c r="AH261" s="2">
        <v>0</v>
      </c>
      <c r="AI261" s="2">
        <v>0</v>
      </c>
      <c r="AJ261" s="2">
        <v>95.009286889999998</v>
      </c>
      <c r="AK261" s="2">
        <v>95.009286889999998</v>
      </c>
      <c r="AL261" s="2">
        <v>98.594252370000007</v>
      </c>
      <c r="AM261" s="2">
        <v>65.738704599999906</v>
      </c>
      <c r="AN261" s="2">
        <v>92.561088740000002</v>
      </c>
      <c r="AO261" s="2">
        <v>92.561088740000002</v>
      </c>
      <c r="AP261" s="2">
        <v>96.565689449999994</v>
      </c>
      <c r="AQ261" s="2">
        <v>61.850533299999903</v>
      </c>
      <c r="AR261" s="2">
        <v>133107756.90000001</v>
      </c>
      <c r="AS261" s="2">
        <v>2008232.872</v>
      </c>
      <c r="AT261" s="2">
        <v>105936744.09999999</v>
      </c>
      <c r="AU261" s="2">
        <v>214139037.5</v>
      </c>
      <c r="AV261" s="2">
        <v>1.060801015</v>
      </c>
      <c r="AW261" s="2">
        <v>1.060801015</v>
      </c>
      <c r="AX261" s="2">
        <v>1.0185846439999999</v>
      </c>
      <c r="AY261" s="2">
        <v>1.014750652</v>
      </c>
      <c r="AZ261" s="2">
        <v>1.060801015</v>
      </c>
      <c r="BA261" s="2">
        <v>1.060801015</v>
      </c>
      <c r="BB261" s="2">
        <v>1.0185846439999999</v>
      </c>
      <c r="BC261" s="2">
        <v>1.014750652</v>
      </c>
      <c r="BD261" s="2">
        <v>1.0418025550000001</v>
      </c>
      <c r="BE261" s="2">
        <v>1.0418025550000001</v>
      </c>
      <c r="BF261" s="2">
        <v>1.0519227659999999</v>
      </c>
      <c r="BG261" s="2">
        <v>1.0194016829999999</v>
      </c>
      <c r="BH261" s="2">
        <v>0.27568398799999999</v>
      </c>
      <c r="BI261" s="2">
        <v>0.27568398799999999</v>
      </c>
      <c r="BJ261" s="2">
        <v>0.27386289199999903</v>
      </c>
      <c r="BK261" s="2">
        <v>0.60498158099999999</v>
      </c>
      <c r="BL261" s="2">
        <v>0.27568398799999999</v>
      </c>
      <c r="BM261" s="2">
        <v>0.27568398799999999</v>
      </c>
      <c r="BN261" s="2">
        <v>0.27386289199999903</v>
      </c>
      <c r="BO261" s="2">
        <v>0.60498158099999999</v>
      </c>
      <c r="BP261" s="2">
        <v>0.145164612</v>
      </c>
      <c r="BQ261" s="2">
        <v>0.145164612</v>
      </c>
      <c r="BR261" s="2">
        <v>0.152841594</v>
      </c>
      <c r="BS261" s="2">
        <v>0.14127632900000001</v>
      </c>
      <c r="BT261" s="2">
        <v>1</v>
      </c>
      <c r="BU261" s="2">
        <v>1</v>
      </c>
      <c r="BV261" s="2">
        <v>1</v>
      </c>
      <c r="BW261" s="2">
        <v>1</v>
      </c>
      <c r="BX261" s="2">
        <v>124.87115249999999</v>
      </c>
      <c r="BY261" s="2">
        <v>0</v>
      </c>
      <c r="BZ261" s="2">
        <v>0</v>
      </c>
      <c r="CA261" s="2">
        <v>0</v>
      </c>
      <c r="CB261" s="2">
        <v>75728537.010000005</v>
      </c>
      <c r="CC261" s="2">
        <v>0</v>
      </c>
      <c r="CD261" s="2">
        <v>0</v>
      </c>
      <c r="CE261" s="2">
        <v>0</v>
      </c>
      <c r="CG261" s="2">
        <f t="shared" si="35"/>
        <v>4435344.7435989231</v>
      </c>
      <c r="CH261" s="2">
        <f t="shared" si="36"/>
        <v>75728537.010000005</v>
      </c>
      <c r="CI261" s="2">
        <f t="shared" si="37"/>
        <v>5187394.9859999996</v>
      </c>
      <c r="CJ261" s="2">
        <f t="shared" si="38"/>
        <v>758.06676999999991</v>
      </c>
      <c r="CK261" s="2">
        <f t="shared" si="39"/>
        <v>27.120371249999998</v>
      </c>
      <c r="CL261" s="2">
        <f t="shared" si="40"/>
        <v>713.52410731707312</v>
      </c>
      <c r="CM261" s="2">
        <f t="shared" si="41"/>
        <v>539.07387434799534</v>
      </c>
      <c r="CN261" s="2">
        <f t="shared" ref="CN261:CN324" si="42">+SUM(N261,P261,Q261)</f>
        <v>5165698.6890000002</v>
      </c>
    </row>
    <row r="262" spans="1:92" x14ac:dyDescent="0.45">
      <c r="A262" s="2">
        <v>166</v>
      </c>
      <c r="B262" s="2" t="s">
        <v>150</v>
      </c>
      <c r="C262" s="2">
        <v>1</v>
      </c>
      <c r="D262" s="2">
        <v>2016</v>
      </c>
      <c r="E262" s="2">
        <v>2014</v>
      </c>
      <c r="F262" s="2">
        <v>0.30723698399999999</v>
      </c>
      <c r="G262" s="2">
        <v>7.2009959999999899E-3</v>
      </c>
      <c r="H262" s="2">
        <v>0.21800219699999901</v>
      </c>
      <c r="I262" s="2">
        <v>0.46755982400000001</v>
      </c>
      <c r="J262" s="2">
        <v>224.33661069999999</v>
      </c>
      <c r="K262" s="2">
        <v>101.3139639</v>
      </c>
      <c r="L262" s="2">
        <v>85.628437570000003</v>
      </c>
      <c r="M262" s="2">
        <v>59.797520550000002</v>
      </c>
      <c r="N262" s="2">
        <v>603320.31900000002</v>
      </c>
      <c r="O262" s="2">
        <v>31311.065999999999</v>
      </c>
      <c r="P262" s="2">
        <v>1121546.9639999999</v>
      </c>
      <c r="Q262" s="2">
        <v>3444519.3029999998</v>
      </c>
      <c r="R262" s="2">
        <v>1548.3565369999999</v>
      </c>
      <c r="S262" s="2">
        <v>440529111.69999999</v>
      </c>
      <c r="T262" s="2">
        <v>284514</v>
      </c>
      <c r="U262" s="2">
        <v>65.95</v>
      </c>
      <c r="V262" s="2">
        <v>44387.552770000002</v>
      </c>
      <c r="W262" s="2">
        <v>2.3179900000000001E-4</v>
      </c>
      <c r="X262" s="2">
        <v>3.9260486999999997E-2</v>
      </c>
      <c r="Y262" s="2">
        <v>3.9260486999999997E-2</v>
      </c>
      <c r="Z262" s="2">
        <v>-0.58426155400000002</v>
      </c>
      <c r="AA262" s="2">
        <v>-1.8016749269999901</v>
      </c>
      <c r="AB262" s="2">
        <v>123.02264679999899</v>
      </c>
      <c r="AC262" s="2">
        <v>0</v>
      </c>
      <c r="AD262" s="2">
        <v>0</v>
      </c>
      <c r="AE262" s="2">
        <v>0</v>
      </c>
      <c r="AF262" s="2">
        <v>74222062.510000005</v>
      </c>
      <c r="AG262" s="2">
        <v>0</v>
      </c>
      <c r="AH262" s="2">
        <v>0</v>
      </c>
      <c r="AI262" s="2">
        <v>0</v>
      </c>
      <c r="AJ262" s="2">
        <v>101.27470340000001</v>
      </c>
      <c r="AK262" s="2">
        <v>101.27470340000001</v>
      </c>
      <c r="AL262" s="2">
        <v>86.212699119999996</v>
      </c>
      <c r="AM262" s="2">
        <v>61.599195469999998</v>
      </c>
      <c r="AN262" s="2">
        <v>101.3139639</v>
      </c>
      <c r="AO262" s="2">
        <v>101.3139639</v>
      </c>
      <c r="AP262" s="2">
        <v>85.628437570000003</v>
      </c>
      <c r="AQ262" s="2">
        <v>59.797520550000002</v>
      </c>
      <c r="AR262" s="2">
        <v>135346835.5</v>
      </c>
      <c r="AS262" s="2">
        <v>3172248.2119999998</v>
      </c>
      <c r="AT262" s="2">
        <v>96036314.189999998</v>
      </c>
      <c r="AU262" s="2">
        <v>205973713.80000001</v>
      </c>
      <c r="AV262" s="2">
        <v>1.060801015</v>
      </c>
      <c r="AW262" s="2">
        <v>1.060801015</v>
      </c>
      <c r="AX262" s="2">
        <v>1.0185846439999999</v>
      </c>
      <c r="AY262" s="2">
        <v>1.014750652</v>
      </c>
      <c r="AZ262" s="2">
        <v>1.060801015</v>
      </c>
      <c r="BA262" s="2">
        <v>1.060801015</v>
      </c>
      <c r="BB262" s="2">
        <v>1.0185846439999999</v>
      </c>
      <c r="BC262" s="2">
        <v>1.014750652</v>
      </c>
      <c r="BD262" s="2">
        <v>1.0418025550000001</v>
      </c>
      <c r="BE262" s="2">
        <v>1.0418025550000001</v>
      </c>
      <c r="BF262" s="2">
        <v>1.0519227659999999</v>
      </c>
      <c r="BG262" s="2">
        <v>1.0194016829999999</v>
      </c>
      <c r="BH262" s="2">
        <v>0.27568398799999999</v>
      </c>
      <c r="BI262" s="2">
        <v>0.27568398799999999</v>
      </c>
      <c r="BJ262" s="2">
        <v>0.27386289199999903</v>
      </c>
      <c r="BK262" s="2">
        <v>0.60498158099999999</v>
      </c>
      <c r="BL262" s="2">
        <v>0.27568398799999999</v>
      </c>
      <c r="BM262" s="2">
        <v>0.27568398799999999</v>
      </c>
      <c r="BN262" s="2">
        <v>0.27386289199999903</v>
      </c>
      <c r="BO262" s="2">
        <v>0.60498158099999999</v>
      </c>
      <c r="BP262" s="2">
        <v>0.145164612</v>
      </c>
      <c r="BQ262" s="2">
        <v>0.145164612</v>
      </c>
      <c r="BR262" s="2">
        <v>0.152841594</v>
      </c>
      <c r="BS262" s="2">
        <v>0.14127632900000001</v>
      </c>
      <c r="BT262" s="2">
        <v>1</v>
      </c>
      <c r="BU262" s="2">
        <v>1</v>
      </c>
      <c r="BV262" s="2">
        <v>1</v>
      </c>
      <c r="BW262" s="2">
        <v>1</v>
      </c>
      <c r="BX262" s="2">
        <v>138.7734476</v>
      </c>
      <c r="BY262" s="2">
        <v>0</v>
      </c>
      <c r="BZ262" s="2">
        <v>0</v>
      </c>
      <c r="CA262" s="2">
        <v>0</v>
      </c>
      <c r="CB262" s="2">
        <v>83724840.670000002</v>
      </c>
      <c r="CC262" s="2">
        <v>0</v>
      </c>
      <c r="CD262" s="2">
        <v>0</v>
      </c>
      <c r="CE262" s="2">
        <v>0</v>
      </c>
      <c r="CG262" s="2">
        <f t="shared" si="35"/>
        <v>4320887.284229055</v>
      </c>
      <c r="CH262" s="2">
        <f t="shared" si="36"/>
        <v>83724840.670000002</v>
      </c>
      <c r="CI262" s="2">
        <f t="shared" si="37"/>
        <v>5200697.6519999998</v>
      </c>
      <c r="CJ262" s="2">
        <f t="shared" si="38"/>
        <v>754.15039875000002</v>
      </c>
      <c r="CK262" s="2">
        <f t="shared" si="39"/>
        <v>39.138832499999999</v>
      </c>
      <c r="CL262" s="2">
        <f t="shared" si="40"/>
        <v>729.46143999999993</v>
      </c>
      <c r="CM262" s="2">
        <f t="shared" si="41"/>
        <v>536.32063884780064</v>
      </c>
      <c r="CN262" s="2">
        <f t="shared" si="42"/>
        <v>5169386.5859999992</v>
      </c>
    </row>
    <row r="263" spans="1:92" x14ac:dyDescent="0.45">
      <c r="A263" s="2">
        <v>167</v>
      </c>
      <c r="B263" s="2" t="s">
        <v>150</v>
      </c>
      <c r="C263" s="2">
        <v>1</v>
      </c>
      <c r="D263" s="2">
        <v>2017</v>
      </c>
      <c r="E263" s="2">
        <v>2015</v>
      </c>
      <c r="F263" s="2">
        <v>0.278658674</v>
      </c>
      <c r="G263" s="2">
        <v>5.6134189999999997E-3</v>
      </c>
      <c r="H263" s="2">
        <v>0.205704683</v>
      </c>
      <c r="I263" s="2">
        <v>0.510023224</v>
      </c>
      <c r="J263" s="2">
        <v>229.8213432</v>
      </c>
      <c r="K263" s="2">
        <v>89.287633639999996</v>
      </c>
      <c r="L263" s="2">
        <v>89.745658270000007</v>
      </c>
      <c r="M263" s="2">
        <v>70.551560159999994</v>
      </c>
      <c r="N263" s="2">
        <v>622912.24399999995</v>
      </c>
      <c r="O263" s="2">
        <v>32298.383999999998</v>
      </c>
      <c r="P263" s="2">
        <v>1177539.2509999999</v>
      </c>
      <c r="Q263" s="2">
        <v>3713881.0589999999</v>
      </c>
      <c r="R263" s="2">
        <v>1771.6385319999999</v>
      </c>
      <c r="S263" s="2">
        <v>513741513.10000002</v>
      </c>
      <c r="T263" s="2">
        <v>289981</v>
      </c>
      <c r="U263" s="2">
        <v>64.103999999999999</v>
      </c>
      <c r="V263" s="2">
        <v>45852.656459999998</v>
      </c>
      <c r="W263" s="2">
        <v>2.2106299999999999E-4</v>
      </c>
      <c r="X263" s="2">
        <v>3.2213460489999899</v>
      </c>
      <c r="Y263" s="2">
        <v>3.2213460489999899</v>
      </c>
      <c r="Z263" s="2">
        <v>2.71728567399999</v>
      </c>
      <c r="AA263" s="2">
        <v>2.586362389</v>
      </c>
      <c r="AB263" s="2">
        <v>140.53370949999999</v>
      </c>
      <c r="AC263" s="2">
        <v>0</v>
      </c>
      <c r="AD263" s="2">
        <v>0</v>
      </c>
      <c r="AE263" s="2">
        <v>0</v>
      </c>
      <c r="AF263" s="2">
        <v>87540168.359999999</v>
      </c>
      <c r="AG263" s="2">
        <v>0</v>
      </c>
      <c r="AH263" s="2">
        <v>0</v>
      </c>
      <c r="AI263" s="2">
        <v>0</v>
      </c>
      <c r="AJ263" s="2">
        <v>86.066287590000002</v>
      </c>
      <c r="AK263" s="2">
        <v>86.066287590000002</v>
      </c>
      <c r="AL263" s="2">
        <v>87.028372599999997</v>
      </c>
      <c r="AM263" s="2">
        <v>67.965197770000003</v>
      </c>
      <c r="AN263" s="2">
        <v>89.287633639999996</v>
      </c>
      <c r="AO263" s="2">
        <v>89.287633639999996</v>
      </c>
      <c r="AP263" s="2">
        <v>89.745658270000007</v>
      </c>
      <c r="AQ263" s="2">
        <v>70.551560159999994</v>
      </c>
      <c r="AR263" s="2">
        <v>143158528.59999999</v>
      </c>
      <c r="AS263" s="2">
        <v>2883846.2779999999</v>
      </c>
      <c r="AT263" s="2">
        <v>105679035.2</v>
      </c>
      <c r="AU263" s="2">
        <v>262020103</v>
      </c>
      <c r="AV263" s="2">
        <v>1.060801015</v>
      </c>
      <c r="AW263" s="2">
        <v>1.060801015</v>
      </c>
      <c r="AX263" s="2">
        <v>1.0185846439999999</v>
      </c>
      <c r="AY263" s="2">
        <v>1.014750652</v>
      </c>
      <c r="AZ263" s="2">
        <v>1.060801015</v>
      </c>
      <c r="BA263" s="2">
        <v>1.060801015</v>
      </c>
      <c r="BB263" s="2">
        <v>1.0185846439999999</v>
      </c>
      <c r="BC263" s="2">
        <v>1.014750652</v>
      </c>
      <c r="BD263" s="2">
        <v>1.0418025550000001</v>
      </c>
      <c r="BE263" s="2">
        <v>1.0418025550000001</v>
      </c>
      <c r="BF263" s="2">
        <v>1.0519227659999999</v>
      </c>
      <c r="BG263" s="2">
        <v>1.0194016829999999</v>
      </c>
      <c r="BH263" s="2">
        <v>0.27568398799999999</v>
      </c>
      <c r="BI263" s="2">
        <v>0.27568398799999999</v>
      </c>
      <c r="BJ263" s="2">
        <v>0.27386289199999903</v>
      </c>
      <c r="BK263" s="2">
        <v>0.60498158099999999</v>
      </c>
      <c r="BL263" s="2">
        <v>0.27568398799999999</v>
      </c>
      <c r="BM263" s="2">
        <v>0.27568398799999999</v>
      </c>
      <c r="BN263" s="2">
        <v>0.27386289199999903</v>
      </c>
      <c r="BO263" s="2">
        <v>0.60498158099999999</v>
      </c>
      <c r="BP263" s="2">
        <v>0.145164612</v>
      </c>
      <c r="BQ263" s="2">
        <v>0.145164612</v>
      </c>
      <c r="BR263" s="2">
        <v>0.152841594</v>
      </c>
      <c r="BS263" s="2">
        <v>0.14127632900000001</v>
      </c>
      <c r="BT263" s="2">
        <v>1</v>
      </c>
      <c r="BU263" s="2">
        <v>1</v>
      </c>
      <c r="BV263" s="2">
        <v>1</v>
      </c>
      <c r="BW263" s="2">
        <v>1</v>
      </c>
      <c r="BX263" s="2">
        <v>147.0038342</v>
      </c>
      <c r="BY263" s="2">
        <v>0</v>
      </c>
      <c r="BZ263" s="2">
        <v>0</v>
      </c>
      <c r="CA263" s="2">
        <v>0</v>
      </c>
      <c r="CB263" s="2">
        <v>91570488.230000004</v>
      </c>
      <c r="CC263" s="2">
        <v>0</v>
      </c>
      <c r="CD263" s="2">
        <v>0</v>
      </c>
      <c r="CE263" s="2">
        <v>0</v>
      </c>
      <c r="CG263" s="2">
        <f t="shared" si="35"/>
        <v>4443735.5287077613</v>
      </c>
      <c r="CH263" s="2">
        <f t="shared" si="36"/>
        <v>91570488.230000004</v>
      </c>
      <c r="CI263" s="2">
        <f t="shared" si="37"/>
        <v>5546630.9379999992</v>
      </c>
      <c r="CJ263" s="2">
        <f t="shared" si="38"/>
        <v>778.6403049999999</v>
      </c>
      <c r="CK263" s="2">
        <f t="shared" si="39"/>
        <v>40.372979999999998</v>
      </c>
      <c r="CL263" s="2">
        <f t="shared" si="40"/>
        <v>765.87918764227641</v>
      </c>
      <c r="CM263" s="2">
        <f t="shared" si="41"/>
        <v>578.26096675749318</v>
      </c>
      <c r="CN263" s="2">
        <f t="shared" si="42"/>
        <v>5514332.5539999995</v>
      </c>
    </row>
    <row r="264" spans="1:92" x14ac:dyDescent="0.45">
      <c r="A264" s="2">
        <v>168</v>
      </c>
      <c r="B264" s="2" t="s">
        <v>150</v>
      </c>
      <c r="C264" s="2">
        <v>1</v>
      </c>
      <c r="D264" s="2">
        <v>2018</v>
      </c>
      <c r="E264" s="2">
        <v>2016</v>
      </c>
      <c r="F264" s="2">
        <v>0.29996569699999998</v>
      </c>
      <c r="G264" s="2">
        <v>5.3975689999999996E-3</v>
      </c>
      <c r="H264" s="2">
        <v>0.18611818899999999</v>
      </c>
      <c r="I264" s="2">
        <v>0.50851854500000004</v>
      </c>
      <c r="J264" s="2">
        <v>209.36813859999901</v>
      </c>
      <c r="K264" s="2">
        <v>79.482954570000004</v>
      </c>
      <c r="L264" s="2">
        <v>69.752335220000006</v>
      </c>
      <c r="M264" s="2">
        <v>60.629616579999997</v>
      </c>
      <c r="N264" s="2">
        <v>625983.22199999995</v>
      </c>
      <c r="O264" s="2">
        <v>29670.569</v>
      </c>
      <c r="P264" s="2">
        <v>1165820.69</v>
      </c>
      <c r="Q264" s="2">
        <v>3664575.4389999998</v>
      </c>
      <c r="R264" s="2">
        <v>1484.1528779999901</v>
      </c>
      <c r="S264" s="2">
        <v>436919765.80000001</v>
      </c>
      <c r="T264" s="2">
        <v>294390</v>
      </c>
      <c r="U264" s="2">
        <v>60.863999999999997</v>
      </c>
      <c r="V264" s="2">
        <v>46189.211210000001</v>
      </c>
      <c r="W264" s="2">
        <v>2.06745999999999E-4</v>
      </c>
      <c r="X264" s="2">
        <v>-2.5839527489999998</v>
      </c>
      <c r="Y264" s="2">
        <v>-2.5839527489999998</v>
      </c>
      <c r="Z264" s="2">
        <v>1.8754153899999999</v>
      </c>
      <c r="AA264" s="2">
        <v>2.047418494</v>
      </c>
      <c r="AB264" s="2">
        <v>129.88518400000001</v>
      </c>
      <c r="AC264" s="2">
        <v>0</v>
      </c>
      <c r="AD264" s="2">
        <v>0</v>
      </c>
      <c r="AE264" s="2">
        <v>0</v>
      </c>
      <c r="AF264" s="2">
        <v>81305945.969999999</v>
      </c>
      <c r="AG264" s="2">
        <v>0</v>
      </c>
      <c r="AH264" s="2">
        <v>0</v>
      </c>
      <c r="AI264" s="2">
        <v>0</v>
      </c>
      <c r="AJ264" s="2">
        <v>82.066907319999999</v>
      </c>
      <c r="AK264" s="2">
        <v>82.066907319999999</v>
      </c>
      <c r="AL264" s="2">
        <v>67.876919830000006</v>
      </c>
      <c r="AM264" s="2">
        <v>58.582198079999998</v>
      </c>
      <c r="AN264" s="2">
        <v>79.482954570000004</v>
      </c>
      <c r="AO264" s="2">
        <v>79.482954570000004</v>
      </c>
      <c r="AP264" s="2">
        <v>69.752335220000006</v>
      </c>
      <c r="AQ264" s="2">
        <v>60.629616579999997</v>
      </c>
      <c r="AR264" s="2">
        <v>131060942</v>
      </c>
      <c r="AS264" s="2">
        <v>2358304.4879999999</v>
      </c>
      <c r="AT264" s="2">
        <v>81318715.579999998</v>
      </c>
      <c r="AU264" s="2">
        <v>222181803.80000001</v>
      </c>
      <c r="AV264" s="2">
        <v>1.060801015</v>
      </c>
      <c r="AW264" s="2">
        <v>1.060801015</v>
      </c>
      <c r="AX264" s="2">
        <v>1.0185846439999999</v>
      </c>
      <c r="AY264" s="2">
        <v>1.014750652</v>
      </c>
      <c r="AZ264" s="2">
        <v>1.060801015</v>
      </c>
      <c r="BA264" s="2">
        <v>1.060801015</v>
      </c>
      <c r="BB264" s="2">
        <v>1.0185846439999999</v>
      </c>
      <c r="BC264" s="2">
        <v>1.014750652</v>
      </c>
      <c r="BD264" s="2">
        <v>1.0418025550000001</v>
      </c>
      <c r="BE264" s="2">
        <v>1.0418025550000001</v>
      </c>
      <c r="BF264" s="2">
        <v>1.0519227659999999</v>
      </c>
      <c r="BG264" s="2">
        <v>1.0194016829999999</v>
      </c>
      <c r="BH264" s="2">
        <v>0.27568398799999999</v>
      </c>
      <c r="BI264" s="2">
        <v>0.27568398799999999</v>
      </c>
      <c r="BJ264" s="2">
        <v>0.27386289199999903</v>
      </c>
      <c r="BK264" s="2">
        <v>0.60498158099999999</v>
      </c>
      <c r="BL264" s="2">
        <v>0.27568398799999999</v>
      </c>
      <c r="BM264" s="2">
        <v>0.27568398799999999</v>
      </c>
      <c r="BN264" s="2">
        <v>0.27386289199999903</v>
      </c>
      <c r="BO264" s="2">
        <v>0.60498158099999999</v>
      </c>
      <c r="BP264" s="2">
        <v>0.145164612</v>
      </c>
      <c r="BQ264" s="2">
        <v>0.145164612</v>
      </c>
      <c r="BR264" s="2">
        <v>0.152841594</v>
      </c>
      <c r="BS264" s="2">
        <v>0.14127632900000001</v>
      </c>
      <c r="BT264" s="2">
        <v>1</v>
      </c>
      <c r="BU264" s="2">
        <v>1</v>
      </c>
      <c r="BV264" s="2">
        <v>1</v>
      </c>
      <c r="BW264" s="2">
        <v>1</v>
      </c>
      <c r="BX264" s="2">
        <v>155.41779119999899</v>
      </c>
      <c r="BY264" s="2">
        <v>0</v>
      </c>
      <c r="BZ264" s="2">
        <v>0</v>
      </c>
      <c r="CA264" s="2">
        <v>0</v>
      </c>
      <c r="CB264" s="2">
        <v>97288929.709999993</v>
      </c>
      <c r="CC264" s="2">
        <v>0</v>
      </c>
      <c r="CD264" s="2">
        <v>0</v>
      </c>
      <c r="CE264" s="2">
        <v>0</v>
      </c>
      <c r="CG264" s="2">
        <f t="shared" si="35"/>
        <v>3880400.0178413615</v>
      </c>
      <c r="CH264" s="2">
        <f t="shared" si="36"/>
        <v>97288929.709999993</v>
      </c>
      <c r="CI264" s="2">
        <f t="shared" si="37"/>
        <v>5486049.9199999999</v>
      </c>
      <c r="CJ264" s="2">
        <f t="shared" si="38"/>
        <v>782.47902749999992</v>
      </c>
      <c r="CK264" s="2">
        <f t="shared" si="39"/>
        <v>37.088211250000001</v>
      </c>
      <c r="CL264" s="2">
        <f t="shared" si="40"/>
        <v>758.25735934959346</v>
      </c>
      <c r="CM264" s="2">
        <f t="shared" si="41"/>
        <v>570.58395313351491</v>
      </c>
      <c r="CN264" s="2">
        <f t="shared" si="42"/>
        <v>5456379.3509999998</v>
      </c>
    </row>
    <row r="265" spans="1:92" x14ac:dyDescent="0.45">
      <c r="A265" s="2">
        <v>169</v>
      </c>
      <c r="B265" s="2" t="s">
        <v>150</v>
      </c>
      <c r="C265" s="2">
        <v>1</v>
      </c>
      <c r="D265" s="2">
        <v>2019</v>
      </c>
      <c r="E265" s="2">
        <v>2017</v>
      </c>
      <c r="F265" s="2">
        <v>0.354194905</v>
      </c>
      <c r="G265" s="2">
        <v>8.6991280000000004E-3</v>
      </c>
      <c r="H265" s="2">
        <v>0.19396901999999999</v>
      </c>
      <c r="I265" s="2">
        <v>0.44313694599999998</v>
      </c>
      <c r="J265" s="2">
        <v>273.182302399999</v>
      </c>
      <c r="K265" s="2">
        <v>140.35391039999999</v>
      </c>
      <c r="L265" s="2">
        <v>80.791627610000006</v>
      </c>
      <c r="M265" s="2">
        <v>58.675038360000002</v>
      </c>
      <c r="N265" s="2">
        <v>616204.76500000001</v>
      </c>
      <c r="O265" s="2">
        <v>29456.8639999999</v>
      </c>
      <c r="P265" s="2">
        <v>1141041.18</v>
      </c>
      <c r="Q265" s="2">
        <v>3589383.6639999999</v>
      </c>
      <c r="R265" s="2">
        <v>1588.864814</v>
      </c>
      <c r="S265" s="2">
        <v>475264420.80000001</v>
      </c>
      <c r="T265" s="2">
        <v>299122</v>
      </c>
      <c r="U265" s="2">
        <v>60.405999999999999</v>
      </c>
      <c r="V265" s="2">
        <v>45613.727639999997</v>
      </c>
      <c r="W265" s="2">
        <v>2.0194399999999999E-4</v>
      </c>
      <c r="X265" s="2">
        <v>17.211533880000001</v>
      </c>
      <c r="Y265" s="2">
        <v>17.211533880000001</v>
      </c>
      <c r="Z265" s="2">
        <v>6.0223685279999897</v>
      </c>
      <c r="AA265" s="2">
        <v>3.8369018009999998</v>
      </c>
      <c r="AB265" s="2">
        <v>132.82839199999901</v>
      </c>
      <c r="AC265" s="2">
        <v>0</v>
      </c>
      <c r="AD265" s="2">
        <v>0</v>
      </c>
      <c r="AE265" s="2">
        <v>0</v>
      </c>
      <c r="AF265" s="2">
        <v>81849488.069999993</v>
      </c>
      <c r="AG265" s="2">
        <v>0</v>
      </c>
      <c r="AH265" s="2">
        <v>0</v>
      </c>
      <c r="AI265" s="2">
        <v>0</v>
      </c>
      <c r="AJ265" s="2">
        <v>123.142376499999</v>
      </c>
      <c r="AK265" s="2">
        <v>123.142376499999</v>
      </c>
      <c r="AL265" s="2">
        <v>74.769259079999998</v>
      </c>
      <c r="AM265" s="2">
        <v>54.838136560000002</v>
      </c>
      <c r="AN265" s="2">
        <v>140.35391039999999</v>
      </c>
      <c r="AO265" s="2">
        <v>140.35391039999999</v>
      </c>
      <c r="AP265" s="2">
        <v>80.791627610000006</v>
      </c>
      <c r="AQ265" s="2">
        <v>58.675038360000002</v>
      </c>
      <c r="AR265" s="2">
        <v>168336236.40000001</v>
      </c>
      <c r="AS265" s="2">
        <v>4134386.05</v>
      </c>
      <c r="AT265" s="2">
        <v>92186574.099999994</v>
      </c>
      <c r="AU265" s="2">
        <v>210607224.19999999</v>
      </c>
      <c r="AV265" s="2">
        <v>1.060801015</v>
      </c>
      <c r="AW265" s="2">
        <v>1.060801015</v>
      </c>
      <c r="AX265" s="2">
        <v>1.0185846439999999</v>
      </c>
      <c r="AY265" s="2">
        <v>1.014750652</v>
      </c>
      <c r="AZ265" s="2">
        <v>1.060801015</v>
      </c>
      <c r="BA265" s="2">
        <v>1.060801015</v>
      </c>
      <c r="BB265" s="2">
        <v>1.0185846439999999</v>
      </c>
      <c r="BC265" s="2">
        <v>1.014750652</v>
      </c>
      <c r="BD265" s="2">
        <v>1.0418025550000001</v>
      </c>
      <c r="BE265" s="2">
        <v>1.0418025550000001</v>
      </c>
      <c r="BF265" s="2">
        <v>1.0519227659999999</v>
      </c>
      <c r="BG265" s="2">
        <v>1.0194016829999999</v>
      </c>
      <c r="BH265" s="2">
        <v>0.27568398799999999</v>
      </c>
      <c r="BI265" s="2">
        <v>0.27568398799999999</v>
      </c>
      <c r="BJ265" s="2">
        <v>0.27386289199999903</v>
      </c>
      <c r="BK265" s="2">
        <v>0.60498158099999999</v>
      </c>
      <c r="BL265" s="2">
        <v>0.27568398799999999</v>
      </c>
      <c r="BM265" s="2">
        <v>0.27568398799999999</v>
      </c>
      <c r="BN265" s="2">
        <v>0.27386289199999903</v>
      </c>
      <c r="BO265" s="2">
        <v>0.60498158099999999</v>
      </c>
      <c r="BP265" s="2">
        <v>0.145164612</v>
      </c>
      <c r="BQ265" s="2">
        <v>0.145164612</v>
      </c>
      <c r="BR265" s="2">
        <v>0.152841594</v>
      </c>
      <c r="BS265" s="2">
        <v>0.14127632900000001</v>
      </c>
      <c r="BT265" s="2">
        <v>1</v>
      </c>
      <c r="BU265" s="2">
        <v>1</v>
      </c>
      <c r="BV265" s="2">
        <v>1</v>
      </c>
      <c r="BW265" s="2">
        <v>1</v>
      </c>
      <c r="BX265" s="2">
        <v>150.64252490000001</v>
      </c>
      <c r="BY265" s="2">
        <v>0</v>
      </c>
      <c r="BZ265" s="2">
        <v>0</v>
      </c>
      <c r="CA265" s="2">
        <v>0</v>
      </c>
      <c r="CB265" s="2">
        <v>92826641.629999995</v>
      </c>
      <c r="CC265" s="2">
        <v>0</v>
      </c>
      <c r="CD265" s="2">
        <v>0</v>
      </c>
      <c r="CE265" s="2">
        <v>0</v>
      </c>
      <c r="CG265" s="2">
        <f t="shared" si="35"/>
        <v>4551314.1947127637</v>
      </c>
      <c r="CH265" s="2">
        <f t="shared" si="36"/>
        <v>92826641.629999995</v>
      </c>
      <c r="CI265" s="2">
        <f t="shared" si="37"/>
        <v>5376086.4729999993</v>
      </c>
      <c r="CJ265" s="2">
        <f t="shared" si="38"/>
        <v>770.25595625000005</v>
      </c>
      <c r="CK265" s="2">
        <f t="shared" si="39"/>
        <v>36.821079999999874</v>
      </c>
      <c r="CL265" s="2">
        <f t="shared" si="40"/>
        <v>742.14060487804875</v>
      </c>
      <c r="CM265" s="2">
        <f t="shared" si="41"/>
        <v>558.87639766446091</v>
      </c>
      <c r="CN265" s="2">
        <f t="shared" si="42"/>
        <v>5346629.6089999992</v>
      </c>
    </row>
    <row r="266" spans="1:92" x14ac:dyDescent="0.45">
      <c r="A266" s="2">
        <v>230</v>
      </c>
      <c r="B266" s="2" t="s">
        <v>150</v>
      </c>
      <c r="C266" s="2">
        <v>1</v>
      </c>
      <c r="D266" s="2">
        <v>2020</v>
      </c>
      <c r="E266" s="2">
        <v>2018</v>
      </c>
      <c r="F266" s="2">
        <v>0.27886894723335298</v>
      </c>
      <c r="G266" s="2">
        <v>6.8268034426420404E-3</v>
      </c>
      <c r="H266" s="2">
        <v>0.20450618661477901</v>
      </c>
      <c r="I266" s="2">
        <v>0.50979806270922501</v>
      </c>
      <c r="J266" s="2">
        <v>286.87905576548098</v>
      </c>
      <c r="K266" s="2">
        <v>138.06087329482801</v>
      </c>
      <c r="L266" s="2">
        <v>104.69816474301</v>
      </c>
      <c r="M266" s="2">
        <v>83.021002123487094</v>
      </c>
      <c r="N266" s="2">
        <v>611557.59661737503</v>
      </c>
      <c r="O266" s="2">
        <v>28331.6676204674</v>
      </c>
      <c r="P266" s="2">
        <v>1119161.43658819</v>
      </c>
      <c r="Q266" s="2">
        <v>3518321.8456821898</v>
      </c>
      <c r="R266" s="2">
        <v>1900.49049681159</v>
      </c>
      <c r="S266" s="2">
        <v>572961387.63103795</v>
      </c>
      <c r="T266" s="2">
        <v>301480.79592730402</v>
      </c>
      <c r="U266" s="2">
        <v>60.405999999999999</v>
      </c>
      <c r="V266" s="2">
        <v>46285.623039435501</v>
      </c>
      <c r="W266" s="2">
        <v>2.0035152373699199E-4</v>
      </c>
      <c r="X266" s="2">
        <v>7.9131157582008296</v>
      </c>
      <c r="Y266" s="2">
        <v>7.9131157582008296</v>
      </c>
      <c r="Z266" s="2">
        <v>1.9102763139655401</v>
      </c>
      <c r="AA266" s="2">
        <v>1.2068126377659301</v>
      </c>
      <c r="AB266" s="2">
        <v>148.818182470653</v>
      </c>
      <c r="AC266" s="2">
        <v>0</v>
      </c>
      <c r="AD266" s="2">
        <v>0</v>
      </c>
      <c r="AE266" s="2">
        <v>0</v>
      </c>
      <c r="AF266" s="2">
        <v>75348963.114947602</v>
      </c>
      <c r="AG266" s="2">
        <v>0</v>
      </c>
      <c r="AH266" s="2">
        <v>0</v>
      </c>
      <c r="AI266" s="2">
        <v>0</v>
      </c>
      <c r="AJ266" s="2">
        <v>130.14775753662701</v>
      </c>
      <c r="AK266" s="2">
        <v>130.14775753662701</v>
      </c>
      <c r="AL266" s="2">
        <v>102.787888429045</v>
      </c>
      <c r="AM266" s="2">
        <v>81.814189485721201</v>
      </c>
      <c r="AN266" s="2">
        <v>138.06087329482801</v>
      </c>
      <c r="AO266" s="2">
        <v>138.06087329482801</v>
      </c>
      <c r="AP266" s="2">
        <v>104.69816474301</v>
      </c>
      <c r="AQ266" s="2">
        <v>83.021002123487094</v>
      </c>
      <c r="AR266" s="2">
        <v>159781138.97402799</v>
      </c>
      <c r="AS266" s="2">
        <v>3911494.7735805302</v>
      </c>
      <c r="AT266" s="2">
        <v>117174148.461936</v>
      </c>
      <c r="AU266" s="2">
        <v>292094605.42149299</v>
      </c>
      <c r="AV266" s="2">
        <v>1.0597609975281499</v>
      </c>
      <c r="AW266" s="2">
        <v>1.0597609975281499</v>
      </c>
      <c r="AX266" s="2">
        <v>1.01604553477608</v>
      </c>
      <c r="AY266" s="2">
        <v>1.01213897703887</v>
      </c>
      <c r="AZ266" s="2">
        <v>1.0597609975281499</v>
      </c>
      <c r="BA266" s="2">
        <v>1.0597609975281499</v>
      </c>
      <c r="BB266" s="2">
        <v>1.01604553477608</v>
      </c>
      <c r="BC266" s="2">
        <v>1.01213897703887</v>
      </c>
      <c r="BD266" s="2">
        <v>1.04078116376442</v>
      </c>
      <c r="BE266" s="2">
        <v>1.04078116376442</v>
      </c>
      <c r="BF266" s="2">
        <v>1.0493005521135601</v>
      </c>
      <c r="BG266" s="2">
        <v>1.0167780376290101</v>
      </c>
      <c r="BH266" s="2">
        <v>0.27568398799999999</v>
      </c>
      <c r="BI266" s="2">
        <v>0.27568398799999999</v>
      </c>
      <c r="BJ266" s="2">
        <v>0.27386289199999903</v>
      </c>
      <c r="BK266" s="2">
        <v>0.60498158099999999</v>
      </c>
      <c r="BL266" s="2">
        <v>0.27568398799999999</v>
      </c>
      <c r="BM266" s="2">
        <v>0.27568398799999999</v>
      </c>
      <c r="BN266" s="2">
        <v>0.27386289199999903</v>
      </c>
      <c r="BO266" s="2">
        <v>0.60498158099999999</v>
      </c>
      <c r="BP266" s="2">
        <v>0.145164612</v>
      </c>
      <c r="BQ266" s="2">
        <v>0.145164612</v>
      </c>
      <c r="BR266" s="2">
        <v>0.152841594</v>
      </c>
      <c r="BS266" s="2">
        <v>0.14127632900000001</v>
      </c>
      <c r="BT266" s="2">
        <v>1</v>
      </c>
      <c r="BU266" s="2">
        <v>1</v>
      </c>
      <c r="BV266" s="2">
        <v>1</v>
      </c>
      <c r="BW266" s="2">
        <v>1</v>
      </c>
      <c r="BX266" s="2">
        <v>158.48481607982299</v>
      </c>
      <c r="BY266" s="2">
        <v>0</v>
      </c>
      <c r="BZ266" s="2">
        <v>0</v>
      </c>
      <c r="CA266" s="2">
        <v>0</v>
      </c>
      <c r="CB266" s="2">
        <v>97659098.848535702</v>
      </c>
      <c r="CC266" s="2">
        <v>0</v>
      </c>
      <c r="CD266" s="2">
        <v>0</v>
      </c>
      <c r="CE266" s="2">
        <v>0</v>
      </c>
      <c r="CG266" s="2">
        <f t="shared" si="35"/>
        <v>5048277.1294114329</v>
      </c>
      <c r="CH266" s="2">
        <f t="shared" si="36"/>
        <v>97659098.848535702</v>
      </c>
      <c r="CI266" s="2">
        <f t="shared" si="37"/>
        <v>5277372.5465082228</v>
      </c>
      <c r="CJ266" s="2">
        <f t="shared" si="38"/>
        <v>764.44699577171878</v>
      </c>
      <c r="CK266" s="2">
        <f t="shared" si="39"/>
        <v>35.414584525584253</v>
      </c>
      <c r="CL266" s="2">
        <f t="shared" si="40"/>
        <v>727.90987745573341</v>
      </c>
      <c r="CM266" s="2">
        <f t="shared" si="41"/>
        <v>547.81188722182787</v>
      </c>
      <c r="CN266" s="2">
        <f t="shared" si="42"/>
        <v>5249040.8788877549</v>
      </c>
    </row>
    <row r="267" spans="1:92" x14ac:dyDescent="0.45">
      <c r="A267" s="2">
        <v>252</v>
      </c>
      <c r="B267" s="2" t="s">
        <v>150</v>
      </c>
      <c r="C267" s="2">
        <v>1</v>
      </c>
      <c r="D267" s="2">
        <v>2021</v>
      </c>
      <c r="E267" s="2">
        <v>2019</v>
      </c>
      <c r="F267" s="2">
        <v>0.29488497119567197</v>
      </c>
      <c r="G267" s="2">
        <v>6.6623309162020502E-3</v>
      </c>
      <c r="H267" s="2">
        <v>0.19996125678073801</v>
      </c>
      <c r="I267" s="2">
        <v>0.49849144110738702</v>
      </c>
      <c r="J267" s="2">
        <v>279.30977998120301</v>
      </c>
      <c r="K267" s="2">
        <v>137.92551735306901</v>
      </c>
      <c r="L267" s="2">
        <v>104.437175067393</v>
      </c>
      <c r="M267" s="2">
        <v>82.807330053342497</v>
      </c>
      <c r="N267" s="2">
        <v>618038.35142939899</v>
      </c>
      <c r="O267" s="2">
        <v>28519.851525428501</v>
      </c>
      <c r="P267" s="2">
        <v>1130463.18453259</v>
      </c>
      <c r="Q267" s="2">
        <v>3554304.29050563</v>
      </c>
      <c r="R267" s="2">
        <v>1943.0981189107799</v>
      </c>
      <c r="S267" s="2">
        <v>590426282.62599897</v>
      </c>
      <c r="T267" s="2">
        <v>303858.19268713298</v>
      </c>
      <c r="U267" s="2">
        <v>60.405999999999999</v>
      </c>
      <c r="V267" s="2">
        <v>46967.415534573098</v>
      </c>
      <c r="W267" s="2">
        <v>1.9877160531500999E-4</v>
      </c>
      <c r="X267" s="2">
        <v>7.7777598164419004</v>
      </c>
      <c r="Y267" s="2">
        <v>7.7777598164419004</v>
      </c>
      <c r="Z267" s="2">
        <v>1.6492866383481599</v>
      </c>
      <c r="AA267" s="2">
        <v>0.99314056762138403</v>
      </c>
      <c r="AB267" s="2">
        <v>141.384262628134</v>
      </c>
      <c r="AC267" s="2">
        <v>0</v>
      </c>
      <c r="AD267" s="2">
        <v>0</v>
      </c>
      <c r="AE267" s="2">
        <v>0</v>
      </c>
      <c r="AF267" s="2">
        <v>88864577.980397597</v>
      </c>
      <c r="AG267" s="2">
        <v>0</v>
      </c>
      <c r="AH267" s="2">
        <v>0</v>
      </c>
      <c r="AI267" s="2">
        <v>0</v>
      </c>
      <c r="AJ267" s="2">
        <v>130.14775753662701</v>
      </c>
      <c r="AK267" s="2">
        <v>130.14775753662701</v>
      </c>
      <c r="AL267" s="2">
        <v>102.787888429045</v>
      </c>
      <c r="AM267" s="2">
        <v>81.814189485721201</v>
      </c>
      <c r="AN267" s="2">
        <v>137.92551735306901</v>
      </c>
      <c r="AO267" s="2">
        <v>137.92551735306901</v>
      </c>
      <c r="AP267" s="2">
        <v>104.437175067393</v>
      </c>
      <c r="AQ267" s="2">
        <v>82.807330053342497</v>
      </c>
      <c r="AR267" s="2">
        <v>174107837.34533501</v>
      </c>
      <c r="AS267" s="2">
        <v>3933615.2764774398</v>
      </c>
      <c r="AT267" s="2">
        <v>118062381.51027399</v>
      </c>
      <c r="AU267" s="2">
        <v>294322448.49391198</v>
      </c>
      <c r="AV267" s="2">
        <v>1.0612209526638601</v>
      </c>
      <c r="AW267" s="2">
        <v>1.0612209526638601</v>
      </c>
      <c r="AX267" s="2">
        <v>1.01737939218094</v>
      </c>
      <c r="AY267" s="2">
        <v>1.0134846471463801</v>
      </c>
      <c r="AZ267" s="2">
        <v>1.0612209526638601</v>
      </c>
      <c r="BA267" s="2">
        <v>1.0612209526638601</v>
      </c>
      <c r="BB267" s="2">
        <v>1.01737939218094</v>
      </c>
      <c r="BC267" s="2">
        <v>1.0134846471463801</v>
      </c>
      <c r="BD267" s="2">
        <v>1.04221497177277</v>
      </c>
      <c r="BE267" s="2">
        <v>1.04221497177277</v>
      </c>
      <c r="BF267" s="2">
        <v>1.0506780664704101</v>
      </c>
      <c r="BG267" s="2">
        <v>1.01812987551122</v>
      </c>
      <c r="BH267" s="2">
        <v>0.27568398799999999</v>
      </c>
      <c r="BI267" s="2">
        <v>0.27568398799999999</v>
      </c>
      <c r="BJ267" s="2">
        <v>0.27386289199999903</v>
      </c>
      <c r="BK267" s="2">
        <v>0.60498158099999999</v>
      </c>
      <c r="BL267" s="2">
        <v>0.27568398799999999</v>
      </c>
      <c r="BM267" s="2">
        <v>0.27568398799999999</v>
      </c>
      <c r="BN267" s="2">
        <v>0.27386289199999903</v>
      </c>
      <c r="BO267" s="2">
        <v>0.60498158099999999</v>
      </c>
      <c r="BP267" s="2">
        <v>0.145164612</v>
      </c>
      <c r="BQ267" s="2">
        <v>0.145164612</v>
      </c>
      <c r="BR267" s="2">
        <v>0.152841594</v>
      </c>
      <c r="BS267" s="2">
        <v>0.14127632900000001</v>
      </c>
      <c r="BT267" s="2">
        <v>1</v>
      </c>
      <c r="BU267" s="2">
        <v>1</v>
      </c>
      <c r="BV267" s="2">
        <v>1</v>
      </c>
      <c r="BW267" s="2">
        <v>1</v>
      </c>
      <c r="BX267" s="2">
        <v>148.818182470653</v>
      </c>
      <c r="BY267" s="2">
        <v>0</v>
      </c>
      <c r="BZ267" s="2">
        <v>0</v>
      </c>
      <c r="CA267" s="2">
        <v>0</v>
      </c>
      <c r="CB267" s="2">
        <v>91010890.0047189</v>
      </c>
      <c r="CC267" s="2">
        <v>0</v>
      </c>
      <c r="CD267" s="2">
        <v>0</v>
      </c>
      <c r="CE267" s="2">
        <v>0</v>
      </c>
      <c r="CG267" s="2">
        <f t="shared" si="35"/>
        <v>5432535.5634943787</v>
      </c>
      <c r="CH267" s="2">
        <f t="shared" si="36"/>
        <v>91010890.0047189</v>
      </c>
      <c r="CI267" s="2">
        <f t="shared" si="37"/>
        <v>5331325.677993048</v>
      </c>
      <c r="CJ267" s="2">
        <f t="shared" si="38"/>
        <v>772.54793928674871</v>
      </c>
      <c r="CK267" s="2">
        <f t="shared" si="39"/>
        <v>35.649814406785623</v>
      </c>
      <c r="CL267" s="2">
        <f t="shared" si="40"/>
        <v>735.26060782607476</v>
      </c>
      <c r="CM267" s="2">
        <f t="shared" si="41"/>
        <v>553.41444772372597</v>
      </c>
      <c r="CN267" s="2">
        <f t="shared" si="42"/>
        <v>5302805.8264676183</v>
      </c>
    </row>
    <row r="268" spans="1:92" x14ac:dyDescent="0.45">
      <c r="A268" s="2">
        <v>274</v>
      </c>
      <c r="B268" s="2" t="s">
        <v>150</v>
      </c>
      <c r="C268" s="2">
        <v>1</v>
      </c>
      <c r="D268" s="2">
        <v>2022</v>
      </c>
      <c r="E268" s="2">
        <v>2020</v>
      </c>
      <c r="F268" s="2">
        <v>0.29021436509946802</v>
      </c>
      <c r="G268" s="2">
        <v>6.6878840304074802E-3</v>
      </c>
      <c r="H268" s="2">
        <v>0.20127474113100999</v>
      </c>
      <c r="I268" s="2">
        <v>0.50182300973911298</v>
      </c>
      <c r="J268" s="2">
        <v>274.64027505969801</v>
      </c>
      <c r="K268" s="2">
        <v>138.11552724008499</v>
      </c>
      <c r="L268" s="2">
        <v>104.574279453504</v>
      </c>
      <c r="M268" s="2">
        <v>82.917424962503901</v>
      </c>
      <c r="N268" s="2">
        <v>624309.47960184095</v>
      </c>
      <c r="O268" s="2">
        <v>28715.628347730501</v>
      </c>
      <c r="P268" s="2">
        <v>1141396.3821446099</v>
      </c>
      <c r="Q268" s="2">
        <v>3589028.1127178599</v>
      </c>
      <c r="R268" s="2">
        <v>1936.37669966158</v>
      </c>
      <c r="S268" s="2">
        <v>593023762.26094604</v>
      </c>
      <c r="T268" s="2">
        <v>306254.33696066798</v>
      </c>
      <c r="U268" s="2">
        <v>60.405999999999999</v>
      </c>
      <c r="V268" s="2">
        <v>47659.250910759001</v>
      </c>
      <c r="W268" s="2">
        <v>1.9720414570628599E-4</v>
      </c>
      <c r="X268" s="2">
        <v>7.9677697034582797</v>
      </c>
      <c r="Y268" s="2">
        <v>7.9677697034582797</v>
      </c>
      <c r="Z268" s="2">
        <v>1.7863910244593999</v>
      </c>
      <c r="AA268" s="2">
        <v>1.1032354767827</v>
      </c>
      <c r="AB268" s="2">
        <v>136.524747819613</v>
      </c>
      <c r="AC268" s="2">
        <v>0</v>
      </c>
      <c r="AD268" s="2">
        <v>0</v>
      </c>
      <c r="AE268" s="2">
        <v>0</v>
      </c>
      <c r="AF268" s="2">
        <v>85877181.717266798</v>
      </c>
      <c r="AG268" s="2">
        <v>0</v>
      </c>
      <c r="AH268" s="2">
        <v>0</v>
      </c>
      <c r="AI268" s="2">
        <v>0</v>
      </c>
      <c r="AJ268" s="2">
        <v>130.14775753662701</v>
      </c>
      <c r="AK268" s="2">
        <v>130.14775753662701</v>
      </c>
      <c r="AL268" s="2">
        <v>102.787888429045</v>
      </c>
      <c r="AM268" s="2">
        <v>81.814189485721201</v>
      </c>
      <c r="AN268" s="2">
        <v>138.11552724008499</v>
      </c>
      <c r="AO268" s="2">
        <v>138.11552724008499</v>
      </c>
      <c r="AP268" s="2">
        <v>104.574279453504</v>
      </c>
      <c r="AQ268" s="2">
        <v>82.917424962503901</v>
      </c>
      <c r="AR268" s="2">
        <v>172104014.653458</v>
      </c>
      <c r="AS268" s="2">
        <v>3966074.1492771399</v>
      </c>
      <c r="AT268" s="2">
        <v>119360704.23361</v>
      </c>
      <c r="AU268" s="2">
        <v>297592969.22460002</v>
      </c>
      <c r="AV268" s="2">
        <v>1.06262079595473</v>
      </c>
      <c r="AW268" s="2">
        <v>1.06262079595473</v>
      </c>
      <c r="AX268" s="2">
        <v>1.0186585291861301</v>
      </c>
      <c r="AY268" s="2">
        <v>1.0147718098419101</v>
      </c>
      <c r="AZ268" s="2">
        <v>1.06262079595473</v>
      </c>
      <c r="BA268" s="2">
        <v>1.06262079595473</v>
      </c>
      <c r="BB268" s="2">
        <v>1.0186585291861301</v>
      </c>
      <c r="BC268" s="2">
        <v>1.0147718098419101</v>
      </c>
      <c r="BD268" s="2">
        <v>1.04358974451186</v>
      </c>
      <c r="BE268" s="2">
        <v>1.04358974451186</v>
      </c>
      <c r="BF268" s="2">
        <v>1.0519990694371499</v>
      </c>
      <c r="BG268" s="2">
        <v>1.0194229378172399</v>
      </c>
      <c r="BH268" s="2">
        <v>0.27568398799999999</v>
      </c>
      <c r="BI268" s="2">
        <v>0.27568398799999999</v>
      </c>
      <c r="BJ268" s="2">
        <v>0.27386289199999903</v>
      </c>
      <c r="BK268" s="2">
        <v>0.60498158099999999</v>
      </c>
      <c r="BL268" s="2">
        <v>0.27568398799999999</v>
      </c>
      <c r="BM268" s="2">
        <v>0.27568398799999999</v>
      </c>
      <c r="BN268" s="2">
        <v>0.27386289199999903</v>
      </c>
      <c r="BO268" s="2">
        <v>0.60498158099999999</v>
      </c>
      <c r="BP268" s="2">
        <v>0.145164612</v>
      </c>
      <c r="BQ268" s="2">
        <v>0.145164612</v>
      </c>
      <c r="BR268" s="2">
        <v>0.152841594</v>
      </c>
      <c r="BS268" s="2">
        <v>0.14127632900000001</v>
      </c>
      <c r="BT268" s="2">
        <v>1</v>
      </c>
      <c r="BU268" s="2">
        <v>1</v>
      </c>
      <c r="BV268" s="2">
        <v>1</v>
      </c>
      <c r="BW268" s="2">
        <v>1</v>
      </c>
      <c r="BX268" s="2">
        <v>141.384262628134</v>
      </c>
      <c r="BY268" s="2">
        <v>0</v>
      </c>
      <c r="BZ268" s="2">
        <v>0</v>
      </c>
      <c r="CA268" s="2">
        <v>0</v>
      </c>
      <c r="CB268" s="2">
        <v>87380896.592753306</v>
      </c>
      <c r="CC268" s="2">
        <v>0</v>
      </c>
      <c r="CD268" s="2">
        <v>0</v>
      </c>
      <c r="CE268" s="2">
        <v>0</v>
      </c>
      <c r="CG268" s="2">
        <f t="shared" si="35"/>
        <v>5807321.4194210712</v>
      </c>
      <c r="CH268" s="2">
        <f t="shared" si="36"/>
        <v>87380896.592753306</v>
      </c>
      <c r="CI268" s="2">
        <f t="shared" si="37"/>
        <v>5383449.6028120415</v>
      </c>
      <c r="CJ268" s="2">
        <f t="shared" si="38"/>
        <v>780.38684950230117</v>
      </c>
      <c r="CK268" s="2">
        <f t="shared" si="39"/>
        <v>35.894535434663126</v>
      </c>
      <c r="CL268" s="2">
        <f t="shared" si="40"/>
        <v>742.37163066316089</v>
      </c>
      <c r="CM268" s="2">
        <f t="shared" si="41"/>
        <v>558.82103740254729</v>
      </c>
      <c r="CN268" s="2">
        <f t="shared" si="42"/>
        <v>5354733.9744643103</v>
      </c>
    </row>
    <row r="269" spans="1:92" x14ac:dyDescent="0.45">
      <c r="A269" s="2">
        <v>296</v>
      </c>
      <c r="B269" s="2" t="s">
        <v>150</v>
      </c>
      <c r="C269" s="2">
        <v>1</v>
      </c>
      <c r="D269" s="2">
        <v>2023</v>
      </c>
      <c r="E269" s="2">
        <v>2021</v>
      </c>
      <c r="F269" s="2">
        <v>0.28867382705692901</v>
      </c>
      <c r="G269" s="2">
        <v>6.6986179425854702E-3</v>
      </c>
      <c r="H269" s="2">
        <v>0.20170741155361299</v>
      </c>
      <c r="I269" s="2">
        <v>0.50292014344687097</v>
      </c>
      <c r="J269" s="2">
        <v>272.97258960471697</v>
      </c>
      <c r="K269" s="2">
        <v>138.297713705294</v>
      </c>
      <c r="L269" s="2">
        <v>104.70575924528001</v>
      </c>
      <c r="M269" s="2">
        <v>83.022733135175002</v>
      </c>
      <c r="N269" s="2">
        <v>630291.46133056004</v>
      </c>
      <c r="O269" s="2">
        <v>28969.699757570201</v>
      </c>
      <c r="P269" s="2">
        <v>1152192.57522639</v>
      </c>
      <c r="Q269" s="2">
        <v>3623062.2060437901</v>
      </c>
      <c r="R269" s="2">
        <v>1937.6719015108599</v>
      </c>
      <c r="S269" s="2">
        <v>598099977.86713898</v>
      </c>
      <c r="T269" s="2">
        <v>308669.37658577802</v>
      </c>
      <c r="U269" s="2">
        <v>60.405999999999999</v>
      </c>
      <c r="V269" s="2">
        <v>48361.277100773797</v>
      </c>
      <c r="W269" s="2">
        <v>1.9564904666395701E-4</v>
      </c>
      <c r="X269" s="2">
        <v>8.1499561686672397</v>
      </c>
      <c r="Y269" s="2">
        <v>8.1499561686672397</v>
      </c>
      <c r="Z269" s="2">
        <v>1.9178708162346201</v>
      </c>
      <c r="AA269" s="2">
        <v>1.20854364945379</v>
      </c>
      <c r="AB269" s="2">
        <v>134.67487589942201</v>
      </c>
      <c r="AC269" s="2">
        <v>0</v>
      </c>
      <c r="AD269" s="2">
        <v>0</v>
      </c>
      <c r="AE269" s="2">
        <v>0</v>
      </c>
      <c r="AF269" s="2">
        <v>85487941.503586397</v>
      </c>
      <c r="AG269" s="2">
        <v>0</v>
      </c>
      <c r="AH269" s="2">
        <v>0</v>
      </c>
      <c r="AI269" s="2">
        <v>0</v>
      </c>
      <c r="AJ269" s="2">
        <v>130.14775753662701</v>
      </c>
      <c r="AK269" s="2">
        <v>130.14775753662701</v>
      </c>
      <c r="AL269" s="2">
        <v>102.787888429045</v>
      </c>
      <c r="AM269" s="2">
        <v>81.814189485721201</v>
      </c>
      <c r="AN269" s="2">
        <v>138.297713705294</v>
      </c>
      <c r="AO269" s="2">
        <v>138.297713705294</v>
      </c>
      <c r="AP269" s="2">
        <v>104.70575924528001</v>
      </c>
      <c r="AQ269" s="2">
        <v>83.022733135175002</v>
      </c>
      <c r="AR269" s="2">
        <v>172655809.573571</v>
      </c>
      <c r="AS269" s="2">
        <v>4006443.2432007799</v>
      </c>
      <c r="AT269" s="2">
        <v>120641198.38585401</v>
      </c>
      <c r="AU269" s="2">
        <v>300796526.66451198</v>
      </c>
      <c r="AV269" s="2">
        <v>1.06394442660775</v>
      </c>
      <c r="AW269" s="2">
        <v>1.06394442660775</v>
      </c>
      <c r="AX269" s="2">
        <v>1.01991111107957</v>
      </c>
      <c r="AY269" s="2">
        <v>1.01602278611222</v>
      </c>
      <c r="AZ269" s="2">
        <v>1.06394442660775</v>
      </c>
      <c r="BA269" s="2">
        <v>1.06394442660775</v>
      </c>
      <c r="BB269" s="2">
        <v>1.01991111107957</v>
      </c>
      <c r="BC269" s="2">
        <v>1.01602278611222</v>
      </c>
      <c r="BD269" s="2">
        <v>1.04488966954652</v>
      </c>
      <c r="BE269" s="2">
        <v>1.04488966954652</v>
      </c>
      <c r="BF269" s="2">
        <v>1.0532926481473199</v>
      </c>
      <c r="BG269" s="2">
        <v>1.0206796478403699</v>
      </c>
      <c r="BH269" s="2">
        <v>0.27568398799999999</v>
      </c>
      <c r="BI269" s="2">
        <v>0.27568398799999999</v>
      </c>
      <c r="BJ269" s="2">
        <v>0.27386289199999903</v>
      </c>
      <c r="BK269" s="2">
        <v>0.60498158099999999</v>
      </c>
      <c r="BL269" s="2">
        <v>0.27568398799999999</v>
      </c>
      <c r="BM269" s="2">
        <v>0.27568398799999999</v>
      </c>
      <c r="BN269" s="2">
        <v>0.27386289199999903</v>
      </c>
      <c r="BO269" s="2">
        <v>0.60498158099999999</v>
      </c>
      <c r="BP269" s="2">
        <v>0.145164612</v>
      </c>
      <c r="BQ269" s="2">
        <v>0.145164612</v>
      </c>
      <c r="BR269" s="2">
        <v>0.152841594</v>
      </c>
      <c r="BS269" s="2">
        <v>0.14127632900000001</v>
      </c>
      <c r="BT269" s="2">
        <v>1</v>
      </c>
      <c r="BU269" s="2">
        <v>1</v>
      </c>
      <c r="BV269" s="2">
        <v>1</v>
      </c>
      <c r="BW269" s="2">
        <v>1</v>
      </c>
      <c r="BX269" s="2">
        <v>136.524747819613</v>
      </c>
      <c r="BY269" s="2">
        <v>0</v>
      </c>
      <c r="BZ269" s="2">
        <v>0</v>
      </c>
      <c r="CA269" s="2">
        <v>0</v>
      </c>
      <c r="CB269" s="2">
        <v>85233694.264035404</v>
      </c>
      <c r="CC269" s="2">
        <v>0</v>
      </c>
      <c r="CD269" s="2">
        <v>0</v>
      </c>
      <c r="CE269" s="2">
        <v>0</v>
      </c>
      <c r="CG269" s="2">
        <f t="shared" si="35"/>
        <v>6176484.3638371816</v>
      </c>
      <c r="CH269" s="2">
        <f t="shared" si="36"/>
        <v>85233694.264035404</v>
      </c>
      <c r="CI269" s="2">
        <f t="shared" si="37"/>
        <v>5434515.9423583103</v>
      </c>
      <c r="CJ269" s="2">
        <f t="shared" si="38"/>
        <v>787.86432666320002</v>
      </c>
      <c r="CK269" s="2">
        <f t="shared" si="39"/>
        <v>36.212124696962753</v>
      </c>
      <c r="CL269" s="2">
        <f t="shared" si="40"/>
        <v>749.39354486269269</v>
      </c>
      <c r="CM269" s="2">
        <f t="shared" si="41"/>
        <v>564.12023449494586</v>
      </c>
      <c r="CN269" s="2">
        <f t="shared" si="42"/>
        <v>5405546.2426007399</v>
      </c>
    </row>
    <row r="270" spans="1:92" x14ac:dyDescent="0.45">
      <c r="A270" s="2">
        <v>318</v>
      </c>
      <c r="B270" s="2" t="s">
        <v>150</v>
      </c>
      <c r="C270" s="2">
        <v>1</v>
      </c>
      <c r="D270" s="2">
        <v>2024</v>
      </c>
      <c r="E270" s="2">
        <v>2022</v>
      </c>
      <c r="F270" s="2">
        <v>0.165031673781422</v>
      </c>
      <c r="G270" s="2">
        <v>6.7228184012691804E-3</v>
      </c>
      <c r="H270" s="2">
        <v>0.23126657898672801</v>
      </c>
      <c r="I270" s="2">
        <v>0.59697892883057901</v>
      </c>
      <c r="J270" s="2">
        <v>153.20562080147599</v>
      </c>
      <c r="K270" s="2">
        <v>153.20562080147599</v>
      </c>
      <c r="L270" s="2">
        <v>119.57014902807499</v>
      </c>
      <c r="M270" s="2">
        <v>97.860720279680606</v>
      </c>
      <c r="N270" s="2">
        <v>644420.22140127397</v>
      </c>
      <c r="O270" s="2">
        <v>26251.446303116401</v>
      </c>
      <c r="P270" s="2">
        <v>1157088.72031776</v>
      </c>
      <c r="Q270" s="2">
        <v>3649447.7388224802</v>
      </c>
      <c r="R270" s="2">
        <v>1922.96647291311</v>
      </c>
      <c r="S270" s="2">
        <v>598241524.27593398</v>
      </c>
      <c r="T270" s="2">
        <v>311103.46056614001</v>
      </c>
      <c r="U270" s="2">
        <v>60.405999999999999</v>
      </c>
      <c r="V270" s="2">
        <v>49073.644216465102</v>
      </c>
      <c r="W270" s="2">
        <v>1.9410621071591001E-4</v>
      </c>
      <c r="X270" s="2">
        <v>8.3222237299650796</v>
      </c>
      <c r="Y270" s="2">
        <v>8.3222237299650796</v>
      </c>
      <c r="Z270" s="2">
        <v>2.0466210641459899</v>
      </c>
      <c r="AA270" s="2">
        <v>1.31089125907514</v>
      </c>
      <c r="AB270" s="2">
        <v>14.735639534884299</v>
      </c>
      <c r="AC270" s="2">
        <v>14.735639534884299</v>
      </c>
      <c r="AD270" s="2">
        <v>14.735639534884299</v>
      </c>
      <c r="AE270" s="2">
        <v>14.735639534884299</v>
      </c>
      <c r="AF270" s="2">
        <v>9287747.77608262</v>
      </c>
      <c r="AG270" s="2">
        <v>426887.05306138098</v>
      </c>
      <c r="AH270" s="2">
        <v>16978294.4633062</v>
      </c>
      <c r="AI270" s="2">
        <v>53388138.680724099</v>
      </c>
      <c r="AJ270" s="2">
        <v>130.14775753662701</v>
      </c>
      <c r="AK270" s="2">
        <v>130.14775753662701</v>
      </c>
      <c r="AL270" s="2">
        <v>102.787888429045</v>
      </c>
      <c r="AM270" s="2">
        <v>81.814189485721201</v>
      </c>
      <c r="AN270" s="2">
        <v>138.46998126659199</v>
      </c>
      <c r="AO270" s="2">
        <v>138.46998126659199</v>
      </c>
      <c r="AP270" s="2">
        <v>104.83450949319101</v>
      </c>
      <c r="AQ270" s="2">
        <v>83.125080744796307</v>
      </c>
      <c r="AR270" s="2">
        <v>98728800.076807201</v>
      </c>
      <c r="AS270" s="2">
        <v>4021869.1278055701</v>
      </c>
      <c r="AT270" s="2">
        <v>138353270.727101</v>
      </c>
      <c r="AU270" s="2">
        <v>357137584.34421998</v>
      </c>
      <c r="AV270" s="2">
        <v>1.0670448779688599</v>
      </c>
      <c r="AW270" s="2">
        <v>1.0670448779688599</v>
      </c>
      <c r="AX270" s="2">
        <v>1.02047453448238</v>
      </c>
      <c r="AY270" s="2">
        <v>1.0169847015114899</v>
      </c>
      <c r="AZ270" s="2">
        <v>1.0670448779688599</v>
      </c>
      <c r="BA270" s="2">
        <v>1.0670448779688599</v>
      </c>
      <c r="BB270" s="2">
        <v>1.02047453448238</v>
      </c>
      <c r="BC270" s="2">
        <v>1.0169847015114899</v>
      </c>
      <c r="BD270" s="2">
        <v>1.0479345932447299</v>
      </c>
      <c r="BE270" s="2">
        <v>1.0479345932447299</v>
      </c>
      <c r="BF270" s="2">
        <v>1.05387451231325</v>
      </c>
      <c r="BG270" s="2">
        <v>1.02164597210435</v>
      </c>
      <c r="BH270" s="2">
        <v>0.27568398799999999</v>
      </c>
      <c r="BI270" s="2">
        <v>0.27568398799999999</v>
      </c>
      <c r="BJ270" s="2">
        <v>0.27386289199999903</v>
      </c>
      <c r="BK270" s="2">
        <v>0.60498158099999999</v>
      </c>
      <c r="BL270" s="2">
        <v>0.27568398799999999</v>
      </c>
      <c r="BM270" s="2">
        <v>0.27568398799999999</v>
      </c>
      <c r="BN270" s="2">
        <v>0.27386289199999903</v>
      </c>
      <c r="BO270" s="2">
        <v>0.60498158099999999</v>
      </c>
      <c r="BP270" s="2">
        <v>0.145164612</v>
      </c>
      <c r="BQ270" s="2">
        <v>0.145164612</v>
      </c>
      <c r="BR270" s="2">
        <v>0.152841594</v>
      </c>
      <c r="BS270" s="2">
        <v>0.14127632900000001</v>
      </c>
      <c r="BT270" s="2">
        <v>1</v>
      </c>
      <c r="BU270" s="2">
        <v>1</v>
      </c>
      <c r="BV270" s="2">
        <v>1</v>
      </c>
      <c r="BW270" s="2">
        <v>1</v>
      </c>
      <c r="BX270" s="2">
        <v>14.735639534884299</v>
      </c>
      <c r="BY270" s="2">
        <v>14.735639534884299</v>
      </c>
      <c r="BZ270" s="2">
        <v>14.735639534884299</v>
      </c>
      <c r="CA270" s="2">
        <v>14.735639534884299</v>
      </c>
      <c r="CB270" s="2">
        <v>9287747.77608262</v>
      </c>
      <c r="CC270" s="2">
        <v>426887.05306138098</v>
      </c>
      <c r="CD270" s="2">
        <v>16978294.4633062</v>
      </c>
      <c r="CE270" s="2">
        <v>53388138.680724099</v>
      </c>
      <c r="CG270" s="2">
        <f t="shared" si="35"/>
        <v>6564705.4816141333</v>
      </c>
      <c r="CH270" s="2">
        <f t="shared" si="36"/>
        <v>80081067.973174304</v>
      </c>
      <c r="CI270" s="2">
        <f t="shared" si="37"/>
        <v>5477208.1268446306</v>
      </c>
      <c r="CJ270" s="2">
        <f t="shared" si="38"/>
        <v>805.52527675159251</v>
      </c>
      <c r="CK270" s="2">
        <f t="shared" si="39"/>
        <v>32.814307878895505</v>
      </c>
      <c r="CL270" s="2">
        <f t="shared" si="40"/>
        <v>752.57802947496589</v>
      </c>
      <c r="CM270" s="2">
        <f t="shared" si="41"/>
        <v>568.22853076255046</v>
      </c>
      <c r="CN270" s="2">
        <f t="shared" si="42"/>
        <v>5450956.6805415144</v>
      </c>
    </row>
    <row r="271" spans="1:92" x14ac:dyDescent="0.45">
      <c r="A271" s="2">
        <v>340</v>
      </c>
      <c r="B271" s="2" t="s">
        <v>150</v>
      </c>
      <c r="C271" s="2">
        <v>1</v>
      </c>
      <c r="D271" s="2">
        <v>2025</v>
      </c>
      <c r="E271" s="2">
        <v>2023</v>
      </c>
      <c r="F271" s="2">
        <v>0.16542819222989399</v>
      </c>
      <c r="G271" s="2">
        <v>6.7412105421346602E-3</v>
      </c>
      <c r="H271" s="2">
        <v>0.231183897411953</v>
      </c>
      <c r="I271" s="2">
        <v>0.59664669981601703</v>
      </c>
      <c r="J271" s="2">
        <v>153.32012989792301</v>
      </c>
      <c r="K271" s="2">
        <v>153.32012989792301</v>
      </c>
      <c r="L271" s="2">
        <v>119.339054434389</v>
      </c>
      <c r="M271" s="2">
        <v>97.650410912872999</v>
      </c>
      <c r="N271" s="2">
        <v>650701.23795341502</v>
      </c>
      <c r="O271" s="2">
        <v>26516.121502287398</v>
      </c>
      <c r="P271" s="2">
        <v>1168278.2089447801</v>
      </c>
      <c r="Q271" s="2">
        <v>3684804.53635599</v>
      </c>
      <c r="R271" s="2">
        <v>1923.3359460557499</v>
      </c>
      <c r="S271" s="2">
        <v>603074947.40143096</v>
      </c>
      <c r="T271" s="2">
        <v>313556.73908043699</v>
      </c>
      <c r="U271" s="2">
        <v>60.405999999999999</v>
      </c>
      <c r="V271" s="2">
        <v>49796.504580845103</v>
      </c>
      <c r="W271" s="2">
        <v>1.9257554115866899E-4</v>
      </c>
      <c r="X271" s="2">
        <v>8.7257405219642301</v>
      </c>
      <c r="Y271" s="2">
        <v>8.7257405219642301</v>
      </c>
      <c r="Z271" s="2">
        <v>2.1045341660117201</v>
      </c>
      <c r="AA271" s="2">
        <v>1.38958958781994</v>
      </c>
      <c r="AB271" s="2">
        <v>14.4466318393319</v>
      </c>
      <c r="AC271" s="2">
        <v>14.4466318393319</v>
      </c>
      <c r="AD271" s="2">
        <v>14.4466318393319</v>
      </c>
      <c r="AE271" s="2">
        <v>14.4466318393319</v>
      </c>
      <c r="AF271" s="2">
        <v>9309701.6884049699</v>
      </c>
      <c r="AG271" s="2">
        <v>379244.97999111301</v>
      </c>
      <c r="AH271" s="2">
        <v>16716034.7478745</v>
      </c>
      <c r="AI271" s="2">
        <v>52722227.899650797</v>
      </c>
      <c r="AJ271" s="2">
        <v>130.14775753662701</v>
      </c>
      <c r="AK271" s="2">
        <v>130.14775753662701</v>
      </c>
      <c r="AL271" s="2">
        <v>102.787888429045</v>
      </c>
      <c r="AM271" s="2">
        <v>81.814189485721201</v>
      </c>
      <c r="AN271" s="2">
        <v>138.873498058591</v>
      </c>
      <c r="AO271" s="2">
        <v>138.873498058591</v>
      </c>
      <c r="AP271" s="2">
        <v>104.892422595057</v>
      </c>
      <c r="AQ271" s="2">
        <v>83.203779073541099</v>
      </c>
      <c r="AR271" s="2">
        <v>99765598.327757195</v>
      </c>
      <c r="AS271" s="2">
        <v>4065455.19311983</v>
      </c>
      <c r="AT271" s="2">
        <v>139421216.77177101</v>
      </c>
      <c r="AU271" s="2">
        <v>359822677.10878199</v>
      </c>
      <c r="AV271" s="2">
        <v>1.0683969094869801</v>
      </c>
      <c r="AW271" s="2">
        <v>1.0683969094869801</v>
      </c>
      <c r="AX271" s="2">
        <v>1.02175742354667</v>
      </c>
      <c r="AY271" s="2">
        <v>1.01826556706122</v>
      </c>
      <c r="AZ271" s="2">
        <v>1.0683969094869801</v>
      </c>
      <c r="BA271" s="2">
        <v>1.0683969094869801</v>
      </c>
      <c r="BB271" s="2">
        <v>1.02175742354667</v>
      </c>
      <c r="BC271" s="2">
        <v>1.01826556706122</v>
      </c>
      <c r="BD271" s="2">
        <v>1.0492624104980199</v>
      </c>
      <c r="BE271" s="2">
        <v>1.0492624104980199</v>
      </c>
      <c r="BF271" s="2">
        <v>1.05519939014341</v>
      </c>
      <c r="BG271" s="2">
        <v>1.0229327084021</v>
      </c>
      <c r="BH271" s="2">
        <v>0.27568398799999999</v>
      </c>
      <c r="BI271" s="2">
        <v>0.27568398799999999</v>
      </c>
      <c r="BJ271" s="2">
        <v>0.27386289199999903</v>
      </c>
      <c r="BK271" s="2">
        <v>0.60498158099999999</v>
      </c>
      <c r="BL271" s="2">
        <v>0.27568398799999999</v>
      </c>
      <c r="BM271" s="2">
        <v>0.27568398799999999</v>
      </c>
      <c r="BN271" s="2">
        <v>0.27386289199999903</v>
      </c>
      <c r="BO271" s="2">
        <v>0.60498158099999999</v>
      </c>
      <c r="BP271" s="2">
        <v>0.145164612</v>
      </c>
      <c r="BQ271" s="2">
        <v>0.145164612</v>
      </c>
      <c r="BR271" s="2">
        <v>0.152841594</v>
      </c>
      <c r="BS271" s="2">
        <v>0.14127632900000001</v>
      </c>
      <c r="BT271" s="2">
        <v>1</v>
      </c>
      <c r="BU271" s="2">
        <v>1</v>
      </c>
      <c r="BV271" s="2">
        <v>1</v>
      </c>
      <c r="BW271" s="2">
        <v>1</v>
      </c>
      <c r="BX271" s="2">
        <v>14.4466318393319</v>
      </c>
      <c r="BY271" s="2">
        <v>14.4466318393319</v>
      </c>
      <c r="BZ271" s="2">
        <v>14.4466318393319</v>
      </c>
      <c r="CA271" s="2">
        <v>14.4466318393319</v>
      </c>
      <c r="CB271" s="2">
        <v>9309701.6884049699</v>
      </c>
      <c r="CC271" s="2">
        <v>379244.97999111301</v>
      </c>
      <c r="CD271" s="2">
        <v>16716034.7478745</v>
      </c>
      <c r="CE271" s="2">
        <v>52722227.899650797</v>
      </c>
      <c r="CG271" s="2">
        <f t="shared" si="35"/>
        <v>6955797.3341201143</v>
      </c>
      <c r="CH271" s="2">
        <f t="shared" si="36"/>
        <v>79127209.315921381</v>
      </c>
      <c r="CI271" s="2">
        <f t="shared" si="37"/>
        <v>5530300.1047564726</v>
      </c>
      <c r="CJ271" s="2">
        <f t="shared" si="38"/>
        <v>813.37654744176882</v>
      </c>
      <c r="CK271" s="2">
        <f t="shared" si="39"/>
        <v>33.145151877859249</v>
      </c>
      <c r="CL271" s="2">
        <f t="shared" si="40"/>
        <v>759.8557456551415</v>
      </c>
      <c r="CM271" s="2">
        <f t="shared" si="41"/>
        <v>573.73367634970646</v>
      </c>
      <c r="CN271" s="2">
        <f t="shared" si="42"/>
        <v>5503783.9832541849</v>
      </c>
    </row>
    <row r="272" spans="1:92" x14ac:dyDescent="0.45">
      <c r="A272" s="2">
        <v>362</v>
      </c>
      <c r="B272" s="2" t="s">
        <v>150</v>
      </c>
      <c r="C272" s="2">
        <v>1</v>
      </c>
      <c r="D272" s="2">
        <v>2026</v>
      </c>
      <c r="E272" s="2">
        <v>2024</v>
      </c>
      <c r="F272" s="2">
        <v>0.16557302398683399</v>
      </c>
      <c r="G272" s="2">
        <v>6.7460983105406399E-3</v>
      </c>
      <c r="H272" s="2">
        <v>0.23123781052089801</v>
      </c>
      <c r="I272" s="2">
        <v>0.59644306718172602</v>
      </c>
      <c r="J272" s="2">
        <v>153.195036786842</v>
      </c>
      <c r="K272" s="2">
        <v>153.195036786842</v>
      </c>
      <c r="L272" s="2">
        <v>119.16986291111201</v>
      </c>
      <c r="M272" s="2">
        <v>97.454146908380807</v>
      </c>
      <c r="N272" s="2">
        <v>657030.29673453595</v>
      </c>
      <c r="O272" s="2">
        <v>26770.006780375701</v>
      </c>
      <c r="P272" s="2">
        <v>1179594.99026505</v>
      </c>
      <c r="Q272" s="2">
        <v>3720567.4422611501</v>
      </c>
      <c r="R272" s="2">
        <v>1923.59249569896</v>
      </c>
      <c r="S272" s="2">
        <v>607911712.03300095</v>
      </c>
      <c r="T272" s="2">
        <v>316029.36349162</v>
      </c>
      <c r="U272" s="2">
        <v>60.405999999999999</v>
      </c>
      <c r="V272" s="2">
        <v>50530.012760661099</v>
      </c>
      <c r="W272" s="2">
        <v>1.91056942051336E-4</v>
      </c>
      <c r="X272" s="2">
        <v>8.9017043921670993</v>
      </c>
      <c r="Y272" s="2">
        <v>8.9017043921670993</v>
      </c>
      <c r="Z272" s="2">
        <v>2.2363996240186199</v>
      </c>
      <c r="AA272" s="2">
        <v>1.4943825646109401</v>
      </c>
      <c r="AB272" s="2">
        <v>14.145574858048599</v>
      </c>
      <c r="AC272" s="2">
        <v>14.145574858048599</v>
      </c>
      <c r="AD272" s="2">
        <v>14.145574858048599</v>
      </c>
      <c r="AE272" s="2">
        <v>14.145574858048599</v>
      </c>
      <c r="AF272" s="2">
        <v>9204543.0716949794</v>
      </c>
      <c r="AG272" s="2">
        <v>375085.78165572102</v>
      </c>
      <c r="AH272" s="2">
        <v>16525966.859655401</v>
      </c>
      <c r="AI272" s="2">
        <v>52123678.406301104</v>
      </c>
      <c r="AJ272" s="2">
        <v>130.14775753662701</v>
      </c>
      <c r="AK272" s="2">
        <v>130.14775753662701</v>
      </c>
      <c r="AL272" s="2">
        <v>102.787888429045</v>
      </c>
      <c r="AM272" s="2">
        <v>81.814189485721201</v>
      </c>
      <c r="AN272" s="2">
        <v>139.04946192879399</v>
      </c>
      <c r="AO272" s="2">
        <v>139.04946192879399</v>
      </c>
      <c r="AP272" s="2">
        <v>105.024288053064</v>
      </c>
      <c r="AQ272" s="2">
        <v>83.308572050332103</v>
      </c>
      <c r="AR272" s="2">
        <v>100653780.47831701</v>
      </c>
      <c r="AS272" s="2">
        <v>4101032.1735036899</v>
      </c>
      <c r="AT272" s="2">
        <v>140572173.28052199</v>
      </c>
      <c r="AU272" s="2">
        <v>362584726.10065699</v>
      </c>
      <c r="AV272" s="2">
        <v>1.06974784143263</v>
      </c>
      <c r="AW272" s="2">
        <v>1.06974784143263</v>
      </c>
      <c r="AX272" s="2">
        <v>1.02304409540333</v>
      </c>
      <c r="AY272" s="2">
        <v>1.01955032927567</v>
      </c>
      <c r="AZ272" s="2">
        <v>1.06974784143263</v>
      </c>
      <c r="BA272" s="2">
        <v>1.06974784143263</v>
      </c>
      <c r="BB272" s="2">
        <v>1.02304409540333</v>
      </c>
      <c r="BC272" s="2">
        <v>1.01955032927567</v>
      </c>
      <c r="BD272" s="2">
        <v>1.05058914787166</v>
      </c>
      <c r="BE272" s="2">
        <v>1.05058914787166</v>
      </c>
      <c r="BF272" s="2">
        <v>1.0565281745761701</v>
      </c>
      <c r="BG272" s="2">
        <v>1.0242233592246299</v>
      </c>
      <c r="BH272" s="2">
        <v>0.27568398799999999</v>
      </c>
      <c r="BI272" s="2">
        <v>0.27568398799999999</v>
      </c>
      <c r="BJ272" s="2">
        <v>0.27386289199999903</v>
      </c>
      <c r="BK272" s="2">
        <v>0.60498158099999999</v>
      </c>
      <c r="BL272" s="2">
        <v>0.27568398799999999</v>
      </c>
      <c r="BM272" s="2">
        <v>0.27568398799999999</v>
      </c>
      <c r="BN272" s="2">
        <v>0.27386289199999903</v>
      </c>
      <c r="BO272" s="2">
        <v>0.60498158099999999</v>
      </c>
      <c r="BP272" s="2">
        <v>0.145164612</v>
      </c>
      <c r="BQ272" s="2">
        <v>0.145164612</v>
      </c>
      <c r="BR272" s="2">
        <v>0.152841594</v>
      </c>
      <c r="BS272" s="2">
        <v>0.14127632900000001</v>
      </c>
      <c r="BT272" s="2">
        <v>1</v>
      </c>
      <c r="BU272" s="2">
        <v>1</v>
      </c>
      <c r="BV272" s="2">
        <v>1</v>
      </c>
      <c r="BW272" s="2">
        <v>1</v>
      </c>
      <c r="BX272" s="2">
        <v>14.145574858048599</v>
      </c>
      <c r="BY272" s="2">
        <v>14.145574858048599</v>
      </c>
      <c r="BZ272" s="2">
        <v>14.145574858048599</v>
      </c>
      <c r="CA272" s="2">
        <v>14.145574858048599</v>
      </c>
      <c r="CB272" s="2">
        <v>9204543.0716949794</v>
      </c>
      <c r="CC272" s="2">
        <v>375085.78165572102</v>
      </c>
      <c r="CD272" s="2">
        <v>16525966.859655401</v>
      </c>
      <c r="CE272" s="2">
        <v>52123678.406301104</v>
      </c>
      <c r="CG272" s="2">
        <f t="shared" si="35"/>
        <v>7354643.9545382494</v>
      </c>
      <c r="CH272" s="2">
        <f t="shared" si="36"/>
        <v>78229274.119307205</v>
      </c>
      <c r="CI272" s="2">
        <f t="shared" si="37"/>
        <v>5583962.7360411119</v>
      </c>
      <c r="CJ272" s="2">
        <f t="shared" si="38"/>
        <v>821.28787091816992</v>
      </c>
      <c r="CK272" s="2">
        <f t="shared" si="39"/>
        <v>33.462508475469626</v>
      </c>
      <c r="CL272" s="2">
        <f t="shared" si="40"/>
        <v>767.2162538309268</v>
      </c>
      <c r="CM272" s="2">
        <f t="shared" si="41"/>
        <v>579.30205406946675</v>
      </c>
      <c r="CN272" s="2">
        <f t="shared" si="42"/>
        <v>5557192.7292607361</v>
      </c>
    </row>
    <row r="273" spans="1:92" x14ac:dyDescent="0.45">
      <c r="A273" s="2">
        <v>384</v>
      </c>
      <c r="B273" s="2" t="s">
        <v>150</v>
      </c>
      <c r="C273" s="2">
        <v>1</v>
      </c>
      <c r="D273" s="2">
        <v>2027</v>
      </c>
      <c r="E273" s="2">
        <v>2025</v>
      </c>
      <c r="F273" s="2">
        <v>0.165648266032834</v>
      </c>
      <c r="G273" s="2">
        <v>6.7492440388759898E-3</v>
      </c>
      <c r="H273" s="2">
        <v>0.23126591306495201</v>
      </c>
      <c r="I273" s="2">
        <v>0.59633657686333597</v>
      </c>
      <c r="J273" s="2">
        <v>153.22265995027499</v>
      </c>
      <c r="K273" s="2">
        <v>153.22265995027499</v>
      </c>
      <c r="L273" s="2">
        <v>119.15391959448201</v>
      </c>
      <c r="M273" s="2">
        <v>97.411061087760899</v>
      </c>
      <c r="N273" s="2">
        <v>663310.57262177404</v>
      </c>
      <c r="O273" s="2">
        <v>27026.210629355599</v>
      </c>
      <c r="P273" s="2">
        <v>1190847.9555507901</v>
      </c>
      <c r="Q273" s="2">
        <v>3756091.7900889101</v>
      </c>
      <c r="R273" s="2">
        <v>1926.25726311466</v>
      </c>
      <c r="S273" s="2">
        <v>613554326.55179703</v>
      </c>
      <c r="T273" s="2">
        <v>318521.486356245</v>
      </c>
      <c r="U273" s="2">
        <v>60.405999999999999</v>
      </c>
      <c r="V273" s="2">
        <v>51274.325599446398</v>
      </c>
      <c r="W273" s="2">
        <v>1.8955031820958E-4</v>
      </c>
      <c r="X273" s="2">
        <v>9.0775251554774492</v>
      </c>
      <c r="Y273" s="2">
        <v>9.0775251554774492</v>
      </c>
      <c r="Z273" s="2">
        <v>2.36865390726626</v>
      </c>
      <c r="AA273" s="2">
        <v>1.5994943438685201</v>
      </c>
      <c r="AB273" s="2">
        <v>13.997377258171101</v>
      </c>
      <c r="AC273" s="2">
        <v>13.997377258171101</v>
      </c>
      <c r="AD273" s="2">
        <v>13.997377258171101</v>
      </c>
      <c r="AE273" s="2">
        <v>13.997377258171101</v>
      </c>
      <c r="AF273" s="2">
        <v>9196700.9334414508</v>
      </c>
      <c r="AG273" s="2">
        <v>374709.88410871901</v>
      </c>
      <c r="AH273" s="2">
        <v>16511236.0905887</v>
      </c>
      <c r="AI273" s="2">
        <v>52078186.103798397</v>
      </c>
      <c r="AJ273" s="2">
        <v>130.14775753662701</v>
      </c>
      <c r="AK273" s="2">
        <v>130.14775753662701</v>
      </c>
      <c r="AL273" s="2">
        <v>102.787888429045</v>
      </c>
      <c r="AM273" s="2">
        <v>81.814189485721201</v>
      </c>
      <c r="AN273" s="2">
        <v>139.225282692104</v>
      </c>
      <c r="AO273" s="2">
        <v>139.225282692104</v>
      </c>
      <c r="AP273" s="2">
        <v>105.15654233631101</v>
      </c>
      <c r="AQ273" s="2">
        <v>83.413683829589701</v>
      </c>
      <c r="AR273" s="2">
        <v>101634210.310248</v>
      </c>
      <c r="AS273" s="2">
        <v>4141027.8810062902</v>
      </c>
      <c r="AT273" s="2">
        <v>141894201.54495299</v>
      </c>
      <c r="AU273" s="2">
        <v>365884886.815588</v>
      </c>
      <c r="AV273" s="2">
        <v>1.07107712641227</v>
      </c>
      <c r="AW273" s="2">
        <v>1.07107712641227</v>
      </c>
      <c r="AX273" s="2">
        <v>1.0243128328702</v>
      </c>
      <c r="AY273" s="2">
        <v>1.0208158491033199</v>
      </c>
      <c r="AZ273" s="2">
        <v>1.07107712641227</v>
      </c>
      <c r="BA273" s="2">
        <v>1.07107712641227</v>
      </c>
      <c r="BB273" s="2">
        <v>1.0243128328702</v>
      </c>
      <c r="BC273" s="2">
        <v>1.0208158491033199</v>
      </c>
      <c r="BD273" s="2">
        <v>1.05189462596655</v>
      </c>
      <c r="BE273" s="2">
        <v>1.05189462596655</v>
      </c>
      <c r="BF273" s="2">
        <v>1.05783843762926</v>
      </c>
      <c r="BG273" s="2">
        <v>1.02549467946436</v>
      </c>
      <c r="BH273" s="2">
        <v>0.27568398799999999</v>
      </c>
      <c r="BI273" s="2">
        <v>0.27568398799999999</v>
      </c>
      <c r="BJ273" s="2">
        <v>0.27386289199999903</v>
      </c>
      <c r="BK273" s="2">
        <v>0.60498158099999999</v>
      </c>
      <c r="BL273" s="2">
        <v>0.27568398799999999</v>
      </c>
      <c r="BM273" s="2">
        <v>0.27568398799999999</v>
      </c>
      <c r="BN273" s="2">
        <v>0.27386289199999903</v>
      </c>
      <c r="BO273" s="2">
        <v>0.60498158099999999</v>
      </c>
      <c r="BP273" s="2">
        <v>0.145164612</v>
      </c>
      <c r="BQ273" s="2">
        <v>0.145164612</v>
      </c>
      <c r="BR273" s="2">
        <v>0.152841594</v>
      </c>
      <c r="BS273" s="2">
        <v>0.14127632900000001</v>
      </c>
      <c r="BT273" s="2">
        <v>1</v>
      </c>
      <c r="BU273" s="2">
        <v>1</v>
      </c>
      <c r="BV273" s="2">
        <v>1</v>
      </c>
      <c r="BW273" s="2">
        <v>1</v>
      </c>
      <c r="BX273" s="2">
        <v>13.997377258171101</v>
      </c>
      <c r="BY273" s="2">
        <v>13.997377258171101</v>
      </c>
      <c r="BZ273" s="2">
        <v>13.997377258171101</v>
      </c>
      <c r="CA273" s="2">
        <v>13.997377258171101</v>
      </c>
      <c r="CB273" s="2">
        <v>9196700.9334414508</v>
      </c>
      <c r="CC273" s="2">
        <v>374709.88410871901</v>
      </c>
      <c r="CD273" s="2">
        <v>16511236.0905887</v>
      </c>
      <c r="CE273" s="2">
        <v>52078186.103798397</v>
      </c>
      <c r="CG273" s="2">
        <f t="shared" si="35"/>
        <v>7754361.7158870101</v>
      </c>
      <c r="CH273" s="2">
        <f t="shared" si="36"/>
        <v>78160833.011937261</v>
      </c>
      <c r="CI273" s="2">
        <f t="shared" si="37"/>
        <v>5637276.5288908295</v>
      </c>
      <c r="CJ273" s="2">
        <f t="shared" si="38"/>
        <v>829.13821577721751</v>
      </c>
      <c r="CK273" s="2">
        <f t="shared" si="39"/>
        <v>33.782763286694497</v>
      </c>
      <c r="CL273" s="2">
        <f t="shared" si="40"/>
        <v>774.53525564279028</v>
      </c>
      <c r="CM273" s="2">
        <f t="shared" si="41"/>
        <v>584.83328767441185</v>
      </c>
      <c r="CN273" s="2">
        <f t="shared" si="42"/>
        <v>5610250.3182614744</v>
      </c>
    </row>
    <row r="274" spans="1:92" x14ac:dyDescent="0.45">
      <c r="A274" s="2">
        <v>406</v>
      </c>
      <c r="B274" s="2" t="s">
        <v>150</v>
      </c>
      <c r="C274" s="2">
        <v>1</v>
      </c>
      <c r="D274" s="2">
        <v>2028</v>
      </c>
      <c r="E274" s="2">
        <v>2026</v>
      </c>
      <c r="F274" s="2">
        <v>0.165665176538528</v>
      </c>
      <c r="G274" s="2">
        <v>6.7509107515091801E-3</v>
      </c>
      <c r="H274" s="2">
        <v>0.23127238542743001</v>
      </c>
      <c r="I274" s="2">
        <v>0.59631152728253101</v>
      </c>
      <c r="J274" s="2">
        <v>153.375257059695</v>
      </c>
      <c r="K274" s="2">
        <v>153.375257059695</v>
      </c>
      <c r="L274" s="2">
        <v>119.263924089865</v>
      </c>
      <c r="M274" s="2">
        <v>97.4941922169305</v>
      </c>
      <c r="N274" s="2">
        <v>669558.96472166502</v>
      </c>
      <c r="O274" s="2">
        <v>27284.7493248383</v>
      </c>
      <c r="P274" s="2">
        <v>1202063.99868179</v>
      </c>
      <c r="Q274" s="2">
        <v>3791467.73580282</v>
      </c>
      <c r="R274" s="2">
        <v>1930.9137461713101</v>
      </c>
      <c r="S274" s="2">
        <v>619887537.48091197</v>
      </c>
      <c r="T274" s="2">
        <v>321033.26143389201</v>
      </c>
      <c r="U274" s="2">
        <v>60.405999999999999</v>
      </c>
      <c r="V274" s="2">
        <v>52029.602251057302</v>
      </c>
      <c r="W274" s="2">
        <v>1.8805557519966401E-4</v>
      </c>
      <c r="X274" s="2">
        <v>9.2505286147045194</v>
      </c>
      <c r="Y274" s="2">
        <v>9.2505286147045194</v>
      </c>
      <c r="Z274" s="2">
        <v>2.4990647524561398</v>
      </c>
      <c r="AA274" s="2">
        <v>1.7030318228451899</v>
      </c>
      <c r="AB274" s="2">
        <v>13.9769709083641</v>
      </c>
      <c r="AC274" s="2">
        <v>13.9769709083641</v>
      </c>
      <c r="AD274" s="2">
        <v>13.9769709083641</v>
      </c>
      <c r="AE274" s="2">
        <v>13.9769709083641</v>
      </c>
      <c r="AF274" s="2">
        <v>9271072.5767448805</v>
      </c>
      <c r="AG274" s="2">
        <v>377744.55972982501</v>
      </c>
      <c r="AH274" s="2">
        <v>16644447.231018299</v>
      </c>
      <c r="AI274" s="2">
        <v>52498785.679218002</v>
      </c>
      <c r="AJ274" s="2">
        <v>130.14775753662701</v>
      </c>
      <c r="AK274" s="2">
        <v>130.14775753662701</v>
      </c>
      <c r="AL274" s="2">
        <v>102.787888429045</v>
      </c>
      <c r="AM274" s="2">
        <v>81.814189485721201</v>
      </c>
      <c r="AN274" s="2">
        <v>139.39828615133101</v>
      </c>
      <c r="AO274" s="2">
        <v>139.39828615133101</v>
      </c>
      <c r="AP274" s="2">
        <v>105.286953181501</v>
      </c>
      <c r="AQ274" s="2">
        <v>83.517221308566306</v>
      </c>
      <c r="AR274" s="2">
        <v>102693778.330809</v>
      </c>
      <c r="AS274" s="2">
        <v>4184805.4415064398</v>
      </c>
      <c r="AT274" s="2">
        <v>143362869.48994601</v>
      </c>
      <c r="AU274" s="2">
        <v>369646084.21864998</v>
      </c>
      <c r="AV274" s="2">
        <v>1.07238876882695</v>
      </c>
      <c r="AW274" s="2">
        <v>1.07238876882695</v>
      </c>
      <c r="AX274" s="2">
        <v>1.02556701128293</v>
      </c>
      <c r="AY274" s="2">
        <v>1.0220657126983499</v>
      </c>
      <c r="AZ274" s="2">
        <v>1.07238876882695</v>
      </c>
      <c r="BA274" s="2">
        <v>1.07238876882695</v>
      </c>
      <c r="BB274" s="2">
        <v>1.02556701128293</v>
      </c>
      <c r="BC274" s="2">
        <v>1.0220657126983499</v>
      </c>
      <c r="BD274" s="2">
        <v>1.05318277746672</v>
      </c>
      <c r="BE274" s="2">
        <v>1.05318277746672</v>
      </c>
      <c r="BF274" s="2">
        <v>1.05913366511256</v>
      </c>
      <c r="BG274" s="2">
        <v>1.02675027171235</v>
      </c>
      <c r="BH274" s="2">
        <v>0.27568398799999999</v>
      </c>
      <c r="BI274" s="2">
        <v>0.27568398799999999</v>
      </c>
      <c r="BJ274" s="2">
        <v>0.27386289199999903</v>
      </c>
      <c r="BK274" s="2">
        <v>0.60498158099999999</v>
      </c>
      <c r="BL274" s="2">
        <v>0.27568398799999999</v>
      </c>
      <c r="BM274" s="2">
        <v>0.27568398799999999</v>
      </c>
      <c r="BN274" s="2">
        <v>0.27386289199999903</v>
      </c>
      <c r="BO274" s="2">
        <v>0.60498158099999999</v>
      </c>
      <c r="BP274" s="2">
        <v>0.145164612</v>
      </c>
      <c r="BQ274" s="2">
        <v>0.145164612</v>
      </c>
      <c r="BR274" s="2">
        <v>0.152841594</v>
      </c>
      <c r="BS274" s="2">
        <v>0.14127632900000001</v>
      </c>
      <c r="BT274" s="2">
        <v>1</v>
      </c>
      <c r="BU274" s="2">
        <v>1</v>
      </c>
      <c r="BV274" s="2">
        <v>1</v>
      </c>
      <c r="BW274" s="2">
        <v>1</v>
      </c>
      <c r="BX274" s="2">
        <v>13.9769709083641</v>
      </c>
      <c r="BY274" s="2">
        <v>13.9769709083641</v>
      </c>
      <c r="BZ274" s="2">
        <v>13.9769709083641</v>
      </c>
      <c r="CA274" s="2">
        <v>13.9769709083641</v>
      </c>
      <c r="CB274" s="2">
        <v>9271072.5767448805</v>
      </c>
      <c r="CC274" s="2">
        <v>377744.55972982501</v>
      </c>
      <c r="CD274" s="2">
        <v>16644447.231018299</v>
      </c>
      <c r="CE274" s="2">
        <v>52498785.679218002</v>
      </c>
      <c r="CG274" s="2">
        <f t="shared" si="35"/>
        <v>8155882.3846091162</v>
      </c>
      <c r="CH274" s="2">
        <f t="shared" si="36"/>
        <v>78792050.046710998</v>
      </c>
      <c r="CI274" s="2">
        <f t="shared" si="37"/>
        <v>5690375.4485311136</v>
      </c>
      <c r="CJ274" s="2">
        <f t="shared" si="38"/>
        <v>836.94870590208131</v>
      </c>
      <c r="CK274" s="2">
        <f t="shared" si="39"/>
        <v>34.105936656047874</v>
      </c>
      <c r="CL274" s="2">
        <f t="shared" si="40"/>
        <v>781.8302430450666</v>
      </c>
      <c r="CM274" s="2">
        <f t="shared" si="41"/>
        <v>590.34141468319501</v>
      </c>
      <c r="CN274" s="2">
        <f t="shared" si="42"/>
        <v>5663090.6992062749</v>
      </c>
    </row>
    <row r="275" spans="1:92" x14ac:dyDescent="0.45">
      <c r="A275" s="2">
        <v>428</v>
      </c>
      <c r="B275" s="2" t="s">
        <v>150</v>
      </c>
      <c r="C275" s="2">
        <v>1</v>
      </c>
      <c r="D275" s="2">
        <v>2029</v>
      </c>
      <c r="E275" s="2">
        <v>2027</v>
      </c>
      <c r="F275" s="2">
        <v>0.165728982613188</v>
      </c>
      <c r="G275" s="2">
        <v>6.75372335094967E-3</v>
      </c>
      <c r="H275" s="2">
        <v>0.23129679868851299</v>
      </c>
      <c r="I275" s="2">
        <v>0.596220495347348</v>
      </c>
      <c r="J275" s="2">
        <v>153.421552544581</v>
      </c>
      <c r="K275" s="2">
        <v>153.421552544581</v>
      </c>
      <c r="L275" s="2">
        <v>119.268426606549</v>
      </c>
      <c r="M275" s="2">
        <v>97.472036959850499</v>
      </c>
      <c r="N275" s="2">
        <v>675943.68923123402</v>
      </c>
      <c r="O275" s="2">
        <v>27545.7955869016</v>
      </c>
      <c r="P275" s="2">
        <v>1213507.76180418</v>
      </c>
      <c r="Q275" s="2">
        <v>3827588.8934573601</v>
      </c>
      <c r="R275" s="2">
        <v>1933.9137383592099</v>
      </c>
      <c r="S275" s="2">
        <v>625746496.47499394</v>
      </c>
      <c r="T275" s="2">
        <v>323564.84369664598</v>
      </c>
      <c r="U275" s="2">
        <v>60.405999999999999</v>
      </c>
      <c r="V275" s="2">
        <v>52796.0042137044</v>
      </c>
      <c r="W275" s="2">
        <v>1.8657261933253399E-4</v>
      </c>
      <c r="X275" s="2">
        <v>9.4212359336650096</v>
      </c>
      <c r="Y275" s="2">
        <v>9.4212359336650096</v>
      </c>
      <c r="Z275" s="2">
        <v>2.6279791032147499</v>
      </c>
      <c r="AA275" s="2">
        <v>1.8052883998404601</v>
      </c>
      <c r="AB275" s="2">
        <v>13.8525590742888</v>
      </c>
      <c r="AC275" s="2">
        <v>13.8525590742888</v>
      </c>
      <c r="AD275" s="2">
        <v>13.8525590742888</v>
      </c>
      <c r="AE275" s="2">
        <v>13.8525590742888</v>
      </c>
      <c r="AF275" s="2">
        <v>9275105.1125265509</v>
      </c>
      <c r="AG275" s="2">
        <v>377963.601849486</v>
      </c>
      <c r="AH275" s="2">
        <v>16651662.5528154</v>
      </c>
      <c r="AI275" s="2">
        <v>52521530.788468704</v>
      </c>
      <c r="AJ275" s="2">
        <v>130.14775753662701</v>
      </c>
      <c r="AK275" s="2">
        <v>130.14775753662701</v>
      </c>
      <c r="AL275" s="2">
        <v>102.787888429045</v>
      </c>
      <c r="AM275" s="2">
        <v>81.814189485721201</v>
      </c>
      <c r="AN275" s="2">
        <v>139.56899347029201</v>
      </c>
      <c r="AO275" s="2">
        <v>139.56899347029201</v>
      </c>
      <c r="AP275" s="2">
        <v>105.41586753225999</v>
      </c>
      <c r="AQ275" s="2">
        <v>83.619477885561594</v>
      </c>
      <c r="AR275" s="2">
        <v>103704330.234567</v>
      </c>
      <c r="AS275" s="2">
        <v>4226118.7250181101</v>
      </c>
      <c r="AT275" s="2">
        <v>144733161.425219</v>
      </c>
      <c r="AU275" s="2">
        <v>373082886.09018898</v>
      </c>
      <c r="AV275" s="2">
        <v>1.07371814822173</v>
      </c>
      <c r="AW275" s="2">
        <v>1.07371814822173</v>
      </c>
      <c r="AX275" s="2">
        <v>1.02683626564401</v>
      </c>
      <c r="AY275" s="2">
        <v>1.0233315458560699</v>
      </c>
      <c r="AZ275" s="2">
        <v>1.07371814822173</v>
      </c>
      <c r="BA275" s="2">
        <v>1.07371814822173</v>
      </c>
      <c r="BB275" s="2">
        <v>1.02683626564401</v>
      </c>
      <c r="BC275" s="2">
        <v>1.0233315458560699</v>
      </c>
      <c r="BD275" s="2">
        <v>1.0544883482858201</v>
      </c>
      <c r="BE275" s="2">
        <v>1.0544883482858201</v>
      </c>
      <c r="BF275" s="2">
        <v>1.06044446197773</v>
      </c>
      <c r="BG275" s="2">
        <v>1.0280219067182901</v>
      </c>
      <c r="BH275" s="2">
        <v>0.27568398799999999</v>
      </c>
      <c r="BI275" s="2">
        <v>0.27568398799999999</v>
      </c>
      <c r="BJ275" s="2">
        <v>0.27386289199999903</v>
      </c>
      <c r="BK275" s="2">
        <v>0.60498158099999999</v>
      </c>
      <c r="BL275" s="2">
        <v>0.27568398799999999</v>
      </c>
      <c r="BM275" s="2">
        <v>0.27568398799999999</v>
      </c>
      <c r="BN275" s="2">
        <v>0.27386289199999903</v>
      </c>
      <c r="BO275" s="2">
        <v>0.60498158099999999</v>
      </c>
      <c r="BP275" s="2">
        <v>0.145164612</v>
      </c>
      <c r="BQ275" s="2">
        <v>0.145164612</v>
      </c>
      <c r="BR275" s="2">
        <v>0.152841594</v>
      </c>
      <c r="BS275" s="2">
        <v>0.14127632900000001</v>
      </c>
      <c r="BT275" s="2">
        <v>1</v>
      </c>
      <c r="BU275" s="2">
        <v>1</v>
      </c>
      <c r="BV275" s="2">
        <v>1</v>
      </c>
      <c r="BW275" s="2">
        <v>1</v>
      </c>
      <c r="BX275" s="2">
        <v>13.8525590742888</v>
      </c>
      <c r="BY275" s="2">
        <v>13.8525590742888</v>
      </c>
      <c r="BZ275" s="2">
        <v>13.8525590742888</v>
      </c>
      <c r="CA275" s="2">
        <v>13.8525590742888</v>
      </c>
      <c r="CB275" s="2">
        <v>9275105.1125265509</v>
      </c>
      <c r="CC275" s="2">
        <v>377963.601849486</v>
      </c>
      <c r="CD275" s="2">
        <v>16651662.5528154</v>
      </c>
      <c r="CE275" s="2">
        <v>52521530.788468704</v>
      </c>
      <c r="CG275" s="2">
        <f t="shared" si="35"/>
        <v>8569432.4080996662</v>
      </c>
      <c r="CH275" s="2">
        <f t="shared" si="36"/>
        <v>78826262.055660143</v>
      </c>
      <c r="CI275" s="2">
        <f t="shared" si="37"/>
        <v>5744586.1400796752</v>
      </c>
      <c r="CJ275" s="2">
        <f t="shared" si="38"/>
        <v>844.92961153904253</v>
      </c>
      <c r="CK275" s="2">
        <f t="shared" si="39"/>
        <v>34.432244483627002</v>
      </c>
      <c r="CL275" s="2">
        <f t="shared" si="40"/>
        <v>789.27334101084875</v>
      </c>
      <c r="CM275" s="2">
        <f t="shared" si="41"/>
        <v>595.96557313466099</v>
      </c>
      <c r="CN275" s="2">
        <f t="shared" si="42"/>
        <v>5717040.3444927745</v>
      </c>
    </row>
    <row r="276" spans="1:92" x14ac:dyDescent="0.45">
      <c r="A276" s="2">
        <v>450</v>
      </c>
      <c r="B276" s="2" t="s">
        <v>150</v>
      </c>
      <c r="C276" s="2">
        <v>1</v>
      </c>
      <c r="D276" s="2">
        <v>2030</v>
      </c>
      <c r="E276" s="2">
        <v>2028</v>
      </c>
      <c r="F276" s="2">
        <v>0.165789528902613</v>
      </c>
      <c r="G276" s="2">
        <v>6.7564751858521996E-3</v>
      </c>
      <c r="H276" s="2">
        <v>0.23131975700479199</v>
      </c>
      <c r="I276" s="2">
        <v>0.596134238906741</v>
      </c>
      <c r="J276" s="2">
        <v>153.47786785070099</v>
      </c>
      <c r="K276" s="2">
        <v>153.47786785070099</v>
      </c>
      <c r="L276" s="2">
        <v>119.282190141177</v>
      </c>
      <c r="M276" s="2">
        <v>97.4588996326477</v>
      </c>
      <c r="N276" s="2">
        <v>682382.54464099603</v>
      </c>
      <c r="O276" s="2">
        <v>27809.360221017399</v>
      </c>
      <c r="P276" s="2">
        <v>1225049.65297958</v>
      </c>
      <c r="Q276" s="2">
        <v>3864017.9156830199</v>
      </c>
      <c r="R276" s="2">
        <v>1937.0638822124399</v>
      </c>
      <c r="S276" s="2">
        <v>631708279.185449</v>
      </c>
      <c r="T276" s="2">
        <v>326116.38933866</v>
      </c>
      <c r="U276" s="2">
        <v>60.405999999999999</v>
      </c>
      <c r="V276" s="2">
        <v>53573.695364485502</v>
      </c>
      <c r="W276" s="2">
        <v>1.8510135765794001E-4</v>
      </c>
      <c r="X276" s="2">
        <v>9.5942516808117695</v>
      </c>
      <c r="Y276" s="2">
        <v>9.5942516808117695</v>
      </c>
      <c r="Z276" s="2">
        <v>2.7584430788694001</v>
      </c>
      <c r="AA276" s="2">
        <v>1.90885151366376</v>
      </c>
      <c r="AB276" s="2">
        <v>13.735858633262801</v>
      </c>
      <c r="AC276" s="2">
        <v>13.735858633262801</v>
      </c>
      <c r="AD276" s="2">
        <v>13.735858633262801</v>
      </c>
      <c r="AE276" s="2">
        <v>13.735858633262801</v>
      </c>
      <c r="AF276" s="2">
        <v>9284666.9593263697</v>
      </c>
      <c r="AG276" s="2">
        <v>378365.15412243601</v>
      </c>
      <c r="AH276" s="2">
        <v>16668571.0665094</v>
      </c>
      <c r="AI276" s="2">
        <v>52575219.946777202</v>
      </c>
      <c r="AJ276" s="2">
        <v>130.14775753662701</v>
      </c>
      <c r="AK276" s="2">
        <v>130.14775753662701</v>
      </c>
      <c r="AL276" s="2">
        <v>102.787888429045</v>
      </c>
      <c r="AM276" s="2">
        <v>81.814189485721201</v>
      </c>
      <c r="AN276" s="2">
        <v>139.74200921743801</v>
      </c>
      <c r="AO276" s="2">
        <v>139.74200921743801</v>
      </c>
      <c r="AP276" s="2">
        <v>105.546331507914</v>
      </c>
      <c r="AQ276" s="2">
        <v>83.723040999384907</v>
      </c>
      <c r="AR276" s="2">
        <v>104730618.01003601</v>
      </c>
      <c r="AS276" s="2">
        <v>4268121.3130138796</v>
      </c>
      <c r="AT276" s="2">
        <v>146126605.639094</v>
      </c>
      <c r="AU276" s="2">
        <v>376582934.22330499</v>
      </c>
      <c r="AV276" s="2">
        <v>1.0750477812699599</v>
      </c>
      <c r="AW276" s="2">
        <v>1.0750477812699599</v>
      </c>
      <c r="AX276" s="2">
        <v>1.0281059008822699</v>
      </c>
      <c r="AY276" s="2">
        <v>1.02459768648051</v>
      </c>
      <c r="AZ276" s="2">
        <v>1.0750477812699599</v>
      </c>
      <c r="BA276" s="2">
        <v>1.0750477812699599</v>
      </c>
      <c r="BB276" s="2">
        <v>1.0281059008822699</v>
      </c>
      <c r="BC276" s="2">
        <v>1.02459768648051</v>
      </c>
      <c r="BD276" s="2">
        <v>1.0557941682155401</v>
      </c>
      <c r="BE276" s="2">
        <v>1.0557941682155401</v>
      </c>
      <c r="BF276" s="2">
        <v>1.06175565218614</v>
      </c>
      <c r="BG276" s="2">
        <v>1.0292938506002001</v>
      </c>
      <c r="BH276" s="2">
        <v>0.27568398799999999</v>
      </c>
      <c r="BI276" s="2">
        <v>0.27568398799999999</v>
      </c>
      <c r="BJ276" s="2">
        <v>0.27386289199999903</v>
      </c>
      <c r="BK276" s="2">
        <v>0.60498158099999999</v>
      </c>
      <c r="BL276" s="2">
        <v>0.27568398799999999</v>
      </c>
      <c r="BM276" s="2">
        <v>0.27568398799999999</v>
      </c>
      <c r="BN276" s="2">
        <v>0.27386289199999903</v>
      </c>
      <c r="BO276" s="2">
        <v>0.60498158099999999</v>
      </c>
      <c r="BP276" s="2">
        <v>0.145164612</v>
      </c>
      <c r="BQ276" s="2">
        <v>0.145164612</v>
      </c>
      <c r="BR276" s="2">
        <v>0.152841594</v>
      </c>
      <c r="BS276" s="2">
        <v>0.14127632900000001</v>
      </c>
      <c r="BT276" s="2">
        <v>1</v>
      </c>
      <c r="BU276" s="2">
        <v>1</v>
      </c>
      <c r="BV276" s="2">
        <v>1</v>
      </c>
      <c r="BW276" s="2">
        <v>1</v>
      </c>
      <c r="BX276" s="2">
        <v>13.735858633262801</v>
      </c>
      <c r="BY276" s="2">
        <v>13.735858633262801</v>
      </c>
      <c r="BZ276" s="2">
        <v>13.735858633262801</v>
      </c>
      <c r="CA276" s="2">
        <v>13.735858633262801</v>
      </c>
      <c r="CB276" s="2">
        <v>9284666.9593263697</v>
      </c>
      <c r="CC276" s="2">
        <v>378365.15412243601</v>
      </c>
      <c r="CD276" s="2">
        <v>16668571.0665094</v>
      </c>
      <c r="CE276" s="2">
        <v>52575219.946777202</v>
      </c>
      <c r="CG276" s="2">
        <f t="shared" si="35"/>
        <v>8990120.6239381991</v>
      </c>
      <c r="CH276" s="2">
        <f t="shared" si="36"/>
        <v>78906823.126735404</v>
      </c>
      <c r="CI276" s="2">
        <f t="shared" si="37"/>
        <v>5799259.4735246133</v>
      </c>
      <c r="CJ276" s="2">
        <f t="shared" si="38"/>
        <v>852.978180801245</v>
      </c>
      <c r="CK276" s="2">
        <f t="shared" si="39"/>
        <v>34.761700276271746</v>
      </c>
      <c r="CL276" s="2">
        <f t="shared" si="40"/>
        <v>796.78026210053986</v>
      </c>
      <c r="CM276" s="2">
        <f t="shared" si="41"/>
        <v>601.6376669027668</v>
      </c>
      <c r="CN276" s="2">
        <f t="shared" si="42"/>
        <v>5771450.1133035962</v>
      </c>
    </row>
    <row r="277" spans="1:92" x14ac:dyDescent="0.45">
      <c r="A277" s="2">
        <v>472</v>
      </c>
      <c r="B277" s="2" t="s">
        <v>150</v>
      </c>
      <c r="C277" s="2">
        <v>1</v>
      </c>
      <c r="D277" s="2">
        <v>2031</v>
      </c>
      <c r="E277" s="2">
        <v>2029</v>
      </c>
      <c r="F277" s="2">
        <v>0.165846112489791</v>
      </c>
      <c r="G277" s="2">
        <v>6.7591278150732799E-3</v>
      </c>
      <c r="H277" s="2">
        <v>0.23134124130693701</v>
      </c>
      <c r="I277" s="2">
        <v>0.59605351838819798</v>
      </c>
      <c r="J277" s="2">
        <v>153.54289455813301</v>
      </c>
      <c r="K277" s="2">
        <v>153.54289455813301</v>
      </c>
      <c r="L277" s="2">
        <v>119.304671214252</v>
      </c>
      <c r="M277" s="2">
        <v>97.454465849470495</v>
      </c>
      <c r="N277" s="2">
        <v>688876.20434475504</v>
      </c>
      <c r="O277" s="2">
        <v>28075.438393018401</v>
      </c>
      <c r="P277" s="2">
        <v>1236691.06851807</v>
      </c>
      <c r="Q277" s="2">
        <v>3900759.0197956599</v>
      </c>
      <c r="R277" s="2">
        <v>1940.35720879571</v>
      </c>
      <c r="S277" s="2">
        <v>637772238.48900902</v>
      </c>
      <c r="T277" s="2">
        <v>328688.05578579201</v>
      </c>
      <c r="U277" s="2">
        <v>60.405999999999999</v>
      </c>
      <c r="V277" s="2">
        <v>54362.841994426599</v>
      </c>
      <c r="W277" s="2">
        <v>1.8364169795861301E-4</v>
      </c>
      <c r="X277" s="2">
        <v>9.7673004403848296</v>
      </c>
      <c r="Y277" s="2">
        <v>9.7673004403848296</v>
      </c>
      <c r="Z277" s="2">
        <v>2.88894620408555</v>
      </c>
      <c r="AA277" s="2">
        <v>2.0124397826273999</v>
      </c>
      <c r="AB277" s="2">
        <v>13.627836581121899</v>
      </c>
      <c r="AC277" s="2">
        <v>13.627836581121899</v>
      </c>
      <c r="AD277" s="2">
        <v>13.627836581121899</v>
      </c>
      <c r="AE277" s="2">
        <v>13.627836581121899</v>
      </c>
      <c r="AF277" s="2">
        <v>9299397.8041776493</v>
      </c>
      <c r="AG277" s="2">
        <v>378981.416517579</v>
      </c>
      <c r="AH277" s="2">
        <v>16694776.4745658</v>
      </c>
      <c r="AI277" s="2">
        <v>52658204.701455697</v>
      </c>
      <c r="AJ277" s="2">
        <v>130.14775753662701</v>
      </c>
      <c r="AK277" s="2">
        <v>130.14775753662701</v>
      </c>
      <c r="AL277" s="2">
        <v>102.787888429045</v>
      </c>
      <c r="AM277" s="2">
        <v>81.814189485721201</v>
      </c>
      <c r="AN277" s="2">
        <v>139.915057977012</v>
      </c>
      <c r="AO277" s="2">
        <v>139.915057977012</v>
      </c>
      <c r="AP277" s="2">
        <v>105.67683463313099</v>
      </c>
      <c r="AQ277" s="2">
        <v>83.826629268348597</v>
      </c>
      <c r="AR277" s="2">
        <v>105772046.407314</v>
      </c>
      <c r="AS277" s="2">
        <v>4310784.0768526196</v>
      </c>
      <c r="AT277" s="2">
        <v>147543021.32315099</v>
      </c>
      <c r="AU277" s="2">
        <v>380146386.68169099</v>
      </c>
      <c r="AV277" s="2">
        <v>1.07637772337724</v>
      </c>
      <c r="AW277" s="2">
        <v>1.07637772337724</v>
      </c>
      <c r="AX277" s="2">
        <v>1.02937598739467</v>
      </c>
      <c r="AY277" s="2">
        <v>1.0258641998979501</v>
      </c>
      <c r="AZ277" s="2">
        <v>1.07637772337724</v>
      </c>
      <c r="BA277" s="2">
        <v>1.07637772337724</v>
      </c>
      <c r="BB277" s="2">
        <v>1.02937598739467</v>
      </c>
      <c r="BC277" s="2">
        <v>1.0258641998979501</v>
      </c>
      <c r="BD277" s="2">
        <v>1.0571002916692001</v>
      </c>
      <c r="BE277" s="2">
        <v>1.0571002916692001</v>
      </c>
      <c r="BF277" s="2">
        <v>1.06306730843881</v>
      </c>
      <c r="BG277" s="2">
        <v>1.03056616898377</v>
      </c>
      <c r="BH277" s="2">
        <v>0.27568398799999999</v>
      </c>
      <c r="BI277" s="2">
        <v>0.27568398799999999</v>
      </c>
      <c r="BJ277" s="2">
        <v>0.27386289199999903</v>
      </c>
      <c r="BK277" s="2">
        <v>0.60498158099999999</v>
      </c>
      <c r="BL277" s="2">
        <v>0.27568398799999999</v>
      </c>
      <c r="BM277" s="2">
        <v>0.27568398799999999</v>
      </c>
      <c r="BN277" s="2">
        <v>0.27386289199999903</v>
      </c>
      <c r="BO277" s="2">
        <v>0.60498158099999999</v>
      </c>
      <c r="BP277" s="2">
        <v>0.145164612</v>
      </c>
      <c r="BQ277" s="2">
        <v>0.145164612</v>
      </c>
      <c r="BR277" s="2">
        <v>0.152841594</v>
      </c>
      <c r="BS277" s="2">
        <v>0.14127632900000001</v>
      </c>
      <c r="BT277" s="2">
        <v>1</v>
      </c>
      <c r="BU277" s="2">
        <v>1</v>
      </c>
      <c r="BV277" s="2">
        <v>1</v>
      </c>
      <c r="BW277" s="2">
        <v>1</v>
      </c>
      <c r="BX277" s="2">
        <v>13.627836581121899</v>
      </c>
      <c r="BY277" s="2">
        <v>13.627836581121899</v>
      </c>
      <c r="BZ277" s="2">
        <v>13.627836581121899</v>
      </c>
      <c r="CA277" s="2">
        <v>13.627836581121899</v>
      </c>
      <c r="CB277" s="2">
        <v>9299397.8041776493</v>
      </c>
      <c r="CC277" s="2">
        <v>378981.416517579</v>
      </c>
      <c r="CD277" s="2">
        <v>16694776.4745658</v>
      </c>
      <c r="CE277" s="2">
        <v>52658204.701455697</v>
      </c>
      <c r="CG277" s="2">
        <f t="shared" si="35"/>
        <v>9418057.7990792133</v>
      </c>
      <c r="CH277" s="2">
        <f t="shared" si="36"/>
        <v>79031360.396716729</v>
      </c>
      <c r="CI277" s="2">
        <f t="shared" si="37"/>
        <v>5854401.7310515037</v>
      </c>
      <c r="CJ277" s="2">
        <f t="shared" si="38"/>
        <v>861.09525543094378</v>
      </c>
      <c r="CK277" s="2">
        <f t="shared" si="39"/>
        <v>35.094297991273002</v>
      </c>
      <c r="CL277" s="2">
        <f t="shared" si="40"/>
        <v>804.35191448329761</v>
      </c>
      <c r="CM277" s="2">
        <f t="shared" si="41"/>
        <v>607.35835263459091</v>
      </c>
      <c r="CN277" s="2">
        <f t="shared" si="42"/>
        <v>5826326.2926584855</v>
      </c>
    </row>
    <row r="278" spans="1:92" x14ac:dyDescent="0.45">
      <c r="A278" s="2">
        <v>494</v>
      </c>
      <c r="B278" s="2" t="s">
        <v>150</v>
      </c>
      <c r="C278" s="2">
        <v>1</v>
      </c>
      <c r="D278" s="2">
        <v>2032</v>
      </c>
      <c r="E278" s="2">
        <v>2030</v>
      </c>
      <c r="F278" s="2">
        <v>0.16581972407091</v>
      </c>
      <c r="G278" s="2">
        <v>6.7597077942501303E-3</v>
      </c>
      <c r="H278" s="2">
        <v>0.23133149679958601</v>
      </c>
      <c r="I278" s="2">
        <v>0.59608907133525202</v>
      </c>
      <c r="J278" s="2">
        <v>153.79027943159701</v>
      </c>
      <c r="K278" s="2">
        <v>153.79027943159701</v>
      </c>
      <c r="L278" s="2">
        <v>119.509516615531</v>
      </c>
      <c r="M278" s="2">
        <v>97.632380508738393</v>
      </c>
      <c r="N278" s="2">
        <v>695293.80560558499</v>
      </c>
      <c r="O278" s="2">
        <v>28343.931841522201</v>
      </c>
      <c r="P278" s="2">
        <v>1248226.3212242001</v>
      </c>
      <c r="Q278" s="2">
        <v>3937117.1647903598</v>
      </c>
      <c r="R278" s="2">
        <v>1946.55123142457</v>
      </c>
      <c r="S278" s="2">
        <v>644853495.26582599</v>
      </c>
      <c r="T278" s="2">
        <v>331280.00170532003</v>
      </c>
      <c r="U278" s="2">
        <v>60.405999999999999</v>
      </c>
      <c r="V278" s="2">
        <v>55163.612844039599</v>
      </c>
      <c r="W278" s="2">
        <v>1.82193548744486E-4</v>
      </c>
      <c r="X278" s="2">
        <v>9.9403894233007293</v>
      </c>
      <c r="Y278" s="2">
        <v>9.9403894233007293</v>
      </c>
      <c r="Z278" s="2">
        <v>3.01949571481713</v>
      </c>
      <c r="AA278" s="2">
        <v>2.1160585513478498</v>
      </c>
      <c r="AB278" s="2">
        <v>13.7021324716693</v>
      </c>
      <c r="AC278" s="2">
        <v>13.7021324716693</v>
      </c>
      <c r="AD278" s="2">
        <v>13.7021324716693</v>
      </c>
      <c r="AE278" s="2">
        <v>13.7021324716693</v>
      </c>
      <c r="AF278" s="2">
        <v>9439073.0085125901</v>
      </c>
      <c r="AG278" s="2">
        <v>384693.37606132898</v>
      </c>
      <c r="AH278" s="2">
        <v>16945304.847364798</v>
      </c>
      <c r="AI278" s="2">
        <v>53448716.829299197</v>
      </c>
      <c r="AJ278" s="2">
        <v>130.14775753662701</v>
      </c>
      <c r="AK278" s="2">
        <v>130.14775753662701</v>
      </c>
      <c r="AL278" s="2">
        <v>102.787888429045</v>
      </c>
      <c r="AM278" s="2">
        <v>81.814189485721201</v>
      </c>
      <c r="AN278" s="2">
        <v>140.088146959927</v>
      </c>
      <c r="AO278" s="2">
        <v>140.088146959927</v>
      </c>
      <c r="AP278" s="2">
        <v>105.807384143862</v>
      </c>
      <c r="AQ278" s="2">
        <v>83.930248037069006</v>
      </c>
      <c r="AR278" s="2">
        <v>106929428.651141</v>
      </c>
      <c r="AS278" s="2">
        <v>4359021.19809784</v>
      </c>
      <c r="AT278" s="2">
        <v>149174924.276288</v>
      </c>
      <c r="AU278" s="2">
        <v>384390121.140297</v>
      </c>
      <c r="AV278" s="2">
        <v>1.0776813091141899</v>
      </c>
      <c r="AW278" s="2">
        <v>1.0776813091141899</v>
      </c>
      <c r="AX278" s="2">
        <v>1.03062418479663</v>
      </c>
      <c r="AY278" s="2">
        <v>1.0271072419540199</v>
      </c>
      <c r="AZ278" s="2">
        <v>1.0776813091141899</v>
      </c>
      <c r="BA278" s="2">
        <v>1.0776813091141899</v>
      </c>
      <c r="BB278" s="2">
        <v>1.03062418479663</v>
      </c>
      <c r="BC278" s="2">
        <v>1.0271072419540199</v>
      </c>
      <c r="BD278" s="2">
        <v>1.0583805307830501</v>
      </c>
      <c r="BE278" s="2">
        <v>1.0583805307830501</v>
      </c>
      <c r="BF278" s="2">
        <v>1.0643563591537599</v>
      </c>
      <c r="BG278" s="2">
        <v>1.0318149084268</v>
      </c>
      <c r="BH278" s="2">
        <v>0.27568398799999999</v>
      </c>
      <c r="BI278" s="2">
        <v>0.27568398799999999</v>
      </c>
      <c r="BJ278" s="2">
        <v>0.27386289199999903</v>
      </c>
      <c r="BK278" s="2">
        <v>0.60498158099999999</v>
      </c>
      <c r="BL278" s="2">
        <v>0.27568398799999999</v>
      </c>
      <c r="BM278" s="2">
        <v>0.27568398799999999</v>
      </c>
      <c r="BN278" s="2">
        <v>0.27386289199999903</v>
      </c>
      <c r="BO278" s="2">
        <v>0.60498158099999999</v>
      </c>
      <c r="BP278" s="2">
        <v>0.145164612</v>
      </c>
      <c r="BQ278" s="2">
        <v>0.145164612</v>
      </c>
      <c r="BR278" s="2">
        <v>0.152841594</v>
      </c>
      <c r="BS278" s="2">
        <v>0.14127632900000001</v>
      </c>
      <c r="BT278" s="2">
        <v>1</v>
      </c>
      <c r="BU278" s="2">
        <v>1</v>
      </c>
      <c r="BV278" s="2">
        <v>1</v>
      </c>
      <c r="BW278" s="2">
        <v>1</v>
      </c>
      <c r="BX278" s="2">
        <v>13.7021324716693</v>
      </c>
      <c r="BY278" s="2">
        <v>13.7021324716693</v>
      </c>
      <c r="BZ278" s="2">
        <v>13.7021324716693</v>
      </c>
      <c r="CA278" s="2">
        <v>13.7021324716693</v>
      </c>
      <c r="CB278" s="2">
        <v>9439073.0085125901</v>
      </c>
      <c r="CC278" s="2">
        <v>384693.37606132898</v>
      </c>
      <c r="CD278" s="2">
        <v>16945304.847364798</v>
      </c>
      <c r="CE278" s="2">
        <v>53448716.829299197</v>
      </c>
      <c r="CG278" s="2">
        <f t="shared" si="35"/>
        <v>9845092.0401332863</v>
      </c>
      <c r="CH278" s="2">
        <f t="shared" si="36"/>
        <v>80217788.061237916</v>
      </c>
      <c r="CI278" s="2">
        <f t="shared" si="37"/>
        <v>5908981.2234616671</v>
      </c>
      <c r="CJ278" s="2">
        <f t="shared" si="38"/>
        <v>869.11725700698128</v>
      </c>
      <c r="CK278" s="2">
        <f t="shared" si="39"/>
        <v>35.429914801902754</v>
      </c>
      <c r="CL278" s="2">
        <f t="shared" si="40"/>
        <v>811.85451786939848</v>
      </c>
      <c r="CM278" s="2">
        <f t="shared" si="41"/>
        <v>613.01941063298716</v>
      </c>
      <c r="CN278" s="2">
        <f t="shared" si="42"/>
        <v>5880637.2916201446</v>
      </c>
    </row>
    <row r="279" spans="1:92" x14ac:dyDescent="0.45">
      <c r="A279" s="2">
        <v>516</v>
      </c>
      <c r="B279" s="2" t="s">
        <v>150</v>
      </c>
      <c r="C279" s="2">
        <v>1</v>
      </c>
      <c r="D279" s="2">
        <v>2033</v>
      </c>
      <c r="E279" s="2">
        <v>2031</v>
      </c>
      <c r="F279" s="2">
        <v>0.16574980969501599</v>
      </c>
      <c r="G279" s="2">
        <v>6.7591689211197901E-3</v>
      </c>
      <c r="H279" s="2">
        <v>0.231305765639199</v>
      </c>
      <c r="I279" s="2">
        <v>0.59618525574466397</v>
      </c>
      <c r="J279" s="2">
        <v>154.129688395481</v>
      </c>
      <c r="K279" s="2">
        <v>154.129688395481</v>
      </c>
      <c r="L279" s="2">
        <v>119.807566394285</v>
      </c>
      <c r="M279" s="2">
        <v>97.903829190516205</v>
      </c>
      <c r="N279" s="2">
        <v>701700.27996262896</v>
      </c>
      <c r="O279" s="2">
        <v>28614.878852600399</v>
      </c>
      <c r="P279" s="2">
        <v>1259757.9956658899</v>
      </c>
      <c r="Q279" s="2">
        <v>3973438.2200653902</v>
      </c>
      <c r="R279" s="2">
        <v>1954.2422341326901</v>
      </c>
      <c r="S279" s="2">
        <v>652506604.36151302</v>
      </c>
      <c r="T279" s="2">
        <v>333892.38701572799</v>
      </c>
      <c r="U279" s="2">
        <v>60.405999999999999</v>
      </c>
      <c r="V279" s="2">
        <v>55976.179139403102</v>
      </c>
      <c r="W279" s="2">
        <v>1.8075681924695799E-4</v>
      </c>
      <c r="X279" s="2">
        <v>10.1100481837214</v>
      </c>
      <c r="Y279" s="2">
        <v>10.1100481837214</v>
      </c>
      <c r="Z279" s="2">
        <v>3.14779529010708</v>
      </c>
      <c r="AA279" s="2">
        <v>2.2177570296622502</v>
      </c>
      <c r="AB279" s="2">
        <v>13.871882675132801</v>
      </c>
      <c r="AC279" s="2">
        <v>13.871882675132801</v>
      </c>
      <c r="AD279" s="2">
        <v>13.871882675132801</v>
      </c>
      <c r="AE279" s="2">
        <v>13.871882675132801</v>
      </c>
      <c r="AF279" s="2">
        <v>9645034.0961072892</v>
      </c>
      <c r="AG279" s="2">
        <v>393183.697057557</v>
      </c>
      <c r="AH279" s="2">
        <v>17315249.0800348</v>
      </c>
      <c r="AI279" s="2">
        <v>54615227.388223499</v>
      </c>
      <c r="AJ279" s="2">
        <v>130.14775753662701</v>
      </c>
      <c r="AK279" s="2">
        <v>130.14775753662701</v>
      </c>
      <c r="AL279" s="2">
        <v>102.787888429045</v>
      </c>
      <c r="AM279" s="2">
        <v>81.814189485721201</v>
      </c>
      <c r="AN279" s="2">
        <v>140.25780572034799</v>
      </c>
      <c r="AO279" s="2">
        <v>140.25780572034799</v>
      </c>
      <c r="AP279" s="2">
        <v>105.935683719152</v>
      </c>
      <c r="AQ279" s="2">
        <v>84.031946515383396</v>
      </c>
      <c r="AR279" s="2">
        <v>108152845.49766199</v>
      </c>
      <c r="AS279" s="2">
        <v>4410402.3610257497</v>
      </c>
      <c r="AT279" s="2">
        <v>150928539.70647299</v>
      </c>
      <c r="AU279" s="2">
        <v>389014816.79635102</v>
      </c>
      <c r="AV279" s="2">
        <v>1.07897218484199</v>
      </c>
      <c r="AW279" s="2">
        <v>1.07897218484199</v>
      </c>
      <c r="AX279" s="2">
        <v>1.0318619626802801</v>
      </c>
      <c r="AY279" s="2">
        <v>1.02833903929586</v>
      </c>
      <c r="AZ279" s="2">
        <v>1.07897218484199</v>
      </c>
      <c r="BA279" s="2">
        <v>1.07897218484199</v>
      </c>
      <c r="BB279" s="2">
        <v>1.0318619626802801</v>
      </c>
      <c r="BC279" s="2">
        <v>1.02833903929586</v>
      </c>
      <c r="BD279" s="2">
        <v>1.0596482875182001</v>
      </c>
      <c r="BE279" s="2">
        <v>1.0596482875182001</v>
      </c>
      <c r="BF279" s="2">
        <v>1.0656346493211299</v>
      </c>
      <c r="BG279" s="2">
        <v>1.0330523516163299</v>
      </c>
      <c r="BH279" s="2">
        <v>0.27568398799999999</v>
      </c>
      <c r="BI279" s="2">
        <v>0.27568398799999999</v>
      </c>
      <c r="BJ279" s="2">
        <v>0.27386289199999903</v>
      </c>
      <c r="BK279" s="2">
        <v>0.60498158099999999</v>
      </c>
      <c r="BL279" s="2">
        <v>0.27568398799999999</v>
      </c>
      <c r="BM279" s="2">
        <v>0.27568398799999999</v>
      </c>
      <c r="BN279" s="2">
        <v>0.27386289199999903</v>
      </c>
      <c r="BO279" s="2">
        <v>0.60498158099999999</v>
      </c>
      <c r="BP279" s="2">
        <v>0.145164612</v>
      </c>
      <c r="BQ279" s="2">
        <v>0.145164612</v>
      </c>
      <c r="BR279" s="2">
        <v>0.152841594</v>
      </c>
      <c r="BS279" s="2">
        <v>0.14127632900000001</v>
      </c>
      <c r="BT279" s="2">
        <v>1</v>
      </c>
      <c r="BU279" s="2">
        <v>1</v>
      </c>
      <c r="BV279" s="2">
        <v>1</v>
      </c>
      <c r="BW279" s="2">
        <v>1</v>
      </c>
      <c r="BX279" s="2">
        <v>13.871882675132801</v>
      </c>
      <c r="BY279" s="2">
        <v>13.871882675132801</v>
      </c>
      <c r="BZ279" s="2">
        <v>13.871882675132801</v>
      </c>
      <c r="CA279" s="2">
        <v>13.871882675132801</v>
      </c>
      <c r="CB279" s="2">
        <v>9645034.0961072892</v>
      </c>
      <c r="CC279" s="2">
        <v>393183.697057557</v>
      </c>
      <c r="CD279" s="2">
        <v>17315249.0800348</v>
      </c>
      <c r="CE279" s="2">
        <v>54615227.388223499</v>
      </c>
      <c r="CG279" s="2">
        <f t="shared" si="35"/>
        <v>10275203.847674014</v>
      </c>
      <c r="CH279" s="2">
        <f t="shared" si="36"/>
        <v>81968694.261423141</v>
      </c>
      <c r="CI279" s="2">
        <f t="shared" si="37"/>
        <v>5963511.3745465092</v>
      </c>
      <c r="CJ279" s="2">
        <f t="shared" si="38"/>
        <v>877.12534995328622</v>
      </c>
      <c r="CK279" s="2">
        <f t="shared" si="39"/>
        <v>35.768598565750501</v>
      </c>
      <c r="CL279" s="2">
        <f t="shared" si="40"/>
        <v>819.35479392903414</v>
      </c>
      <c r="CM279" s="2">
        <f t="shared" si="41"/>
        <v>618.6746936653002</v>
      </c>
      <c r="CN279" s="2">
        <f t="shared" si="42"/>
        <v>5934896.495693909</v>
      </c>
    </row>
    <row r="280" spans="1:92" x14ac:dyDescent="0.45">
      <c r="A280" s="2">
        <v>538</v>
      </c>
      <c r="B280" s="2" t="s">
        <v>150</v>
      </c>
      <c r="C280" s="2">
        <v>1</v>
      </c>
      <c r="D280" s="2">
        <v>2034</v>
      </c>
      <c r="E280" s="2">
        <v>2032</v>
      </c>
      <c r="F280" s="2">
        <v>0.16577672472692701</v>
      </c>
      <c r="G280" s="2">
        <v>6.7610293360661601E-3</v>
      </c>
      <c r="H280" s="2">
        <v>0.23131670406580401</v>
      </c>
      <c r="I280" s="2">
        <v>0.59614554187120095</v>
      </c>
      <c r="J280" s="2">
        <v>154.253336686832</v>
      </c>
      <c r="K280" s="2">
        <v>154.253336686832</v>
      </c>
      <c r="L280" s="2">
        <v>119.89043867940801</v>
      </c>
      <c r="M280" s="2">
        <v>97.960251401768105</v>
      </c>
      <c r="N280" s="2">
        <v>708331.23612100002</v>
      </c>
      <c r="O280" s="2">
        <v>28888.544365650501</v>
      </c>
      <c r="P280" s="2">
        <v>1271656.6077703601</v>
      </c>
      <c r="Q280" s="2">
        <v>4010973.7108954</v>
      </c>
      <c r="R280" s="2">
        <v>1958.52712970476</v>
      </c>
      <c r="S280" s="2">
        <v>659094072.65195405</v>
      </c>
      <c r="T280" s="2">
        <v>336525.37289657397</v>
      </c>
      <c r="U280" s="2">
        <v>60.405999999999999</v>
      </c>
      <c r="V280" s="2">
        <v>56800.7146287754</v>
      </c>
      <c r="W280" s="2">
        <v>1.79331419413204E-4</v>
      </c>
      <c r="X280" s="2">
        <v>10.2780527649533</v>
      </c>
      <c r="Y280" s="2">
        <v>10.2780527649533</v>
      </c>
      <c r="Z280" s="2">
        <v>3.2750238651119501</v>
      </c>
      <c r="AA280" s="2">
        <v>2.3185355307953501</v>
      </c>
      <c r="AB280" s="2">
        <v>13.827526385251501</v>
      </c>
      <c r="AC280" s="2">
        <v>13.827526385251501</v>
      </c>
      <c r="AD280" s="2">
        <v>13.827526385251501</v>
      </c>
      <c r="AE280" s="2">
        <v>13.827526385251501</v>
      </c>
      <c r="AF280" s="2">
        <v>9702779.1357216798</v>
      </c>
      <c r="AG280" s="2">
        <v>395672.992345109</v>
      </c>
      <c r="AH280" s="2">
        <v>17419336.9241018</v>
      </c>
      <c r="AI280" s="2">
        <v>54942821.828121297</v>
      </c>
      <c r="AJ280" s="2">
        <v>130.14775753662701</v>
      </c>
      <c r="AK280" s="2">
        <v>130.14775753662701</v>
      </c>
      <c r="AL280" s="2">
        <v>102.787888429045</v>
      </c>
      <c r="AM280" s="2">
        <v>81.814189485721201</v>
      </c>
      <c r="AN280" s="2">
        <v>140.42581030157999</v>
      </c>
      <c r="AO280" s="2">
        <v>140.42581030157999</v>
      </c>
      <c r="AP280" s="2">
        <v>106.062912294157</v>
      </c>
      <c r="AQ280" s="2">
        <v>84.132725016516503</v>
      </c>
      <c r="AR280" s="2">
        <v>109262456.651172</v>
      </c>
      <c r="AS280" s="2">
        <v>4456154.3604271803</v>
      </c>
      <c r="AT280" s="2">
        <v>152459468.55515799</v>
      </c>
      <c r="AU280" s="2">
        <v>392915993.08519602</v>
      </c>
      <c r="AV280" s="2">
        <v>1.0802976798853201</v>
      </c>
      <c r="AW280" s="2">
        <v>1.0802976798853201</v>
      </c>
      <c r="AX280" s="2">
        <v>1.0331289554571499</v>
      </c>
      <c r="AY280" s="2">
        <v>1.0296018995940299</v>
      </c>
      <c r="AZ280" s="2">
        <v>1.0802976798853201</v>
      </c>
      <c r="BA280" s="2">
        <v>1.0802976798853201</v>
      </c>
      <c r="BB280" s="2">
        <v>1.0331289554571499</v>
      </c>
      <c r="BC280" s="2">
        <v>1.0296018995940299</v>
      </c>
      <c r="BD280" s="2">
        <v>1.0609500435527901</v>
      </c>
      <c r="BE280" s="2">
        <v>1.0609500435527901</v>
      </c>
      <c r="BF280" s="2">
        <v>1.0669431105807801</v>
      </c>
      <c r="BG280" s="2">
        <v>1.0343210001368399</v>
      </c>
      <c r="BH280" s="2">
        <v>0.27568398799999999</v>
      </c>
      <c r="BI280" s="2">
        <v>0.27568398799999999</v>
      </c>
      <c r="BJ280" s="2">
        <v>0.27386289199999903</v>
      </c>
      <c r="BK280" s="2">
        <v>0.60498158099999999</v>
      </c>
      <c r="BL280" s="2">
        <v>0.27568398799999999</v>
      </c>
      <c r="BM280" s="2">
        <v>0.27568398799999999</v>
      </c>
      <c r="BN280" s="2">
        <v>0.27386289199999903</v>
      </c>
      <c r="BO280" s="2">
        <v>0.60498158099999999</v>
      </c>
      <c r="BP280" s="2">
        <v>0.145164612</v>
      </c>
      <c r="BQ280" s="2">
        <v>0.145164612</v>
      </c>
      <c r="BR280" s="2">
        <v>0.152841594</v>
      </c>
      <c r="BS280" s="2">
        <v>0.14127632900000001</v>
      </c>
      <c r="BT280" s="2">
        <v>1</v>
      </c>
      <c r="BU280" s="2">
        <v>1</v>
      </c>
      <c r="BV280" s="2">
        <v>1</v>
      </c>
      <c r="BW280" s="2">
        <v>1</v>
      </c>
      <c r="BX280" s="2">
        <v>13.827526385251501</v>
      </c>
      <c r="BY280" s="2">
        <v>13.827526385251501</v>
      </c>
      <c r="BZ280" s="2">
        <v>13.827526385251501</v>
      </c>
      <c r="CA280" s="2">
        <v>13.827526385251501</v>
      </c>
      <c r="CB280" s="2">
        <v>9702779.1357216798</v>
      </c>
      <c r="CC280" s="2">
        <v>395672.992345109</v>
      </c>
      <c r="CD280" s="2">
        <v>17419336.9241018</v>
      </c>
      <c r="CE280" s="2">
        <v>54942821.828121297</v>
      </c>
      <c r="CG280" s="2">
        <f t="shared" si="35"/>
        <v>10723387.060734291</v>
      </c>
      <c r="CH280" s="2">
        <f t="shared" si="36"/>
        <v>82460610.880289882</v>
      </c>
      <c r="CI280" s="2">
        <f t="shared" si="37"/>
        <v>6019850.0991524104</v>
      </c>
      <c r="CJ280" s="2">
        <f t="shared" si="38"/>
        <v>885.41404515124998</v>
      </c>
      <c r="CK280" s="2">
        <f t="shared" si="39"/>
        <v>36.110680457063125</v>
      </c>
      <c r="CL280" s="2">
        <f t="shared" si="40"/>
        <v>827.09372863112856</v>
      </c>
      <c r="CM280" s="2">
        <f t="shared" si="41"/>
        <v>624.51906748079409</v>
      </c>
      <c r="CN280" s="2">
        <f t="shared" si="42"/>
        <v>5990961.5547867604</v>
      </c>
    </row>
    <row r="281" spans="1:92" x14ac:dyDescent="0.45">
      <c r="A281" s="2">
        <v>560</v>
      </c>
      <c r="B281" s="2" t="s">
        <v>150</v>
      </c>
      <c r="C281" s="2">
        <v>1</v>
      </c>
      <c r="D281" s="2">
        <v>2035</v>
      </c>
      <c r="E281" s="2">
        <v>2033</v>
      </c>
      <c r="F281" s="2">
        <v>0.16580315488352099</v>
      </c>
      <c r="G281" s="2">
        <v>6.7629170004950296E-3</v>
      </c>
      <c r="H281" s="2">
        <v>0.231326990126131</v>
      </c>
      <c r="I281" s="2">
        <v>0.59610693798985204</v>
      </c>
      <c r="J281" s="2">
        <v>154.383547822173</v>
      </c>
      <c r="K281" s="2">
        <v>154.383547822173</v>
      </c>
      <c r="L281" s="2">
        <v>119.978371119423</v>
      </c>
      <c r="M281" s="2">
        <v>98.021272221322405</v>
      </c>
      <c r="N281" s="2">
        <v>715021.22064766602</v>
      </c>
      <c r="O281" s="2">
        <v>29164.880319858199</v>
      </c>
      <c r="P281" s="2">
        <v>1283661.4643830101</v>
      </c>
      <c r="Q281" s="2">
        <v>4048843.5883995299</v>
      </c>
      <c r="R281" s="2">
        <v>1962.8994205264701</v>
      </c>
      <c r="S281" s="2">
        <v>665774501.63283098</v>
      </c>
      <c r="T281" s="2">
        <v>339179.12179843598</v>
      </c>
      <c r="U281" s="2">
        <v>60.405999999999999</v>
      </c>
      <c r="V281" s="2">
        <v>57637.395619746603</v>
      </c>
      <c r="W281" s="2">
        <v>1.7791725990053199E-4</v>
      </c>
      <c r="X281" s="2">
        <v>10.450562972468401</v>
      </c>
      <c r="Y281" s="2">
        <v>10.450562972468401</v>
      </c>
      <c r="Z281" s="2">
        <v>3.4052553773008101</v>
      </c>
      <c r="AA281" s="2">
        <v>2.4218554225238198</v>
      </c>
      <c r="AB281" s="2">
        <v>13.785227313077399</v>
      </c>
      <c r="AC281" s="2">
        <v>13.785227313077399</v>
      </c>
      <c r="AD281" s="2">
        <v>13.785227313077399</v>
      </c>
      <c r="AE281" s="2">
        <v>13.785227313077399</v>
      </c>
      <c r="AF281" s="2">
        <v>9764507.1028811</v>
      </c>
      <c r="AG281" s="2">
        <v>398235.15082441497</v>
      </c>
      <c r="AH281" s="2">
        <v>17530075.402291398</v>
      </c>
      <c r="AI281" s="2">
        <v>55292184.351470798</v>
      </c>
      <c r="AJ281" s="2">
        <v>130.14775753662701</v>
      </c>
      <c r="AK281" s="2">
        <v>130.14775753662701</v>
      </c>
      <c r="AL281" s="2">
        <v>102.787888429045</v>
      </c>
      <c r="AM281" s="2">
        <v>81.814189485721201</v>
      </c>
      <c r="AN281" s="2">
        <v>140.598320509095</v>
      </c>
      <c r="AO281" s="2">
        <v>140.598320509095</v>
      </c>
      <c r="AP281" s="2">
        <v>106.193143806346</v>
      </c>
      <c r="AQ281" s="2">
        <v>84.236044908245006</v>
      </c>
      <c r="AR281" s="2">
        <v>110387512.811727</v>
      </c>
      <c r="AS281" s="2">
        <v>4502577.6955887796</v>
      </c>
      <c r="AT281" s="2">
        <v>154011611.56544799</v>
      </c>
      <c r="AU281" s="2">
        <v>396872799.560067</v>
      </c>
      <c r="AV281" s="2">
        <v>1.0816240829454</v>
      </c>
      <c r="AW281" s="2">
        <v>1.0816240829454</v>
      </c>
      <c r="AX281" s="2">
        <v>1.0343968554834599</v>
      </c>
      <c r="AY281" s="2">
        <v>1.03086563680135</v>
      </c>
      <c r="AZ281" s="2">
        <v>1.0816240829454</v>
      </c>
      <c r="BA281" s="2">
        <v>1.0816240829454</v>
      </c>
      <c r="BB281" s="2">
        <v>1.0343968554834599</v>
      </c>
      <c r="BC281" s="2">
        <v>1.03086563680135</v>
      </c>
      <c r="BD281" s="2">
        <v>1.0622526913419701</v>
      </c>
      <c r="BE281" s="2">
        <v>1.0622526913419701</v>
      </c>
      <c r="BF281" s="2">
        <v>1.068252508784</v>
      </c>
      <c r="BG281" s="2">
        <v>1.0355905295857499</v>
      </c>
      <c r="BH281" s="2">
        <v>0.27568398799999999</v>
      </c>
      <c r="BI281" s="2">
        <v>0.27568398799999999</v>
      </c>
      <c r="BJ281" s="2">
        <v>0.27386289199999903</v>
      </c>
      <c r="BK281" s="2">
        <v>0.60498158099999999</v>
      </c>
      <c r="BL281" s="2">
        <v>0.27568398799999999</v>
      </c>
      <c r="BM281" s="2">
        <v>0.27568398799999999</v>
      </c>
      <c r="BN281" s="2">
        <v>0.27386289199999903</v>
      </c>
      <c r="BO281" s="2">
        <v>0.60498158099999999</v>
      </c>
      <c r="BP281" s="2">
        <v>0.145164612</v>
      </c>
      <c r="BQ281" s="2">
        <v>0.145164612</v>
      </c>
      <c r="BR281" s="2">
        <v>0.152841594</v>
      </c>
      <c r="BS281" s="2">
        <v>0.14127632900000001</v>
      </c>
      <c r="BT281" s="2">
        <v>1</v>
      </c>
      <c r="BU281" s="2">
        <v>1</v>
      </c>
      <c r="BV281" s="2">
        <v>1</v>
      </c>
      <c r="BW281" s="2">
        <v>1</v>
      </c>
      <c r="BX281" s="2">
        <v>13.785227313077399</v>
      </c>
      <c r="BY281" s="2">
        <v>13.785227313077399</v>
      </c>
      <c r="BZ281" s="2">
        <v>13.785227313077399</v>
      </c>
      <c r="CA281" s="2">
        <v>13.785227313077399</v>
      </c>
      <c r="CB281" s="2">
        <v>9764507.1028811</v>
      </c>
      <c r="CC281" s="2">
        <v>398235.15082441497</v>
      </c>
      <c r="CD281" s="2">
        <v>17530075.402291398</v>
      </c>
      <c r="CE281" s="2">
        <v>55292184.351470798</v>
      </c>
      <c r="CG281" s="2">
        <f t="shared" si="35"/>
        <v>11179312.79744526</v>
      </c>
      <c r="CH281" s="2">
        <f t="shared" si="36"/>
        <v>82985002.007467717</v>
      </c>
      <c r="CI281" s="2">
        <f t="shared" si="37"/>
        <v>6076691.1537500639</v>
      </c>
      <c r="CJ281" s="2">
        <f t="shared" si="38"/>
        <v>893.77652580958249</v>
      </c>
      <c r="CK281" s="2">
        <f t="shared" si="39"/>
        <v>36.456100399822752</v>
      </c>
      <c r="CL281" s="2">
        <f t="shared" si="40"/>
        <v>834.90176545236432</v>
      </c>
      <c r="CM281" s="2">
        <f t="shared" si="41"/>
        <v>630.41550617353516</v>
      </c>
      <c r="CN281" s="2">
        <f t="shared" si="42"/>
        <v>6047526.2734302059</v>
      </c>
    </row>
    <row r="282" spans="1:92" x14ac:dyDescent="0.45">
      <c r="A282" s="2">
        <v>582</v>
      </c>
      <c r="B282" s="2" t="s">
        <v>150</v>
      </c>
      <c r="C282" s="2">
        <v>1</v>
      </c>
      <c r="D282" s="2">
        <v>2036</v>
      </c>
      <c r="E282" s="2">
        <v>2034</v>
      </c>
      <c r="F282" s="2">
        <v>0.165827422777446</v>
      </c>
      <c r="G282" s="2">
        <v>6.7647502304916301E-3</v>
      </c>
      <c r="H282" s="2">
        <v>0.231336467416217</v>
      </c>
      <c r="I282" s="2">
        <v>0.59607135957584401</v>
      </c>
      <c r="J282" s="2">
        <v>154.51858334624899</v>
      </c>
      <c r="K282" s="2">
        <v>154.51858334624899</v>
      </c>
      <c r="L282" s="2">
        <v>120.071103026084</v>
      </c>
      <c r="M282" s="2">
        <v>98.087070996879504</v>
      </c>
      <c r="N282" s="2">
        <v>721770.69112983998</v>
      </c>
      <c r="O282" s="2">
        <v>29443.854143084201</v>
      </c>
      <c r="P282" s="2">
        <v>1295773.8421541799</v>
      </c>
      <c r="Q282" s="2">
        <v>4087051.3879867001</v>
      </c>
      <c r="R282" s="2">
        <v>1967.3571172729501</v>
      </c>
      <c r="S282" s="2">
        <v>672548501.485816</v>
      </c>
      <c r="T282" s="2">
        <v>341853.79745293403</v>
      </c>
      <c r="U282" s="2">
        <v>60.405999999999999</v>
      </c>
      <c r="V282" s="2">
        <v>58486.401016937503</v>
      </c>
      <c r="W282" s="2">
        <v>1.7651425207078201E-4</v>
      </c>
      <c r="X282" s="2">
        <v>10.623191356327601</v>
      </c>
      <c r="Y282" s="2">
        <v>10.623191356327601</v>
      </c>
      <c r="Z282" s="2">
        <v>3.5355801437438799</v>
      </c>
      <c r="AA282" s="2">
        <v>2.5252470578635302</v>
      </c>
      <c r="AB282" s="2">
        <v>13.7476344532948</v>
      </c>
      <c r="AC282" s="2">
        <v>13.7476344532948</v>
      </c>
      <c r="AD282" s="2">
        <v>13.7476344532948</v>
      </c>
      <c r="AE282" s="2">
        <v>13.7476344532948</v>
      </c>
      <c r="AF282" s="2">
        <v>9829850.36781279</v>
      </c>
      <c r="AG282" s="2">
        <v>400948.11351150298</v>
      </c>
      <c r="AH282" s="2">
        <v>17647308.5741188</v>
      </c>
      <c r="AI282" s="2">
        <v>55662021.611883298</v>
      </c>
      <c r="AJ282" s="2">
        <v>130.14775753662701</v>
      </c>
      <c r="AK282" s="2">
        <v>130.14775753662701</v>
      </c>
      <c r="AL282" s="2">
        <v>102.787888429045</v>
      </c>
      <c r="AM282" s="2">
        <v>81.814189485721201</v>
      </c>
      <c r="AN282" s="2">
        <v>140.77094889295401</v>
      </c>
      <c r="AO282" s="2">
        <v>140.77094889295401</v>
      </c>
      <c r="AP282" s="2">
        <v>106.323468572789</v>
      </c>
      <c r="AQ282" s="2">
        <v>84.339436543584696</v>
      </c>
      <c r="AR282" s="2">
        <v>111526984.694226</v>
      </c>
      <c r="AS282" s="2">
        <v>4549622.6304429797</v>
      </c>
      <c r="AT282" s="2">
        <v>155584994.49979901</v>
      </c>
      <c r="AU282" s="2">
        <v>400886899.66134697</v>
      </c>
      <c r="AV282" s="2">
        <v>1.0829513871557901</v>
      </c>
      <c r="AW282" s="2">
        <v>1.0829513871557901</v>
      </c>
      <c r="AX282" s="2">
        <v>1.0356657030398</v>
      </c>
      <c r="AY282" s="2">
        <v>1.03213027542791</v>
      </c>
      <c r="AZ282" s="2">
        <v>1.0829513871557901</v>
      </c>
      <c r="BA282" s="2">
        <v>1.0829513871557901</v>
      </c>
      <c r="BB282" s="2">
        <v>1.0356657030398</v>
      </c>
      <c r="BC282" s="2">
        <v>1.03213027542791</v>
      </c>
      <c r="BD282" s="2">
        <v>1.06355622414228</v>
      </c>
      <c r="BE282" s="2">
        <v>1.06355622414228</v>
      </c>
      <c r="BF282" s="2">
        <v>1.0695628855297801</v>
      </c>
      <c r="BG282" s="2">
        <v>1.03686096458548</v>
      </c>
      <c r="BH282" s="2">
        <v>0.27568398799999999</v>
      </c>
      <c r="BI282" s="2">
        <v>0.27568398799999999</v>
      </c>
      <c r="BJ282" s="2">
        <v>0.27386289199999903</v>
      </c>
      <c r="BK282" s="2">
        <v>0.60498158099999999</v>
      </c>
      <c r="BL282" s="2">
        <v>0.27568398799999999</v>
      </c>
      <c r="BM282" s="2">
        <v>0.27568398799999999</v>
      </c>
      <c r="BN282" s="2">
        <v>0.27386289199999903</v>
      </c>
      <c r="BO282" s="2">
        <v>0.60498158099999999</v>
      </c>
      <c r="BP282" s="2">
        <v>0.145164612</v>
      </c>
      <c r="BQ282" s="2">
        <v>0.145164612</v>
      </c>
      <c r="BR282" s="2">
        <v>0.152841594</v>
      </c>
      <c r="BS282" s="2">
        <v>0.14127632900000001</v>
      </c>
      <c r="BT282" s="2">
        <v>1</v>
      </c>
      <c r="BU282" s="2">
        <v>1</v>
      </c>
      <c r="BV282" s="2">
        <v>1</v>
      </c>
      <c r="BW282" s="2">
        <v>1</v>
      </c>
      <c r="BX282" s="2">
        <v>13.7476344532948</v>
      </c>
      <c r="BY282" s="2">
        <v>13.7476344532948</v>
      </c>
      <c r="BZ282" s="2">
        <v>13.7476344532948</v>
      </c>
      <c r="CA282" s="2">
        <v>13.7476344532948</v>
      </c>
      <c r="CB282" s="2">
        <v>9829850.36781279</v>
      </c>
      <c r="CC282" s="2">
        <v>400948.11351150298</v>
      </c>
      <c r="CD282" s="2">
        <v>17647308.5741188</v>
      </c>
      <c r="CE282" s="2">
        <v>55662021.611883298</v>
      </c>
      <c r="CG282" s="2">
        <f t="shared" si="35"/>
        <v>11643091.826641733</v>
      </c>
      <c r="CH282" s="2">
        <f t="shared" si="36"/>
        <v>83540128.667326391</v>
      </c>
      <c r="CI282" s="2">
        <f t="shared" si="37"/>
        <v>6134039.7754138038</v>
      </c>
      <c r="CJ282" s="2">
        <f t="shared" si="38"/>
        <v>902.2133639123</v>
      </c>
      <c r="CK282" s="2">
        <f t="shared" si="39"/>
        <v>36.804817678855251</v>
      </c>
      <c r="CL282" s="2">
        <f t="shared" si="40"/>
        <v>842.77973473442603</v>
      </c>
      <c r="CM282" s="2">
        <f t="shared" si="41"/>
        <v>636.36456021591277</v>
      </c>
      <c r="CN282" s="2">
        <f t="shared" si="42"/>
        <v>6104595.9212707197</v>
      </c>
    </row>
    <row r="283" spans="1:92" x14ac:dyDescent="0.45">
      <c r="A283" s="2">
        <v>604</v>
      </c>
      <c r="B283" s="2" t="s">
        <v>150</v>
      </c>
      <c r="C283" s="2">
        <v>1</v>
      </c>
      <c r="D283" s="2">
        <v>2037</v>
      </c>
      <c r="E283" s="2">
        <v>2035</v>
      </c>
      <c r="F283" s="2">
        <v>0.165849707631956</v>
      </c>
      <c r="G283" s="2">
        <v>6.7665333285423903E-3</v>
      </c>
      <c r="H283" s="2">
        <v>0.23134520850735901</v>
      </c>
      <c r="I283" s="2">
        <v>0.59603855053214205</v>
      </c>
      <c r="J283" s="2">
        <v>154.658040088494</v>
      </c>
      <c r="K283" s="2">
        <v>154.658040088494</v>
      </c>
      <c r="L283" s="2">
        <v>120.168236262832</v>
      </c>
      <c r="M283" s="2">
        <v>98.157247456797293</v>
      </c>
      <c r="N283" s="2">
        <v>728580.46247241204</v>
      </c>
      <c r="O283" s="2">
        <v>29725.490941380998</v>
      </c>
      <c r="P283" s="2">
        <v>1307995.1545631499</v>
      </c>
      <c r="Q283" s="2">
        <v>4125601.6458733999</v>
      </c>
      <c r="R283" s="2">
        <v>1971.8941894464699</v>
      </c>
      <c r="S283" s="2">
        <v>679415284.96876597</v>
      </c>
      <c r="T283" s="2">
        <v>344549.56488283002</v>
      </c>
      <c r="U283" s="2">
        <v>60.405999999999999</v>
      </c>
      <c r="V283" s="2">
        <v>59347.912360254297</v>
      </c>
      <c r="W283" s="2">
        <v>1.7512230798477201E-4</v>
      </c>
      <c r="X283" s="2">
        <v>10.795937022878899</v>
      </c>
      <c r="Y283" s="2">
        <v>10.795937022878899</v>
      </c>
      <c r="Z283" s="2">
        <v>3.6660023047991799</v>
      </c>
      <c r="AA283" s="2">
        <v>2.6287124420878198</v>
      </c>
      <c r="AB283" s="2">
        <v>13.714345528988201</v>
      </c>
      <c r="AC283" s="2">
        <v>13.714345528988201</v>
      </c>
      <c r="AD283" s="2">
        <v>13.714345528988201</v>
      </c>
      <c r="AE283" s="2">
        <v>13.714345528988201</v>
      </c>
      <c r="AF283" s="2">
        <v>9898612.6508513</v>
      </c>
      <c r="AG283" s="2">
        <v>403803.18942339002</v>
      </c>
      <c r="AH283" s="2">
        <v>17770690.198727101</v>
      </c>
      <c r="AI283" s="2">
        <v>56051234.9295808</v>
      </c>
      <c r="AJ283" s="2">
        <v>130.14775753662701</v>
      </c>
      <c r="AK283" s="2">
        <v>130.14775753662701</v>
      </c>
      <c r="AL283" s="2">
        <v>102.787888429045</v>
      </c>
      <c r="AM283" s="2">
        <v>81.814189485721201</v>
      </c>
      <c r="AN283" s="2">
        <v>140.94369455950601</v>
      </c>
      <c r="AO283" s="2">
        <v>140.94369455950601</v>
      </c>
      <c r="AP283" s="2">
        <v>106.45389073384401</v>
      </c>
      <c r="AQ283" s="2">
        <v>84.442901927809004</v>
      </c>
      <c r="AR283" s="2">
        <v>112680826.372752</v>
      </c>
      <c r="AS283" s="2">
        <v>4597286.16966228</v>
      </c>
      <c r="AT283" s="2">
        <v>157179470.76418599</v>
      </c>
      <c r="AU283" s="2">
        <v>404957701.66216499</v>
      </c>
      <c r="AV283" s="2">
        <v>1.08427965482251</v>
      </c>
      <c r="AW283" s="2">
        <v>1.08427965482251</v>
      </c>
      <c r="AX283" s="2">
        <v>1.03693555058613</v>
      </c>
      <c r="AY283" s="2">
        <v>1.03339587132743</v>
      </c>
      <c r="AZ283" s="2">
        <v>1.08427965482251</v>
      </c>
      <c r="BA283" s="2">
        <v>1.08427965482251</v>
      </c>
      <c r="BB283" s="2">
        <v>1.03693555058613</v>
      </c>
      <c r="BC283" s="2">
        <v>1.03339587132743</v>
      </c>
      <c r="BD283" s="2">
        <v>1.06486070314385</v>
      </c>
      <c r="BE283" s="2">
        <v>1.06486070314385</v>
      </c>
      <c r="BF283" s="2">
        <v>1.07087429499506</v>
      </c>
      <c r="BG283" s="2">
        <v>1.03813236124576</v>
      </c>
      <c r="BH283" s="2">
        <v>0.27568398799999999</v>
      </c>
      <c r="BI283" s="2">
        <v>0.27568398799999999</v>
      </c>
      <c r="BJ283" s="2">
        <v>0.27386289199999903</v>
      </c>
      <c r="BK283" s="2">
        <v>0.60498158099999999</v>
      </c>
      <c r="BL283" s="2">
        <v>0.27568398799999999</v>
      </c>
      <c r="BM283" s="2">
        <v>0.27568398799999999</v>
      </c>
      <c r="BN283" s="2">
        <v>0.27386289199999903</v>
      </c>
      <c r="BO283" s="2">
        <v>0.60498158099999999</v>
      </c>
      <c r="BP283" s="2">
        <v>0.145164612</v>
      </c>
      <c r="BQ283" s="2">
        <v>0.145164612</v>
      </c>
      <c r="BR283" s="2">
        <v>0.152841594</v>
      </c>
      <c r="BS283" s="2">
        <v>0.14127632900000001</v>
      </c>
      <c r="BT283" s="2">
        <v>1</v>
      </c>
      <c r="BU283" s="2">
        <v>1</v>
      </c>
      <c r="BV283" s="2">
        <v>1</v>
      </c>
      <c r="BW283" s="2">
        <v>1</v>
      </c>
      <c r="BX283" s="2">
        <v>13.714345528988201</v>
      </c>
      <c r="BY283" s="2">
        <v>13.714345528988201</v>
      </c>
      <c r="BZ283" s="2">
        <v>13.714345528988201</v>
      </c>
      <c r="CA283" s="2">
        <v>13.714345528988201</v>
      </c>
      <c r="CB283" s="2">
        <v>9898612.6508513</v>
      </c>
      <c r="CC283" s="2">
        <v>403803.18942339002</v>
      </c>
      <c r="CD283" s="2">
        <v>17770690.198727101</v>
      </c>
      <c r="CE283" s="2">
        <v>56051234.9295808</v>
      </c>
      <c r="CG283" s="2">
        <f t="shared" si="35"/>
        <v>12114849.481625792</v>
      </c>
      <c r="CH283" s="2">
        <f t="shared" si="36"/>
        <v>84124340.9685826</v>
      </c>
      <c r="CI283" s="2">
        <f t="shared" si="37"/>
        <v>6191902.7538503427</v>
      </c>
      <c r="CJ283" s="2">
        <f t="shared" si="38"/>
        <v>910.725578090515</v>
      </c>
      <c r="CK283" s="2">
        <f t="shared" si="39"/>
        <v>37.156863676726246</v>
      </c>
      <c r="CL283" s="2">
        <f t="shared" si="40"/>
        <v>850.72855581343083</v>
      </c>
      <c r="CM283" s="2">
        <f t="shared" si="41"/>
        <v>642.3669359086648</v>
      </c>
      <c r="CN283" s="2">
        <f t="shared" si="42"/>
        <v>6162177.2629089616</v>
      </c>
    </row>
    <row r="284" spans="1:92" x14ac:dyDescent="0.45">
      <c r="A284" s="2">
        <v>626</v>
      </c>
      <c r="B284" s="2" t="s">
        <v>150</v>
      </c>
      <c r="C284" s="2">
        <v>1</v>
      </c>
      <c r="D284" s="2">
        <v>2038</v>
      </c>
      <c r="E284" s="2">
        <v>2036</v>
      </c>
      <c r="F284" s="2">
        <v>0.16587018159110301</v>
      </c>
      <c r="G284" s="2">
        <v>6.7682706152775197E-3</v>
      </c>
      <c r="H284" s="2">
        <v>0.23135327730428201</v>
      </c>
      <c r="I284" s="2">
        <v>0.59600827048933602</v>
      </c>
      <c r="J284" s="2">
        <v>154.801551373325</v>
      </c>
      <c r="K284" s="2">
        <v>154.801551373325</v>
      </c>
      <c r="L284" s="2">
        <v>120.269401437346</v>
      </c>
      <c r="M284" s="2">
        <v>98.231431386132101</v>
      </c>
      <c r="N284" s="2">
        <v>735451.34116428997</v>
      </c>
      <c r="O284" s="2">
        <v>30009.816433671102</v>
      </c>
      <c r="P284" s="2">
        <v>1320326.80202251</v>
      </c>
      <c r="Q284" s="2">
        <v>4164498.8520623301</v>
      </c>
      <c r="R284" s="2">
        <v>1976.50505717341</v>
      </c>
      <c r="S284" s="2">
        <v>686374172.13710701</v>
      </c>
      <c r="T284" s="2">
        <v>347266.590412213</v>
      </c>
      <c r="U284" s="2">
        <v>60.405999999999999</v>
      </c>
      <c r="V284" s="2">
        <v>60222.113863706698</v>
      </c>
      <c r="W284" s="2">
        <v>1.7374134039678201E-4</v>
      </c>
      <c r="X284" s="2">
        <v>10.968808081111099</v>
      </c>
      <c r="Y284" s="2">
        <v>10.968808081111099</v>
      </c>
      <c r="Z284" s="2">
        <v>3.7965272527129401</v>
      </c>
      <c r="AA284" s="2">
        <v>2.7322561448233</v>
      </c>
      <c r="AB284" s="2">
        <v>13.684985755587601</v>
      </c>
      <c r="AC284" s="2">
        <v>13.684985755587601</v>
      </c>
      <c r="AD284" s="2">
        <v>13.684985755587601</v>
      </c>
      <c r="AE284" s="2">
        <v>13.684985755587601</v>
      </c>
      <c r="AF284" s="2">
        <v>9970613.2507344298</v>
      </c>
      <c r="AG284" s="2">
        <v>406792.92011064902</v>
      </c>
      <c r="AH284" s="2">
        <v>17899895.058574401</v>
      </c>
      <c r="AI284" s="2">
        <v>56458799.757006399</v>
      </c>
      <c r="AJ284" s="2">
        <v>130.14775753662701</v>
      </c>
      <c r="AK284" s="2">
        <v>130.14775753662701</v>
      </c>
      <c r="AL284" s="2">
        <v>102.787888429045</v>
      </c>
      <c r="AM284" s="2">
        <v>81.814189485721201</v>
      </c>
      <c r="AN284" s="2">
        <v>141.11656561773799</v>
      </c>
      <c r="AO284" s="2">
        <v>141.11656561773799</v>
      </c>
      <c r="AP284" s="2">
        <v>106.584415681758</v>
      </c>
      <c r="AQ284" s="2">
        <v>84.546445630544497</v>
      </c>
      <c r="AR284" s="2">
        <v>113849008.571825</v>
      </c>
      <c r="AS284" s="2">
        <v>4645566.1403610203</v>
      </c>
      <c r="AT284" s="2">
        <v>158794914.180933</v>
      </c>
      <c r="AU284" s="2">
        <v>409084683.24398702</v>
      </c>
      <c r="AV284" s="2">
        <v>1.08560894385345</v>
      </c>
      <c r="AW284" s="2">
        <v>1.08560894385345</v>
      </c>
      <c r="AX284" s="2">
        <v>1.03820644678817</v>
      </c>
      <c r="AY284" s="2">
        <v>1.034662476309</v>
      </c>
      <c r="AZ284" s="2">
        <v>1.08560894385345</v>
      </c>
      <c r="BA284" s="2">
        <v>1.08560894385345</v>
      </c>
      <c r="BB284" s="2">
        <v>1.03820644678817</v>
      </c>
      <c r="BC284" s="2">
        <v>1.034662476309</v>
      </c>
      <c r="BD284" s="2">
        <v>1.06616618521748</v>
      </c>
      <c r="BE284" s="2">
        <v>1.06616618521748</v>
      </c>
      <c r="BF284" s="2">
        <v>1.0721867874383999</v>
      </c>
      <c r="BG284" s="2">
        <v>1.0394047716131301</v>
      </c>
      <c r="BH284" s="2">
        <v>0.27568398799999999</v>
      </c>
      <c r="BI284" s="2">
        <v>0.27568398799999999</v>
      </c>
      <c r="BJ284" s="2">
        <v>0.27386289199999903</v>
      </c>
      <c r="BK284" s="2">
        <v>0.60498158099999999</v>
      </c>
      <c r="BL284" s="2">
        <v>0.27568398799999999</v>
      </c>
      <c r="BM284" s="2">
        <v>0.27568398799999999</v>
      </c>
      <c r="BN284" s="2">
        <v>0.27386289199999903</v>
      </c>
      <c r="BO284" s="2">
        <v>0.60498158099999999</v>
      </c>
      <c r="BP284" s="2">
        <v>0.145164612</v>
      </c>
      <c r="BQ284" s="2">
        <v>0.145164612</v>
      </c>
      <c r="BR284" s="2">
        <v>0.152841594</v>
      </c>
      <c r="BS284" s="2">
        <v>0.14127632900000001</v>
      </c>
      <c r="BT284" s="2">
        <v>1</v>
      </c>
      <c r="BU284" s="2">
        <v>1</v>
      </c>
      <c r="BV284" s="2">
        <v>1</v>
      </c>
      <c r="BW284" s="2">
        <v>1</v>
      </c>
      <c r="BX284" s="2">
        <v>13.684985755587601</v>
      </c>
      <c r="BY284" s="2">
        <v>13.684985755587601</v>
      </c>
      <c r="BZ284" s="2">
        <v>13.684985755587601</v>
      </c>
      <c r="CA284" s="2">
        <v>13.684985755587601</v>
      </c>
      <c r="CB284" s="2">
        <v>9970613.2507344298</v>
      </c>
      <c r="CC284" s="2">
        <v>406792.92011064902</v>
      </c>
      <c r="CD284" s="2">
        <v>17899895.058574401</v>
      </c>
      <c r="CE284" s="2">
        <v>56458799.757006399</v>
      </c>
      <c r="CG284" s="2">
        <f t="shared" si="35"/>
        <v>12594712.118861169</v>
      </c>
      <c r="CH284" s="2">
        <f t="shared" si="36"/>
        <v>84736100.986425877</v>
      </c>
      <c r="CI284" s="2">
        <f t="shared" si="37"/>
        <v>6250286.8116828017</v>
      </c>
      <c r="CJ284" s="2">
        <f t="shared" si="38"/>
        <v>919.31417645536249</v>
      </c>
      <c r="CK284" s="2">
        <f t="shared" si="39"/>
        <v>37.512270542088878</v>
      </c>
      <c r="CL284" s="2">
        <f t="shared" si="40"/>
        <v>858.74913952683573</v>
      </c>
      <c r="CM284" s="2">
        <f t="shared" si="41"/>
        <v>648.42333235692183</v>
      </c>
      <c r="CN284" s="2">
        <f t="shared" si="42"/>
        <v>6220276.9952491298</v>
      </c>
    </row>
    <row r="285" spans="1:92" x14ac:dyDescent="0.45">
      <c r="A285" s="2">
        <v>648</v>
      </c>
      <c r="B285" s="2" t="s">
        <v>150</v>
      </c>
      <c r="C285" s="2">
        <v>1</v>
      </c>
      <c r="D285" s="2">
        <v>2039</v>
      </c>
      <c r="E285" s="2">
        <v>2037</v>
      </c>
      <c r="F285" s="2">
        <v>0.16588900516569399</v>
      </c>
      <c r="G285" s="2">
        <v>6.7699661246085801E-3</v>
      </c>
      <c r="H285" s="2">
        <v>0.23136073339395699</v>
      </c>
      <c r="I285" s="2">
        <v>0.59598029531573904</v>
      </c>
      <c r="J285" s="2">
        <v>154.948775903534</v>
      </c>
      <c r="K285" s="2">
        <v>154.948775903534</v>
      </c>
      <c r="L285" s="2">
        <v>120.374254718079</v>
      </c>
      <c r="M285" s="2">
        <v>98.309278189810399</v>
      </c>
      <c r="N285" s="2">
        <v>742384.12787871598</v>
      </c>
      <c r="O285" s="2">
        <v>30296.856576877701</v>
      </c>
      <c r="P285" s="2">
        <v>1332770.1770766501</v>
      </c>
      <c r="Q285" s="2">
        <v>4203747.4678268898</v>
      </c>
      <c r="R285" s="2">
        <v>1981.18451498228</v>
      </c>
      <c r="S285" s="2">
        <v>693424568.73572195</v>
      </c>
      <c r="T285" s="2">
        <v>350005.04167675797</v>
      </c>
      <c r="U285" s="2">
        <v>60.405999999999999</v>
      </c>
      <c r="V285" s="2">
        <v>61109.1924547979</v>
      </c>
      <c r="W285" s="2">
        <v>1.7237126274909201E-4</v>
      </c>
      <c r="X285" s="2">
        <v>11.1418120676068</v>
      </c>
      <c r="Y285" s="2">
        <v>11.1418120676068</v>
      </c>
      <c r="Z285" s="2">
        <v>3.9271599897336502</v>
      </c>
      <c r="AA285" s="2">
        <v>2.8358824047890199</v>
      </c>
      <c r="AB285" s="2">
        <v>13.6592062993002</v>
      </c>
      <c r="AC285" s="2">
        <v>13.6592062993002</v>
      </c>
      <c r="AD285" s="2">
        <v>13.6592062993002</v>
      </c>
      <c r="AE285" s="2">
        <v>13.6592062993002</v>
      </c>
      <c r="AF285" s="2">
        <v>10045681.59206</v>
      </c>
      <c r="AG285" s="2">
        <v>409910.27367164299</v>
      </c>
      <c r="AH285" s="2">
        <v>18034616.1713208</v>
      </c>
      <c r="AI285" s="2">
        <v>56883748.953518301</v>
      </c>
      <c r="AJ285" s="2">
        <v>130.14775753662701</v>
      </c>
      <c r="AK285" s="2">
        <v>130.14775753662701</v>
      </c>
      <c r="AL285" s="2">
        <v>102.787888429045</v>
      </c>
      <c r="AM285" s="2">
        <v>81.814189485721201</v>
      </c>
      <c r="AN285" s="2">
        <v>141.289569604234</v>
      </c>
      <c r="AO285" s="2">
        <v>141.289569604234</v>
      </c>
      <c r="AP285" s="2">
        <v>106.71504841877901</v>
      </c>
      <c r="AQ285" s="2">
        <v>84.650071890510205</v>
      </c>
      <c r="AR285" s="2">
        <v>115031511.86502001</v>
      </c>
      <c r="AS285" s="2">
        <v>4694460.8403121503</v>
      </c>
      <c r="AT285" s="2">
        <v>160431216.77608499</v>
      </c>
      <c r="AU285" s="2">
        <v>413267379.25430399</v>
      </c>
      <c r="AV285" s="2">
        <v>1.0869393083921099</v>
      </c>
      <c r="AW285" s="2">
        <v>1.0869393083921099</v>
      </c>
      <c r="AX285" s="2">
        <v>1.0394784371647701</v>
      </c>
      <c r="AY285" s="2">
        <v>1.03593013882609</v>
      </c>
      <c r="AZ285" s="2">
        <v>1.0869393083921099</v>
      </c>
      <c r="BA285" s="2">
        <v>1.0869393083921099</v>
      </c>
      <c r="BB285" s="2">
        <v>1.0394784371647701</v>
      </c>
      <c r="BC285" s="2">
        <v>1.03593013882609</v>
      </c>
      <c r="BD285" s="2">
        <v>1.0674727235369701</v>
      </c>
      <c r="BE285" s="2">
        <v>1.0674727235369701</v>
      </c>
      <c r="BF285" s="2">
        <v>1.07350040986846</v>
      </c>
      <c r="BG285" s="2">
        <v>1.0406782443631599</v>
      </c>
      <c r="BH285" s="2">
        <v>0.27568398799999999</v>
      </c>
      <c r="BI285" s="2">
        <v>0.27568398799999999</v>
      </c>
      <c r="BJ285" s="2">
        <v>0.27386289199999903</v>
      </c>
      <c r="BK285" s="2">
        <v>0.60498158099999999</v>
      </c>
      <c r="BL285" s="2">
        <v>0.27568398799999999</v>
      </c>
      <c r="BM285" s="2">
        <v>0.27568398799999999</v>
      </c>
      <c r="BN285" s="2">
        <v>0.27386289199999903</v>
      </c>
      <c r="BO285" s="2">
        <v>0.60498158099999999</v>
      </c>
      <c r="BP285" s="2">
        <v>0.145164612</v>
      </c>
      <c r="BQ285" s="2">
        <v>0.145164612</v>
      </c>
      <c r="BR285" s="2">
        <v>0.152841594</v>
      </c>
      <c r="BS285" s="2">
        <v>0.14127632900000001</v>
      </c>
      <c r="BT285" s="2">
        <v>1</v>
      </c>
      <c r="BU285" s="2">
        <v>1</v>
      </c>
      <c r="BV285" s="2">
        <v>1</v>
      </c>
      <c r="BW285" s="2">
        <v>1</v>
      </c>
      <c r="BX285" s="2">
        <v>13.6592062993002</v>
      </c>
      <c r="BY285" s="2">
        <v>13.6592062993002</v>
      </c>
      <c r="BZ285" s="2">
        <v>13.6592062993002</v>
      </c>
      <c r="CA285" s="2">
        <v>13.6592062993002</v>
      </c>
      <c r="CB285" s="2">
        <v>10045681.59206</v>
      </c>
      <c r="CC285" s="2">
        <v>409910.27367164299</v>
      </c>
      <c r="CD285" s="2">
        <v>18034616.1713208</v>
      </c>
      <c r="CE285" s="2">
        <v>56883748.953518301</v>
      </c>
      <c r="CG285" s="2">
        <f t="shared" si="35"/>
        <v>13082807.304349035</v>
      </c>
      <c r="CH285" s="2">
        <f t="shared" si="36"/>
        <v>85373956.990570754</v>
      </c>
      <c r="CI285" s="2">
        <f t="shared" si="37"/>
        <v>6309198.6293591335</v>
      </c>
      <c r="CJ285" s="2">
        <f t="shared" si="38"/>
        <v>927.98015984839503</v>
      </c>
      <c r="CK285" s="2">
        <f t="shared" si="39"/>
        <v>37.871070721097126</v>
      </c>
      <c r="CL285" s="2">
        <f t="shared" si="40"/>
        <v>866.84239159456911</v>
      </c>
      <c r="CM285" s="2">
        <f t="shared" si="41"/>
        <v>654.53444419258699</v>
      </c>
      <c r="CN285" s="2">
        <f t="shared" si="42"/>
        <v>6278901.7727822559</v>
      </c>
    </row>
    <row r="286" spans="1:92" x14ac:dyDescent="0.45">
      <c r="A286" s="2">
        <v>670</v>
      </c>
      <c r="B286" s="2" t="s">
        <v>150</v>
      </c>
      <c r="C286" s="2">
        <v>1</v>
      </c>
      <c r="D286" s="2">
        <v>2040</v>
      </c>
      <c r="E286" s="2">
        <v>2038</v>
      </c>
      <c r="F286" s="2">
        <v>0.16590632796985999</v>
      </c>
      <c r="G286" s="2">
        <v>6.77162362132338E-3</v>
      </c>
      <c r="H286" s="2">
        <v>0.231367632321968</v>
      </c>
      <c r="I286" s="2">
        <v>0.59595441608684696</v>
      </c>
      <c r="J286" s="2">
        <v>155.09939600890601</v>
      </c>
      <c r="K286" s="2">
        <v>155.09939600890601</v>
      </c>
      <c r="L286" s="2">
        <v>120.48247606695099</v>
      </c>
      <c r="M286" s="2">
        <v>98.390467115147501</v>
      </c>
      <c r="N286" s="2">
        <v>749379.61818050104</v>
      </c>
      <c r="O286" s="2">
        <v>30586.637567743899</v>
      </c>
      <c r="P286" s="2">
        <v>1345326.6655216201</v>
      </c>
      <c r="Q286" s="2">
        <v>4243351.9294555597</v>
      </c>
      <c r="R286" s="2">
        <v>1985.92770652697</v>
      </c>
      <c r="S286" s="2">
        <v>700565961.42791605</v>
      </c>
      <c r="T286" s="2">
        <v>352765.08763406897</v>
      </c>
      <c r="U286" s="2">
        <v>60.405999999999999</v>
      </c>
      <c r="V286" s="2">
        <v>62009.337814494298</v>
      </c>
      <c r="W286" s="2">
        <v>1.7101198916655099E-4</v>
      </c>
      <c r="X286" s="2">
        <v>11.314956029018999</v>
      </c>
      <c r="Y286" s="2">
        <v>11.314956029018999</v>
      </c>
      <c r="Z286" s="2">
        <v>4.0579051946457998</v>
      </c>
      <c r="AA286" s="2">
        <v>2.9395951861661902</v>
      </c>
      <c r="AB286" s="2">
        <v>13.636682443260099</v>
      </c>
      <c r="AC286" s="2">
        <v>13.636682443260099</v>
      </c>
      <c r="AD286" s="2">
        <v>13.636682443260099</v>
      </c>
      <c r="AE286" s="2">
        <v>13.636682443260099</v>
      </c>
      <c r="AF286" s="2">
        <v>10123656.6027986</v>
      </c>
      <c r="AG286" s="2">
        <v>413148.61216788</v>
      </c>
      <c r="AH286" s="2">
        <v>18174563.6746419</v>
      </c>
      <c r="AI286" s="2">
        <v>57325169.290414199</v>
      </c>
      <c r="AJ286" s="2">
        <v>130.14775753662701</v>
      </c>
      <c r="AK286" s="2">
        <v>130.14775753662701</v>
      </c>
      <c r="AL286" s="2">
        <v>102.787888429045</v>
      </c>
      <c r="AM286" s="2">
        <v>81.814189485721201</v>
      </c>
      <c r="AN286" s="2">
        <v>141.462713565646</v>
      </c>
      <c r="AO286" s="2">
        <v>141.462713565646</v>
      </c>
      <c r="AP286" s="2">
        <v>106.84579362369099</v>
      </c>
      <c r="AQ286" s="2">
        <v>84.753784671887303</v>
      </c>
      <c r="AR286" s="2">
        <v>116228326.16118</v>
      </c>
      <c r="AS286" s="2">
        <v>4743969.0127004096</v>
      </c>
      <c r="AT286" s="2">
        <v>162088287.78094</v>
      </c>
      <c r="AU286" s="2">
        <v>417505378.473095</v>
      </c>
      <c r="AV286" s="2">
        <v>1.08827079906337</v>
      </c>
      <c r="AW286" s="2">
        <v>1.08827079906337</v>
      </c>
      <c r="AX286" s="2">
        <v>1.0407515642929399</v>
      </c>
      <c r="AY286" s="2">
        <v>1.0371989041948699</v>
      </c>
      <c r="AZ286" s="2">
        <v>1.08827079906337</v>
      </c>
      <c r="BA286" s="2">
        <v>1.08827079906337</v>
      </c>
      <c r="BB286" s="2">
        <v>1.0407515642929399</v>
      </c>
      <c r="BC286" s="2">
        <v>1.0371989041948699</v>
      </c>
      <c r="BD286" s="2">
        <v>1.0687803678205501</v>
      </c>
      <c r="BE286" s="2">
        <v>1.0687803678205501</v>
      </c>
      <c r="BF286" s="2">
        <v>1.0748152062558101</v>
      </c>
      <c r="BG286" s="2">
        <v>1.0419528250197301</v>
      </c>
      <c r="BH286" s="2">
        <v>0.27568398799999999</v>
      </c>
      <c r="BI286" s="2">
        <v>0.27568398799999999</v>
      </c>
      <c r="BJ286" s="2">
        <v>0.27386289199999903</v>
      </c>
      <c r="BK286" s="2">
        <v>0.60498158099999999</v>
      </c>
      <c r="BL286" s="2">
        <v>0.27568398799999999</v>
      </c>
      <c r="BM286" s="2">
        <v>0.27568398799999999</v>
      </c>
      <c r="BN286" s="2">
        <v>0.27386289199999903</v>
      </c>
      <c r="BO286" s="2">
        <v>0.60498158099999999</v>
      </c>
      <c r="BP286" s="2">
        <v>0.145164612</v>
      </c>
      <c r="BQ286" s="2">
        <v>0.145164612</v>
      </c>
      <c r="BR286" s="2">
        <v>0.152841594</v>
      </c>
      <c r="BS286" s="2">
        <v>0.14127632900000001</v>
      </c>
      <c r="BT286" s="2">
        <v>1</v>
      </c>
      <c r="BU286" s="2">
        <v>1</v>
      </c>
      <c r="BV286" s="2">
        <v>1</v>
      </c>
      <c r="BW286" s="2">
        <v>1</v>
      </c>
      <c r="BX286" s="2">
        <v>13.636682443260099</v>
      </c>
      <c r="BY286" s="2">
        <v>13.636682443260099</v>
      </c>
      <c r="BZ286" s="2">
        <v>13.636682443260099</v>
      </c>
      <c r="CA286" s="2">
        <v>13.636682443260099</v>
      </c>
      <c r="CB286" s="2">
        <v>10123656.6027986</v>
      </c>
      <c r="CC286" s="2">
        <v>413148.61216788</v>
      </c>
      <c r="CD286" s="2">
        <v>18174563.6746419</v>
      </c>
      <c r="CE286" s="2">
        <v>57325169.290414199</v>
      </c>
      <c r="CG286" s="2">
        <f t="shared" si="35"/>
        <v>13579263.847058168</v>
      </c>
      <c r="CH286" s="2">
        <f t="shared" si="36"/>
        <v>86036538.180022582</v>
      </c>
      <c r="CI286" s="2">
        <f t="shared" si="37"/>
        <v>6368644.8507254245</v>
      </c>
      <c r="CJ286" s="2">
        <f t="shared" si="38"/>
        <v>936.72452272562634</v>
      </c>
      <c r="CK286" s="2">
        <f t="shared" si="39"/>
        <v>38.233296959679876</v>
      </c>
      <c r="CL286" s="2">
        <f t="shared" si="40"/>
        <v>875.00921334739519</v>
      </c>
      <c r="CM286" s="2">
        <f t="shared" si="41"/>
        <v>660.70096215734679</v>
      </c>
      <c r="CN286" s="2">
        <f t="shared" si="42"/>
        <v>6338058.2131576808</v>
      </c>
    </row>
    <row r="287" spans="1:92" x14ac:dyDescent="0.45">
      <c r="A287" s="2">
        <v>692</v>
      </c>
      <c r="B287" s="2" t="s">
        <v>150</v>
      </c>
      <c r="C287" s="2">
        <v>1</v>
      </c>
      <c r="D287" s="2">
        <v>2041</v>
      </c>
      <c r="E287" s="2">
        <v>2039</v>
      </c>
      <c r="F287" s="2">
        <v>0.16592228935676001</v>
      </c>
      <c r="G287" s="2">
        <v>6.7732466161646602E-3</v>
      </c>
      <c r="H287" s="2">
        <v>0.23137402582736999</v>
      </c>
      <c r="I287" s="2">
        <v>0.59593043819970404</v>
      </c>
      <c r="J287" s="2">
        <v>155.253116127878</v>
      </c>
      <c r="K287" s="2">
        <v>155.253116127878</v>
      </c>
      <c r="L287" s="2">
        <v>120.59376771008399</v>
      </c>
      <c r="M287" s="2">
        <v>98.474699719369198</v>
      </c>
      <c r="N287" s="2">
        <v>756438.60310539999</v>
      </c>
      <c r="O287" s="2">
        <v>30879.185844666699</v>
      </c>
      <c r="P287" s="2">
        <v>1357997.6473270501</v>
      </c>
      <c r="Q287" s="2">
        <v>4283316.6513253301</v>
      </c>
      <c r="R287" s="2">
        <v>1990.7301029226001</v>
      </c>
      <c r="S287" s="2">
        <v>707797913.99224603</v>
      </c>
      <c r="T287" s="2">
        <v>355546.89857410803</v>
      </c>
      <c r="U287" s="2">
        <v>60.405999999999999</v>
      </c>
      <c r="V287" s="2">
        <v>62922.742417784502</v>
      </c>
      <c r="W287" s="2">
        <v>1.6966343445119699E-4</v>
      </c>
      <c r="X287" s="2">
        <v>11.488246554064601</v>
      </c>
      <c r="Y287" s="2">
        <v>11.488246554064601</v>
      </c>
      <c r="Z287" s="2">
        <v>4.1887672438524799</v>
      </c>
      <c r="AA287" s="2">
        <v>3.0433981964610699</v>
      </c>
      <c r="AB287" s="2">
        <v>13.617112037186899</v>
      </c>
      <c r="AC287" s="2">
        <v>13.617112037186899</v>
      </c>
      <c r="AD287" s="2">
        <v>13.617112037186899</v>
      </c>
      <c r="AE287" s="2">
        <v>13.617112037186899</v>
      </c>
      <c r="AF287" s="2">
        <v>10204386.2191482</v>
      </c>
      <c r="AG287" s="2">
        <v>416501.67060080002</v>
      </c>
      <c r="AH287" s="2">
        <v>18319463.931023002</v>
      </c>
      <c r="AI287" s="2">
        <v>57782198.636609703</v>
      </c>
      <c r="AJ287" s="2">
        <v>130.14775753662701</v>
      </c>
      <c r="AK287" s="2">
        <v>130.14775753662701</v>
      </c>
      <c r="AL287" s="2">
        <v>102.787888429045</v>
      </c>
      <c r="AM287" s="2">
        <v>81.814189485721201</v>
      </c>
      <c r="AN287" s="2">
        <v>141.63600409069099</v>
      </c>
      <c r="AO287" s="2">
        <v>141.63600409069099</v>
      </c>
      <c r="AP287" s="2">
        <v>106.976655672897</v>
      </c>
      <c r="AQ287" s="2">
        <v>84.857587682182199</v>
      </c>
      <c r="AR287" s="2">
        <v>117439450.29153299</v>
      </c>
      <c r="AS287" s="2">
        <v>4794089.8258763896</v>
      </c>
      <c r="AT287" s="2">
        <v>163766052.8326</v>
      </c>
      <c r="AU287" s="2">
        <v>421798321.04223597</v>
      </c>
      <c r="AV287" s="2">
        <v>1.0896034631860601</v>
      </c>
      <c r="AW287" s="2">
        <v>1.0896034631860601</v>
      </c>
      <c r="AX287" s="2">
        <v>1.0420258679854999</v>
      </c>
      <c r="AY287" s="2">
        <v>1.03846881478312</v>
      </c>
      <c r="AZ287" s="2">
        <v>1.0896034631860601</v>
      </c>
      <c r="BA287" s="2">
        <v>1.0896034631860601</v>
      </c>
      <c r="BB287" s="2">
        <v>1.0420258679854999</v>
      </c>
      <c r="BC287" s="2">
        <v>1.03846881478312</v>
      </c>
      <c r="BD287" s="2">
        <v>1.07008916453958</v>
      </c>
      <c r="BE287" s="2">
        <v>1.07008916453958</v>
      </c>
      <c r="BF287" s="2">
        <v>1.07613121771631</v>
      </c>
      <c r="BG287" s="2">
        <v>1.0432285561447701</v>
      </c>
      <c r="BH287" s="2">
        <v>0.27568398799999999</v>
      </c>
      <c r="BI287" s="2">
        <v>0.27568398799999999</v>
      </c>
      <c r="BJ287" s="2">
        <v>0.27386289199999903</v>
      </c>
      <c r="BK287" s="2">
        <v>0.60498158099999999</v>
      </c>
      <c r="BL287" s="2">
        <v>0.27568398799999999</v>
      </c>
      <c r="BM287" s="2">
        <v>0.27568398799999999</v>
      </c>
      <c r="BN287" s="2">
        <v>0.27386289199999903</v>
      </c>
      <c r="BO287" s="2">
        <v>0.60498158099999999</v>
      </c>
      <c r="BP287" s="2">
        <v>0.145164612</v>
      </c>
      <c r="BQ287" s="2">
        <v>0.145164612</v>
      </c>
      <c r="BR287" s="2">
        <v>0.152841594</v>
      </c>
      <c r="BS287" s="2">
        <v>0.14127632900000001</v>
      </c>
      <c r="BT287" s="2">
        <v>1</v>
      </c>
      <c r="BU287" s="2">
        <v>1</v>
      </c>
      <c r="BV287" s="2">
        <v>1</v>
      </c>
      <c r="BW287" s="2">
        <v>1</v>
      </c>
      <c r="BX287" s="2">
        <v>13.617112037186899</v>
      </c>
      <c r="BY287" s="2">
        <v>13.617112037186899</v>
      </c>
      <c r="BZ287" s="2">
        <v>13.617112037186899</v>
      </c>
      <c r="CA287" s="2">
        <v>13.617112037186899</v>
      </c>
      <c r="CB287" s="2">
        <v>10204386.2191482</v>
      </c>
      <c r="CC287" s="2">
        <v>416501.67060080002</v>
      </c>
      <c r="CD287" s="2">
        <v>18319463.931023002</v>
      </c>
      <c r="CE287" s="2">
        <v>57782198.636609703</v>
      </c>
      <c r="CG287" s="2">
        <f t="shared" si="35"/>
        <v>14084211.82605679</v>
      </c>
      <c r="CH287" s="2">
        <f t="shared" si="36"/>
        <v>86722550.457381696</v>
      </c>
      <c r="CI287" s="2">
        <f t="shared" si="37"/>
        <v>6428632.0876024468</v>
      </c>
      <c r="CJ287" s="2">
        <f t="shared" si="38"/>
        <v>945.54825388175004</v>
      </c>
      <c r="CK287" s="2">
        <f t="shared" si="39"/>
        <v>38.598982305833374</v>
      </c>
      <c r="CL287" s="2">
        <f t="shared" si="40"/>
        <v>883.25050232653666</v>
      </c>
      <c r="CM287" s="2">
        <f t="shared" si="41"/>
        <v>666.92357358121137</v>
      </c>
      <c r="CN287" s="2">
        <f t="shared" si="42"/>
        <v>6397752.9017577805</v>
      </c>
    </row>
    <row r="288" spans="1:92" x14ac:dyDescent="0.45">
      <c r="A288" s="2">
        <v>714</v>
      </c>
      <c r="B288" s="2" t="s">
        <v>150</v>
      </c>
      <c r="C288" s="2">
        <v>1</v>
      </c>
      <c r="D288" s="2">
        <v>2042</v>
      </c>
      <c r="E288" s="2">
        <v>2040</v>
      </c>
      <c r="F288" s="2">
        <v>0.165937019029156</v>
      </c>
      <c r="G288" s="2">
        <v>6.77483838039204E-3</v>
      </c>
      <c r="H288" s="2">
        <v>0.231379962068711</v>
      </c>
      <c r="I288" s="2">
        <v>0.59590818052173999</v>
      </c>
      <c r="J288" s="2">
        <v>155.40966137371299</v>
      </c>
      <c r="K288" s="2">
        <v>155.40966137371299</v>
      </c>
      <c r="L288" s="2">
        <v>120.707852694577</v>
      </c>
      <c r="M288" s="2">
        <v>98.561698423583195</v>
      </c>
      <c r="N288" s="2">
        <v>763561.86972844705</v>
      </c>
      <c r="O288" s="2">
        <v>31174.5280896679</v>
      </c>
      <c r="P288" s="2">
        <v>1370784.49754106</v>
      </c>
      <c r="Q288" s="2">
        <v>4323646.02891987</v>
      </c>
      <c r="R288" s="2">
        <v>1995.5874822265</v>
      </c>
      <c r="S288" s="2">
        <v>715120063.66419899</v>
      </c>
      <c r="T288" s="2">
        <v>358350.646129695</v>
      </c>
      <c r="U288" s="2">
        <v>60.405999999999999</v>
      </c>
      <c r="V288" s="2">
        <v>63849.601574835797</v>
      </c>
      <c r="W288" s="2">
        <v>1.68325514076915E-4</v>
      </c>
      <c r="X288" s="2">
        <v>11.661689801182099</v>
      </c>
      <c r="Y288" s="2">
        <v>11.661689801182099</v>
      </c>
      <c r="Z288" s="2">
        <v>4.3197502296275596</v>
      </c>
      <c r="AA288" s="2">
        <v>3.1472949019577801</v>
      </c>
      <c r="AB288" s="2">
        <v>13.6002140359042</v>
      </c>
      <c r="AC288" s="2">
        <v>13.6002140359042</v>
      </c>
      <c r="AD288" s="2">
        <v>13.6002140359042</v>
      </c>
      <c r="AE288" s="2">
        <v>13.6002140359042</v>
      </c>
      <c r="AF288" s="2">
        <v>10287726.9072538</v>
      </c>
      <c r="AG288" s="2">
        <v>419963.53674193198</v>
      </c>
      <c r="AH288" s="2">
        <v>18469058.663902301</v>
      </c>
      <c r="AI288" s="2">
        <v>58254023.241577201</v>
      </c>
      <c r="AJ288" s="2">
        <v>130.14775753662701</v>
      </c>
      <c r="AK288" s="2">
        <v>130.14775753662701</v>
      </c>
      <c r="AL288" s="2">
        <v>102.787888429045</v>
      </c>
      <c r="AM288" s="2">
        <v>81.814189485721201</v>
      </c>
      <c r="AN288" s="2">
        <v>141.80944733780899</v>
      </c>
      <c r="AO288" s="2">
        <v>141.80944733780899</v>
      </c>
      <c r="AP288" s="2">
        <v>107.107638658673</v>
      </c>
      <c r="AQ288" s="2">
        <v>84.961484387678993</v>
      </c>
      <c r="AR288" s="2">
        <v>118664891.612377</v>
      </c>
      <c r="AS288" s="2">
        <v>4844822.8539006095</v>
      </c>
      <c r="AT288" s="2">
        <v>165464453.20519701</v>
      </c>
      <c r="AU288" s="2">
        <v>426145895.992724</v>
      </c>
      <c r="AV288" s="2">
        <v>1.0909373449756401</v>
      </c>
      <c r="AW288" s="2">
        <v>1.0909373449756401</v>
      </c>
      <c r="AX288" s="2">
        <v>1.04330138546044</v>
      </c>
      <c r="AY288" s="2">
        <v>1.0397399101904701</v>
      </c>
      <c r="AZ288" s="2">
        <v>1.0909373449756401</v>
      </c>
      <c r="BA288" s="2">
        <v>1.0909373449756401</v>
      </c>
      <c r="BB288" s="2">
        <v>1.04330138546044</v>
      </c>
      <c r="BC288" s="2">
        <v>1.0397399101904701</v>
      </c>
      <c r="BD288" s="2">
        <v>1.07139915711764</v>
      </c>
      <c r="BE288" s="2">
        <v>1.07139915711764</v>
      </c>
      <c r="BF288" s="2">
        <v>1.0774484826861199</v>
      </c>
      <c r="BG288" s="2">
        <v>1.04450547751945</v>
      </c>
      <c r="BH288" s="2">
        <v>0.27568398799999999</v>
      </c>
      <c r="BI288" s="2">
        <v>0.27568398799999999</v>
      </c>
      <c r="BJ288" s="2">
        <v>0.27386289199999903</v>
      </c>
      <c r="BK288" s="2">
        <v>0.60498158099999999</v>
      </c>
      <c r="BL288" s="2">
        <v>0.27568398799999999</v>
      </c>
      <c r="BM288" s="2">
        <v>0.27568398799999999</v>
      </c>
      <c r="BN288" s="2">
        <v>0.27386289199999903</v>
      </c>
      <c r="BO288" s="2">
        <v>0.60498158099999999</v>
      </c>
      <c r="BP288" s="2">
        <v>0.145164612</v>
      </c>
      <c r="BQ288" s="2">
        <v>0.145164612</v>
      </c>
      <c r="BR288" s="2">
        <v>0.152841594</v>
      </c>
      <c r="BS288" s="2">
        <v>0.14127632900000001</v>
      </c>
      <c r="BT288" s="2">
        <v>1</v>
      </c>
      <c r="BU288" s="2">
        <v>1</v>
      </c>
      <c r="BV288" s="2">
        <v>1</v>
      </c>
      <c r="BW288" s="2">
        <v>1</v>
      </c>
      <c r="BX288" s="2">
        <v>13.6002140359042</v>
      </c>
      <c r="BY288" s="2">
        <v>13.6002140359042</v>
      </c>
      <c r="BZ288" s="2">
        <v>13.6002140359042</v>
      </c>
      <c r="CA288" s="2">
        <v>13.6002140359042</v>
      </c>
      <c r="CB288" s="2">
        <v>10287726.9072538</v>
      </c>
      <c r="CC288" s="2">
        <v>419963.53674193198</v>
      </c>
      <c r="CD288" s="2">
        <v>18469058.663902301</v>
      </c>
      <c r="CE288" s="2">
        <v>58254023.241577201</v>
      </c>
      <c r="CG288" s="2">
        <f t="shared" si="35"/>
        <v>14597782.618709095</v>
      </c>
      <c r="CH288" s="2">
        <f t="shared" si="36"/>
        <v>87430772.349475235</v>
      </c>
      <c r="CI288" s="2">
        <f t="shared" si="37"/>
        <v>6489166.9242790453</v>
      </c>
      <c r="CJ288" s="2">
        <f t="shared" si="38"/>
        <v>954.45233716055884</v>
      </c>
      <c r="CK288" s="2">
        <f t="shared" si="39"/>
        <v>38.968160112084874</v>
      </c>
      <c r="CL288" s="2">
        <f t="shared" si="40"/>
        <v>891.56715287223415</v>
      </c>
      <c r="CM288" s="2">
        <f t="shared" si="41"/>
        <v>673.20296285245149</v>
      </c>
      <c r="CN288" s="2">
        <f t="shared" si="42"/>
        <v>6457992.3961893767</v>
      </c>
    </row>
    <row r="289" spans="1:92" x14ac:dyDescent="0.45">
      <c r="A289" s="2">
        <v>736</v>
      </c>
      <c r="B289" s="2" t="s">
        <v>150</v>
      </c>
      <c r="C289" s="2">
        <v>1</v>
      </c>
      <c r="D289" s="2">
        <v>2043</v>
      </c>
      <c r="E289" s="2">
        <v>2041</v>
      </c>
      <c r="F289" s="2">
        <v>0.165950637628796</v>
      </c>
      <c r="G289" s="2">
        <v>6.77640195993517E-3</v>
      </c>
      <c r="H289" s="2">
        <v>0.23138548584233501</v>
      </c>
      <c r="I289" s="2">
        <v>0.59588747456893199</v>
      </c>
      <c r="J289" s="2">
        <v>155.56877617454401</v>
      </c>
      <c r="K289" s="2">
        <v>155.56877617454401</v>
      </c>
      <c r="L289" s="2">
        <v>120.82447351957801</v>
      </c>
      <c r="M289" s="2">
        <v>98.651205141191895</v>
      </c>
      <c r="N289" s="2">
        <v>770750.20172655198</v>
      </c>
      <c r="O289" s="2">
        <v>31472.6912305273</v>
      </c>
      <c r="P289" s="2">
        <v>1383688.5871861801</v>
      </c>
      <c r="Q289" s="2">
        <v>4364344.4418200003</v>
      </c>
      <c r="R289" s="2">
        <v>2000.4959098926099</v>
      </c>
      <c r="S289" s="2">
        <v>722532117.57516098</v>
      </c>
      <c r="T289" s="2">
        <v>361176.5032871</v>
      </c>
      <c r="U289" s="2">
        <v>60.405999999999999</v>
      </c>
      <c r="V289" s="2">
        <v>64790.113472756297</v>
      </c>
      <c r="W289" s="2">
        <v>1.6699814418414299E-4</v>
      </c>
      <c r="X289" s="2">
        <v>11.835291524914799</v>
      </c>
      <c r="Y289" s="2">
        <v>11.835291524914799</v>
      </c>
      <c r="Z289" s="2">
        <v>4.45085797753128</v>
      </c>
      <c r="AA289" s="2">
        <v>3.2512885424686702</v>
      </c>
      <c r="AB289" s="2">
        <v>13.585727113001999</v>
      </c>
      <c r="AC289" s="2">
        <v>13.585727113001999</v>
      </c>
      <c r="AD289" s="2">
        <v>13.585727113001999</v>
      </c>
      <c r="AE289" s="2">
        <v>13.585727113001999</v>
      </c>
      <c r="AF289" s="2">
        <v>10373543.196024301</v>
      </c>
      <c r="AG289" s="2">
        <v>423528.63150284602</v>
      </c>
      <c r="AH289" s="2">
        <v>18623104.114326499</v>
      </c>
      <c r="AI289" s="2">
        <v>58739875.082120404</v>
      </c>
      <c r="AJ289" s="2">
        <v>130.14775753662701</v>
      </c>
      <c r="AK289" s="2">
        <v>130.14775753662701</v>
      </c>
      <c r="AL289" s="2">
        <v>102.787888429045</v>
      </c>
      <c r="AM289" s="2">
        <v>81.814189485721201</v>
      </c>
      <c r="AN289" s="2">
        <v>141.98304906154101</v>
      </c>
      <c r="AO289" s="2">
        <v>141.98304906154101</v>
      </c>
      <c r="AP289" s="2">
        <v>107.238746406576</v>
      </c>
      <c r="AQ289" s="2">
        <v>85.065478028189801</v>
      </c>
      <c r="AR289" s="2">
        <v>119904665.618882</v>
      </c>
      <c r="AS289" s="2">
        <v>4896168.0576524399</v>
      </c>
      <c r="AT289" s="2">
        <v>167183445.06182</v>
      </c>
      <c r="AU289" s="2">
        <v>430547838.836806</v>
      </c>
      <c r="AV289" s="2">
        <v>1.09227248573848</v>
      </c>
      <c r="AW289" s="2">
        <v>1.09227248573848</v>
      </c>
      <c r="AX289" s="2">
        <v>1.0445781515033701</v>
      </c>
      <c r="AY289" s="2">
        <v>1.0410122274212901</v>
      </c>
      <c r="AZ289" s="2">
        <v>1.09227248573848</v>
      </c>
      <c r="BA289" s="2">
        <v>1.09227248573848</v>
      </c>
      <c r="BB289" s="2">
        <v>1.0445781515033701</v>
      </c>
      <c r="BC289" s="2">
        <v>1.0410122274212901</v>
      </c>
      <c r="BD289" s="2">
        <v>1.0727103861213301</v>
      </c>
      <c r="BE289" s="2">
        <v>1.0727103861213301</v>
      </c>
      <c r="BF289" s="2">
        <v>1.0787670370893501</v>
      </c>
      <c r="BG289" s="2">
        <v>1.04578362631773</v>
      </c>
      <c r="BH289" s="2">
        <v>0.27568398799999999</v>
      </c>
      <c r="BI289" s="2">
        <v>0.27568398799999999</v>
      </c>
      <c r="BJ289" s="2">
        <v>0.27386289199999903</v>
      </c>
      <c r="BK289" s="2">
        <v>0.60498158099999999</v>
      </c>
      <c r="BL289" s="2">
        <v>0.27568398799999999</v>
      </c>
      <c r="BM289" s="2">
        <v>0.27568398799999999</v>
      </c>
      <c r="BN289" s="2">
        <v>0.27386289199999903</v>
      </c>
      <c r="BO289" s="2">
        <v>0.60498158099999999</v>
      </c>
      <c r="BP289" s="2">
        <v>0.145164612</v>
      </c>
      <c r="BQ289" s="2">
        <v>0.145164612</v>
      </c>
      <c r="BR289" s="2">
        <v>0.152841594</v>
      </c>
      <c r="BS289" s="2">
        <v>0.14127632900000001</v>
      </c>
      <c r="BT289" s="2">
        <v>1</v>
      </c>
      <c r="BU289" s="2">
        <v>1</v>
      </c>
      <c r="BV289" s="2">
        <v>1</v>
      </c>
      <c r="BW289" s="2">
        <v>1</v>
      </c>
      <c r="BX289" s="2">
        <v>13.585727113001999</v>
      </c>
      <c r="BY289" s="2">
        <v>13.585727113001999</v>
      </c>
      <c r="BZ289" s="2">
        <v>13.585727113001999</v>
      </c>
      <c r="CA289" s="2">
        <v>13.585727113001999</v>
      </c>
      <c r="CB289" s="2">
        <v>10373543.196024301</v>
      </c>
      <c r="CC289" s="2">
        <v>423528.63150284602</v>
      </c>
      <c r="CD289" s="2">
        <v>18623104.114326499</v>
      </c>
      <c r="CE289" s="2">
        <v>58739875.082120404</v>
      </c>
      <c r="CG289" s="2">
        <f t="shared" si="35"/>
        <v>15120108.930305978</v>
      </c>
      <c r="CH289" s="2">
        <f t="shared" si="36"/>
        <v>88160051.023974046</v>
      </c>
      <c r="CI289" s="2">
        <f t="shared" si="37"/>
        <v>6550255.9219632596</v>
      </c>
      <c r="CJ289" s="2">
        <f t="shared" si="38"/>
        <v>963.43775215818994</v>
      </c>
      <c r="CK289" s="2">
        <f t="shared" si="39"/>
        <v>39.340864038159125</v>
      </c>
      <c r="CL289" s="2">
        <f t="shared" si="40"/>
        <v>899.96005670645854</v>
      </c>
      <c r="CM289" s="2">
        <f t="shared" si="41"/>
        <v>679.53981188322314</v>
      </c>
      <c r="CN289" s="2">
        <f t="shared" si="42"/>
        <v>6518783.2307327325</v>
      </c>
    </row>
    <row r="290" spans="1:92" x14ac:dyDescent="0.45">
      <c r="A290" s="2">
        <v>758</v>
      </c>
      <c r="B290" s="2" t="s">
        <v>150</v>
      </c>
      <c r="C290" s="2">
        <v>1</v>
      </c>
      <c r="D290" s="2">
        <v>2044</v>
      </c>
      <c r="E290" s="2">
        <v>2042</v>
      </c>
      <c r="F290" s="2">
        <v>0.16596325728682501</v>
      </c>
      <c r="G290" s="2">
        <v>6.7779401886758602E-3</v>
      </c>
      <c r="H290" s="2">
        <v>0.231390638786205</v>
      </c>
      <c r="I290" s="2">
        <v>0.59586816373829299</v>
      </c>
      <c r="J290" s="2">
        <v>155.73022302208699</v>
      </c>
      <c r="K290" s="2">
        <v>155.73022302208699</v>
      </c>
      <c r="L290" s="2">
        <v>120.94339087641301</v>
      </c>
      <c r="M290" s="2">
        <v>98.742980015464596</v>
      </c>
      <c r="N290" s="2">
        <v>778004.37990254804</v>
      </c>
      <c r="O290" s="2">
        <v>31773.7024430282</v>
      </c>
      <c r="P290" s="2">
        <v>1396711.2840946999</v>
      </c>
      <c r="Q290" s="2">
        <v>4405416.2564916303</v>
      </c>
      <c r="R290" s="2">
        <v>2005.4517207763299</v>
      </c>
      <c r="S290" s="2">
        <v>730033849.51039398</v>
      </c>
      <c r="T290" s="2">
        <v>364024.64439671999</v>
      </c>
      <c r="U290" s="2">
        <v>60.405999999999999</v>
      </c>
      <c r="V290" s="2">
        <v>65744.479217972796</v>
      </c>
      <c r="W290" s="2">
        <v>1.6568124157460899E-4</v>
      </c>
      <c r="X290" s="2">
        <v>12.009057101194299</v>
      </c>
      <c r="Y290" s="2">
        <v>12.009057101194299</v>
      </c>
      <c r="Z290" s="2">
        <v>4.5820940631016702</v>
      </c>
      <c r="AA290" s="2">
        <v>3.3553821454772601</v>
      </c>
      <c r="AB290" s="2">
        <v>13.5734083842661</v>
      </c>
      <c r="AC290" s="2">
        <v>13.5734083842661</v>
      </c>
      <c r="AD290" s="2">
        <v>13.5734083842661</v>
      </c>
      <c r="AE290" s="2">
        <v>13.5734083842661</v>
      </c>
      <c r="AF290" s="2">
        <v>10461707.250290001</v>
      </c>
      <c r="AG290" s="2">
        <v>427191.69102385902</v>
      </c>
      <c r="AH290" s="2">
        <v>18781370.270526301</v>
      </c>
      <c r="AI290" s="2">
        <v>59239029.438424997</v>
      </c>
      <c r="AJ290" s="2">
        <v>130.14775753662701</v>
      </c>
      <c r="AK290" s="2">
        <v>130.14775753662701</v>
      </c>
      <c r="AL290" s="2">
        <v>102.787888429045</v>
      </c>
      <c r="AM290" s="2">
        <v>81.814189485721201</v>
      </c>
      <c r="AN290" s="2">
        <v>142.15681463782099</v>
      </c>
      <c r="AO290" s="2">
        <v>142.15681463782099</v>
      </c>
      <c r="AP290" s="2">
        <v>107.369982492147</v>
      </c>
      <c r="AQ290" s="2">
        <v>85.169571631198394</v>
      </c>
      <c r="AR290" s="2">
        <v>121158795.594384</v>
      </c>
      <c r="AS290" s="2">
        <v>4948125.7676902404</v>
      </c>
      <c r="AT290" s="2">
        <v>168922998.77376199</v>
      </c>
      <c r="AU290" s="2">
        <v>435003929.37455601</v>
      </c>
      <c r="AV290" s="2">
        <v>1.09360892405192</v>
      </c>
      <c r="AW290" s="2">
        <v>1.09360892405192</v>
      </c>
      <c r="AX290" s="2">
        <v>1.04585619861797</v>
      </c>
      <c r="AY290" s="2">
        <v>1.04228580104498</v>
      </c>
      <c r="AZ290" s="2">
        <v>1.09360892405192</v>
      </c>
      <c r="BA290" s="2">
        <v>1.09360892405192</v>
      </c>
      <c r="BB290" s="2">
        <v>1.04585619861797</v>
      </c>
      <c r="BC290" s="2">
        <v>1.04228580104498</v>
      </c>
      <c r="BD290" s="2">
        <v>1.07402288943708</v>
      </c>
      <c r="BE290" s="2">
        <v>1.07402288943708</v>
      </c>
      <c r="BF290" s="2">
        <v>1.0800869144935401</v>
      </c>
      <c r="BG290" s="2">
        <v>1.0470630372674601</v>
      </c>
      <c r="BH290" s="2">
        <v>0.27568398799999999</v>
      </c>
      <c r="BI290" s="2">
        <v>0.27568398799999999</v>
      </c>
      <c r="BJ290" s="2">
        <v>0.27386289199999903</v>
      </c>
      <c r="BK290" s="2">
        <v>0.60498158099999999</v>
      </c>
      <c r="BL290" s="2">
        <v>0.27568398799999999</v>
      </c>
      <c r="BM290" s="2">
        <v>0.27568398799999999</v>
      </c>
      <c r="BN290" s="2">
        <v>0.27386289199999903</v>
      </c>
      <c r="BO290" s="2">
        <v>0.60498158099999999</v>
      </c>
      <c r="BP290" s="2">
        <v>0.145164612</v>
      </c>
      <c r="BQ290" s="2">
        <v>0.145164612</v>
      </c>
      <c r="BR290" s="2">
        <v>0.152841594</v>
      </c>
      <c r="BS290" s="2">
        <v>0.14127632900000001</v>
      </c>
      <c r="BT290" s="2">
        <v>1</v>
      </c>
      <c r="BU290" s="2">
        <v>1</v>
      </c>
      <c r="BV290" s="2">
        <v>1</v>
      </c>
      <c r="BW290" s="2">
        <v>1</v>
      </c>
      <c r="BX290" s="2">
        <v>13.5734083842661</v>
      </c>
      <c r="BY290" s="2">
        <v>13.5734083842661</v>
      </c>
      <c r="BZ290" s="2">
        <v>13.5734083842661</v>
      </c>
      <c r="CA290" s="2">
        <v>13.5734083842661</v>
      </c>
      <c r="CB290" s="2">
        <v>10461707.250290001</v>
      </c>
      <c r="CC290" s="2">
        <v>427191.69102385902</v>
      </c>
      <c r="CD290" s="2">
        <v>18781370.270526301</v>
      </c>
      <c r="CE290" s="2">
        <v>59239029.438424997</v>
      </c>
      <c r="CG290" s="2">
        <f t="shared" si="35"/>
        <v>15651324.822805094</v>
      </c>
      <c r="CH290" s="2">
        <f t="shared" si="36"/>
        <v>88909298.650265157</v>
      </c>
      <c r="CI290" s="2">
        <f t="shared" si="37"/>
        <v>6611905.622931907</v>
      </c>
      <c r="CJ290" s="2">
        <f t="shared" si="38"/>
        <v>972.50547487818505</v>
      </c>
      <c r="CK290" s="2">
        <f t="shared" si="39"/>
        <v>39.717128053785252</v>
      </c>
      <c r="CL290" s="2">
        <f t="shared" si="40"/>
        <v>908.4301034762276</v>
      </c>
      <c r="CM290" s="2">
        <f t="shared" si="41"/>
        <v>685.93480054365591</v>
      </c>
      <c r="CN290" s="2">
        <f t="shared" si="42"/>
        <v>6580131.9204888782</v>
      </c>
    </row>
    <row r="291" spans="1:92" x14ac:dyDescent="0.45">
      <c r="A291" s="2">
        <v>780</v>
      </c>
      <c r="B291" s="2" t="s">
        <v>150</v>
      </c>
      <c r="C291" s="2">
        <v>1</v>
      </c>
      <c r="D291" s="2">
        <v>2045</v>
      </c>
      <c r="E291" s="2">
        <v>2043</v>
      </c>
      <c r="F291" s="2">
        <v>0.16597498215228601</v>
      </c>
      <c r="G291" s="2">
        <v>6.7794557012649803E-3</v>
      </c>
      <c r="H291" s="2">
        <v>0.23139545957577201</v>
      </c>
      <c r="I291" s="2">
        <v>0.59585010257067605</v>
      </c>
      <c r="J291" s="2">
        <v>155.89378128605699</v>
      </c>
      <c r="K291" s="2">
        <v>155.89378128605699</v>
      </c>
      <c r="L291" s="2">
        <v>121.064382455025</v>
      </c>
      <c r="M291" s="2">
        <v>98.836800223627407</v>
      </c>
      <c r="N291" s="2">
        <v>785325.18270117603</v>
      </c>
      <c r="O291" s="2">
        <v>32077.589153318699</v>
      </c>
      <c r="P291" s="2">
        <v>1409853.9537315201</v>
      </c>
      <c r="Q291" s="2">
        <v>4446865.82903306</v>
      </c>
      <c r="R291" s="2">
        <v>2010.4515020199401</v>
      </c>
      <c r="S291" s="2">
        <v>737625096.76380205</v>
      </c>
      <c r="T291" s="2">
        <v>366895.24518382701</v>
      </c>
      <c r="U291" s="2">
        <v>60.405999999999999</v>
      </c>
      <c r="V291" s="2">
        <v>66712.902879232701</v>
      </c>
      <c r="W291" s="2">
        <v>1.6437472370612401E-4</v>
      </c>
      <c r="X291" s="2">
        <v>12.1829915507743</v>
      </c>
      <c r="Y291" s="2">
        <v>12.1829915507743</v>
      </c>
      <c r="Z291" s="2">
        <v>4.7134618273241999</v>
      </c>
      <c r="AA291" s="2">
        <v>3.4595785392502298</v>
      </c>
      <c r="AB291" s="2">
        <v>13.5630321986559</v>
      </c>
      <c r="AC291" s="2">
        <v>13.5630321986559</v>
      </c>
      <c r="AD291" s="2">
        <v>13.5630321986559</v>
      </c>
      <c r="AE291" s="2">
        <v>13.5630321986559</v>
      </c>
      <c r="AF291" s="2">
        <v>10552098.455313601</v>
      </c>
      <c r="AG291" s="2">
        <v>430947.74930530699</v>
      </c>
      <c r="AH291" s="2">
        <v>18943640.1184026</v>
      </c>
      <c r="AI291" s="2">
        <v>59750802.535278603</v>
      </c>
      <c r="AJ291" s="2">
        <v>130.14775753662701</v>
      </c>
      <c r="AK291" s="2">
        <v>130.14775753662701</v>
      </c>
      <c r="AL291" s="2">
        <v>102.787888429045</v>
      </c>
      <c r="AM291" s="2">
        <v>81.814189485721201</v>
      </c>
      <c r="AN291" s="2">
        <v>142.33074908740099</v>
      </c>
      <c r="AO291" s="2">
        <v>142.33074908740099</v>
      </c>
      <c r="AP291" s="2">
        <v>107.50135025636899</v>
      </c>
      <c r="AQ291" s="2">
        <v>85.273768024971403</v>
      </c>
      <c r="AR291" s="2">
        <v>122427312.27045</v>
      </c>
      <c r="AS291" s="2">
        <v>5000696.6676514903</v>
      </c>
      <c r="AT291" s="2">
        <v>170683098.26028299</v>
      </c>
      <c r="AU291" s="2">
        <v>439513989.56541598</v>
      </c>
      <c r="AV291" s="2">
        <v>1.0949466959362699</v>
      </c>
      <c r="AW291" s="2">
        <v>1.0949466959362699</v>
      </c>
      <c r="AX291" s="2">
        <v>1.04713555716983</v>
      </c>
      <c r="AY291" s="2">
        <v>1.0435606633491401</v>
      </c>
      <c r="AZ291" s="2">
        <v>1.0949466959362699</v>
      </c>
      <c r="BA291" s="2">
        <v>1.0949466959362699</v>
      </c>
      <c r="BB291" s="2">
        <v>1.04713555716983</v>
      </c>
      <c r="BC291" s="2">
        <v>1.0435606633491401</v>
      </c>
      <c r="BD291" s="2">
        <v>1.0753367024400999</v>
      </c>
      <c r="BE291" s="2">
        <v>1.0753367024400999</v>
      </c>
      <c r="BF291" s="2">
        <v>1.08140814625813</v>
      </c>
      <c r="BG291" s="2">
        <v>1.0483437428042299</v>
      </c>
      <c r="BH291" s="2">
        <v>0.27568398799999999</v>
      </c>
      <c r="BI291" s="2">
        <v>0.27568398799999999</v>
      </c>
      <c r="BJ291" s="2">
        <v>0.27386289199999903</v>
      </c>
      <c r="BK291" s="2">
        <v>0.60498158099999999</v>
      </c>
      <c r="BL291" s="2">
        <v>0.27568398799999999</v>
      </c>
      <c r="BM291" s="2">
        <v>0.27568398799999999</v>
      </c>
      <c r="BN291" s="2">
        <v>0.27386289199999903</v>
      </c>
      <c r="BO291" s="2">
        <v>0.60498158099999999</v>
      </c>
      <c r="BP291" s="2">
        <v>0.145164612</v>
      </c>
      <c r="BQ291" s="2">
        <v>0.145164612</v>
      </c>
      <c r="BR291" s="2">
        <v>0.152841594</v>
      </c>
      <c r="BS291" s="2">
        <v>0.14127632900000001</v>
      </c>
      <c r="BT291" s="2">
        <v>1</v>
      </c>
      <c r="BU291" s="2">
        <v>1</v>
      </c>
      <c r="BV291" s="2">
        <v>1</v>
      </c>
      <c r="BW291" s="2">
        <v>1</v>
      </c>
      <c r="BX291" s="2">
        <v>13.5630321986559</v>
      </c>
      <c r="BY291" s="2">
        <v>13.5630321986559</v>
      </c>
      <c r="BZ291" s="2">
        <v>13.5630321986559</v>
      </c>
      <c r="CA291" s="2">
        <v>13.5630321986559</v>
      </c>
      <c r="CB291" s="2">
        <v>10552098.455313601</v>
      </c>
      <c r="CC291" s="2">
        <v>430947.74930530699</v>
      </c>
      <c r="CD291" s="2">
        <v>18943640.1184026</v>
      </c>
      <c r="CE291" s="2">
        <v>59750802.535278603</v>
      </c>
      <c r="CG291" s="2">
        <f t="shared" si="35"/>
        <v>16191565.744666634</v>
      </c>
      <c r="CH291" s="2">
        <f t="shared" si="36"/>
        <v>89677488.85830012</v>
      </c>
      <c r="CI291" s="2">
        <f t="shared" si="37"/>
        <v>6674122.5546190748</v>
      </c>
      <c r="CJ291" s="2">
        <f t="shared" si="38"/>
        <v>981.65647837647009</v>
      </c>
      <c r="CK291" s="2">
        <f t="shared" si="39"/>
        <v>40.096986441648376</v>
      </c>
      <c r="CL291" s="2">
        <f t="shared" si="40"/>
        <v>916.97818128879351</v>
      </c>
      <c r="CM291" s="2">
        <f t="shared" si="41"/>
        <v>692.38860708961624</v>
      </c>
      <c r="CN291" s="2">
        <f t="shared" si="42"/>
        <v>6642044.9654657561</v>
      </c>
    </row>
    <row r="292" spans="1:92" x14ac:dyDescent="0.45">
      <c r="A292" s="2">
        <v>802</v>
      </c>
      <c r="B292" s="2" t="s">
        <v>150</v>
      </c>
      <c r="C292" s="2">
        <v>1</v>
      </c>
      <c r="D292" s="2">
        <v>2046</v>
      </c>
      <c r="E292" s="2">
        <v>2044</v>
      </c>
      <c r="F292" s="2">
        <v>0.16598590889613099</v>
      </c>
      <c r="G292" s="2">
        <v>6.78095094540328E-3</v>
      </c>
      <c r="H292" s="2">
        <v>0.23139998411080201</v>
      </c>
      <c r="I292" s="2">
        <v>0.59583315604766296</v>
      </c>
      <c r="J292" s="2">
        <v>156.05924609743599</v>
      </c>
      <c r="K292" s="2">
        <v>156.05924609743599</v>
      </c>
      <c r="L292" s="2">
        <v>121.187241819649</v>
      </c>
      <c r="M292" s="2">
        <v>98.932458850282501</v>
      </c>
      <c r="N292" s="2">
        <v>792713.38671132096</v>
      </c>
      <c r="O292" s="2">
        <v>32384.379040377898</v>
      </c>
      <c r="P292" s="2">
        <v>1423117.95999547</v>
      </c>
      <c r="Q292" s="2">
        <v>4488697.5078511601</v>
      </c>
      <c r="R292" s="2">
        <v>2015.4920768786601</v>
      </c>
      <c r="S292" s="2">
        <v>745305757.12259805</v>
      </c>
      <c r="T292" s="2">
        <v>369788.48275942099</v>
      </c>
      <c r="U292" s="2">
        <v>60.405999999999999</v>
      </c>
      <c r="V292" s="2">
        <v>67695.591531239304</v>
      </c>
      <c r="W292" s="2">
        <v>1.6307850868740401E-4</v>
      </c>
      <c r="X292" s="2">
        <v>12.3570995616179</v>
      </c>
      <c r="Y292" s="2">
        <v>12.3570995616179</v>
      </c>
      <c r="Z292" s="2">
        <v>4.84496439141369</v>
      </c>
      <c r="AA292" s="2">
        <v>3.56388036537053</v>
      </c>
      <c r="AB292" s="2">
        <v>13.554388999190801</v>
      </c>
      <c r="AC292" s="2">
        <v>13.554388999190801</v>
      </c>
      <c r="AD292" s="2">
        <v>13.554388999190801</v>
      </c>
      <c r="AE292" s="2">
        <v>13.554388999190801</v>
      </c>
      <c r="AF292" s="2">
        <v>10644603.0171923</v>
      </c>
      <c r="AG292" s="2">
        <v>434792.12154030701</v>
      </c>
      <c r="AH292" s="2">
        <v>19109708.920924298</v>
      </c>
      <c r="AI292" s="2">
        <v>60274549.273923397</v>
      </c>
      <c r="AJ292" s="2">
        <v>130.14775753662701</v>
      </c>
      <c r="AK292" s="2">
        <v>130.14775753662701</v>
      </c>
      <c r="AL292" s="2">
        <v>102.787888429045</v>
      </c>
      <c r="AM292" s="2">
        <v>81.814189485721201</v>
      </c>
      <c r="AN292" s="2">
        <v>142.504857098245</v>
      </c>
      <c r="AO292" s="2">
        <v>142.504857098245</v>
      </c>
      <c r="AP292" s="2">
        <v>107.63285282045899</v>
      </c>
      <c r="AQ292" s="2">
        <v>85.378069851091695</v>
      </c>
      <c r="AR292" s="2">
        <v>123710253.501514</v>
      </c>
      <c r="AS292" s="2">
        <v>5053881.7783749904</v>
      </c>
      <c r="AT292" s="2">
        <v>172463740.355858</v>
      </c>
      <c r="AU292" s="2">
        <v>444077881.48685002</v>
      </c>
      <c r="AV292" s="2">
        <v>1.09628583501807</v>
      </c>
      <c r="AW292" s="2">
        <v>1.09628583501807</v>
      </c>
      <c r="AX292" s="2">
        <v>1.04841625552291</v>
      </c>
      <c r="AY292" s="2">
        <v>1.0448368444849601</v>
      </c>
      <c r="AZ292" s="2">
        <v>1.09628583501807</v>
      </c>
      <c r="BA292" s="2">
        <v>1.09628583501807</v>
      </c>
      <c r="BB292" s="2">
        <v>1.04841625552291</v>
      </c>
      <c r="BC292" s="2">
        <v>1.0448368444849601</v>
      </c>
      <c r="BD292" s="2">
        <v>1.07665185815469</v>
      </c>
      <c r="BE292" s="2">
        <v>1.07665185815469</v>
      </c>
      <c r="BF292" s="2">
        <v>1.08273076167544</v>
      </c>
      <c r="BG292" s="2">
        <v>1.0496257732174099</v>
      </c>
      <c r="BH292" s="2">
        <v>0.27568398799999999</v>
      </c>
      <c r="BI292" s="2">
        <v>0.27568398799999999</v>
      </c>
      <c r="BJ292" s="2">
        <v>0.27386289199999903</v>
      </c>
      <c r="BK292" s="2">
        <v>0.60498158099999999</v>
      </c>
      <c r="BL292" s="2">
        <v>0.27568398799999999</v>
      </c>
      <c r="BM292" s="2">
        <v>0.27568398799999999</v>
      </c>
      <c r="BN292" s="2">
        <v>0.27386289199999903</v>
      </c>
      <c r="BO292" s="2">
        <v>0.60498158099999999</v>
      </c>
      <c r="BP292" s="2">
        <v>0.145164612</v>
      </c>
      <c r="BQ292" s="2">
        <v>0.145164612</v>
      </c>
      <c r="BR292" s="2">
        <v>0.152841594</v>
      </c>
      <c r="BS292" s="2">
        <v>0.14127632900000001</v>
      </c>
      <c r="BT292" s="2">
        <v>1</v>
      </c>
      <c r="BU292" s="2">
        <v>1</v>
      </c>
      <c r="BV292" s="2">
        <v>1</v>
      </c>
      <c r="BW292" s="2">
        <v>1</v>
      </c>
      <c r="BX292" s="2">
        <v>13.554388999190801</v>
      </c>
      <c r="BY292" s="2">
        <v>13.554388999190801</v>
      </c>
      <c r="BZ292" s="2">
        <v>13.554388999190801</v>
      </c>
      <c r="CA292" s="2">
        <v>13.554388999190801</v>
      </c>
      <c r="CB292" s="2">
        <v>10644603.0171923</v>
      </c>
      <c r="CC292" s="2">
        <v>434792.12154030701</v>
      </c>
      <c r="CD292" s="2">
        <v>19109708.920924298</v>
      </c>
      <c r="CE292" s="2">
        <v>60274549.273923397</v>
      </c>
      <c r="CG292" s="2">
        <f t="shared" si="35"/>
        <v>16740968.561353792</v>
      </c>
      <c r="CH292" s="2">
        <f t="shared" si="36"/>
        <v>90463653.3335803</v>
      </c>
      <c r="CI292" s="2">
        <f t="shared" si="37"/>
        <v>6736913.2335983291</v>
      </c>
      <c r="CJ292" s="2">
        <f t="shared" si="38"/>
        <v>990.89173338915123</v>
      </c>
      <c r="CK292" s="2">
        <f t="shared" si="39"/>
        <v>40.480473800472375</v>
      </c>
      <c r="CL292" s="2">
        <f t="shared" si="40"/>
        <v>925.60517723282601</v>
      </c>
      <c r="CM292" s="2">
        <f t="shared" si="41"/>
        <v>698.90190857939433</v>
      </c>
      <c r="CN292" s="2">
        <f t="shared" si="42"/>
        <v>6704528.854557951</v>
      </c>
    </row>
    <row r="293" spans="1:92" x14ac:dyDescent="0.45">
      <c r="A293" s="2">
        <v>824</v>
      </c>
      <c r="B293" s="2" t="s">
        <v>150</v>
      </c>
      <c r="C293" s="2">
        <v>1</v>
      </c>
      <c r="D293" s="2">
        <v>2047</v>
      </c>
      <c r="E293" s="2">
        <v>2045</v>
      </c>
      <c r="F293" s="2">
        <v>0.16599612717964801</v>
      </c>
      <c r="G293" s="2">
        <v>6.7824281932950996E-3</v>
      </c>
      <c r="H293" s="2">
        <v>0.23140424568898599</v>
      </c>
      <c r="I293" s="2">
        <v>0.59581719893806995</v>
      </c>
      <c r="J293" s="2">
        <v>156.22642732211</v>
      </c>
      <c r="K293" s="2">
        <v>156.22642732211</v>
      </c>
      <c r="L293" s="2">
        <v>121.311777375227</v>
      </c>
      <c r="M293" s="2">
        <v>99.029763851695805</v>
      </c>
      <c r="N293" s="2">
        <v>800169.76713272894</v>
      </c>
      <c r="O293" s="2">
        <v>32694.1000385507</v>
      </c>
      <c r="P293" s="2">
        <v>1436504.66596483</v>
      </c>
      <c r="Q293" s="2">
        <v>4530915.6361503797</v>
      </c>
      <c r="R293" s="2">
        <v>2020.5704898506001</v>
      </c>
      <c r="S293" s="2">
        <v>753075786.12977505</v>
      </c>
      <c r="T293" s="2">
        <v>372704.53563114902</v>
      </c>
      <c r="U293" s="2">
        <v>60.405999999999999</v>
      </c>
      <c r="V293" s="2">
        <v>68692.755298929696</v>
      </c>
      <c r="W293" s="2">
        <v>1.6179251527293501E-4</v>
      </c>
      <c r="X293" s="2">
        <v>12.5313855101436</v>
      </c>
      <c r="Y293" s="2">
        <v>12.5313855101436</v>
      </c>
      <c r="Z293" s="2">
        <v>4.9766046708419296</v>
      </c>
      <c r="AA293" s="2">
        <v>3.6682900906346001</v>
      </c>
      <c r="AB293" s="2">
        <v>13.547284275339999</v>
      </c>
      <c r="AC293" s="2">
        <v>13.547284275339999</v>
      </c>
      <c r="AD293" s="2">
        <v>13.547284275339999</v>
      </c>
      <c r="AE293" s="2">
        <v>13.547284275339999</v>
      </c>
      <c r="AF293" s="2">
        <v>10739113.598645801</v>
      </c>
      <c r="AG293" s="2">
        <v>438720.38894036203</v>
      </c>
      <c r="AH293" s="2">
        <v>19279383.5614006</v>
      </c>
      <c r="AI293" s="2">
        <v>60809661.164869897</v>
      </c>
      <c r="AJ293" s="2">
        <v>130.14775753662701</v>
      </c>
      <c r="AK293" s="2">
        <v>130.14775753662701</v>
      </c>
      <c r="AL293" s="2">
        <v>102.787888429045</v>
      </c>
      <c r="AM293" s="2">
        <v>81.814189485721201</v>
      </c>
      <c r="AN293" s="2">
        <v>142.67914304677001</v>
      </c>
      <c r="AO293" s="2">
        <v>142.67914304677001</v>
      </c>
      <c r="AP293" s="2">
        <v>107.76449309988701</v>
      </c>
      <c r="AQ293" s="2">
        <v>85.4824795763558</v>
      </c>
      <c r="AR293" s="2">
        <v>125007663.970311</v>
      </c>
      <c r="AS293" s="2">
        <v>5107682.4435344599</v>
      </c>
      <c r="AT293" s="2">
        <v>174264934.236</v>
      </c>
      <c r="AU293" s="2">
        <v>448695505.47992802</v>
      </c>
      <c r="AV293" s="2">
        <v>1.0976263726809301</v>
      </c>
      <c r="AW293" s="2">
        <v>1.0976263726809301</v>
      </c>
      <c r="AX293" s="2">
        <v>1.04969832016569</v>
      </c>
      <c r="AY293" s="2">
        <v>1.0461143726016899</v>
      </c>
      <c r="AZ293" s="2">
        <v>1.0976263726809301</v>
      </c>
      <c r="BA293" s="2">
        <v>1.0976263726809301</v>
      </c>
      <c r="BB293" s="2">
        <v>1.04969832016569</v>
      </c>
      <c r="BC293" s="2">
        <v>1.0461143726016899</v>
      </c>
      <c r="BD293" s="2">
        <v>1.0779683874024</v>
      </c>
      <c r="BE293" s="2">
        <v>1.0779683874024</v>
      </c>
      <c r="BF293" s="2">
        <v>1.08405478810089</v>
      </c>
      <c r="BG293" s="2">
        <v>1.0509091567852999</v>
      </c>
      <c r="BH293" s="2">
        <v>0.27568398799999999</v>
      </c>
      <c r="BI293" s="2">
        <v>0.27568398799999999</v>
      </c>
      <c r="BJ293" s="2">
        <v>0.27386289199999903</v>
      </c>
      <c r="BK293" s="2">
        <v>0.60498158099999999</v>
      </c>
      <c r="BL293" s="2">
        <v>0.27568398799999999</v>
      </c>
      <c r="BM293" s="2">
        <v>0.27568398799999999</v>
      </c>
      <c r="BN293" s="2">
        <v>0.27386289199999903</v>
      </c>
      <c r="BO293" s="2">
        <v>0.60498158099999999</v>
      </c>
      <c r="BP293" s="2">
        <v>0.145164612</v>
      </c>
      <c r="BQ293" s="2">
        <v>0.145164612</v>
      </c>
      <c r="BR293" s="2">
        <v>0.152841594</v>
      </c>
      <c r="BS293" s="2">
        <v>0.14127632900000001</v>
      </c>
      <c r="BT293" s="2">
        <v>1</v>
      </c>
      <c r="BU293" s="2">
        <v>1</v>
      </c>
      <c r="BV293" s="2">
        <v>1</v>
      </c>
      <c r="BW293" s="2">
        <v>1</v>
      </c>
      <c r="BX293" s="2">
        <v>13.547284275339999</v>
      </c>
      <c r="BY293" s="2">
        <v>13.547284275339999</v>
      </c>
      <c r="BZ293" s="2">
        <v>13.547284275339999</v>
      </c>
      <c r="CA293" s="2">
        <v>13.547284275339999</v>
      </c>
      <c r="CB293" s="2">
        <v>10739113.598645801</v>
      </c>
      <c r="CC293" s="2">
        <v>438720.38894036203</v>
      </c>
      <c r="CD293" s="2">
        <v>19279383.5614006</v>
      </c>
      <c r="CE293" s="2">
        <v>60809661.164869897</v>
      </c>
      <c r="CG293" s="2">
        <f t="shared" si="35"/>
        <v>17299671.584924851</v>
      </c>
      <c r="CH293" s="2">
        <f t="shared" si="36"/>
        <v>91266878.713856667</v>
      </c>
      <c r="CI293" s="2">
        <f t="shared" si="37"/>
        <v>6800284.1692864895</v>
      </c>
      <c r="CJ293" s="2">
        <f t="shared" si="38"/>
        <v>1000.2122089159112</v>
      </c>
      <c r="CK293" s="2">
        <f t="shared" si="39"/>
        <v>40.867625048188373</v>
      </c>
      <c r="CL293" s="2">
        <f t="shared" si="40"/>
        <v>934.31197786330404</v>
      </c>
      <c r="CM293" s="2">
        <f t="shared" si="41"/>
        <v>705.47538126125028</v>
      </c>
      <c r="CN293" s="2">
        <f t="shared" si="42"/>
        <v>6767590.0692479387</v>
      </c>
    </row>
    <row r="294" spans="1:92" x14ac:dyDescent="0.45">
      <c r="A294" s="2">
        <v>846</v>
      </c>
      <c r="B294" s="2" t="s">
        <v>150</v>
      </c>
      <c r="C294" s="2">
        <v>1</v>
      </c>
      <c r="D294" s="2">
        <v>2048</v>
      </c>
      <c r="E294" s="2">
        <v>2046</v>
      </c>
      <c r="F294" s="2">
        <v>0.166005720102083</v>
      </c>
      <c r="G294" s="2">
        <v>6.7838895526315798E-3</v>
      </c>
      <c r="H294" s="2">
        <v>0.231408275171955</v>
      </c>
      <c r="I294" s="2">
        <v>0.59580211517332904</v>
      </c>
      <c r="J294" s="2">
        <v>156.395148588919</v>
      </c>
      <c r="K294" s="2">
        <v>156.395148588919</v>
      </c>
      <c r="L294" s="2">
        <v>121.43781138878001</v>
      </c>
      <c r="M294" s="2">
        <v>99.128537075204207</v>
      </c>
      <c r="N294" s="2">
        <v>807695.09823371295</v>
      </c>
      <c r="O294" s="2">
        <v>33006.780340159101</v>
      </c>
      <c r="P294" s="2">
        <v>1450015.4346288999</v>
      </c>
      <c r="Q294" s="2">
        <v>4573524.5543755302</v>
      </c>
      <c r="R294" s="2">
        <v>2025.6839925457</v>
      </c>
      <c r="S294" s="2">
        <v>760935194.43260098</v>
      </c>
      <c r="T294" s="2">
        <v>375643.58371432102</v>
      </c>
      <c r="U294" s="2">
        <v>60.405999999999999</v>
      </c>
      <c r="V294" s="2">
        <v>69704.607402405396</v>
      </c>
      <c r="W294" s="2">
        <v>1.6051666285788699E-4</v>
      </c>
      <c r="X294" s="2">
        <v>12.705853480859</v>
      </c>
      <c r="Y294" s="2">
        <v>12.705853480859</v>
      </c>
      <c r="Z294" s="2">
        <v>5.1083853883019401</v>
      </c>
      <c r="AA294" s="2">
        <v>3.7728100180503299</v>
      </c>
      <c r="AB294" s="2">
        <v>13.5415375714327</v>
      </c>
      <c r="AC294" s="2">
        <v>13.5415375714327</v>
      </c>
      <c r="AD294" s="2">
        <v>13.5415375714327</v>
      </c>
      <c r="AE294" s="2">
        <v>13.5415375714327</v>
      </c>
      <c r="AF294" s="2">
        <v>10835528.9651524</v>
      </c>
      <c r="AG294" s="2">
        <v>442728.38403621397</v>
      </c>
      <c r="AH294" s="2">
        <v>19452481.905701201</v>
      </c>
      <c r="AI294" s="2">
        <v>61355564.319922403</v>
      </c>
      <c r="AJ294" s="2">
        <v>130.14775753662701</v>
      </c>
      <c r="AK294" s="2">
        <v>130.14775753662701</v>
      </c>
      <c r="AL294" s="2">
        <v>102.787888429045</v>
      </c>
      <c r="AM294" s="2">
        <v>81.814189485721201</v>
      </c>
      <c r="AN294" s="2">
        <v>142.853611017486</v>
      </c>
      <c r="AO294" s="2">
        <v>142.853611017486</v>
      </c>
      <c r="AP294" s="2">
        <v>107.89627381734699</v>
      </c>
      <c r="AQ294" s="2">
        <v>85.586999503771494</v>
      </c>
      <c r="AR294" s="2">
        <v>126319594.902803</v>
      </c>
      <c r="AS294" s="2">
        <v>5162100.3157409998</v>
      </c>
      <c r="AT294" s="2">
        <v>176086700.86128399</v>
      </c>
      <c r="AU294" s="2">
        <v>453366798.352772</v>
      </c>
      <c r="AV294" s="2">
        <v>1.0989683382093201</v>
      </c>
      <c r="AW294" s="2">
        <v>1.0989683382093201</v>
      </c>
      <c r="AX294" s="2">
        <v>1.05098177583129</v>
      </c>
      <c r="AY294" s="2">
        <v>1.04739327397476</v>
      </c>
      <c r="AZ294" s="2">
        <v>1.0989683382093201</v>
      </c>
      <c r="BA294" s="2">
        <v>1.0989683382093201</v>
      </c>
      <c r="BB294" s="2">
        <v>1.05098177583129</v>
      </c>
      <c r="BC294" s="2">
        <v>1.04739327397476</v>
      </c>
      <c r="BD294" s="2">
        <v>1.07928631894321</v>
      </c>
      <c r="BE294" s="2">
        <v>1.07928631894321</v>
      </c>
      <c r="BF294" s="2">
        <v>1.08538025107715</v>
      </c>
      <c r="BG294" s="2">
        <v>1.05219391990373</v>
      </c>
      <c r="BH294" s="2">
        <v>0.27568398799999999</v>
      </c>
      <c r="BI294" s="2">
        <v>0.27568398799999999</v>
      </c>
      <c r="BJ294" s="2">
        <v>0.27386289199999903</v>
      </c>
      <c r="BK294" s="2">
        <v>0.60498158099999999</v>
      </c>
      <c r="BL294" s="2">
        <v>0.27568398799999999</v>
      </c>
      <c r="BM294" s="2">
        <v>0.27568398799999999</v>
      </c>
      <c r="BN294" s="2">
        <v>0.27386289199999903</v>
      </c>
      <c r="BO294" s="2">
        <v>0.60498158099999999</v>
      </c>
      <c r="BP294" s="2">
        <v>0.145164612</v>
      </c>
      <c r="BQ294" s="2">
        <v>0.145164612</v>
      </c>
      <c r="BR294" s="2">
        <v>0.152841594</v>
      </c>
      <c r="BS294" s="2">
        <v>0.14127632900000001</v>
      </c>
      <c r="BT294" s="2">
        <v>1</v>
      </c>
      <c r="BU294" s="2">
        <v>1</v>
      </c>
      <c r="BV294" s="2">
        <v>1</v>
      </c>
      <c r="BW294" s="2">
        <v>1</v>
      </c>
      <c r="BX294" s="2">
        <v>13.5415375714327</v>
      </c>
      <c r="BY294" s="2">
        <v>13.5415375714327</v>
      </c>
      <c r="BZ294" s="2">
        <v>13.5415375714327</v>
      </c>
      <c r="CA294" s="2">
        <v>13.5415375714327</v>
      </c>
      <c r="CB294" s="2">
        <v>10835528.9651524</v>
      </c>
      <c r="CC294" s="2">
        <v>442728.38403621397</v>
      </c>
      <c r="CD294" s="2">
        <v>19452481.905701201</v>
      </c>
      <c r="CE294" s="2">
        <v>61355564.319922403</v>
      </c>
      <c r="CG294" s="2">
        <f t="shared" si="35"/>
        <v>17867814.604447536</v>
      </c>
      <c r="CH294" s="2">
        <f t="shared" si="36"/>
        <v>92086303.574812219</v>
      </c>
      <c r="CI294" s="2">
        <f t="shared" si="37"/>
        <v>6864241.8675783016</v>
      </c>
      <c r="CJ294" s="2">
        <f t="shared" si="38"/>
        <v>1009.6188727921412</v>
      </c>
      <c r="CK294" s="2">
        <f t="shared" si="39"/>
        <v>41.258475425198874</v>
      </c>
      <c r="CL294" s="2">
        <f t="shared" si="40"/>
        <v>943.09946967733322</v>
      </c>
      <c r="CM294" s="2">
        <f t="shared" si="41"/>
        <v>712.10970095376103</v>
      </c>
      <c r="CN294" s="2">
        <f t="shared" si="42"/>
        <v>6831235.0872381432</v>
      </c>
    </row>
    <row r="295" spans="1:92" x14ac:dyDescent="0.45">
      <c r="A295" s="2">
        <v>868</v>
      </c>
      <c r="B295" s="2" t="s">
        <v>150</v>
      </c>
      <c r="C295" s="2">
        <v>1</v>
      </c>
      <c r="D295" s="2">
        <v>2049</v>
      </c>
      <c r="E295" s="2">
        <v>2047</v>
      </c>
      <c r="F295" s="2">
        <v>0.16601476462391801</v>
      </c>
      <c r="G295" s="2">
        <v>6.7853369770113801E-3</v>
      </c>
      <c r="H295" s="2">
        <v>0.23141210114226901</v>
      </c>
      <c r="I295" s="2">
        <v>0.59578779725679998</v>
      </c>
      <c r="J295" s="2">
        <v>156.565246378674</v>
      </c>
      <c r="K295" s="2">
        <v>156.565246378674</v>
      </c>
      <c r="L295" s="2">
        <v>121.56517907208401</v>
      </c>
      <c r="M295" s="2">
        <v>99.228613340018299</v>
      </c>
      <c r="N295" s="2">
        <v>815290.15379180806</v>
      </c>
      <c r="O295" s="2">
        <v>33322.448398181899</v>
      </c>
      <c r="P295" s="2">
        <v>1463651.6295928899</v>
      </c>
      <c r="Q295" s="2">
        <v>4616528.6025652401</v>
      </c>
      <c r="R295" s="2">
        <v>2030.83003040729</v>
      </c>
      <c r="S295" s="2">
        <v>768884045.26961505</v>
      </c>
      <c r="T295" s="2">
        <v>378605.80834301101</v>
      </c>
      <c r="U295" s="2">
        <v>60.405999999999999</v>
      </c>
      <c r="V295" s="2">
        <v>70731.364202524201</v>
      </c>
      <c r="W295" s="2">
        <v>1.5925087147305501E-4</v>
      </c>
      <c r="X295" s="2">
        <v>12.880507285069701</v>
      </c>
      <c r="Y295" s="2">
        <v>12.880507285069701</v>
      </c>
      <c r="Z295" s="2">
        <v>5.2403090860622203</v>
      </c>
      <c r="AA295" s="2">
        <v>3.87744229732</v>
      </c>
      <c r="AB295" s="2">
        <v>13.5369815569771</v>
      </c>
      <c r="AC295" s="2">
        <v>13.5369815569771</v>
      </c>
      <c r="AD295" s="2">
        <v>13.5369815569771</v>
      </c>
      <c r="AE295" s="2">
        <v>13.5369815569771</v>
      </c>
      <c r="AF295" s="2">
        <v>10933753.6484506</v>
      </c>
      <c r="AG295" s="2">
        <v>446812.17671993101</v>
      </c>
      <c r="AH295" s="2">
        <v>19628832.1959037</v>
      </c>
      <c r="AI295" s="2">
        <v>61911717.542963803</v>
      </c>
      <c r="AJ295" s="2">
        <v>130.14775753662701</v>
      </c>
      <c r="AK295" s="2">
        <v>130.14775753662701</v>
      </c>
      <c r="AL295" s="2">
        <v>102.787888429045</v>
      </c>
      <c r="AM295" s="2">
        <v>81.814189485721201</v>
      </c>
      <c r="AN295" s="2">
        <v>143.02826482169601</v>
      </c>
      <c r="AO295" s="2">
        <v>143.02826482169601</v>
      </c>
      <c r="AP295" s="2">
        <v>108.028197515107</v>
      </c>
      <c r="AQ295" s="2">
        <v>85.691631783041203</v>
      </c>
      <c r="AR295" s="2">
        <v>127646103.798521</v>
      </c>
      <c r="AS295" s="2">
        <v>5217137.3434020104</v>
      </c>
      <c r="AT295" s="2">
        <v>177929072.450609</v>
      </c>
      <c r="AU295" s="2">
        <v>458091731.677082</v>
      </c>
      <c r="AV295" s="2">
        <v>1.1003117589239699</v>
      </c>
      <c r="AW295" s="2">
        <v>1.1003117589239699</v>
      </c>
      <c r="AX295" s="2">
        <v>1.05226664561085</v>
      </c>
      <c r="AY295" s="2">
        <v>1.04867357312653</v>
      </c>
      <c r="AZ295" s="2">
        <v>1.1003117589239699</v>
      </c>
      <c r="BA295" s="2">
        <v>1.1003117589239699</v>
      </c>
      <c r="BB295" s="2">
        <v>1.05226664561085</v>
      </c>
      <c r="BC295" s="2">
        <v>1.04867357312653</v>
      </c>
      <c r="BD295" s="2">
        <v>1.0806056796085699</v>
      </c>
      <c r="BE295" s="2">
        <v>1.0806056796085699</v>
      </c>
      <c r="BF295" s="2">
        <v>1.0867071744510901</v>
      </c>
      <c r="BG295" s="2">
        <v>1.0534800872074801</v>
      </c>
      <c r="BH295" s="2">
        <v>0.27568398799999999</v>
      </c>
      <c r="BI295" s="2">
        <v>0.27568398799999999</v>
      </c>
      <c r="BJ295" s="2">
        <v>0.27386289199999903</v>
      </c>
      <c r="BK295" s="2">
        <v>0.60498158099999999</v>
      </c>
      <c r="BL295" s="2">
        <v>0.27568398799999999</v>
      </c>
      <c r="BM295" s="2">
        <v>0.27568398799999999</v>
      </c>
      <c r="BN295" s="2">
        <v>0.27386289199999903</v>
      </c>
      <c r="BO295" s="2">
        <v>0.60498158099999999</v>
      </c>
      <c r="BP295" s="2">
        <v>0.145164612</v>
      </c>
      <c r="BQ295" s="2">
        <v>0.145164612</v>
      </c>
      <c r="BR295" s="2">
        <v>0.152841594</v>
      </c>
      <c r="BS295" s="2">
        <v>0.14127632900000001</v>
      </c>
      <c r="BT295" s="2">
        <v>1</v>
      </c>
      <c r="BU295" s="2">
        <v>1</v>
      </c>
      <c r="BV295" s="2">
        <v>1</v>
      </c>
      <c r="BW295" s="2">
        <v>1</v>
      </c>
      <c r="BX295" s="2">
        <v>13.5369815569771</v>
      </c>
      <c r="BY295" s="2">
        <v>13.5369815569771</v>
      </c>
      <c r="BZ295" s="2">
        <v>13.5369815569771</v>
      </c>
      <c r="CA295" s="2">
        <v>13.5369815569771</v>
      </c>
      <c r="CB295" s="2">
        <v>10933753.6484506</v>
      </c>
      <c r="CC295" s="2">
        <v>446812.17671993101</v>
      </c>
      <c r="CD295" s="2">
        <v>19628832.1959037</v>
      </c>
      <c r="CE295" s="2">
        <v>61911717.542963803</v>
      </c>
      <c r="CG295" s="2">
        <f t="shared" si="35"/>
        <v>18445538.916644126</v>
      </c>
      <c r="CH295" s="2">
        <f t="shared" si="36"/>
        <v>92921115.564038038</v>
      </c>
      <c r="CI295" s="2">
        <f t="shared" si="37"/>
        <v>6928792.8343481198</v>
      </c>
      <c r="CJ295" s="2">
        <f t="shared" si="38"/>
        <v>1019.1126922397601</v>
      </c>
      <c r="CK295" s="2">
        <f t="shared" si="39"/>
        <v>41.653060497727374</v>
      </c>
      <c r="CL295" s="2">
        <f t="shared" si="40"/>
        <v>951.96853957261135</v>
      </c>
      <c r="CM295" s="2">
        <f t="shared" si="41"/>
        <v>718.80554341226002</v>
      </c>
      <c r="CN295" s="2">
        <f t="shared" si="42"/>
        <v>6895470.3859499376</v>
      </c>
    </row>
    <row r="296" spans="1:92" x14ac:dyDescent="0.45">
      <c r="A296" s="2">
        <v>890</v>
      </c>
      <c r="B296" s="2" t="s">
        <v>150</v>
      </c>
      <c r="C296" s="2">
        <v>1</v>
      </c>
      <c r="D296" s="2">
        <v>2050</v>
      </c>
      <c r="E296" s="2">
        <v>2048</v>
      </c>
      <c r="F296" s="2">
        <v>0.166023331965163</v>
      </c>
      <c r="G296" s="2">
        <v>6.7867722757744397E-3</v>
      </c>
      <c r="H296" s="2">
        <v>0.231415750051161</v>
      </c>
      <c r="I296" s="2">
        <v>0.59577414570789999</v>
      </c>
      <c r="J296" s="2">
        <v>156.73656917356101</v>
      </c>
      <c r="K296" s="2">
        <v>156.73656917356101</v>
      </c>
      <c r="L296" s="2">
        <v>121.693727725079</v>
      </c>
      <c r="M296" s="2">
        <v>99.329839578867904</v>
      </c>
      <c r="N296" s="2">
        <v>822955.707515046</v>
      </c>
      <c r="O296" s="2">
        <v>33641.132928987397</v>
      </c>
      <c r="P296" s="2">
        <v>1477414.6157524399</v>
      </c>
      <c r="Q296" s="2">
        <v>4659932.1226035897</v>
      </c>
      <c r="R296" s="2">
        <v>2036.00623028872</v>
      </c>
      <c r="S296" s="2">
        <v>776922452.10917103</v>
      </c>
      <c r="T296" s="2">
        <v>381591.392281248</v>
      </c>
      <c r="U296" s="2">
        <v>60.405999999999999</v>
      </c>
      <c r="V296" s="2">
        <v>71773.245247163999</v>
      </c>
      <c r="W296" s="2">
        <v>1.5799506177985201E-4</v>
      </c>
      <c r="X296" s="2">
        <v>13.055350478509499</v>
      </c>
      <c r="Y296" s="2">
        <v>13.055350478509499</v>
      </c>
      <c r="Z296" s="2">
        <v>5.3723781376094397</v>
      </c>
      <c r="AA296" s="2">
        <v>3.9821889347216999</v>
      </c>
      <c r="AB296" s="2">
        <v>13.533461158425</v>
      </c>
      <c r="AC296" s="2">
        <v>13.533461158425</v>
      </c>
      <c r="AD296" s="2">
        <v>13.533461158425</v>
      </c>
      <c r="AE296" s="2">
        <v>13.533461158425</v>
      </c>
      <c r="AF296" s="2">
        <v>11033697.6291878</v>
      </c>
      <c r="AG296" s="2">
        <v>450968.06110041903</v>
      </c>
      <c r="AH296" s="2">
        <v>19808272.478560999</v>
      </c>
      <c r="AI296" s="2">
        <v>62477610.529575102</v>
      </c>
      <c r="AJ296" s="2">
        <v>130.14775753662701</v>
      </c>
      <c r="AK296" s="2">
        <v>130.14775753662701</v>
      </c>
      <c r="AL296" s="2">
        <v>102.787888429045</v>
      </c>
      <c r="AM296" s="2">
        <v>81.814189485721201</v>
      </c>
      <c r="AN296" s="2">
        <v>143.203108015136</v>
      </c>
      <c r="AO296" s="2">
        <v>143.203108015136</v>
      </c>
      <c r="AP296" s="2">
        <v>108.160266566654</v>
      </c>
      <c r="AQ296" s="2">
        <v>85.796378420442906</v>
      </c>
      <c r="AR296" s="2">
        <v>128987254.177709</v>
      </c>
      <c r="AS296" s="2">
        <v>5272795.7584012197</v>
      </c>
      <c r="AT296" s="2">
        <v>179792091.986431</v>
      </c>
      <c r="AU296" s="2">
        <v>462870310.186629</v>
      </c>
      <c r="AV296" s="2">
        <v>1.1016566603090101</v>
      </c>
      <c r="AW296" s="2">
        <v>1.1016566603090101</v>
      </c>
      <c r="AX296" s="2">
        <v>1.0535529510596999</v>
      </c>
      <c r="AY296" s="2">
        <v>1.04995529293967</v>
      </c>
      <c r="AZ296" s="2">
        <v>1.1016566603090101</v>
      </c>
      <c r="BA296" s="2">
        <v>1.1016566603090101</v>
      </c>
      <c r="BB296" s="2">
        <v>1.0535529510596999</v>
      </c>
      <c r="BC296" s="2">
        <v>1.04995529293967</v>
      </c>
      <c r="BD296" s="2">
        <v>1.0819264944261899</v>
      </c>
      <c r="BE296" s="2">
        <v>1.0819264944261899</v>
      </c>
      <c r="BF296" s="2">
        <v>1.08803558048356</v>
      </c>
      <c r="BG296" s="2">
        <v>1.0547676816840901</v>
      </c>
      <c r="BH296" s="2">
        <v>0.27568398799999999</v>
      </c>
      <c r="BI296" s="2">
        <v>0.27568398799999999</v>
      </c>
      <c r="BJ296" s="2">
        <v>0.27386289199999903</v>
      </c>
      <c r="BK296" s="2">
        <v>0.60498158099999999</v>
      </c>
      <c r="BL296" s="2">
        <v>0.27568398799999999</v>
      </c>
      <c r="BM296" s="2">
        <v>0.27568398799999999</v>
      </c>
      <c r="BN296" s="2">
        <v>0.27386289199999903</v>
      </c>
      <c r="BO296" s="2">
        <v>0.60498158099999999</v>
      </c>
      <c r="BP296" s="2">
        <v>0.145164612</v>
      </c>
      <c r="BQ296" s="2">
        <v>0.145164612</v>
      </c>
      <c r="BR296" s="2">
        <v>0.152841594</v>
      </c>
      <c r="BS296" s="2">
        <v>0.14127632900000001</v>
      </c>
      <c r="BT296" s="2">
        <v>1</v>
      </c>
      <c r="BU296" s="2">
        <v>1</v>
      </c>
      <c r="BV296" s="2">
        <v>1</v>
      </c>
      <c r="BW296" s="2">
        <v>1</v>
      </c>
      <c r="BX296" s="2">
        <v>13.533461158425</v>
      </c>
      <c r="BY296" s="2">
        <v>13.533461158425</v>
      </c>
      <c r="BZ296" s="2">
        <v>13.533461158425</v>
      </c>
      <c r="CA296" s="2">
        <v>13.533461158425</v>
      </c>
      <c r="CB296" s="2">
        <v>11033697.6291878</v>
      </c>
      <c r="CC296" s="2">
        <v>450968.06110041903</v>
      </c>
      <c r="CD296" s="2">
        <v>19808272.478560999</v>
      </c>
      <c r="CE296" s="2">
        <v>62477610.529575102</v>
      </c>
      <c r="CG296" s="2">
        <f t="shared" si="35"/>
        <v>19032987.356535915</v>
      </c>
      <c r="CH296" s="2">
        <f t="shared" si="36"/>
        <v>93770548.698424324</v>
      </c>
      <c r="CI296" s="2">
        <f t="shared" si="37"/>
        <v>6993943.5788000636</v>
      </c>
      <c r="CJ296" s="2">
        <f t="shared" si="38"/>
        <v>1028.6946343938075</v>
      </c>
      <c r="CK296" s="2">
        <f t="shared" si="39"/>
        <v>42.051416161234243</v>
      </c>
      <c r="CL296" s="2">
        <f t="shared" si="40"/>
        <v>960.92007528613976</v>
      </c>
      <c r="CM296" s="2">
        <f t="shared" si="41"/>
        <v>725.56358467942232</v>
      </c>
      <c r="CN296" s="2">
        <f t="shared" si="42"/>
        <v>6960302.4458710756</v>
      </c>
    </row>
    <row r="297" spans="1:92" x14ac:dyDescent="0.45">
      <c r="A297" s="2">
        <v>912</v>
      </c>
      <c r="B297" s="2" t="s">
        <v>150</v>
      </c>
      <c r="C297" s="2">
        <v>1</v>
      </c>
      <c r="D297" s="2">
        <v>2051</v>
      </c>
      <c r="E297" s="2">
        <v>2049</v>
      </c>
      <c r="F297" s="2">
        <v>0.166031487976702</v>
      </c>
      <c r="G297" s="2">
        <v>6.7881971231920002E-3</v>
      </c>
      <c r="H297" s="2">
        <v>0.23141924635628899</v>
      </c>
      <c r="I297" s="2">
        <v>0.59576106854381605</v>
      </c>
      <c r="J297" s="2">
        <v>156.90897666983099</v>
      </c>
      <c r="K297" s="2">
        <v>156.90897666983099</v>
      </c>
      <c r="L297" s="2">
        <v>121.82331594294</v>
      </c>
      <c r="M297" s="2">
        <v>99.432074043426894</v>
      </c>
      <c r="N297" s="2">
        <v>830692.53343844495</v>
      </c>
      <c r="O297" s="2">
        <v>33962.8629151067</v>
      </c>
      <c r="P297" s="2">
        <v>1491305.75992928</v>
      </c>
      <c r="Q297" s="2">
        <v>4703739.4603411304</v>
      </c>
      <c r="R297" s="2">
        <v>2041.21038894405</v>
      </c>
      <c r="S297" s="2">
        <v>785050576.47490501</v>
      </c>
      <c r="T297" s="2">
        <v>384600.51973428502</v>
      </c>
      <c r="U297" s="2">
        <v>60.405999999999999</v>
      </c>
      <c r="V297" s="2">
        <v>72830.4733181677</v>
      </c>
      <c r="W297" s="2">
        <v>1.56749155065333E-4</v>
      </c>
      <c r="X297" s="2">
        <v>13.2303863778804</v>
      </c>
      <c r="Y297" s="2">
        <v>13.2303863778804</v>
      </c>
      <c r="Z297" s="2">
        <v>5.5045947585712698</v>
      </c>
      <c r="AA297" s="2">
        <v>4.0870518023815299</v>
      </c>
      <c r="AB297" s="2">
        <v>13.5308327553242</v>
      </c>
      <c r="AC297" s="2">
        <v>13.5308327553242</v>
      </c>
      <c r="AD297" s="2">
        <v>13.5308327553242</v>
      </c>
      <c r="AE297" s="2">
        <v>13.5308327553242</v>
      </c>
      <c r="AF297" s="2">
        <v>11135276.043425599</v>
      </c>
      <c r="AG297" s="2">
        <v>455192.54336175998</v>
      </c>
      <c r="AH297" s="2">
        <v>19990650.076017901</v>
      </c>
      <c r="AI297" s="2">
        <v>63052762.202112399</v>
      </c>
      <c r="AJ297" s="2">
        <v>130.14775753662701</v>
      </c>
      <c r="AK297" s="2">
        <v>130.14775753662701</v>
      </c>
      <c r="AL297" s="2">
        <v>102.787888429045</v>
      </c>
      <c r="AM297" s="2">
        <v>81.814189485721201</v>
      </c>
      <c r="AN297" s="2">
        <v>143.37814391450701</v>
      </c>
      <c r="AO297" s="2">
        <v>143.37814391450701</v>
      </c>
      <c r="AP297" s="2">
        <v>108.292483187616</v>
      </c>
      <c r="AQ297" s="2">
        <v>85.901241288102696</v>
      </c>
      <c r="AR297" s="2">
        <v>130343115.349096</v>
      </c>
      <c r="AS297" s="2">
        <v>5329078.0647871699</v>
      </c>
      <c r="AT297" s="2">
        <v>181675812.75939199</v>
      </c>
      <c r="AU297" s="2">
        <v>467702570.30162799</v>
      </c>
      <c r="AV297" s="2">
        <v>1.1030030661300501</v>
      </c>
      <c r="AW297" s="2">
        <v>1.1030030661300501</v>
      </c>
      <c r="AX297" s="2">
        <v>1.0548407122961601</v>
      </c>
      <c r="AY297" s="2">
        <v>1.05123845476246</v>
      </c>
      <c r="AZ297" s="2">
        <v>1.1030030661300501</v>
      </c>
      <c r="BA297" s="2">
        <v>1.1030030661300501</v>
      </c>
      <c r="BB297" s="2">
        <v>1.0548407122961601</v>
      </c>
      <c r="BC297" s="2">
        <v>1.05123845476246</v>
      </c>
      <c r="BD297" s="2">
        <v>1.0832487867360501</v>
      </c>
      <c r="BE297" s="2">
        <v>1.0832487867360501</v>
      </c>
      <c r="BF297" s="2">
        <v>1.0893654899513601</v>
      </c>
      <c r="BG297" s="2">
        <v>1.0560567247796899</v>
      </c>
      <c r="BH297" s="2">
        <v>0.27568398799999999</v>
      </c>
      <c r="BI297" s="2">
        <v>0.27568398799999999</v>
      </c>
      <c r="BJ297" s="2">
        <v>0.27386289199999903</v>
      </c>
      <c r="BK297" s="2">
        <v>0.60498158099999999</v>
      </c>
      <c r="BL297" s="2">
        <v>0.27568398799999999</v>
      </c>
      <c r="BM297" s="2">
        <v>0.27568398799999999</v>
      </c>
      <c r="BN297" s="2">
        <v>0.27386289199999903</v>
      </c>
      <c r="BO297" s="2">
        <v>0.60498158099999999</v>
      </c>
      <c r="BP297" s="2">
        <v>0.145164612</v>
      </c>
      <c r="BQ297" s="2">
        <v>0.145164612</v>
      </c>
      <c r="BR297" s="2">
        <v>0.152841594</v>
      </c>
      <c r="BS297" s="2">
        <v>0.14127632900000001</v>
      </c>
      <c r="BT297" s="2">
        <v>1</v>
      </c>
      <c r="BU297" s="2">
        <v>1</v>
      </c>
      <c r="BV297" s="2">
        <v>1</v>
      </c>
      <c r="BW297" s="2">
        <v>1</v>
      </c>
      <c r="BX297" s="2">
        <v>13.5308327553242</v>
      </c>
      <c r="BY297" s="2">
        <v>13.5308327553242</v>
      </c>
      <c r="BZ297" s="2">
        <v>13.5308327553242</v>
      </c>
      <c r="CA297" s="2">
        <v>13.5308327553242</v>
      </c>
      <c r="CB297" s="2">
        <v>11135276.043425599</v>
      </c>
      <c r="CC297" s="2">
        <v>455192.54336175998</v>
      </c>
      <c r="CD297" s="2">
        <v>19990650.076017901</v>
      </c>
      <c r="CE297" s="2">
        <v>63052762.202112399</v>
      </c>
      <c r="CG297" s="2">
        <f t="shared" si="35"/>
        <v>19630304.327609062</v>
      </c>
      <c r="CH297" s="2">
        <f t="shared" si="36"/>
        <v>94633880.864917666</v>
      </c>
      <c r="CI297" s="2">
        <f t="shared" si="37"/>
        <v>7059700.6166239623</v>
      </c>
      <c r="CJ297" s="2">
        <f t="shared" si="38"/>
        <v>1038.3656667980563</v>
      </c>
      <c r="CK297" s="2">
        <f t="shared" si="39"/>
        <v>42.453578643883375</v>
      </c>
      <c r="CL297" s="2">
        <f t="shared" si="40"/>
        <v>969.95496580766178</v>
      </c>
      <c r="CM297" s="2">
        <f t="shared" si="41"/>
        <v>732.38450141551266</v>
      </c>
      <c r="CN297" s="2">
        <f t="shared" si="42"/>
        <v>7025737.7537088552</v>
      </c>
    </row>
    <row r="298" spans="1:92" x14ac:dyDescent="0.45">
      <c r="A298" s="2">
        <v>170</v>
      </c>
      <c r="B298" s="2" t="s">
        <v>150</v>
      </c>
      <c r="C298" s="2">
        <v>2</v>
      </c>
      <c r="D298" s="2">
        <v>2010</v>
      </c>
      <c r="E298" s="2">
        <v>2008</v>
      </c>
      <c r="F298" s="2">
        <v>0.220035278</v>
      </c>
      <c r="G298" s="20">
        <v>1.59E-6</v>
      </c>
      <c r="H298" s="2">
        <v>0.193645918</v>
      </c>
      <c r="I298" s="2">
        <v>0.58631721699999995</v>
      </c>
      <c r="J298" s="2">
        <v>450.01810939999899</v>
      </c>
      <c r="K298" s="2">
        <v>342.93025829999999</v>
      </c>
      <c r="L298" s="2">
        <v>188.6745134</v>
      </c>
      <c r="M298" s="2">
        <v>144.6511663</v>
      </c>
      <c r="N298" s="2">
        <v>5864.2869999999903</v>
      </c>
      <c r="O298" s="2">
        <v>5.5500000000000001E-2</v>
      </c>
      <c r="P298" s="2">
        <v>12309.715</v>
      </c>
      <c r="Q298" s="2">
        <v>48614.250999999997</v>
      </c>
      <c r="R298" s="2">
        <v>11993691.970000001</v>
      </c>
      <c r="S298" s="2">
        <v>11993691.970000001</v>
      </c>
      <c r="T298" s="2">
        <v>1</v>
      </c>
      <c r="U298" s="2">
        <v>2E-3</v>
      </c>
      <c r="V298" s="2">
        <v>45128.193869999901</v>
      </c>
      <c r="W298" s="2">
        <v>2E-3</v>
      </c>
      <c r="X298" s="2">
        <v>84.46875928</v>
      </c>
      <c r="Y298" s="2">
        <v>84.46875928</v>
      </c>
      <c r="Z298" s="2">
        <v>27.547176780000001</v>
      </c>
      <c r="AA298" s="2">
        <v>26.20511166</v>
      </c>
      <c r="AB298" s="2">
        <v>107.08785109999999</v>
      </c>
      <c r="AC298" s="2">
        <v>0</v>
      </c>
      <c r="AD298" s="2">
        <v>0</v>
      </c>
      <c r="AE298" s="2">
        <v>0</v>
      </c>
      <c r="AF298" s="2">
        <v>627993.89299999899</v>
      </c>
      <c r="AG298" s="2">
        <v>0</v>
      </c>
      <c r="AH298" s="2">
        <v>0</v>
      </c>
      <c r="AI298" s="2">
        <v>0</v>
      </c>
      <c r="AJ298" s="2">
        <v>258.461499</v>
      </c>
      <c r="AK298" s="2">
        <v>258.461499</v>
      </c>
      <c r="AL298" s="2">
        <v>161.12733659999901</v>
      </c>
      <c r="AM298" s="2">
        <v>118.446054599999</v>
      </c>
      <c r="AN298" s="2">
        <v>342.93025829999999</v>
      </c>
      <c r="AO298" s="2">
        <v>342.93025829999999</v>
      </c>
      <c r="AP298" s="2">
        <v>188.6745134</v>
      </c>
      <c r="AQ298" s="2">
        <v>144.6511663</v>
      </c>
      <c r="AR298" s="2">
        <v>2639035.3489999999</v>
      </c>
      <c r="AS298" s="2">
        <v>19.03262934</v>
      </c>
      <c r="AT298" s="2">
        <v>2322529.4879999999</v>
      </c>
      <c r="AU298" s="2">
        <v>7032108.10399999</v>
      </c>
      <c r="AV298" s="2">
        <v>1.060801015</v>
      </c>
      <c r="AW298" s="2">
        <v>1.060801015</v>
      </c>
      <c r="AX298" s="2">
        <v>1.0185846439999999</v>
      </c>
      <c r="AY298" s="2">
        <v>1.014750652</v>
      </c>
      <c r="AZ298" s="2">
        <v>1.060801015</v>
      </c>
      <c r="BA298" s="2">
        <v>1.060801015</v>
      </c>
      <c r="BB298" s="2">
        <v>1.0185846439999999</v>
      </c>
      <c r="BC298" s="2">
        <v>1.014750652</v>
      </c>
      <c r="BD298" s="2">
        <v>1.0418025550000001</v>
      </c>
      <c r="BE298" s="2">
        <v>1.0418025550000001</v>
      </c>
      <c r="BF298" s="2">
        <v>1.0519227659999999</v>
      </c>
      <c r="BG298" s="2">
        <v>1.0194016829999999</v>
      </c>
      <c r="BH298" s="2">
        <v>0.27568398799999999</v>
      </c>
      <c r="BI298" s="2">
        <v>0.27568398799999999</v>
      </c>
      <c r="BJ298" s="2">
        <v>0.27386289199999903</v>
      </c>
      <c r="BK298" s="2">
        <v>0.60498158099999999</v>
      </c>
      <c r="BL298" s="2">
        <v>0.27568398799999999</v>
      </c>
      <c r="BM298" s="2">
        <v>0.27568398799999999</v>
      </c>
      <c r="BN298" s="2">
        <v>0.27386289199999903</v>
      </c>
      <c r="BO298" s="2">
        <v>0.60498158099999999</v>
      </c>
      <c r="BP298" s="2">
        <v>0.145164612</v>
      </c>
      <c r="BQ298" s="2">
        <v>0.145164612</v>
      </c>
      <c r="BR298" s="2">
        <v>0.152841594</v>
      </c>
      <c r="BS298" s="2">
        <v>0.14127632900000001</v>
      </c>
      <c r="BT298" s="2">
        <v>1</v>
      </c>
      <c r="BU298" s="2">
        <v>1</v>
      </c>
      <c r="BV298" s="2">
        <v>1</v>
      </c>
      <c r="BW298" s="2">
        <v>1</v>
      </c>
      <c r="BX298" s="2">
        <v>102.0409693</v>
      </c>
      <c r="BY298" s="2">
        <v>0</v>
      </c>
      <c r="BZ298" s="2">
        <v>0</v>
      </c>
      <c r="CA298" s="2">
        <v>0</v>
      </c>
      <c r="CB298" s="2">
        <v>598397.52989999996</v>
      </c>
      <c r="CC298" s="2">
        <v>0</v>
      </c>
      <c r="CD298" s="2">
        <v>0</v>
      </c>
      <c r="CE298" s="2">
        <v>0</v>
      </c>
      <c r="CG298" s="2">
        <f t="shared" si="35"/>
        <v>106976.85655091009</v>
      </c>
      <c r="CH298" s="2">
        <f t="shared" si="36"/>
        <v>598397.52989999996</v>
      </c>
      <c r="CI298" s="2">
        <f t="shared" si="37"/>
        <v>66788.308499999985</v>
      </c>
      <c r="CJ298" s="2">
        <f t="shared" si="38"/>
        <v>7.3303587499999878</v>
      </c>
      <c r="CK298" s="2">
        <f t="shared" si="39"/>
        <v>6.9375000000000006E-5</v>
      </c>
      <c r="CL298" s="2">
        <f t="shared" si="40"/>
        <v>8.0063186991869912</v>
      </c>
      <c r="CM298" s="2">
        <f t="shared" si="41"/>
        <v>7.5693656675749317</v>
      </c>
      <c r="CN298" s="2">
        <f t="shared" si="42"/>
        <v>66788.252999999982</v>
      </c>
    </row>
    <row r="299" spans="1:92" x14ac:dyDescent="0.45">
      <c r="A299" s="2">
        <v>171</v>
      </c>
      <c r="B299" s="2" t="s">
        <v>150</v>
      </c>
      <c r="C299" s="2">
        <v>2</v>
      </c>
      <c r="D299" s="2">
        <v>2011</v>
      </c>
      <c r="E299" s="2">
        <v>2009</v>
      </c>
      <c r="F299" s="2">
        <v>0.305109925</v>
      </c>
      <c r="G299" s="20">
        <v>1.99E-7</v>
      </c>
      <c r="H299" s="2">
        <v>0.20294477899999999</v>
      </c>
      <c r="I299" s="2">
        <v>0.49194509600000003</v>
      </c>
      <c r="J299" s="2">
        <v>161.45100819999999</v>
      </c>
      <c r="K299" s="2">
        <v>66.307355659999999</v>
      </c>
      <c r="L299" s="2">
        <v>54.691158139999999</v>
      </c>
      <c r="M299" s="2">
        <v>34.498309820000003</v>
      </c>
      <c r="N299" s="2">
        <v>6297.3890000000001</v>
      </c>
      <c r="O299" s="2">
        <v>0.01</v>
      </c>
      <c r="P299" s="2">
        <v>12365.33</v>
      </c>
      <c r="Q299" s="2">
        <v>47518.614000000001</v>
      </c>
      <c r="R299" s="2">
        <v>3332306.5529999998</v>
      </c>
      <c r="S299" s="2">
        <v>3332306.5529999998</v>
      </c>
      <c r="T299" s="2">
        <v>1</v>
      </c>
      <c r="U299" s="2">
        <v>2E-3</v>
      </c>
      <c r="V299" s="2">
        <v>43111.43894</v>
      </c>
      <c r="W299" s="2">
        <v>2E-3</v>
      </c>
      <c r="X299" s="2">
        <v>-29.465873499999901</v>
      </c>
      <c r="Y299" s="2">
        <v>-29.465873499999901</v>
      </c>
      <c r="Z299" s="2">
        <v>-8.2520693279999993</v>
      </c>
      <c r="AA299" s="2">
        <v>-1.433926131</v>
      </c>
      <c r="AB299" s="2">
        <v>95.143652579999994</v>
      </c>
      <c r="AC299" s="2">
        <v>0</v>
      </c>
      <c r="AD299" s="2">
        <v>0</v>
      </c>
      <c r="AE299" s="2">
        <v>0</v>
      </c>
      <c r="AF299" s="2">
        <v>599156.59120000002</v>
      </c>
      <c r="AG299" s="2">
        <v>0</v>
      </c>
      <c r="AH299" s="2">
        <v>0</v>
      </c>
      <c r="AI299" s="2">
        <v>0</v>
      </c>
      <c r="AJ299" s="2">
        <v>95.77322916</v>
      </c>
      <c r="AK299" s="2">
        <v>95.77322916</v>
      </c>
      <c r="AL299" s="2">
        <v>62.943227460000003</v>
      </c>
      <c r="AM299" s="2">
        <v>35.932235949999999</v>
      </c>
      <c r="AN299" s="2">
        <v>66.307355659999999</v>
      </c>
      <c r="AO299" s="2">
        <v>66.307355659999999</v>
      </c>
      <c r="AP299" s="2">
        <v>54.691158139999999</v>
      </c>
      <c r="AQ299" s="2">
        <v>34.498309820000003</v>
      </c>
      <c r="AR299" s="2">
        <v>1016719.803</v>
      </c>
      <c r="AS299" s="2">
        <v>0.66307355700000004</v>
      </c>
      <c r="AT299" s="2">
        <v>676274.21840000001</v>
      </c>
      <c r="AU299" s="2">
        <v>1639311.868</v>
      </c>
      <c r="AV299" s="2">
        <v>1.060801015</v>
      </c>
      <c r="AW299" s="2">
        <v>1.060801015</v>
      </c>
      <c r="AX299" s="2">
        <v>1.0185846439999999</v>
      </c>
      <c r="AY299" s="2">
        <v>1.014750652</v>
      </c>
      <c r="AZ299" s="2">
        <v>1.060801015</v>
      </c>
      <c r="BA299" s="2">
        <v>1.060801015</v>
      </c>
      <c r="BB299" s="2">
        <v>1.0185846439999999</v>
      </c>
      <c r="BC299" s="2">
        <v>1.014750652</v>
      </c>
      <c r="BD299" s="2">
        <v>1.0418025550000001</v>
      </c>
      <c r="BE299" s="2">
        <v>1.0418025550000001</v>
      </c>
      <c r="BF299" s="2">
        <v>1.0519227659999999</v>
      </c>
      <c r="BG299" s="2">
        <v>1.0194016829999999</v>
      </c>
      <c r="BH299" s="2">
        <v>0.27568398799999999</v>
      </c>
      <c r="BI299" s="2">
        <v>0.27568398799999999</v>
      </c>
      <c r="BJ299" s="2">
        <v>0.27386289199999903</v>
      </c>
      <c r="BK299" s="2">
        <v>0.60498158099999999</v>
      </c>
      <c r="BL299" s="2">
        <v>0.27568398799999999</v>
      </c>
      <c r="BM299" s="2">
        <v>0.27568398799999999</v>
      </c>
      <c r="BN299" s="2">
        <v>0.27386289199999903</v>
      </c>
      <c r="BO299" s="2">
        <v>0.60498158099999999</v>
      </c>
      <c r="BP299" s="2">
        <v>0.145164612</v>
      </c>
      <c r="BQ299" s="2">
        <v>0.145164612</v>
      </c>
      <c r="BR299" s="2">
        <v>0.152841594</v>
      </c>
      <c r="BS299" s="2">
        <v>0.14127632900000001</v>
      </c>
      <c r="BT299" s="2">
        <v>1</v>
      </c>
      <c r="BU299" s="2">
        <v>1</v>
      </c>
      <c r="BV299" s="2">
        <v>1</v>
      </c>
      <c r="BW299" s="2">
        <v>1</v>
      </c>
      <c r="BX299" s="2">
        <v>103.0185638</v>
      </c>
      <c r="BY299" s="2">
        <v>0</v>
      </c>
      <c r="BZ299" s="2">
        <v>0</v>
      </c>
      <c r="CA299" s="2">
        <v>0</v>
      </c>
      <c r="CB299" s="2">
        <v>648747.97030000004</v>
      </c>
      <c r="CC299" s="2">
        <v>0</v>
      </c>
      <c r="CD299" s="2">
        <v>0</v>
      </c>
      <c r="CE299" s="2">
        <v>0</v>
      </c>
      <c r="CG299" s="2">
        <f t="shared" si="35"/>
        <v>38160.535989312935</v>
      </c>
      <c r="CH299" s="2">
        <f t="shared" si="36"/>
        <v>648747.97030000004</v>
      </c>
      <c r="CI299" s="2">
        <f t="shared" si="37"/>
        <v>66181.342999999993</v>
      </c>
      <c r="CJ299" s="2">
        <f t="shared" si="38"/>
        <v>7.8717362500000005</v>
      </c>
      <c r="CK299" s="2">
        <f t="shared" si="39"/>
        <v>1.2500000000000001E-5</v>
      </c>
      <c r="CL299" s="2">
        <f t="shared" si="40"/>
        <v>8.0424910569105688</v>
      </c>
      <c r="CM299" s="2">
        <f t="shared" si="41"/>
        <v>7.3987721292331647</v>
      </c>
      <c r="CN299" s="2">
        <f t="shared" si="42"/>
        <v>66181.332999999999</v>
      </c>
    </row>
    <row r="300" spans="1:92" x14ac:dyDescent="0.45">
      <c r="A300" s="2">
        <v>172</v>
      </c>
      <c r="B300" s="2" t="s">
        <v>150</v>
      </c>
      <c r="C300" s="2">
        <v>2</v>
      </c>
      <c r="D300" s="2">
        <v>2012</v>
      </c>
      <c r="E300" s="2">
        <v>2010</v>
      </c>
      <c r="F300" s="2">
        <v>0.215370745</v>
      </c>
      <c r="G300" s="20">
        <v>9.5000000000000004E-8</v>
      </c>
      <c r="H300" s="2">
        <v>0.21882200099999999</v>
      </c>
      <c r="I300" s="2">
        <v>0.565807159</v>
      </c>
      <c r="J300" s="2">
        <v>179.97421509999899</v>
      </c>
      <c r="K300" s="2">
        <v>80.941120499999997</v>
      </c>
      <c r="L300" s="2">
        <v>91.038427130000002</v>
      </c>
      <c r="M300" s="2">
        <v>59.978059610000003</v>
      </c>
      <c r="N300" s="2">
        <v>6119.3090000000002</v>
      </c>
      <c r="O300" s="2">
        <v>6.0000000000000001E-3</v>
      </c>
      <c r="P300" s="2">
        <v>12291.141</v>
      </c>
      <c r="Q300" s="2">
        <v>48239.41</v>
      </c>
      <c r="R300" s="2">
        <v>5113590.6720000003</v>
      </c>
      <c r="S300" s="2">
        <v>5113590.6720000003</v>
      </c>
      <c r="T300" s="2">
        <v>1</v>
      </c>
      <c r="U300" s="2">
        <v>2E-3</v>
      </c>
      <c r="V300" s="2">
        <v>41928.078719999998</v>
      </c>
      <c r="W300" s="2">
        <v>2E-3</v>
      </c>
      <c r="X300" s="2">
        <v>-7.0874811659999999</v>
      </c>
      <c r="Y300" s="2">
        <v>-7.0874811659999999</v>
      </c>
      <c r="Z300" s="2">
        <v>0.294771483</v>
      </c>
      <c r="AA300" s="2">
        <v>2.4783445080000002</v>
      </c>
      <c r="AB300" s="2">
        <v>99.033094550000001</v>
      </c>
      <c r="AC300" s="2">
        <v>0</v>
      </c>
      <c r="AD300" s="2">
        <v>0</v>
      </c>
      <c r="AE300" s="2">
        <v>0</v>
      </c>
      <c r="AF300" s="2">
        <v>606014.10679999995</v>
      </c>
      <c r="AG300" s="2">
        <v>0</v>
      </c>
      <c r="AH300" s="2">
        <v>0</v>
      </c>
      <c r="AI300" s="2">
        <v>0</v>
      </c>
      <c r="AJ300" s="2">
        <v>88.02860167</v>
      </c>
      <c r="AK300" s="2">
        <v>88.02860167</v>
      </c>
      <c r="AL300" s="2">
        <v>90.743655649999994</v>
      </c>
      <c r="AM300" s="2">
        <v>57.499715100000003</v>
      </c>
      <c r="AN300" s="2">
        <v>80.941120499999997</v>
      </c>
      <c r="AO300" s="2">
        <v>80.941120499999997</v>
      </c>
      <c r="AP300" s="2">
        <v>91.038427130000002</v>
      </c>
      <c r="AQ300" s="2">
        <v>59.978059610000003</v>
      </c>
      <c r="AR300" s="2">
        <v>1101317.834</v>
      </c>
      <c r="AS300" s="2">
        <v>0.485646722999999</v>
      </c>
      <c r="AT300" s="2">
        <v>1118966.1440000001</v>
      </c>
      <c r="AU300" s="2">
        <v>2893306.2080000001</v>
      </c>
      <c r="AV300" s="2">
        <v>1.060801015</v>
      </c>
      <c r="AW300" s="2">
        <v>1.060801015</v>
      </c>
      <c r="AX300" s="2">
        <v>1.0185846439999999</v>
      </c>
      <c r="AY300" s="2">
        <v>1.014750652</v>
      </c>
      <c r="AZ300" s="2">
        <v>1.060801015</v>
      </c>
      <c r="BA300" s="2">
        <v>1.060801015</v>
      </c>
      <c r="BB300" s="2">
        <v>1.0185846439999999</v>
      </c>
      <c r="BC300" s="2">
        <v>1.014750652</v>
      </c>
      <c r="BD300" s="2">
        <v>1.0418025550000001</v>
      </c>
      <c r="BE300" s="2">
        <v>1.0418025550000001</v>
      </c>
      <c r="BF300" s="2">
        <v>1.0519227659999999</v>
      </c>
      <c r="BG300" s="2">
        <v>1.0194016829999999</v>
      </c>
      <c r="BH300" s="2">
        <v>0.27568398799999999</v>
      </c>
      <c r="BI300" s="2">
        <v>0.27568398799999999</v>
      </c>
      <c r="BJ300" s="2">
        <v>0.27386289199999903</v>
      </c>
      <c r="BK300" s="2">
        <v>0.60498158099999999</v>
      </c>
      <c r="BL300" s="2">
        <v>0.27568398799999999</v>
      </c>
      <c r="BM300" s="2">
        <v>0.27568398799999999</v>
      </c>
      <c r="BN300" s="2">
        <v>0.27386289199999903</v>
      </c>
      <c r="BO300" s="2">
        <v>0.60498158099999999</v>
      </c>
      <c r="BP300" s="2">
        <v>0.145164612</v>
      </c>
      <c r="BQ300" s="2">
        <v>0.145164612</v>
      </c>
      <c r="BR300" s="2">
        <v>0.152841594</v>
      </c>
      <c r="BS300" s="2">
        <v>0.14127632900000001</v>
      </c>
      <c r="BT300" s="2">
        <v>1</v>
      </c>
      <c r="BU300" s="2">
        <v>1</v>
      </c>
      <c r="BV300" s="2">
        <v>1</v>
      </c>
      <c r="BW300" s="2">
        <v>1</v>
      </c>
      <c r="BX300" s="2">
        <v>103.8912108</v>
      </c>
      <c r="BY300" s="2">
        <v>0</v>
      </c>
      <c r="BZ300" s="2">
        <v>0</v>
      </c>
      <c r="CA300" s="2">
        <v>0</v>
      </c>
      <c r="CB300" s="2">
        <v>635742.4216</v>
      </c>
      <c r="CC300" s="2">
        <v>0</v>
      </c>
      <c r="CD300" s="2">
        <v>0</v>
      </c>
      <c r="CE300" s="2">
        <v>0</v>
      </c>
      <c r="CG300" s="2">
        <f t="shared" si="35"/>
        <v>47197.424099314761</v>
      </c>
      <c r="CH300" s="2">
        <f t="shared" si="36"/>
        <v>635742.4216</v>
      </c>
      <c r="CI300" s="2">
        <f t="shared" si="37"/>
        <v>66649.866000000009</v>
      </c>
      <c r="CJ300" s="2">
        <f t="shared" si="38"/>
        <v>7.6491362500000006</v>
      </c>
      <c r="CK300" s="2">
        <f t="shared" si="39"/>
        <v>7.5000000000000002E-6</v>
      </c>
      <c r="CL300" s="2">
        <f t="shared" si="40"/>
        <v>7.9942380487804874</v>
      </c>
      <c r="CM300" s="2">
        <f t="shared" si="41"/>
        <v>7.511001946282601</v>
      </c>
      <c r="CN300" s="2">
        <f t="shared" si="42"/>
        <v>66649.86</v>
      </c>
    </row>
    <row r="301" spans="1:92" x14ac:dyDescent="0.45">
      <c r="A301" s="2">
        <v>173</v>
      </c>
      <c r="B301" s="2" t="s">
        <v>150</v>
      </c>
      <c r="C301" s="2">
        <v>2</v>
      </c>
      <c r="D301" s="2">
        <v>2013</v>
      </c>
      <c r="E301" s="2">
        <v>2011</v>
      </c>
      <c r="F301" s="2">
        <v>0.31033852299999998</v>
      </c>
      <c r="G301" s="20">
        <v>2.9400000000000001E-7</v>
      </c>
      <c r="H301" s="2">
        <v>0.20147410299999999</v>
      </c>
      <c r="I301" s="2">
        <v>0.48818708</v>
      </c>
      <c r="J301" s="2">
        <v>200.93200490000001</v>
      </c>
      <c r="K301" s="2">
        <v>112.5906446</v>
      </c>
      <c r="L301" s="2">
        <v>66.618594259999995</v>
      </c>
      <c r="M301" s="2">
        <v>40.87216703</v>
      </c>
      <c r="N301" s="2">
        <v>6507.5959999999995</v>
      </c>
      <c r="O301" s="2">
        <v>1.0999999999999999E-2</v>
      </c>
      <c r="P301" s="2">
        <v>12742.591999999901</v>
      </c>
      <c r="Q301" s="2">
        <v>50326.025000000001</v>
      </c>
      <c r="R301" s="2">
        <v>4213412.8159999996</v>
      </c>
      <c r="S301" s="2">
        <v>4213412.8159999996</v>
      </c>
      <c r="T301" s="2">
        <v>1</v>
      </c>
      <c r="U301" s="2">
        <v>2E-3</v>
      </c>
      <c r="V301" s="2">
        <v>40740.308590000001</v>
      </c>
      <c r="W301" s="2">
        <v>2E-3</v>
      </c>
      <c r="X301" s="2">
        <v>8.1635679099999994</v>
      </c>
      <c r="Y301" s="2">
        <v>8.1635679099999994</v>
      </c>
      <c r="Z301" s="2">
        <v>0.22568649299999999</v>
      </c>
      <c r="AA301" s="2">
        <v>-2.9040567560000001</v>
      </c>
      <c r="AB301" s="2">
        <v>88.34136024</v>
      </c>
      <c r="AC301" s="2">
        <v>0</v>
      </c>
      <c r="AD301" s="2">
        <v>0</v>
      </c>
      <c r="AE301" s="2">
        <v>0</v>
      </c>
      <c r="AF301" s="2">
        <v>574889.88260000001</v>
      </c>
      <c r="AG301" s="2">
        <v>0</v>
      </c>
      <c r="AH301" s="2">
        <v>0</v>
      </c>
      <c r="AI301" s="2">
        <v>0</v>
      </c>
      <c r="AJ301" s="2">
        <v>104.4270767</v>
      </c>
      <c r="AK301" s="2">
        <v>104.4270767</v>
      </c>
      <c r="AL301" s="2">
        <v>66.392907769999994</v>
      </c>
      <c r="AM301" s="2">
        <v>43.776223790000003</v>
      </c>
      <c r="AN301" s="2">
        <v>112.5906446</v>
      </c>
      <c r="AO301" s="2">
        <v>112.5906446</v>
      </c>
      <c r="AP301" s="2">
        <v>66.618594259999995</v>
      </c>
      <c r="AQ301" s="2">
        <v>40.87216703</v>
      </c>
      <c r="AR301" s="2">
        <v>1307584.311</v>
      </c>
      <c r="AS301" s="2">
        <v>1.2384970909999999</v>
      </c>
      <c r="AT301" s="2">
        <v>848893.56629999995</v>
      </c>
      <c r="AU301" s="2">
        <v>2056933.7</v>
      </c>
      <c r="AV301" s="2">
        <v>1.060801015</v>
      </c>
      <c r="AW301" s="2">
        <v>1.060801015</v>
      </c>
      <c r="AX301" s="2">
        <v>1.0185846439999999</v>
      </c>
      <c r="AY301" s="2">
        <v>1.014750652</v>
      </c>
      <c r="AZ301" s="2">
        <v>1.060801015</v>
      </c>
      <c r="BA301" s="2">
        <v>1.060801015</v>
      </c>
      <c r="BB301" s="2">
        <v>1.0185846439999999</v>
      </c>
      <c r="BC301" s="2">
        <v>1.014750652</v>
      </c>
      <c r="BD301" s="2">
        <v>1.0418025550000001</v>
      </c>
      <c r="BE301" s="2">
        <v>1.0418025550000001</v>
      </c>
      <c r="BF301" s="2">
        <v>1.0519227659999999</v>
      </c>
      <c r="BG301" s="2">
        <v>1.0194016829999999</v>
      </c>
      <c r="BH301" s="2">
        <v>0.27568398799999999</v>
      </c>
      <c r="BI301" s="2">
        <v>0.27568398799999999</v>
      </c>
      <c r="BJ301" s="2">
        <v>0.27386289199999903</v>
      </c>
      <c r="BK301" s="2">
        <v>0.60498158099999999</v>
      </c>
      <c r="BL301" s="2">
        <v>0.27568398799999999</v>
      </c>
      <c r="BM301" s="2">
        <v>0.27568398799999999</v>
      </c>
      <c r="BN301" s="2">
        <v>0.27386289199999903</v>
      </c>
      <c r="BO301" s="2">
        <v>0.60498158099999999</v>
      </c>
      <c r="BP301" s="2">
        <v>0.145164612</v>
      </c>
      <c r="BQ301" s="2">
        <v>0.145164612</v>
      </c>
      <c r="BR301" s="2">
        <v>0.152841594</v>
      </c>
      <c r="BS301" s="2">
        <v>0.14127632900000001</v>
      </c>
      <c r="BT301" s="2">
        <v>1</v>
      </c>
      <c r="BU301" s="2">
        <v>1</v>
      </c>
      <c r="BV301" s="2">
        <v>1</v>
      </c>
      <c r="BW301" s="2">
        <v>1</v>
      </c>
      <c r="BX301" s="2">
        <v>103.6997411</v>
      </c>
      <c r="BY301" s="2">
        <v>0</v>
      </c>
      <c r="BZ301" s="2">
        <v>0</v>
      </c>
      <c r="CA301" s="2">
        <v>0</v>
      </c>
      <c r="CB301" s="2">
        <v>674836.02049999998</v>
      </c>
      <c r="CC301" s="2">
        <v>0</v>
      </c>
      <c r="CD301" s="2">
        <v>0</v>
      </c>
      <c r="CE301" s="2">
        <v>0</v>
      </c>
      <c r="CG301" s="2">
        <f t="shared" si="35"/>
        <v>44769.176370898364</v>
      </c>
      <c r="CH301" s="2">
        <f t="shared" si="36"/>
        <v>674836.02049999998</v>
      </c>
      <c r="CI301" s="2">
        <f t="shared" si="37"/>
        <v>69576.2239999999</v>
      </c>
      <c r="CJ301" s="2">
        <f t="shared" si="38"/>
        <v>8.1344949999999994</v>
      </c>
      <c r="CK301" s="2">
        <f t="shared" si="39"/>
        <v>1.3749999999999999E-5</v>
      </c>
      <c r="CL301" s="2">
        <f t="shared" si="40"/>
        <v>8.287864715447089</v>
      </c>
      <c r="CM301" s="2">
        <f t="shared" si="41"/>
        <v>7.835893343713507</v>
      </c>
      <c r="CN301" s="2">
        <f t="shared" si="42"/>
        <v>69576.212999999902</v>
      </c>
    </row>
    <row r="302" spans="1:92" x14ac:dyDescent="0.45">
      <c r="A302" s="2">
        <v>174</v>
      </c>
      <c r="B302" s="2" t="s">
        <v>150</v>
      </c>
      <c r="C302" s="2">
        <v>2</v>
      </c>
      <c r="D302" s="2">
        <v>2014</v>
      </c>
      <c r="E302" s="2">
        <v>2012</v>
      </c>
      <c r="F302" s="2">
        <v>0.193082686</v>
      </c>
      <c r="G302" s="20">
        <v>9.8099999999999998E-8</v>
      </c>
      <c r="H302" s="2">
        <v>0.20151126</v>
      </c>
      <c r="I302" s="2">
        <v>0.60540595600000002</v>
      </c>
      <c r="J302" s="2">
        <v>266.32904139999999</v>
      </c>
      <c r="K302" s="2">
        <v>182.12272769999899</v>
      </c>
      <c r="L302" s="2">
        <v>148.76885540000001</v>
      </c>
      <c r="M302" s="2">
        <v>110.71034659999999</v>
      </c>
      <c r="N302" s="2">
        <v>6733.0059999999903</v>
      </c>
      <c r="O302" s="2">
        <v>5.0000000000000001E-3</v>
      </c>
      <c r="P302" s="2">
        <v>12579.735000000001</v>
      </c>
      <c r="Q302" s="2">
        <v>50785.843999999997</v>
      </c>
      <c r="R302" s="2">
        <v>9287187.1150000002</v>
      </c>
      <c r="S302" s="2">
        <v>9287187.1150000002</v>
      </c>
      <c r="T302" s="2">
        <v>1</v>
      </c>
      <c r="U302" s="2">
        <v>2E-3</v>
      </c>
      <c r="V302" s="2">
        <v>42104.986270000001</v>
      </c>
      <c r="W302" s="2">
        <v>2E-3</v>
      </c>
      <c r="X302" s="2">
        <v>47.434337720000002</v>
      </c>
      <c r="Y302" s="2">
        <v>47.434337720000002</v>
      </c>
      <c r="Z302" s="2">
        <v>28.667411399999999</v>
      </c>
      <c r="AA302" s="2">
        <v>18.856443160000001</v>
      </c>
      <c r="AB302" s="2">
        <v>84.206313730000005</v>
      </c>
      <c r="AC302" s="2">
        <v>0</v>
      </c>
      <c r="AD302" s="2">
        <v>0</v>
      </c>
      <c r="AE302" s="2">
        <v>0</v>
      </c>
      <c r="AF302" s="2">
        <v>566961.61560000002</v>
      </c>
      <c r="AG302" s="2">
        <v>0</v>
      </c>
      <c r="AH302" s="2">
        <v>0</v>
      </c>
      <c r="AI302" s="2">
        <v>0</v>
      </c>
      <c r="AJ302" s="2">
        <v>134.68839</v>
      </c>
      <c r="AK302" s="2">
        <v>134.68839</v>
      </c>
      <c r="AL302" s="2">
        <v>120.101444</v>
      </c>
      <c r="AM302" s="2">
        <v>91.853903470000006</v>
      </c>
      <c r="AN302" s="2">
        <v>182.12272769999899</v>
      </c>
      <c r="AO302" s="2">
        <v>182.12272769999899</v>
      </c>
      <c r="AP302" s="2">
        <v>148.76885540000001</v>
      </c>
      <c r="AQ302" s="2">
        <v>110.71034659999999</v>
      </c>
      <c r="AR302" s="2">
        <v>1793195.034</v>
      </c>
      <c r="AS302" s="2">
        <v>0.91061363900000003</v>
      </c>
      <c r="AT302" s="2">
        <v>1871472.77699999</v>
      </c>
      <c r="AU302" s="2">
        <v>5622518.3929999899</v>
      </c>
      <c r="AV302" s="2">
        <v>1.060801015</v>
      </c>
      <c r="AW302" s="2">
        <v>1.060801015</v>
      </c>
      <c r="AX302" s="2">
        <v>1.0185846439999999</v>
      </c>
      <c r="AY302" s="2">
        <v>1.014750652</v>
      </c>
      <c r="AZ302" s="2">
        <v>1.060801015</v>
      </c>
      <c r="BA302" s="2">
        <v>1.060801015</v>
      </c>
      <c r="BB302" s="2">
        <v>1.0185846439999999</v>
      </c>
      <c r="BC302" s="2">
        <v>1.014750652</v>
      </c>
      <c r="BD302" s="2">
        <v>1.0418025550000001</v>
      </c>
      <c r="BE302" s="2">
        <v>1.0418025550000001</v>
      </c>
      <c r="BF302" s="2">
        <v>1.0519227659999999</v>
      </c>
      <c r="BG302" s="2">
        <v>1.0194016829999999</v>
      </c>
      <c r="BH302" s="2">
        <v>0.27568398799999999</v>
      </c>
      <c r="BI302" s="2">
        <v>0.27568398799999999</v>
      </c>
      <c r="BJ302" s="2">
        <v>0.27386289199999903</v>
      </c>
      <c r="BK302" s="2">
        <v>0.60498158099999999</v>
      </c>
      <c r="BL302" s="2">
        <v>0.27568398799999999</v>
      </c>
      <c r="BM302" s="2">
        <v>0.27568398799999999</v>
      </c>
      <c r="BN302" s="2">
        <v>0.27386289199999903</v>
      </c>
      <c r="BO302" s="2">
        <v>0.60498158099999999</v>
      </c>
      <c r="BP302" s="2">
        <v>0.145164612</v>
      </c>
      <c r="BQ302" s="2">
        <v>0.145164612</v>
      </c>
      <c r="BR302" s="2">
        <v>0.152841594</v>
      </c>
      <c r="BS302" s="2">
        <v>0.14127632900000001</v>
      </c>
      <c r="BT302" s="2">
        <v>1</v>
      </c>
      <c r="BU302" s="2">
        <v>1</v>
      </c>
      <c r="BV302" s="2">
        <v>1</v>
      </c>
      <c r="BW302" s="2">
        <v>1</v>
      </c>
      <c r="BX302" s="2">
        <v>108.0149625</v>
      </c>
      <c r="BY302" s="2">
        <v>0</v>
      </c>
      <c r="BZ302" s="2">
        <v>0</v>
      </c>
      <c r="CA302" s="2">
        <v>0</v>
      </c>
      <c r="CB302" s="2">
        <v>727265.39069999999</v>
      </c>
      <c r="CC302" s="2">
        <v>0</v>
      </c>
      <c r="CD302" s="2">
        <v>0</v>
      </c>
      <c r="CE302" s="2">
        <v>0</v>
      </c>
      <c r="CG302" s="2">
        <f t="shared" si="35"/>
        <v>76013.183643826022</v>
      </c>
      <c r="CH302" s="2">
        <f t="shared" si="36"/>
        <v>727265.39069999999</v>
      </c>
      <c r="CI302" s="2">
        <f t="shared" si="37"/>
        <v>70098.59</v>
      </c>
      <c r="CJ302" s="2">
        <f t="shared" si="38"/>
        <v>8.416257499999988</v>
      </c>
      <c r="CK302" s="2">
        <f t="shared" si="39"/>
        <v>6.2500000000000003E-6</v>
      </c>
      <c r="CL302" s="2">
        <f t="shared" si="40"/>
        <v>8.1819414634146348</v>
      </c>
      <c r="CM302" s="2">
        <f t="shared" si="41"/>
        <v>7.9074883612300502</v>
      </c>
      <c r="CN302" s="2">
        <f t="shared" si="42"/>
        <v>70098.584999999992</v>
      </c>
    </row>
    <row r="303" spans="1:92" x14ac:dyDescent="0.45">
      <c r="A303" s="2">
        <v>175</v>
      </c>
      <c r="B303" s="2" t="s">
        <v>150</v>
      </c>
      <c r="C303" s="2">
        <v>2</v>
      </c>
      <c r="D303" s="2">
        <v>2015</v>
      </c>
      <c r="E303" s="2">
        <v>2013</v>
      </c>
      <c r="F303" s="2">
        <v>0.239536848</v>
      </c>
      <c r="G303" s="20">
        <v>1.4999999999999999E-7</v>
      </c>
      <c r="H303" s="2">
        <v>0.213263076</v>
      </c>
      <c r="I303" s="2">
        <v>0.547199926</v>
      </c>
      <c r="J303" s="2">
        <v>217.9897843</v>
      </c>
      <c r="K303" s="2">
        <v>94.079840259999997</v>
      </c>
      <c r="L303" s="2">
        <v>98.537339599999996</v>
      </c>
      <c r="M303" s="2">
        <v>61.505181610000001</v>
      </c>
      <c r="N303" s="2">
        <v>6203.0010000000002</v>
      </c>
      <c r="O303" s="2">
        <v>8.9999999999999993E-3</v>
      </c>
      <c r="P303" s="2">
        <v>12217.448</v>
      </c>
      <c r="Q303" s="2">
        <v>50222.692000000003</v>
      </c>
      <c r="R303" s="2">
        <v>5645022.3109999998</v>
      </c>
      <c r="S303" s="2">
        <v>5645022.3109999998</v>
      </c>
      <c r="T303" s="2">
        <v>1</v>
      </c>
      <c r="U303" s="2">
        <v>2E-3</v>
      </c>
      <c r="V303" s="2">
        <v>44316.794950000003</v>
      </c>
      <c r="W303" s="2">
        <v>2E-3</v>
      </c>
      <c r="X303" s="2">
        <v>0.55234536000000001</v>
      </c>
      <c r="Y303" s="2">
        <v>0.55234536000000001</v>
      </c>
      <c r="Z303" s="2">
        <v>0.93822220700000003</v>
      </c>
      <c r="AA303" s="2">
        <v>-2.6687559200000002</v>
      </c>
      <c r="AB303" s="2">
        <v>123.909944</v>
      </c>
      <c r="AC303" s="2">
        <v>0</v>
      </c>
      <c r="AD303" s="2">
        <v>0</v>
      </c>
      <c r="AE303" s="2">
        <v>0</v>
      </c>
      <c r="AF303" s="2">
        <v>768613.50659999996</v>
      </c>
      <c r="AG303" s="2">
        <v>0</v>
      </c>
      <c r="AH303" s="2">
        <v>0</v>
      </c>
      <c r="AI303" s="2">
        <v>0</v>
      </c>
      <c r="AJ303" s="2">
        <v>93.527494899999994</v>
      </c>
      <c r="AK303" s="2">
        <v>93.527494899999994</v>
      </c>
      <c r="AL303" s="2">
        <v>97.599117390000004</v>
      </c>
      <c r="AM303" s="2">
        <v>64.173937530000003</v>
      </c>
      <c r="AN303" s="2">
        <v>94.079840259999997</v>
      </c>
      <c r="AO303" s="2">
        <v>94.079840259999997</v>
      </c>
      <c r="AP303" s="2">
        <v>98.537339599999996</v>
      </c>
      <c r="AQ303" s="2">
        <v>61.505181610000001</v>
      </c>
      <c r="AR303" s="2">
        <v>1352190.85</v>
      </c>
      <c r="AS303" s="2">
        <v>0.84671856199999995</v>
      </c>
      <c r="AT303" s="2">
        <v>1203874.8229999901</v>
      </c>
      <c r="AU303" s="2">
        <v>3088955.7919999999</v>
      </c>
      <c r="AV303" s="2">
        <v>1.060801015</v>
      </c>
      <c r="AW303" s="2">
        <v>1.060801015</v>
      </c>
      <c r="AX303" s="2">
        <v>1.0185846439999999</v>
      </c>
      <c r="AY303" s="2">
        <v>1.014750652</v>
      </c>
      <c r="AZ303" s="2">
        <v>1.060801015</v>
      </c>
      <c r="BA303" s="2">
        <v>1.060801015</v>
      </c>
      <c r="BB303" s="2">
        <v>1.0185846439999999</v>
      </c>
      <c r="BC303" s="2">
        <v>1.014750652</v>
      </c>
      <c r="BD303" s="2">
        <v>1.0418025550000001</v>
      </c>
      <c r="BE303" s="2">
        <v>1.0418025550000001</v>
      </c>
      <c r="BF303" s="2">
        <v>1.0519227659999999</v>
      </c>
      <c r="BG303" s="2">
        <v>1.0194016829999999</v>
      </c>
      <c r="BH303" s="2">
        <v>0.27568398799999999</v>
      </c>
      <c r="BI303" s="2">
        <v>0.27568398799999999</v>
      </c>
      <c r="BJ303" s="2">
        <v>0.27386289199999903</v>
      </c>
      <c r="BK303" s="2">
        <v>0.60498158099999999</v>
      </c>
      <c r="BL303" s="2">
        <v>0.27568398799999999</v>
      </c>
      <c r="BM303" s="2">
        <v>0.27568398799999999</v>
      </c>
      <c r="BN303" s="2">
        <v>0.27386289199999903</v>
      </c>
      <c r="BO303" s="2">
        <v>0.60498158099999999</v>
      </c>
      <c r="BP303" s="2">
        <v>0.145164612</v>
      </c>
      <c r="BQ303" s="2">
        <v>0.145164612</v>
      </c>
      <c r="BR303" s="2">
        <v>0.152841594</v>
      </c>
      <c r="BS303" s="2">
        <v>0.14127632900000001</v>
      </c>
      <c r="BT303" s="2">
        <v>1</v>
      </c>
      <c r="BU303" s="2">
        <v>1</v>
      </c>
      <c r="BV303" s="2">
        <v>1</v>
      </c>
      <c r="BW303" s="2">
        <v>1</v>
      </c>
      <c r="BX303" s="2">
        <v>124.87115249999999</v>
      </c>
      <c r="BY303" s="2">
        <v>0</v>
      </c>
      <c r="BZ303" s="2">
        <v>0</v>
      </c>
      <c r="CA303" s="2">
        <v>0</v>
      </c>
      <c r="CB303" s="2">
        <v>774575.88399999996</v>
      </c>
      <c r="CC303" s="2">
        <v>0</v>
      </c>
      <c r="CD303" s="2">
        <v>0</v>
      </c>
      <c r="CE303" s="2">
        <v>0</v>
      </c>
      <c r="CG303" s="2">
        <f t="shared" si="35"/>
        <v>52487.753241450759</v>
      </c>
      <c r="CH303" s="2">
        <f t="shared" si="36"/>
        <v>774575.88399999996</v>
      </c>
      <c r="CI303" s="2">
        <f t="shared" si="37"/>
        <v>68643.149999999994</v>
      </c>
      <c r="CJ303" s="2">
        <f t="shared" si="38"/>
        <v>7.7537512500000005</v>
      </c>
      <c r="CK303" s="2">
        <f t="shared" si="39"/>
        <v>1.1249999999999999E-5</v>
      </c>
      <c r="CL303" s="2">
        <f t="shared" si="40"/>
        <v>7.9463076422764232</v>
      </c>
      <c r="CM303" s="2">
        <f t="shared" si="41"/>
        <v>7.8198041261191129</v>
      </c>
      <c r="CN303" s="2">
        <f t="shared" si="42"/>
        <v>68643.141000000003</v>
      </c>
    </row>
    <row r="304" spans="1:92" x14ac:dyDescent="0.45">
      <c r="A304" s="2">
        <v>176</v>
      </c>
      <c r="B304" s="2" t="s">
        <v>150</v>
      </c>
      <c r="C304" s="2">
        <v>2</v>
      </c>
      <c r="D304" s="2">
        <v>2016</v>
      </c>
      <c r="E304" s="2">
        <v>2014</v>
      </c>
      <c r="F304" s="2">
        <v>0.26117063299999999</v>
      </c>
      <c r="G304" s="20">
        <v>2.01999999999999E-7</v>
      </c>
      <c r="H304" s="2">
        <v>0.19031814999999999</v>
      </c>
      <c r="I304" s="2">
        <v>0.54851101499999999</v>
      </c>
      <c r="J304" s="2">
        <v>226.31112599999901</v>
      </c>
      <c r="K304" s="2">
        <v>108.20429849999999</v>
      </c>
      <c r="L304" s="2">
        <v>86.669955169999994</v>
      </c>
      <c r="M304" s="2">
        <v>59.604343759999999</v>
      </c>
      <c r="N304" s="2">
        <v>6195.8180000000002</v>
      </c>
      <c r="O304" s="2">
        <v>0.01</v>
      </c>
      <c r="P304" s="2">
        <v>11789.4039999999</v>
      </c>
      <c r="Q304" s="2">
        <v>49406.905999999901</v>
      </c>
      <c r="R304" s="2">
        <v>5368836.9560000002</v>
      </c>
      <c r="S304" s="2">
        <v>5368836.9560000002</v>
      </c>
      <c r="T304" s="2">
        <v>1</v>
      </c>
      <c r="U304" s="2">
        <v>2E-3</v>
      </c>
      <c r="V304" s="2">
        <v>44387.552770000002</v>
      </c>
      <c r="W304" s="2">
        <v>2E-3</v>
      </c>
      <c r="X304" s="2">
        <v>5.3100411730000001</v>
      </c>
      <c r="Y304" s="2">
        <v>5.3100411730000001</v>
      </c>
      <c r="Z304" s="2">
        <v>1.847511479</v>
      </c>
      <c r="AA304" s="2">
        <v>-0.44622433500000003</v>
      </c>
      <c r="AB304" s="2">
        <v>118.10682759999899</v>
      </c>
      <c r="AC304" s="2">
        <v>0</v>
      </c>
      <c r="AD304" s="2">
        <v>0</v>
      </c>
      <c r="AE304" s="2">
        <v>0</v>
      </c>
      <c r="AF304" s="2">
        <v>731768.4081</v>
      </c>
      <c r="AG304" s="2">
        <v>0</v>
      </c>
      <c r="AH304" s="2">
        <v>0</v>
      </c>
      <c r="AI304" s="2">
        <v>0</v>
      </c>
      <c r="AJ304" s="2">
        <v>102.894257299999</v>
      </c>
      <c r="AK304" s="2">
        <v>102.894257299999</v>
      </c>
      <c r="AL304" s="2">
        <v>84.82244369</v>
      </c>
      <c r="AM304" s="2">
        <v>60.050568089999999</v>
      </c>
      <c r="AN304" s="2">
        <v>108.20429849999999</v>
      </c>
      <c r="AO304" s="2">
        <v>108.20429849999999</v>
      </c>
      <c r="AP304" s="2">
        <v>86.669955169999994</v>
      </c>
      <c r="AQ304" s="2">
        <v>59.604343759999999</v>
      </c>
      <c r="AR304" s="2">
        <v>1402182.548</v>
      </c>
      <c r="AS304" s="2">
        <v>1.082042985</v>
      </c>
      <c r="AT304" s="2">
        <v>1021787.11599999</v>
      </c>
      <c r="AU304" s="2">
        <v>2944866.2089999998</v>
      </c>
      <c r="AV304" s="2">
        <v>1.060801015</v>
      </c>
      <c r="AW304" s="2">
        <v>1.060801015</v>
      </c>
      <c r="AX304" s="2">
        <v>1.0185846439999999</v>
      </c>
      <c r="AY304" s="2">
        <v>1.014750652</v>
      </c>
      <c r="AZ304" s="2">
        <v>1.060801015</v>
      </c>
      <c r="BA304" s="2">
        <v>1.060801015</v>
      </c>
      <c r="BB304" s="2">
        <v>1.0185846439999999</v>
      </c>
      <c r="BC304" s="2">
        <v>1.014750652</v>
      </c>
      <c r="BD304" s="2">
        <v>1.0418025550000001</v>
      </c>
      <c r="BE304" s="2">
        <v>1.0418025550000001</v>
      </c>
      <c r="BF304" s="2">
        <v>1.0519227659999999</v>
      </c>
      <c r="BG304" s="2">
        <v>1.0194016829999999</v>
      </c>
      <c r="BH304" s="2">
        <v>0.27568398799999999</v>
      </c>
      <c r="BI304" s="2">
        <v>0.27568398799999999</v>
      </c>
      <c r="BJ304" s="2">
        <v>0.27386289199999903</v>
      </c>
      <c r="BK304" s="2">
        <v>0.60498158099999999</v>
      </c>
      <c r="BL304" s="2">
        <v>0.27568398799999999</v>
      </c>
      <c r="BM304" s="2">
        <v>0.27568398799999999</v>
      </c>
      <c r="BN304" s="2">
        <v>0.27386289199999903</v>
      </c>
      <c r="BO304" s="2">
        <v>0.60498158099999999</v>
      </c>
      <c r="BP304" s="2">
        <v>0.145164612</v>
      </c>
      <c r="BQ304" s="2">
        <v>0.145164612</v>
      </c>
      <c r="BR304" s="2">
        <v>0.152841594</v>
      </c>
      <c r="BS304" s="2">
        <v>0.14127632900000001</v>
      </c>
      <c r="BT304" s="2">
        <v>1</v>
      </c>
      <c r="BU304" s="2">
        <v>1</v>
      </c>
      <c r="BV304" s="2">
        <v>1</v>
      </c>
      <c r="BW304" s="2">
        <v>1</v>
      </c>
      <c r="BX304" s="2">
        <v>138.7734476</v>
      </c>
      <c r="BY304" s="2">
        <v>0</v>
      </c>
      <c r="BZ304" s="2">
        <v>0</v>
      </c>
      <c r="CA304" s="2">
        <v>0</v>
      </c>
      <c r="CB304" s="2">
        <v>859815.02450000006</v>
      </c>
      <c r="CC304" s="2">
        <v>0</v>
      </c>
      <c r="CD304" s="2">
        <v>0</v>
      </c>
      <c r="CE304" s="2">
        <v>0</v>
      </c>
      <c r="CG304" s="2">
        <f t="shared" si="35"/>
        <v>50555.079115676606</v>
      </c>
      <c r="CH304" s="2">
        <f t="shared" si="36"/>
        <v>859815.02450000006</v>
      </c>
      <c r="CI304" s="2">
        <f t="shared" si="37"/>
        <v>67392.137999999803</v>
      </c>
      <c r="CJ304" s="2">
        <f t="shared" si="38"/>
        <v>7.7447724999999998</v>
      </c>
      <c r="CK304" s="2">
        <f t="shared" si="39"/>
        <v>1.2500000000000001E-5</v>
      </c>
      <c r="CL304" s="2">
        <f t="shared" si="40"/>
        <v>7.667905040650342</v>
      </c>
      <c r="CM304" s="2">
        <f t="shared" si="41"/>
        <v>7.6927841183339662</v>
      </c>
      <c r="CN304" s="2">
        <f t="shared" si="42"/>
        <v>67392.127999999793</v>
      </c>
    </row>
    <row r="305" spans="1:92" x14ac:dyDescent="0.45">
      <c r="A305" s="2">
        <v>177</v>
      </c>
      <c r="B305" s="2" t="s">
        <v>150</v>
      </c>
      <c r="C305" s="2">
        <v>2</v>
      </c>
      <c r="D305" s="2">
        <v>2017</v>
      </c>
      <c r="E305" s="2">
        <v>2015</v>
      </c>
      <c r="F305" s="2">
        <v>0.21796069699999901</v>
      </c>
      <c r="G305" s="20">
        <v>1.85E-7</v>
      </c>
      <c r="H305" s="2">
        <v>0.19031647899999901</v>
      </c>
      <c r="I305" s="2">
        <v>0.59172263999999997</v>
      </c>
      <c r="J305" s="2">
        <v>206.6729224</v>
      </c>
      <c r="K305" s="2">
        <v>91.648044810000002</v>
      </c>
      <c r="L305" s="2">
        <v>92.607452269999996</v>
      </c>
      <c r="M305" s="2">
        <v>71.202043410000002</v>
      </c>
      <c r="N305" s="2">
        <v>6274.8109999999997</v>
      </c>
      <c r="O305" s="2">
        <v>1.2E-2</v>
      </c>
      <c r="P305" s="2">
        <v>12227.466999999901</v>
      </c>
      <c r="Q305" s="2">
        <v>49446.069000000003</v>
      </c>
      <c r="R305" s="2">
        <v>5949850.3439999996</v>
      </c>
      <c r="S305" s="2">
        <v>5949850.3439999996</v>
      </c>
      <c r="T305" s="2">
        <v>1</v>
      </c>
      <c r="U305" s="2">
        <v>6.0000000000000001E-3</v>
      </c>
      <c r="V305" s="2">
        <v>45852.656459999998</v>
      </c>
      <c r="W305" s="2">
        <v>6.0000000000000001E-3</v>
      </c>
      <c r="X305" s="2">
        <v>7.8908907229999903</v>
      </c>
      <c r="Y305" s="2">
        <v>7.8908907229999903</v>
      </c>
      <c r="Z305" s="2">
        <v>6.8492831169999997</v>
      </c>
      <c r="AA305" s="2">
        <v>4.8840068949999997</v>
      </c>
      <c r="AB305" s="2">
        <v>115.024877599999</v>
      </c>
      <c r="AC305" s="2">
        <v>0</v>
      </c>
      <c r="AD305" s="2">
        <v>0</v>
      </c>
      <c r="AE305" s="2">
        <v>0</v>
      </c>
      <c r="AF305" s="2">
        <v>721759.36699999997</v>
      </c>
      <c r="AG305" s="2">
        <v>0</v>
      </c>
      <c r="AH305" s="2">
        <v>0</v>
      </c>
      <c r="AI305" s="2">
        <v>0</v>
      </c>
      <c r="AJ305" s="2">
        <v>83.757154080000007</v>
      </c>
      <c r="AK305" s="2">
        <v>83.757154080000007</v>
      </c>
      <c r="AL305" s="2">
        <v>85.758169150000001</v>
      </c>
      <c r="AM305" s="2">
        <v>66.318036509999999</v>
      </c>
      <c r="AN305" s="2">
        <v>91.648044810000002</v>
      </c>
      <c r="AO305" s="2">
        <v>91.648044810000002</v>
      </c>
      <c r="AP305" s="2">
        <v>92.607452269999996</v>
      </c>
      <c r="AQ305" s="2">
        <v>71.202043410000002</v>
      </c>
      <c r="AR305" s="2">
        <v>1296833.527</v>
      </c>
      <c r="AS305" s="2">
        <v>1.099776538</v>
      </c>
      <c r="AT305" s="2">
        <v>1132354.567</v>
      </c>
      <c r="AU305" s="2">
        <v>3520661.1510000001</v>
      </c>
      <c r="AV305" s="2">
        <v>1.060801015</v>
      </c>
      <c r="AW305" s="2">
        <v>1.060801015</v>
      </c>
      <c r="AX305" s="2">
        <v>1.0185846439999999</v>
      </c>
      <c r="AY305" s="2">
        <v>1.014750652</v>
      </c>
      <c r="AZ305" s="2">
        <v>1.060801015</v>
      </c>
      <c r="BA305" s="2">
        <v>1.060801015</v>
      </c>
      <c r="BB305" s="2">
        <v>1.0185846439999999</v>
      </c>
      <c r="BC305" s="2">
        <v>1.014750652</v>
      </c>
      <c r="BD305" s="2">
        <v>1.0418025550000001</v>
      </c>
      <c r="BE305" s="2">
        <v>1.0418025550000001</v>
      </c>
      <c r="BF305" s="2">
        <v>1.0519227659999999</v>
      </c>
      <c r="BG305" s="2">
        <v>1.0194016829999999</v>
      </c>
      <c r="BH305" s="2">
        <v>0.27568398799999999</v>
      </c>
      <c r="BI305" s="2">
        <v>0.27568398799999999</v>
      </c>
      <c r="BJ305" s="2">
        <v>0.27386289199999903</v>
      </c>
      <c r="BK305" s="2">
        <v>0.60498158099999999</v>
      </c>
      <c r="BL305" s="2">
        <v>0.27568398799999999</v>
      </c>
      <c r="BM305" s="2">
        <v>0.27568398799999999</v>
      </c>
      <c r="BN305" s="2">
        <v>0.27386289199999903</v>
      </c>
      <c r="BO305" s="2">
        <v>0.60498158099999999</v>
      </c>
      <c r="BP305" s="2">
        <v>0.145164612</v>
      </c>
      <c r="BQ305" s="2">
        <v>0.145164612</v>
      </c>
      <c r="BR305" s="2">
        <v>0.152841594</v>
      </c>
      <c r="BS305" s="2">
        <v>0.14127632900000001</v>
      </c>
      <c r="BT305" s="2">
        <v>1</v>
      </c>
      <c r="BU305" s="2">
        <v>1</v>
      </c>
      <c r="BV305" s="2">
        <v>1</v>
      </c>
      <c r="BW305" s="2">
        <v>1</v>
      </c>
      <c r="BX305" s="2">
        <v>147.0038342</v>
      </c>
      <c r="BY305" s="2">
        <v>0</v>
      </c>
      <c r="BZ305" s="2">
        <v>0</v>
      </c>
      <c r="CA305" s="2">
        <v>0</v>
      </c>
      <c r="CB305" s="2">
        <v>922421.27579999994</v>
      </c>
      <c r="CC305" s="2">
        <v>0</v>
      </c>
      <c r="CD305" s="2">
        <v>0</v>
      </c>
      <c r="CE305" s="2">
        <v>0</v>
      </c>
      <c r="CG305" s="2">
        <f t="shared" si="35"/>
        <v>49906.197013961253</v>
      </c>
      <c r="CH305" s="2">
        <f t="shared" si="36"/>
        <v>922421.27579999994</v>
      </c>
      <c r="CI305" s="2">
        <f t="shared" si="37"/>
        <v>67948.358999999909</v>
      </c>
      <c r="CJ305" s="2">
        <f t="shared" si="38"/>
        <v>7.8435137499999996</v>
      </c>
      <c r="CK305" s="2">
        <f t="shared" si="39"/>
        <v>1.5E-5</v>
      </c>
      <c r="CL305" s="2">
        <f t="shared" si="40"/>
        <v>7.9528240650405859</v>
      </c>
      <c r="CM305" s="2">
        <f t="shared" si="41"/>
        <v>7.698881899571818</v>
      </c>
      <c r="CN305" s="2">
        <f t="shared" si="42"/>
        <v>67948.346999999907</v>
      </c>
    </row>
    <row r="306" spans="1:92" x14ac:dyDescent="0.45">
      <c r="A306" s="2">
        <v>178</v>
      </c>
      <c r="B306" s="2" t="s">
        <v>150</v>
      </c>
      <c r="C306" s="2">
        <v>2</v>
      </c>
      <c r="D306" s="2">
        <v>2018</v>
      </c>
      <c r="E306" s="2">
        <v>2016</v>
      </c>
      <c r="F306" s="2">
        <v>0.21542549499999999</v>
      </c>
      <c r="G306" s="2">
        <v>1.07E-4</v>
      </c>
      <c r="H306" s="2">
        <v>0.18168509299999999</v>
      </c>
      <c r="I306" s="2">
        <v>0.60278275799999903</v>
      </c>
      <c r="J306" s="2">
        <v>156.3529274</v>
      </c>
      <c r="K306" s="2">
        <v>82.284879110000006</v>
      </c>
      <c r="L306" s="2">
        <v>71.845606369999999</v>
      </c>
      <c r="M306" s="2">
        <v>61.901369369999998</v>
      </c>
      <c r="N306" s="2">
        <v>8734.6369999999897</v>
      </c>
      <c r="O306" s="2">
        <v>8.2170000000000005</v>
      </c>
      <c r="P306" s="2">
        <v>16031.451999999999</v>
      </c>
      <c r="Q306" s="2">
        <v>61732.567999999999</v>
      </c>
      <c r="R306" s="2">
        <v>6339482.0839999998</v>
      </c>
      <c r="S306" s="2">
        <v>6339482.0839999998</v>
      </c>
      <c r="T306" s="2">
        <v>1</v>
      </c>
      <c r="U306" s="2">
        <v>0.05</v>
      </c>
      <c r="V306" s="2">
        <v>46189.211210000001</v>
      </c>
      <c r="W306" s="2">
        <v>0.05</v>
      </c>
      <c r="X306" s="2">
        <v>-0.182058583</v>
      </c>
      <c r="Y306" s="2">
        <v>-0.182058583</v>
      </c>
      <c r="Z306" s="2">
        <v>4.3801518919999998</v>
      </c>
      <c r="AA306" s="2">
        <v>3.9854102139999998</v>
      </c>
      <c r="AB306" s="2">
        <v>74.068048320000003</v>
      </c>
      <c r="AC306" s="2">
        <v>0</v>
      </c>
      <c r="AD306" s="2">
        <v>0</v>
      </c>
      <c r="AE306" s="2">
        <v>0</v>
      </c>
      <c r="AF306" s="2">
        <v>646957.51529999997</v>
      </c>
      <c r="AG306" s="2">
        <v>0</v>
      </c>
      <c r="AH306" s="2">
        <v>0</v>
      </c>
      <c r="AI306" s="2">
        <v>0</v>
      </c>
      <c r="AJ306" s="2">
        <v>82.466937689999995</v>
      </c>
      <c r="AK306" s="2">
        <v>82.466937689999995</v>
      </c>
      <c r="AL306" s="2">
        <v>67.465454480000005</v>
      </c>
      <c r="AM306" s="2">
        <v>57.91595916</v>
      </c>
      <c r="AN306" s="2">
        <v>82.284879110000006</v>
      </c>
      <c r="AO306" s="2">
        <v>82.284879110000006</v>
      </c>
      <c r="AP306" s="2">
        <v>71.845606369999999</v>
      </c>
      <c r="AQ306" s="2">
        <v>61.901369369999998</v>
      </c>
      <c r="AR306" s="2">
        <v>1365686.0649999999</v>
      </c>
      <c r="AS306" s="2">
        <v>676.13485170000001</v>
      </c>
      <c r="AT306" s="2">
        <v>1151789.3899999999</v>
      </c>
      <c r="AU306" s="2">
        <v>3821330.4939999999</v>
      </c>
      <c r="AV306" s="2">
        <v>1.060801015</v>
      </c>
      <c r="AW306" s="2">
        <v>1.060801015</v>
      </c>
      <c r="AX306" s="2">
        <v>1.0185846439999999</v>
      </c>
      <c r="AY306" s="2">
        <v>1.014750652</v>
      </c>
      <c r="AZ306" s="2">
        <v>1.060801015</v>
      </c>
      <c r="BA306" s="2">
        <v>1.060801015</v>
      </c>
      <c r="BB306" s="2">
        <v>1.0185846439999999</v>
      </c>
      <c r="BC306" s="2">
        <v>1.014750652</v>
      </c>
      <c r="BD306" s="2">
        <v>1.0418025550000001</v>
      </c>
      <c r="BE306" s="2">
        <v>1.0418025550000001</v>
      </c>
      <c r="BF306" s="2">
        <v>1.0519227659999999</v>
      </c>
      <c r="BG306" s="2">
        <v>1.0194016829999999</v>
      </c>
      <c r="BH306" s="2">
        <v>0.27568398799999999</v>
      </c>
      <c r="BI306" s="2">
        <v>0.27568398799999999</v>
      </c>
      <c r="BJ306" s="2">
        <v>0.27386289199999903</v>
      </c>
      <c r="BK306" s="2">
        <v>0.60498158099999999</v>
      </c>
      <c r="BL306" s="2">
        <v>0.27568398799999999</v>
      </c>
      <c r="BM306" s="2">
        <v>0.27568398799999999</v>
      </c>
      <c r="BN306" s="2">
        <v>0.27386289199999903</v>
      </c>
      <c r="BO306" s="2">
        <v>0.60498158099999999</v>
      </c>
      <c r="BP306" s="2">
        <v>0.145164612</v>
      </c>
      <c r="BQ306" s="2">
        <v>0.145164612</v>
      </c>
      <c r="BR306" s="2">
        <v>0.152841594</v>
      </c>
      <c r="BS306" s="2">
        <v>0.14127632900000001</v>
      </c>
      <c r="BT306" s="2">
        <v>1</v>
      </c>
      <c r="BU306" s="2">
        <v>1</v>
      </c>
      <c r="BV306" s="2">
        <v>1</v>
      </c>
      <c r="BW306" s="2">
        <v>1</v>
      </c>
      <c r="BX306" s="2">
        <v>155.41779119999899</v>
      </c>
      <c r="BY306" s="2">
        <v>0</v>
      </c>
      <c r="BZ306" s="2">
        <v>0</v>
      </c>
      <c r="CA306" s="2">
        <v>0</v>
      </c>
      <c r="CB306" s="2">
        <v>1357517.99</v>
      </c>
      <c r="CC306" s="2">
        <v>0</v>
      </c>
      <c r="CD306" s="2">
        <v>0</v>
      </c>
      <c r="CE306" s="2">
        <v>0</v>
      </c>
      <c r="CG306" s="2">
        <f t="shared" si="35"/>
        <v>58317.354841902961</v>
      </c>
      <c r="CH306" s="2">
        <f t="shared" si="36"/>
        <v>1357517.99</v>
      </c>
      <c r="CI306" s="2">
        <f t="shared" si="37"/>
        <v>86506.873999999982</v>
      </c>
      <c r="CJ306" s="2">
        <f t="shared" si="38"/>
        <v>10.918296249999987</v>
      </c>
      <c r="CK306" s="2">
        <f t="shared" si="39"/>
        <v>1.0271250000000001E-2</v>
      </c>
      <c r="CL306" s="2">
        <f t="shared" si="40"/>
        <v>10.426960650406503</v>
      </c>
      <c r="CM306" s="2">
        <f t="shared" si="41"/>
        <v>9.6119218372907742</v>
      </c>
      <c r="CN306" s="2">
        <f t="shared" si="42"/>
        <v>86498.656999999992</v>
      </c>
    </row>
    <row r="307" spans="1:92" x14ac:dyDescent="0.45">
      <c r="A307" s="2">
        <v>179</v>
      </c>
      <c r="B307" s="2" t="s">
        <v>150</v>
      </c>
      <c r="C307" s="2">
        <v>2</v>
      </c>
      <c r="D307" s="2">
        <v>2019</v>
      </c>
      <c r="E307" s="2">
        <v>2017</v>
      </c>
      <c r="F307" s="2">
        <v>0.30111742000000002</v>
      </c>
      <c r="G307" s="2">
        <v>1.5772200000000001E-4</v>
      </c>
      <c r="H307" s="2">
        <v>0.19344725699999901</v>
      </c>
      <c r="I307" s="2">
        <v>0.50527760099999997</v>
      </c>
      <c r="J307" s="2">
        <v>244.4631249</v>
      </c>
      <c r="K307" s="2">
        <v>149.18845759999999</v>
      </c>
      <c r="L307" s="2">
        <v>86.159875709999994</v>
      </c>
      <c r="M307" s="2">
        <v>60.879018979999998</v>
      </c>
      <c r="N307" s="2">
        <v>9040.0400000000009</v>
      </c>
      <c r="O307" s="2">
        <v>7.7589999999999897</v>
      </c>
      <c r="P307" s="2">
        <v>16478.031999999999</v>
      </c>
      <c r="Q307" s="2">
        <v>60913.034</v>
      </c>
      <c r="R307" s="2">
        <v>7339184.9229999902</v>
      </c>
      <c r="S307" s="2">
        <v>7339184.9229999902</v>
      </c>
      <c r="T307" s="2">
        <v>1</v>
      </c>
      <c r="U307" s="2">
        <v>7.1999999999999995E-2</v>
      </c>
      <c r="V307" s="2">
        <v>45613.727639999997</v>
      </c>
      <c r="W307" s="2">
        <v>7.1999999999999995E-2</v>
      </c>
      <c r="X307" s="2">
        <v>24.4789858</v>
      </c>
      <c r="Y307" s="2">
        <v>24.4789858</v>
      </c>
      <c r="Z307" s="2">
        <v>9.8519978459999997</v>
      </c>
      <c r="AA307" s="2">
        <v>6.2870723339999897</v>
      </c>
      <c r="AB307" s="2">
        <v>95.274667269999995</v>
      </c>
      <c r="AC307" s="2">
        <v>0</v>
      </c>
      <c r="AD307" s="2">
        <v>0</v>
      </c>
      <c r="AE307" s="2">
        <v>0</v>
      </c>
      <c r="AF307" s="2">
        <v>861286.80310000002</v>
      </c>
      <c r="AG307" s="2">
        <v>0</v>
      </c>
      <c r="AH307" s="2">
        <v>0</v>
      </c>
      <c r="AI307" s="2">
        <v>0</v>
      </c>
      <c r="AJ307" s="2">
        <v>124.70947179999899</v>
      </c>
      <c r="AK307" s="2">
        <v>124.70947179999899</v>
      </c>
      <c r="AL307" s="2">
        <v>76.307877869999999</v>
      </c>
      <c r="AM307" s="2">
        <v>54.591946640000003</v>
      </c>
      <c r="AN307" s="2">
        <v>149.18845759999999</v>
      </c>
      <c r="AO307" s="2">
        <v>149.18845759999999</v>
      </c>
      <c r="AP307" s="2">
        <v>86.159875709999994</v>
      </c>
      <c r="AQ307" s="2">
        <v>60.879018979999998</v>
      </c>
      <c r="AR307" s="2">
        <v>2209956.4279999998</v>
      </c>
      <c r="AS307" s="2">
        <v>1157.5532430000001</v>
      </c>
      <c r="AT307" s="2">
        <v>1419745.189</v>
      </c>
      <c r="AU307" s="2">
        <v>3708325.753</v>
      </c>
      <c r="AV307" s="2">
        <v>1.060801015</v>
      </c>
      <c r="AW307" s="2">
        <v>1.060801015</v>
      </c>
      <c r="AX307" s="2">
        <v>1.0185846439999999</v>
      </c>
      <c r="AY307" s="2">
        <v>1.014750652</v>
      </c>
      <c r="AZ307" s="2">
        <v>1.060801015</v>
      </c>
      <c r="BA307" s="2">
        <v>1.060801015</v>
      </c>
      <c r="BB307" s="2">
        <v>1.0185846439999999</v>
      </c>
      <c r="BC307" s="2">
        <v>1.014750652</v>
      </c>
      <c r="BD307" s="2">
        <v>1.0418025550000001</v>
      </c>
      <c r="BE307" s="2">
        <v>1.0418025550000001</v>
      </c>
      <c r="BF307" s="2">
        <v>1.0519227659999999</v>
      </c>
      <c r="BG307" s="2">
        <v>1.0194016829999999</v>
      </c>
      <c r="BH307" s="2">
        <v>0.27568398799999999</v>
      </c>
      <c r="BI307" s="2">
        <v>0.27568398799999999</v>
      </c>
      <c r="BJ307" s="2">
        <v>0.27386289199999903</v>
      </c>
      <c r="BK307" s="2">
        <v>0.60498158099999999</v>
      </c>
      <c r="BL307" s="2">
        <v>0.27568398799999999</v>
      </c>
      <c r="BM307" s="2">
        <v>0.27568398799999999</v>
      </c>
      <c r="BN307" s="2">
        <v>0.27386289199999903</v>
      </c>
      <c r="BO307" s="2">
        <v>0.60498158099999999</v>
      </c>
      <c r="BP307" s="2">
        <v>0.145164612</v>
      </c>
      <c r="BQ307" s="2">
        <v>0.145164612</v>
      </c>
      <c r="BR307" s="2">
        <v>0.152841594</v>
      </c>
      <c r="BS307" s="2">
        <v>0.14127632900000001</v>
      </c>
      <c r="BT307" s="2">
        <v>1</v>
      </c>
      <c r="BU307" s="2">
        <v>1</v>
      </c>
      <c r="BV307" s="2">
        <v>1</v>
      </c>
      <c r="BW307" s="2">
        <v>1</v>
      </c>
      <c r="BX307" s="2">
        <v>150.64252490000001</v>
      </c>
      <c r="BY307" s="2">
        <v>0</v>
      </c>
      <c r="BZ307" s="2">
        <v>0</v>
      </c>
      <c r="CA307" s="2">
        <v>0</v>
      </c>
      <c r="CB307" s="2">
        <v>1361814.45</v>
      </c>
      <c r="CC307" s="2">
        <v>0</v>
      </c>
      <c r="CD307" s="2">
        <v>0</v>
      </c>
      <c r="CE307" s="2">
        <v>0</v>
      </c>
      <c r="CG307" s="2">
        <f t="shared" si="35"/>
        <v>70482.703818422393</v>
      </c>
      <c r="CH307" s="2">
        <f t="shared" si="36"/>
        <v>1361814.45</v>
      </c>
      <c r="CI307" s="2">
        <f t="shared" si="37"/>
        <v>86438.864999999991</v>
      </c>
      <c r="CJ307" s="2">
        <f t="shared" si="38"/>
        <v>11.300050000000001</v>
      </c>
      <c r="CK307" s="2">
        <f t="shared" si="39"/>
        <v>9.6987499999999869E-3</v>
      </c>
      <c r="CL307" s="2">
        <f t="shared" si="40"/>
        <v>10.717419186991869</v>
      </c>
      <c r="CM307" s="2">
        <f t="shared" si="41"/>
        <v>9.4843182561307895</v>
      </c>
      <c r="CN307" s="2">
        <f t="shared" si="42"/>
        <v>86431.106</v>
      </c>
    </row>
    <row r="308" spans="1:92" x14ac:dyDescent="0.45">
      <c r="A308" s="2">
        <v>240</v>
      </c>
      <c r="B308" s="2" t="s">
        <v>150</v>
      </c>
      <c r="C308" s="2">
        <v>2</v>
      </c>
      <c r="D308" s="2">
        <v>2020</v>
      </c>
      <c r="E308" s="2">
        <v>2018</v>
      </c>
      <c r="F308" s="2">
        <v>0.23188312109881401</v>
      </c>
      <c r="G308" s="2">
        <v>1.5698281216814801E-4</v>
      </c>
      <c r="H308" s="2">
        <v>0.195336930954495</v>
      </c>
      <c r="I308" s="2">
        <v>0.57262296513452204</v>
      </c>
      <c r="J308" s="2">
        <v>286.87905576548098</v>
      </c>
      <c r="K308" s="2">
        <v>138.06087329482801</v>
      </c>
      <c r="L308" s="2">
        <v>104.69816474301</v>
      </c>
      <c r="M308" s="2">
        <v>83.021002123487094</v>
      </c>
      <c r="N308" s="2">
        <v>9020.8343105004697</v>
      </c>
      <c r="O308" s="2">
        <v>10.016203125191</v>
      </c>
      <c r="P308" s="2">
        <v>16434.894696499301</v>
      </c>
      <c r="Q308" s="2">
        <v>60757.853855603898</v>
      </c>
      <c r="R308" s="2">
        <v>8808899.08559574</v>
      </c>
      <c r="S308" s="2">
        <v>8808899.08559574</v>
      </c>
      <c r="T308" s="2">
        <v>1</v>
      </c>
      <c r="U308" s="2">
        <v>7.1999999999999995E-2</v>
      </c>
      <c r="V308" s="2">
        <v>46285.623039435501</v>
      </c>
      <c r="W308" s="2">
        <v>7.1999999999999995E-2</v>
      </c>
      <c r="X308" s="2">
        <v>7.9131157582008296</v>
      </c>
      <c r="Y308" s="2">
        <v>7.9131157582008296</v>
      </c>
      <c r="Z308" s="2">
        <v>1.9102763139655401</v>
      </c>
      <c r="AA308" s="2">
        <v>1.2068126377659301</v>
      </c>
      <c r="AB308" s="2">
        <v>148.818182470653</v>
      </c>
      <c r="AC308" s="2">
        <v>0</v>
      </c>
      <c r="AD308" s="2">
        <v>0</v>
      </c>
      <c r="AE308" s="2">
        <v>0</v>
      </c>
      <c r="AF308" s="2">
        <v>797210.75065678696</v>
      </c>
      <c r="AG308" s="2">
        <v>0</v>
      </c>
      <c r="AH308" s="2">
        <v>0</v>
      </c>
      <c r="AI308" s="2">
        <v>0</v>
      </c>
      <c r="AJ308" s="2">
        <v>130.14775753662701</v>
      </c>
      <c r="AK308" s="2">
        <v>130.14775753662701</v>
      </c>
      <c r="AL308" s="2">
        <v>102.787888429045</v>
      </c>
      <c r="AM308" s="2">
        <v>81.814189485721201</v>
      </c>
      <c r="AN308" s="2">
        <v>138.06087329482801</v>
      </c>
      <c r="AO308" s="2">
        <v>138.06087329482801</v>
      </c>
      <c r="AP308" s="2">
        <v>104.69816474301</v>
      </c>
      <c r="AQ308" s="2">
        <v>83.021002123487094</v>
      </c>
      <c r="AR308" s="2">
        <v>2042635.01341243</v>
      </c>
      <c r="AS308" s="2">
        <v>1382.84575056225</v>
      </c>
      <c r="AT308" s="2">
        <v>1720703.3124681299</v>
      </c>
      <c r="AU308" s="2">
        <v>5044177.9139646096</v>
      </c>
      <c r="AV308" s="2">
        <v>1.0605080357721499</v>
      </c>
      <c r="AW308" s="2">
        <v>1.0605080357721499</v>
      </c>
      <c r="AX308" s="2">
        <v>1.0182379964549</v>
      </c>
      <c r="AY308" s="2">
        <v>1.01441458287805</v>
      </c>
      <c r="AZ308" s="2">
        <v>1.0605080357721499</v>
      </c>
      <c r="BA308" s="2">
        <v>1.0605080357721499</v>
      </c>
      <c r="BB308" s="2">
        <v>1.0182379964549</v>
      </c>
      <c r="BC308" s="2">
        <v>1.01441458287805</v>
      </c>
      <c r="BD308" s="2">
        <v>1.04151482289584</v>
      </c>
      <c r="BE308" s="2">
        <v>1.04151482289584</v>
      </c>
      <c r="BF308" s="2">
        <v>1.05156477273295</v>
      </c>
      <c r="BG308" s="2">
        <v>1.0190640735312599</v>
      </c>
      <c r="BH308" s="2">
        <v>0.27568398799999999</v>
      </c>
      <c r="BI308" s="2">
        <v>0.27568398799999999</v>
      </c>
      <c r="BJ308" s="2">
        <v>0.27386289199999903</v>
      </c>
      <c r="BK308" s="2">
        <v>0.60498158099999999</v>
      </c>
      <c r="BL308" s="2">
        <v>0.27568398799999999</v>
      </c>
      <c r="BM308" s="2">
        <v>0.27568398799999999</v>
      </c>
      <c r="BN308" s="2">
        <v>0.27386289199999903</v>
      </c>
      <c r="BO308" s="2">
        <v>0.60498158099999999</v>
      </c>
      <c r="BP308" s="2">
        <v>0.145164612</v>
      </c>
      <c r="BQ308" s="2">
        <v>0.145164612</v>
      </c>
      <c r="BR308" s="2">
        <v>0.152841594</v>
      </c>
      <c r="BS308" s="2">
        <v>0.14127632900000001</v>
      </c>
      <c r="BT308" s="2">
        <v>1</v>
      </c>
      <c r="BU308" s="2">
        <v>1</v>
      </c>
      <c r="BV308" s="2">
        <v>1</v>
      </c>
      <c r="BW308" s="2">
        <v>1</v>
      </c>
      <c r="BX308" s="2">
        <v>158.48481607982299</v>
      </c>
      <c r="BY308" s="2">
        <v>0</v>
      </c>
      <c r="BZ308" s="2">
        <v>0</v>
      </c>
      <c r="CA308" s="2">
        <v>0</v>
      </c>
      <c r="CB308" s="2">
        <v>1432709.0767542401</v>
      </c>
      <c r="CC308" s="2">
        <v>0</v>
      </c>
      <c r="CD308" s="2">
        <v>0</v>
      </c>
      <c r="CE308" s="2">
        <v>0</v>
      </c>
      <c r="CG308" s="2">
        <f t="shared" si="35"/>
        <v>86750.663549271718</v>
      </c>
      <c r="CH308" s="2">
        <f t="shared" si="36"/>
        <v>1432709.0767542401</v>
      </c>
      <c r="CI308" s="2">
        <f t="shared" si="37"/>
        <v>86223.599065728864</v>
      </c>
      <c r="CJ308" s="2">
        <f t="shared" si="38"/>
        <v>11.276042888125588</v>
      </c>
      <c r="CK308" s="2">
        <f t="shared" si="39"/>
        <v>1.2520253906488749E-2</v>
      </c>
      <c r="CL308" s="2">
        <f t="shared" si="40"/>
        <v>10.689362404227188</v>
      </c>
      <c r="CM308" s="2">
        <f t="shared" si="41"/>
        <v>9.4601563029356015</v>
      </c>
      <c r="CN308" s="2">
        <f t="shared" si="42"/>
        <v>86213.582862603667</v>
      </c>
    </row>
    <row r="309" spans="1:92" x14ac:dyDescent="0.45">
      <c r="A309" s="2">
        <v>262</v>
      </c>
      <c r="B309" s="2" t="s">
        <v>150</v>
      </c>
      <c r="C309" s="2">
        <v>2</v>
      </c>
      <c r="D309" s="2">
        <v>2021</v>
      </c>
      <c r="E309" s="2">
        <v>2019</v>
      </c>
      <c r="F309" s="2">
        <v>0.273158858802444</v>
      </c>
      <c r="G309" s="2">
        <v>1.49721308096513E-4</v>
      </c>
      <c r="H309" s="2">
        <v>0.18483908596997201</v>
      </c>
      <c r="I309" s="2">
        <v>0.54185233391948595</v>
      </c>
      <c r="J309" s="2">
        <v>279.40700533345199</v>
      </c>
      <c r="K309" s="2">
        <v>138.022742705318</v>
      </c>
      <c r="L309" s="2">
        <v>104.66253357382099</v>
      </c>
      <c r="M309" s="2">
        <v>82.993506900663903</v>
      </c>
      <c r="N309" s="2">
        <v>9035.9248488744997</v>
      </c>
      <c r="O309" s="2">
        <v>10.112139121814</v>
      </c>
      <c r="P309" s="2">
        <v>16463.139002199299</v>
      </c>
      <c r="Q309" s="2">
        <v>60862.096530736802</v>
      </c>
      <c r="R309" s="2">
        <v>9322020.9865574297</v>
      </c>
      <c r="S309" s="2">
        <v>9322020.9865574297</v>
      </c>
      <c r="T309" s="2">
        <v>1</v>
      </c>
      <c r="U309" s="2">
        <v>7.1999999999999995E-2</v>
      </c>
      <c r="V309" s="2">
        <v>46967.415534573098</v>
      </c>
      <c r="W309" s="2">
        <v>7.1999999999999995E-2</v>
      </c>
      <c r="X309" s="2">
        <v>7.8749851686913299</v>
      </c>
      <c r="Y309" s="2">
        <v>7.8749851686913299</v>
      </c>
      <c r="Z309" s="2">
        <v>1.8746451447760399</v>
      </c>
      <c r="AA309" s="2">
        <v>1.1793174149427501</v>
      </c>
      <c r="AB309" s="2">
        <v>141.384262628134</v>
      </c>
      <c r="AC309" s="2">
        <v>0</v>
      </c>
      <c r="AD309" s="2">
        <v>0</v>
      </c>
      <c r="AE309" s="2">
        <v>0</v>
      </c>
      <c r="AF309" s="2">
        <v>1299229.4838996599</v>
      </c>
      <c r="AG309" s="2">
        <v>0</v>
      </c>
      <c r="AH309" s="2">
        <v>0</v>
      </c>
      <c r="AI309" s="2">
        <v>0</v>
      </c>
      <c r="AJ309" s="2">
        <v>130.14775753662701</v>
      </c>
      <c r="AK309" s="2">
        <v>130.14775753662701</v>
      </c>
      <c r="AL309" s="2">
        <v>102.787888429045</v>
      </c>
      <c r="AM309" s="2">
        <v>81.814189485721201</v>
      </c>
      <c r="AN309" s="2">
        <v>138.022742705318</v>
      </c>
      <c r="AO309" s="2">
        <v>138.022742705318</v>
      </c>
      <c r="AP309" s="2">
        <v>104.66253357382099</v>
      </c>
      <c r="AQ309" s="2">
        <v>82.993506900663903</v>
      </c>
      <c r="AR309" s="2">
        <v>2546392.6144204601</v>
      </c>
      <c r="AS309" s="2">
        <v>1395.70517621052</v>
      </c>
      <c r="AT309" s="2">
        <v>1723073.8385481699</v>
      </c>
      <c r="AU309" s="2">
        <v>5051158.8284125803</v>
      </c>
      <c r="AV309" s="2">
        <v>1.06073866553051</v>
      </c>
      <c r="AW309" s="2">
        <v>1.06073866553051</v>
      </c>
      <c r="AX309" s="2">
        <v>1.0184654834787701</v>
      </c>
      <c r="AY309" s="2">
        <v>1.01464083984408</v>
      </c>
      <c r="AZ309" s="2">
        <v>1.06073866553051</v>
      </c>
      <c r="BA309" s="2">
        <v>1.06073866553051</v>
      </c>
      <c r="BB309" s="2">
        <v>1.0184654834787701</v>
      </c>
      <c r="BC309" s="2">
        <v>1.01464083984408</v>
      </c>
      <c r="BD309" s="2">
        <v>1.04174132218093</v>
      </c>
      <c r="BE309" s="2">
        <v>1.04174132218093</v>
      </c>
      <c r="BF309" s="2">
        <v>1.05179970537286</v>
      </c>
      <c r="BG309" s="2">
        <v>1.01929136752857</v>
      </c>
      <c r="BH309" s="2">
        <v>0.27568398799999999</v>
      </c>
      <c r="BI309" s="2">
        <v>0.27568398799999999</v>
      </c>
      <c r="BJ309" s="2">
        <v>0.27386289199999903</v>
      </c>
      <c r="BK309" s="2">
        <v>0.60498158099999999</v>
      </c>
      <c r="BL309" s="2">
        <v>0.27568398799999999</v>
      </c>
      <c r="BM309" s="2">
        <v>0.27568398799999999</v>
      </c>
      <c r="BN309" s="2">
        <v>0.27386289199999903</v>
      </c>
      <c r="BO309" s="2">
        <v>0.60498158099999999</v>
      </c>
      <c r="BP309" s="2">
        <v>0.145164612</v>
      </c>
      <c r="BQ309" s="2">
        <v>0.145164612</v>
      </c>
      <c r="BR309" s="2">
        <v>0.152841594</v>
      </c>
      <c r="BS309" s="2">
        <v>0.14127632900000001</v>
      </c>
      <c r="BT309" s="2">
        <v>1</v>
      </c>
      <c r="BU309" s="2">
        <v>1</v>
      </c>
      <c r="BV309" s="2">
        <v>1</v>
      </c>
      <c r="BW309" s="2">
        <v>1</v>
      </c>
      <c r="BX309" s="2">
        <v>148.818182470653</v>
      </c>
      <c r="BY309" s="2">
        <v>0</v>
      </c>
      <c r="BZ309" s="2">
        <v>0</v>
      </c>
      <c r="CA309" s="2">
        <v>0</v>
      </c>
      <c r="CB309" s="2">
        <v>1342464.1664575899</v>
      </c>
      <c r="CC309" s="2">
        <v>0</v>
      </c>
      <c r="CD309" s="2">
        <v>0</v>
      </c>
      <c r="CE309" s="2">
        <v>0</v>
      </c>
      <c r="CG309" s="2">
        <f t="shared" si="35"/>
        <v>87789.423086010531</v>
      </c>
      <c r="CH309" s="2">
        <f t="shared" si="36"/>
        <v>1342464.1664575899</v>
      </c>
      <c r="CI309" s="2">
        <f t="shared" si="37"/>
        <v>86371.272520932413</v>
      </c>
      <c r="CJ309" s="2">
        <f t="shared" si="38"/>
        <v>11.294906061093124</v>
      </c>
      <c r="CK309" s="2">
        <f t="shared" si="39"/>
        <v>1.26401739022675E-2</v>
      </c>
      <c r="CL309" s="2">
        <f t="shared" si="40"/>
        <v>10.707732684357268</v>
      </c>
      <c r="CM309" s="2">
        <f t="shared" si="41"/>
        <v>9.4763871593206392</v>
      </c>
      <c r="CN309" s="2">
        <f t="shared" si="42"/>
        <v>86361.160381810594</v>
      </c>
    </row>
    <row r="310" spans="1:92" x14ac:dyDescent="0.45">
      <c r="A310" s="2">
        <v>284</v>
      </c>
      <c r="B310" s="2" t="s">
        <v>150</v>
      </c>
      <c r="C310" s="2">
        <v>2</v>
      </c>
      <c r="D310" s="2">
        <v>2022</v>
      </c>
      <c r="E310" s="2">
        <v>2020</v>
      </c>
      <c r="F310" s="2">
        <v>0.26872019546395598</v>
      </c>
      <c r="G310" s="2">
        <v>1.5161415530129299E-4</v>
      </c>
      <c r="H310" s="2">
        <v>0.18596802068375101</v>
      </c>
      <c r="I310" s="2">
        <v>0.54516016969699099</v>
      </c>
      <c r="J310" s="2">
        <v>274.577506470804</v>
      </c>
      <c r="K310" s="2">
        <v>138.05275865119</v>
      </c>
      <c r="L310" s="2">
        <v>104.68591648464999</v>
      </c>
      <c r="M310" s="2">
        <v>83.012017930954897</v>
      </c>
      <c r="N310" s="2">
        <v>9051.1847589076006</v>
      </c>
      <c r="O310" s="2">
        <v>10.195111010665</v>
      </c>
      <c r="P310" s="2">
        <v>16491.011974203</v>
      </c>
      <c r="Q310" s="2">
        <v>60964.981251983998</v>
      </c>
      <c r="R310" s="2">
        <v>9283191.2493954208</v>
      </c>
      <c r="S310" s="2">
        <v>9283191.2493954208</v>
      </c>
      <c r="T310" s="2">
        <v>1</v>
      </c>
      <c r="U310" s="2">
        <v>7.1999999999999995E-2</v>
      </c>
      <c r="V310" s="2">
        <v>47659.250910759001</v>
      </c>
      <c r="W310" s="2">
        <v>7.1999999999999995E-2</v>
      </c>
      <c r="X310" s="2">
        <v>7.9050011145636301</v>
      </c>
      <c r="Y310" s="2">
        <v>7.9050011145636301</v>
      </c>
      <c r="Z310" s="2">
        <v>1.8980280556047</v>
      </c>
      <c r="AA310" s="2">
        <v>1.19782844523377</v>
      </c>
      <c r="AB310" s="2">
        <v>136.524747819613</v>
      </c>
      <c r="AC310" s="2">
        <v>0</v>
      </c>
      <c r="AD310" s="2">
        <v>0</v>
      </c>
      <c r="AE310" s="2">
        <v>0</v>
      </c>
      <c r="AF310" s="2">
        <v>1245039.9420380199</v>
      </c>
      <c r="AG310" s="2">
        <v>0</v>
      </c>
      <c r="AH310" s="2">
        <v>0</v>
      </c>
      <c r="AI310" s="2">
        <v>0</v>
      </c>
      <c r="AJ310" s="2">
        <v>130.14775753662701</v>
      </c>
      <c r="AK310" s="2">
        <v>130.14775753662701</v>
      </c>
      <c r="AL310" s="2">
        <v>102.787888429045</v>
      </c>
      <c r="AM310" s="2">
        <v>81.814189485721201</v>
      </c>
      <c r="AN310" s="2">
        <v>138.05275865119</v>
      </c>
      <c r="AO310" s="2">
        <v>138.05275865119</v>
      </c>
      <c r="AP310" s="2">
        <v>104.68591648464999</v>
      </c>
      <c r="AQ310" s="2">
        <v>83.012017930954897</v>
      </c>
      <c r="AR310" s="2">
        <v>2494580.96706683</v>
      </c>
      <c r="AS310" s="2">
        <v>1407.46319977744</v>
      </c>
      <c r="AT310" s="2">
        <v>1726376.7022787801</v>
      </c>
      <c r="AU310" s="2">
        <v>5060826.1168500297</v>
      </c>
      <c r="AV310" s="2">
        <v>1.0609715449527899</v>
      </c>
      <c r="AW310" s="2">
        <v>1.0609715449527899</v>
      </c>
      <c r="AX310" s="2">
        <v>1.0186896446054901</v>
      </c>
      <c r="AY310" s="2">
        <v>1.0148638166386701</v>
      </c>
      <c r="AZ310" s="2">
        <v>1.0609715449527899</v>
      </c>
      <c r="BA310" s="2">
        <v>1.0609715449527899</v>
      </c>
      <c r="BB310" s="2">
        <v>1.0186896446054901</v>
      </c>
      <c r="BC310" s="2">
        <v>1.0148638166386701</v>
      </c>
      <c r="BD310" s="2">
        <v>1.0419700308394899</v>
      </c>
      <c r="BE310" s="2">
        <v>1.0419700308394899</v>
      </c>
      <c r="BF310" s="2">
        <v>1.0520312032594901</v>
      </c>
      <c r="BG310" s="2">
        <v>1.01951536632002</v>
      </c>
      <c r="BH310" s="2">
        <v>0.27568398799999999</v>
      </c>
      <c r="BI310" s="2">
        <v>0.27568398799999999</v>
      </c>
      <c r="BJ310" s="2">
        <v>0.27386289199999903</v>
      </c>
      <c r="BK310" s="2">
        <v>0.60498158099999999</v>
      </c>
      <c r="BL310" s="2">
        <v>0.27568398799999999</v>
      </c>
      <c r="BM310" s="2">
        <v>0.27568398799999999</v>
      </c>
      <c r="BN310" s="2">
        <v>0.27386289199999903</v>
      </c>
      <c r="BO310" s="2">
        <v>0.60498158099999999</v>
      </c>
      <c r="BP310" s="2">
        <v>0.145164612</v>
      </c>
      <c r="BQ310" s="2">
        <v>0.145164612</v>
      </c>
      <c r="BR310" s="2">
        <v>0.152841594</v>
      </c>
      <c r="BS310" s="2">
        <v>0.14127632900000001</v>
      </c>
      <c r="BT310" s="2">
        <v>1</v>
      </c>
      <c r="BU310" s="2">
        <v>1</v>
      </c>
      <c r="BV310" s="2">
        <v>1</v>
      </c>
      <c r="BW310" s="2">
        <v>1</v>
      </c>
      <c r="BX310" s="2">
        <v>141.384262628134</v>
      </c>
      <c r="BY310" s="2">
        <v>0</v>
      </c>
      <c r="BZ310" s="2">
        <v>0</v>
      </c>
      <c r="CA310" s="2">
        <v>0</v>
      </c>
      <c r="CB310" s="2">
        <v>1277537.57192135</v>
      </c>
      <c r="CC310" s="2">
        <v>0</v>
      </c>
      <c r="CD310" s="2">
        <v>0</v>
      </c>
      <c r="CE310" s="2">
        <v>0</v>
      </c>
      <c r="CG310" s="2">
        <f t="shared" si="35"/>
        <v>88821.040824894648</v>
      </c>
      <c r="CH310" s="2">
        <f t="shared" si="36"/>
        <v>1277537.57192135</v>
      </c>
      <c r="CI310" s="2">
        <f t="shared" si="37"/>
        <v>86517.373096105264</v>
      </c>
      <c r="CJ310" s="2">
        <f t="shared" si="38"/>
        <v>11.313980948634502</v>
      </c>
      <c r="CK310" s="2">
        <f t="shared" si="39"/>
        <v>1.2743888763331251E-2</v>
      </c>
      <c r="CL310" s="2">
        <f t="shared" si="40"/>
        <v>10.725861446636097</v>
      </c>
      <c r="CM310" s="2">
        <f t="shared" si="41"/>
        <v>9.4924065787441023</v>
      </c>
      <c r="CN310" s="2">
        <f t="shared" si="42"/>
        <v>86507.177985094604</v>
      </c>
    </row>
    <row r="311" spans="1:92" x14ac:dyDescent="0.45">
      <c r="A311" s="2">
        <v>306</v>
      </c>
      <c r="B311" s="2" t="s">
        <v>150</v>
      </c>
      <c r="C311" s="2">
        <v>2</v>
      </c>
      <c r="D311" s="2">
        <v>2023</v>
      </c>
      <c r="E311" s="2">
        <v>2021</v>
      </c>
      <c r="F311" s="2">
        <v>0.26732479536284298</v>
      </c>
      <c r="G311" s="2">
        <v>1.5214086571189601E-4</v>
      </c>
      <c r="H311" s="2">
        <v>0.186322958761653</v>
      </c>
      <c r="I311" s="2">
        <v>0.54620010500978999</v>
      </c>
      <c r="J311" s="2">
        <v>272.75794328519999</v>
      </c>
      <c r="K311" s="2">
        <v>138.08306738577701</v>
      </c>
      <c r="L311" s="2">
        <v>104.708957533533</v>
      </c>
      <c r="M311" s="2">
        <v>83.030260596678502</v>
      </c>
      <c r="N311" s="2">
        <v>9065.9640810158598</v>
      </c>
      <c r="O311" s="2">
        <v>10.2277367819575</v>
      </c>
      <c r="P311" s="2">
        <v>16517.9680454974</v>
      </c>
      <c r="Q311" s="2">
        <v>61064.592559147997</v>
      </c>
      <c r="R311" s="2">
        <v>9282695.0908864699</v>
      </c>
      <c r="S311" s="2">
        <v>9282695.0908864699</v>
      </c>
      <c r="T311" s="2">
        <v>1</v>
      </c>
      <c r="U311" s="2">
        <v>7.1999999999999995E-2</v>
      </c>
      <c r="V311" s="2">
        <v>48361.277100773797</v>
      </c>
      <c r="W311" s="2">
        <v>7.1999999999999995E-2</v>
      </c>
      <c r="X311" s="2">
        <v>7.9353098491502099</v>
      </c>
      <c r="Y311" s="2">
        <v>7.9353098491502099</v>
      </c>
      <c r="Z311" s="2">
        <v>1.92106910448769</v>
      </c>
      <c r="AA311" s="2">
        <v>1.2160711109573801</v>
      </c>
      <c r="AB311" s="2">
        <v>134.67487589942201</v>
      </c>
      <c r="AC311" s="2">
        <v>0</v>
      </c>
      <c r="AD311" s="2">
        <v>0</v>
      </c>
      <c r="AE311" s="2">
        <v>0</v>
      </c>
      <c r="AF311" s="2">
        <v>1229638.43647094</v>
      </c>
      <c r="AG311" s="2">
        <v>0</v>
      </c>
      <c r="AH311" s="2">
        <v>0</v>
      </c>
      <c r="AI311" s="2">
        <v>0</v>
      </c>
      <c r="AJ311" s="2">
        <v>130.14775753662701</v>
      </c>
      <c r="AK311" s="2">
        <v>130.14775753662701</v>
      </c>
      <c r="AL311" s="2">
        <v>102.787888429045</v>
      </c>
      <c r="AM311" s="2">
        <v>81.814189485721201</v>
      </c>
      <c r="AN311" s="2">
        <v>138.08306738577701</v>
      </c>
      <c r="AO311" s="2">
        <v>138.08306738577701</v>
      </c>
      <c r="AP311" s="2">
        <v>104.708957533533</v>
      </c>
      <c r="AQ311" s="2">
        <v>83.030260596678502</v>
      </c>
      <c r="AR311" s="2">
        <v>2481494.5655868999</v>
      </c>
      <c r="AS311" s="2">
        <v>1412.2772672670401</v>
      </c>
      <c r="AT311" s="2">
        <v>1729579.21461624</v>
      </c>
      <c r="AU311" s="2">
        <v>5070209.0334160598</v>
      </c>
      <c r="AV311" s="2">
        <v>1.06119675936192</v>
      </c>
      <c r="AW311" s="2">
        <v>1.06119675936192</v>
      </c>
      <c r="AX311" s="2">
        <v>1.0189061130183901</v>
      </c>
      <c r="AY311" s="2">
        <v>1.0150793821683901</v>
      </c>
      <c r="AZ311" s="2">
        <v>1.06119675936192</v>
      </c>
      <c r="BA311" s="2">
        <v>1.06119675936192</v>
      </c>
      <c r="BB311" s="2">
        <v>1.0189061130183901</v>
      </c>
      <c r="BC311" s="2">
        <v>1.0150793821683901</v>
      </c>
      <c r="BD311" s="2">
        <v>1.04219121176177</v>
      </c>
      <c r="BE311" s="2">
        <v>1.04219121176177</v>
      </c>
      <c r="BF311" s="2">
        <v>1.0522547566509499</v>
      </c>
      <c r="BG311" s="2">
        <v>1.01973191987765</v>
      </c>
      <c r="BH311" s="2">
        <v>0.27568398799999999</v>
      </c>
      <c r="BI311" s="2">
        <v>0.27568398799999999</v>
      </c>
      <c r="BJ311" s="2">
        <v>0.27386289199999903</v>
      </c>
      <c r="BK311" s="2">
        <v>0.60498158099999999</v>
      </c>
      <c r="BL311" s="2">
        <v>0.27568398799999999</v>
      </c>
      <c r="BM311" s="2">
        <v>0.27568398799999999</v>
      </c>
      <c r="BN311" s="2">
        <v>0.27386289199999903</v>
      </c>
      <c r="BO311" s="2">
        <v>0.60498158099999999</v>
      </c>
      <c r="BP311" s="2">
        <v>0.145164612</v>
      </c>
      <c r="BQ311" s="2">
        <v>0.145164612</v>
      </c>
      <c r="BR311" s="2">
        <v>0.152841594</v>
      </c>
      <c r="BS311" s="2">
        <v>0.14127632900000001</v>
      </c>
      <c r="BT311" s="2">
        <v>1</v>
      </c>
      <c r="BU311" s="2">
        <v>1</v>
      </c>
      <c r="BV311" s="2">
        <v>1</v>
      </c>
      <c r="BW311" s="2">
        <v>1</v>
      </c>
      <c r="BX311" s="2">
        <v>136.524747819613</v>
      </c>
      <c r="BY311" s="2">
        <v>0</v>
      </c>
      <c r="BZ311" s="2">
        <v>0</v>
      </c>
      <c r="CA311" s="2">
        <v>0</v>
      </c>
      <c r="CB311" s="2">
        <v>1235710.71667858</v>
      </c>
      <c r="CC311" s="2">
        <v>0</v>
      </c>
      <c r="CD311" s="2">
        <v>0</v>
      </c>
      <c r="CE311" s="2">
        <v>0</v>
      </c>
      <c r="CG311" s="2">
        <f t="shared" si="35"/>
        <v>89821.248896080622</v>
      </c>
      <c r="CH311" s="2">
        <f t="shared" si="36"/>
        <v>1235710.71667858</v>
      </c>
      <c r="CI311" s="2">
        <f t="shared" si="37"/>
        <v>86658.752422443213</v>
      </c>
      <c r="CJ311" s="2">
        <f t="shared" si="38"/>
        <v>11.332455101269824</v>
      </c>
      <c r="CK311" s="2">
        <f t="shared" si="39"/>
        <v>1.2784670977446875E-2</v>
      </c>
      <c r="CL311" s="2">
        <f t="shared" si="40"/>
        <v>10.743393850730017</v>
      </c>
      <c r="CM311" s="2">
        <f t="shared" si="41"/>
        <v>9.5079163190576867</v>
      </c>
      <c r="CN311" s="2">
        <f t="shared" si="42"/>
        <v>86648.52468566125</v>
      </c>
    </row>
    <row r="312" spans="1:92" x14ac:dyDescent="0.45">
      <c r="A312" s="2">
        <v>328</v>
      </c>
      <c r="B312" s="2" t="s">
        <v>150</v>
      </c>
      <c r="C312" s="2">
        <v>2</v>
      </c>
      <c r="D312" s="2">
        <v>2024</v>
      </c>
      <c r="E312" s="2">
        <v>2022</v>
      </c>
      <c r="F312" s="2">
        <v>0.14989815280529301</v>
      </c>
      <c r="G312" s="2">
        <v>2.1032497083813101E-4</v>
      </c>
      <c r="H312" s="2">
        <v>0.21216850428489101</v>
      </c>
      <c r="I312" s="2">
        <v>0.63772301793897701</v>
      </c>
      <c r="J312" s="2">
        <v>149.43161028953</v>
      </c>
      <c r="K312" s="2">
        <v>149.43161028953</v>
      </c>
      <c r="L312" s="2">
        <v>116.05043961804699</v>
      </c>
      <c r="M312" s="2">
        <v>94.367128669213997</v>
      </c>
      <c r="N312" s="2">
        <v>9083.5822660621598</v>
      </c>
      <c r="O312" s="2">
        <v>12.745348354605101</v>
      </c>
      <c r="P312" s="2">
        <v>16555.315968911698</v>
      </c>
      <c r="Q312" s="2">
        <v>61194.825536191303</v>
      </c>
      <c r="R312" s="2">
        <v>9055310.5546151903</v>
      </c>
      <c r="S312" s="2">
        <v>9055310.5546151903</v>
      </c>
      <c r="T312" s="2">
        <v>1</v>
      </c>
      <c r="U312" s="2">
        <v>7.1999999999999995E-2</v>
      </c>
      <c r="V312" s="2">
        <v>49073.644216465102</v>
      </c>
      <c r="W312" s="2">
        <v>7.1999999999999995E-2</v>
      </c>
      <c r="X312" s="2">
        <v>7.96462099946298</v>
      </c>
      <c r="Y312" s="2">
        <v>7.96462099946298</v>
      </c>
      <c r="Z312" s="2">
        <v>1.943319435562</v>
      </c>
      <c r="AA312" s="2">
        <v>1.23370743005249</v>
      </c>
      <c r="AB312" s="2">
        <v>11.319231753440301</v>
      </c>
      <c r="AC312" s="2">
        <v>11.319231753440301</v>
      </c>
      <c r="AD312" s="2">
        <v>11.319231753440301</v>
      </c>
      <c r="AE312" s="2">
        <v>11.319231753440301</v>
      </c>
      <c r="AF312" s="2">
        <v>102619.74850138401</v>
      </c>
      <c r="AG312" s="2">
        <v>115.770122948164</v>
      </c>
      <c r="AH312" s="2">
        <v>186970.70840290701</v>
      </c>
      <c r="AI312" s="2">
        <v>691204.27510640502</v>
      </c>
      <c r="AJ312" s="2">
        <v>130.14775753662701</v>
      </c>
      <c r="AK312" s="2">
        <v>130.14775753662701</v>
      </c>
      <c r="AL312" s="2">
        <v>102.787888429045</v>
      </c>
      <c r="AM312" s="2">
        <v>81.814189485721201</v>
      </c>
      <c r="AN312" s="2">
        <v>138.11237853609001</v>
      </c>
      <c r="AO312" s="2">
        <v>138.11237853609001</v>
      </c>
      <c r="AP312" s="2">
        <v>104.731207864607</v>
      </c>
      <c r="AQ312" s="2">
        <v>83.047896915773606</v>
      </c>
      <c r="AR312" s="2">
        <v>1357374.3252150901</v>
      </c>
      <c r="AS312" s="2">
        <v>1904.5579283296599</v>
      </c>
      <c r="AT312" s="2">
        <v>1921251.6962078901</v>
      </c>
      <c r="AU312" s="2">
        <v>5774779.9752638703</v>
      </c>
      <c r="AV312" s="2">
        <v>1.0614648529581701</v>
      </c>
      <c r="AW312" s="2">
        <v>1.0614648529581701</v>
      </c>
      <c r="AX312" s="2">
        <v>1.0192056064886701</v>
      </c>
      <c r="AY312" s="2">
        <v>1.01536081506696</v>
      </c>
      <c r="AZ312" s="2">
        <v>1.0614648529581701</v>
      </c>
      <c r="BA312" s="2">
        <v>1.0614648529581701</v>
      </c>
      <c r="BB312" s="2">
        <v>1.0192056064886701</v>
      </c>
      <c r="BC312" s="2">
        <v>1.01536081506696</v>
      </c>
      <c r="BD312" s="2">
        <v>1.04245450392459</v>
      </c>
      <c r="BE312" s="2">
        <v>1.04245450392459</v>
      </c>
      <c r="BF312" s="2">
        <v>1.0525640524974</v>
      </c>
      <c r="BG312" s="2">
        <v>1.0200146427021</v>
      </c>
      <c r="BH312" s="2">
        <v>0.27568398799999999</v>
      </c>
      <c r="BI312" s="2">
        <v>0.27568398799999999</v>
      </c>
      <c r="BJ312" s="2">
        <v>0.27386289199999903</v>
      </c>
      <c r="BK312" s="2">
        <v>0.60498158099999999</v>
      </c>
      <c r="BL312" s="2">
        <v>0.27568398799999999</v>
      </c>
      <c r="BM312" s="2">
        <v>0.27568398799999999</v>
      </c>
      <c r="BN312" s="2">
        <v>0.27386289199999903</v>
      </c>
      <c r="BO312" s="2">
        <v>0.60498158099999999</v>
      </c>
      <c r="BP312" s="2">
        <v>0.145164612</v>
      </c>
      <c r="BQ312" s="2">
        <v>0.145164612</v>
      </c>
      <c r="BR312" s="2">
        <v>0.152841594</v>
      </c>
      <c r="BS312" s="2">
        <v>0.14127632900000001</v>
      </c>
      <c r="BT312" s="2">
        <v>1</v>
      </c>
      <c r="BU312" s="2">
        <v>1</v>
      </c>
      <c r="BV312" s="2">
        <v>1</v>
      </c>
      <c r="BW312" s="2">
        <v>1</v>
      </c>
      <c r="BX312" s="2">
        <v>11.319231753440301</v>
      </c>
      <c r="BY312" s="2">
        <v>11.319231753440301</v>
      </c>
      <c r="BZ312" s="2">
        <v>11.319231753440301</v>
      </c>
      <c r="CA312" s="2">
        <v>11.319231753440301</v>
      </c>
      <c r="CB312" s="2">
        <v>102619.74850138401</v>
      </c>
      <c r="CC312" s="2">
        <v>115.770122948164</v>
      </c>
      <c r="CD312" s="2">
        <v>186970.70840290701</v>
      </c>
      <c r="CE312" s="2">
        <v>691204.27510640502</v>
      </c>
      <c r="CG312" s="2">
        <f t="shared" si="35"/>
        <v>91125.838930705533</v>
      </c>
      <c r="CH312" s="2">
        <f t="shared" si="36"/>
        <v>980910.50213364419</v>
      </c>
      <c r="CI312" s="2">
        <f t="shared" si="37"/>
        <v>86846.469119519767</v>
      </c>
      <c r="CJ312" s="2">
        <f t="shared" si="38"/>
        <v>11.3544778325777</v>
      </c>
      <c r="CK312" s="2">
        <f t="shared" si="39"/>
        <v>1.5931685443256377E-2</v>
      </c>
      <c r="CL312" s="2">
        <f t="shared" si="40"/>
        <v>10.767685183031999</v>
      </c>
      <c r="CM312" s="2">
        <f t="shared" si="41"/>
        <v>9.5281939332333678</v>
      </c>
      <c r="CN312" s="2">
        <f t="shared" si="42"/>
        <v>86833.723771165154</v>
      </c>
    </row>
    <row r="313" spans="1:92" x14ac:dyDescent="0.45">
      <c r="A313" s="2">
        <v>350</v>
      </c>
      <c r="B313" s="2" t="s">
        <v>150</v>
      </c>
      <c r="C313" s="2">
        <v>2</v>
      </c>
      <c r="D313" s="2">
        <v>2025</v>
      </c>
      <c r="E313" s="2">
        <v>2023</v>
      </c>
      <c r="F313" s="2">
        <v>0.14995122721138601</v>
      </c>
      <c r="G313" s="2">
        <v>2.1040104094731E-4</v>
      </c>
      <c r="H313" s="2">
        <v>0.212198059948115</v>
      </c>
      <c r="I313" s="2">
        <v>0.63764031179955005</v>
      </c>
      <c r="J313" s="2">
        <v>149.34105909464</v>
      </c>
      <c r="K313" s="2">
        <v>149.34105909464</v>
      </c>
      <c r="L313" s="2">
        <v>115.955780944202</v>
      </c>
      <c r="M313" s="2">
        <v>94.264710898451895</v>
      </c>
      <c r="N313" s="2">
        <v>9098.5068442753</v>
      </c>
      <c r="O313" s="2">
        <v>12.7663864224539</v>
      </c>
      <c r="P313" s="2">
        <v>16582.4361013548</v>
      </c>
      <c r="Q313" s="2">
        <v>61295.127701427497</v>
      </c>
      <c r="R313" s="2">
        <v>9061484.0143217407</v>
      </c>
      <c r="S313" s="2">
        <v>9061484.0143217407</v>
      </c>
      <c r="T313" s="2">
        <v>1</v>
      </c>
      <c r="U313" s="2">
        <v>7.1999999999999995E-2</v>
      </c>
      <c r="V313" s="2">
        <v>49796.504580845103</v>
      </c>
      <c r="W313" s="2">
        <v>7.1999999999999995E-2</v>
      </c>
      <c r="X313" s="2">
        <v>7.99951277982563</v>
      </c>
      <c r="Y313" s="2">
        <v>7.99951277982563</v>
      </c>
      <c r="Z313" s="2">
        <v>1.9741037369696399</v>
      </c>
      <c r="AA313" s="2">
        <v>1.2567326345434</v>
      </c>
      <c r="AB313" s="2">
        <v>11.193788778187299</v>
      </c>
      <c r="AC313" s="2">
        <v>11.193788778187299</v>
      </c>
      <c r="AD313" s="2">
        <v>11.193788778187299</v>
      </c>
      <c r="AE313" s="2">
        <v>11.193788778187299</v>
      </c>
      <c r="AF313" s="2">
        <v>101679.701235588</v>
      </c>
      <c r="AG313" s="2">
        <v>142.66873738586801</v>
      </c>
      <c r="AH313" s="2">
        <v>185316.71011215</v>
      </c>
      <c r="AI313" s="2">
        <v>685001.95137015299</v>
      </c>
      <c r="AJ313" s="2">
        <v>130.14775753662701</v>
      </c>
      <c r="AK313" s="2">
        <v>130.14775753662701</v>
      </c>
      <c r="AL313" s="2">
        <v>102.787888429045</v>
      </c>
      <c r="AM313" s="2">
        <v>81.814189485721201</v>
      </c>
      <c r="AN313" s="2">
        <v>138.14727031645199</v>
      </c>
      <c r="AO313" s="2">
        <v>138.14727031645199</v>
      </c>
      <c r="AP313" s="2">
        <v>104.76199216601501</v>
      </c>
      <c r="AQ313" s="2">
        <v>83.070922120264598</v>
      </c>
      <c r="AR313" s="2">
        <v>1358780.6483038999</v>
      </c>
      <c r="AS313" s="2">
        <v>1906.5456691407001</v>
      </c>
      <c r="AT313" s="2">
        <v>1922829.3280899299</v>
      </c>
      <c r="AU313" s="2">
        <v>5777967.4922587601</v>
      </c>
      <c r="AV313" s="2">
        <v>1.0616915750726501</v>
      </c>
      <c r="AW313" s="2">
        <v>1.0616915750726501</v>
      </c>
      <c r="AX313" s="2">
        <v>1.0194226563378701</v>
      </c>
      <c r="AY313" s="2">
        <v>1.0155771662920201</v>
      </c>
      <c r="AZ313" s="2">
        <v>1.0616915750726501</v>
      </c>
      <c r="BA313" s="2">
        <v>1.0616915750726501</v>
      </c>
      <c r="BB313" s="2">
        <v>1.0194226563378701</v>
      </c>
      <c r="BC313" s="2">
        <v>1.0155771662920201</v>
      </c>
      <c r="BD313" s="2">
        <v>1.0426771655499101</v>
      </c>
      <c r="BE313" s="2">
        <v>1.0426771655499101</v>
      </c>
      <c r="BF313" s="2">
        <v>1.0527882063554801</v>
      </c>
      <c r="BG313" s="2">
        <v>1.0202319855562401</v>
      </c>
      <c r="BH313" s="2">
        <v>0.27568398799999999</v>
      </c>
      <c r="BI313" s="2">
        <v>0.27568398799999999</v>
      </c>
      <c r="BJ313" s="2">
        <v>0.27386289199999903</v>
      </c>
      <c r="BK313" s="2">
        <v>0.60498158099999999</v>
      </c>
      <c r="BL313" s="2">
        <v>0.27568398799999999</v>
      </c>
      <c r="BM313" s="2">
        <v>0.27568398799999999</v>
      </c>
      <c r="BN313" s="2">
        <v>0.27386289199999903</v>
      </c>
      <c r="BO313" s="2">
        <v>0.60498158099999999</v>
      </c>
      <c r="BP313" s="2">
        <v>0.145164612</v>
      </c>
      <c r="BQ313" s="2">
        <v>0.145164612</v>
      </c>
      <c r="BR313" s="2">
        <v>0.152841594</v>
      </c>
      <c r="BS313" s="2">
        <v>0.14127632900000001</v>
      </c>
      <c r="BT313" s="2">
        <v>1</v>
      </c>
      <c r="BU313" s="2">
        <v>1</v>
      </c>
      <c r="BV313" s="2">
        <v>1</v>
      </c>
      <c r="BW313" s="2">
        <v>1</v>
      </c>
      <c r="BX313" s="2">
        <v>11.193788778187299</v>
      </c>
      <c r="BY313" s="2">
        <v>11.193788778187299</v>
      </c>
      <c r="BZ313" s="2">
        <v>11.193788778187299</v>
      </c>
      <c r="CA313" s="2">
        <v>11.193788778187299</v>
      </c>
      <c r="CB313" s="2">
        <v>101679.701235588</v>
      </c>
      <c r="CC313" s="2">
        <v>142.66873738586801</v>
      </c>
      <c r="CD313" s="2">
        <v>185316.71011215</v>
      </c>
      <c r="CE313" s="2">
        <v>685001.95137015299</v>
      </c>
      <c r="CG313" s="2">
        <f t="shared" si="35"/>
        <v>92137.023753569447</v>
      </c>
      <c r="CH313" s="2">
        <f t="shared" si="36"/>
        <v>972141.03145527688</v>
      </c>
      <c r="CI313" s="2">
        <f t="shared" si="37"/>
        <v>86988.837033480057</v>
      </c>
      <c r="CJ313" s="2">
        <f t="shared" si="38"/>
        <v>11.373133555344126</v>
      </c>
      <c r="CK313" s="2">
        <f t="shared" si="39"/>
        <v>1.5957983028067377E-2</v>
      </c>
      <c r="CL313" s="2">
        <f t="shared" si="40"/>
        <v>10.785324293564098</v>
      </c>
      <c r="CM313" s="2">
        <f t="shared" si="41"/>
        <v>9.5438112419505643</v>
      </c>
      <c r="CN313" s="2">
        <f t="shared" si="42"/>
        <v>86976.070647057597</v>
      </c>
    </row>
    <row r="314" spans="1:92" x14ac:dyDescent="0.45">
      <c r="A314" s="2">
        <v>372</v>
      </c>
      <c r="B314" s="2" t="s">
        <v>150</v>
      </c>
      <c r="C314" s="2">
        <v>2</v>
      </c>
      <c r="D314" s="2">
        <v>2026</v>
      </c>
      <c r="E314" s="2">
        <v>2024</v>
      </c>
      <c r="F314" s="2">
        <v>0.15000512555273701</v>
      </c>
      <c r="G314" s="2">
        <v>2.10481651392455E-4</v>
      </c>
      <c r="H314" s="2">
        <v>0.212223094894082</v>
      </c>
      <c r="I314" s="2">
        <v>0.63756129790178795</v>
      </c>
      <c r="J314" s="2">
        <v>149.250673624722</v>
      </c>
      <c r="K314" s="2">
        <v>149.250673624722</v>
      </c>
      <c r="L314" s="2">
        <v>115.858198195184</v>
      </c>
      <c r="M314" s="2">
        <v>94.162518653873207</v>
      </c>
      <c r="N314" s="2">
        <v>9113.4572020632404</v>
      </c>
      <c r="O314" s="2">
        <v>12.787666519504</v>
      </c>
      <c r="P314" s="2">
        <v>16609.602270412601</v>
      </c>
      <c r="Q314" s="2">
        <v>61395.598756419698</v>
      </c>
      <c r="R314" s="2">
        <v>9067620.9992558807</v>
      </c>
      <c r="S314" s="2">
        <v>9067620.9992558807</v>
      </c>
      <c r="T314" s="2">
        <v>1</v>
      </c>
      <c r="U314" s="2">
        <v>7.1999999999999995E-2</v>
      </c>
      <c r="V314" s="2">
        <v>50530.012760661099</v>
      </c>
      <c r="W314" s="2">
        <v>7.1999999999999995E-2</v>
      </c>
      <c r="X314" s="2">
        <v>8.0290201546089897</v>
      </c>
      <c r="Y314" s="2">
        <v>8.0290201546089897</v>
      </c>
      <c r="Z314" s="2">
        <v>1.9964138326527301</v>
      </c>
      <c r="AA314" s="2">
        <v>1.2744332346659699</v>
      </c>
      <c r="AB314" s="2">
        <v>11.073895933486099</v>
      </c>
      <c r="AC314" s="2">
        <v>11.073895933486099</v>
      </c>
      <c r="AD314" s="2">
        <v>11.073895933486099</v>
      </c>
      <c r="AE314" s="2">
        <v>11.073895933486099</v>
      </c>
      <c r="AF314" s="2">
        <v>100755.917943615</v>
      </c>
      <c r="AG314" s="2">
        <v>141.37363468892499</v>
      </c>
      <c r="AH314" s="2">
        <v>183632.171710086</v>
      </c>
      <c r="AI314" s="2">
        <v>678775.86539535003</v>
      </c>
      <c r="AJ314" s="2">
        <v>130.14775753662701</v>
      </c>
      <c r="AK314" s="2">
        <v>130.14775753662701</v>
      </c>
      <c r="AL314" s="2">
        <v>102.787888429045</v>
      </c>
      <c r="AM314" s="2">
        <v>81.814189485721201</v>
      </c>
      <c r="AN314" s="2">
        <v>138.176777691236</v>
      </c>
      <c r="AO314" s="2">
        <v>138.176777691236</v>
      </c>
      <c r="AP314" s="2">
        <v>104.784302261698</v>
      </c>
      <c r="AQ314" s="2">
        <v>83.088622720387093</v>
      </c>
      <c r="AR314" s="2">
        <v>1360189.6264580099</v>
      </c>
      <c r="AS314" s="2">
        <v>1908.5678421242801</v>
      </c>
      <c r="AT314" s="2">
        <v>1924358.59178865</v>
      </c>
      <c r="AU314" s="2">
        <v>5781164.21316709</v>
      </c>
      <c r="AV314" s="2">
        <v>1.06191836469795</v>
      </c>
      <c r="AW314" s="2">
        <v>1.06191836469795</v>
      </c>
      <c r="AX314" s="2">
        <v>1.0196397652745199</v>
      </c>
      <c r="AY314" s="2">
        <v>1.01579357328405</v>
      </c>
      <c r="AZ314" s="2">
        <v>1.06191836469795</v>
      </c>
      <c r="BA314" s="2">
        <v>1.06191836469795</v>
      </c>
      <c r="BB314" s="2">
        <v>1.0196397652745199</v>
      </c>
      <c r="BC314" s="2">
        <v>1.01579357328405</v>
      </c>
      <c r="BD314" s="2">
        <v>1.04289989347696</v>
      </c>
      <c r="BE314" s="2">
        <v>1.04289989347696</v>
      </c>
      <c r="BF314" s="2">
        <v>1.0530124212349301</v>
      </c>
      <c r="BG314" s="2">
        <v>1.0204493844329601</v>
      </c>
      <c r="BH314" s="2">
        <v>0.27568398799999999</v>
      </c>
      <c r="BI314" s="2">
        <v>0.27568398799999999</v>
      </c>
      <c r="BJ314" s="2">
        <v>0.27386289199999903</v>
      </c>
      <c r="BK314" s="2">
        <v>0.60498158099999999</v>
      </c>
      <c r="BL314" s="2">
        <v>0.27568398799999999</v>
      </c>
      <c r="BM314" s="2">
        <v>0.27568398799999999</v>
      </c>
      <c r="BN314" s="2">
        <v>0.27386289199999903</v>
      </c>
      <c r="BO314" s="2">
        <v>0.60498158099999999</v>
      </c>
      <c r="BP314" s="2">
        <v>0.145164612</v>
      </c>
      <c r="BQ314" s="2">
        <v>0.145164612</v>
      </c>
      <c r="BR314" s="2">
        <v>0.152841594</v>
      </c>
      <c r="BS314" s="2">
        <v>0.14127632900000001</v>
      </c>
      <c r="BT314" s="2">
        <v>1</v>
      </c>
      <c r="BU314" s="2">
        <v>1</v>
      </c>
      <c r="BV314" s="2">
        <v>1</v>
      </c>
      <c r="BW314" s="2">
        <v>1</v>
      </c>
      <c r="BX314" s="2">
        <v>11.073895933486099</v>
      </c>
      <c r="BY314" s="2">
        <v>11.073895933486099</v>
      </c>
      <c r="BZ314" s="2">
        <v>11.073895933486099</v>
      </c>
      <c r="CA314" s="2">
        <v>11.073895933486099</v>
      </c>
      <c r="CB314" s="2">
        <v>100755.917943615</v>
      </c>
      <c r="CC314" s="2">
        <v>141.37363468892499</v>
      </c>
      <c r="CD314" s="2">
        <v>183632.171710086</v>
      </c>
      <c r="CE314" s="2">
        <v>678775.86539535003</v>
      </c>
      <c r="CG314" s="2">
        <f t="shared" si="35"/>
        <v>93151.519412988506</v>
      </c>
      <c r="CH314" s="2">
        <f t="shared" si="36"/>
        <v>963305.32868373999</v>
      </c>
      <c r="CI314" s="2">
        <f t="shared" si="37"/>
        <v>87131.445895415047</v>
      </c>
      <c r="CJ314" s="2">
        <f t="shared" si="38"/>
        <v>11.391821502579051</v>
      </c>
      <c r="CK314" s="2">
        <f t="shared" si="39"/>
        <v>1.5984583149380002E-2</v>
      </c>
      <c r="CL314" s="2">
        <f t="shared" si="40"/>
        <v>10.802993346609822</v>
      </c>
      <c r="CM314" s="2">
        <f t="shared" si="41"/>
        <v>9.5594548472432379</v>
      </c>
      <c r="CN314" s="2">
        <f t="shared" si="42"/>
        <v>87118.65822889554</v>
      </c>
    </row>
    <row r="315" spans="1:92" x14ac:dyDescent="0.45">
      <c r="A315" s="2">
        <v>394</v>
      </c>
      <c r="B315" s="2" t="s">
        <v>150</v>
      </c>
      <c r="C315" s="2">
        <v>2</v>
      </c>
      <c r="D315" s="2">
        <v>2027</v>
      </c>
      <c r="E315" s="2">
        <v>2025</v>
      </c>
      <c r="F315" s="2">
        <v>0.15000576978381699</v>
      </c>
      <c r="G315" s="2">
        <v>2.10482926185935E-4</v>
      </c>
      <c r="H315" s="2">
        <v>0.21222333223814699</v>
      </c>
      <c r="I315" s="2">
        <v>0.63756041505184902</v>
      </c>
      <c r="J315" s="2">
        <v>149.281263375001</v>
      </c>
      <c r="K315" s="2">
        <v>149.281263375001</v>
      </c>
      <c r="L315" s="2">
        <v>115.881587953455</v>
      </c>
      <c r="M315" s="2">
        <v>94.181297405639398</v>
      </c>
      <c r="N315" s="2">
        <v>9128.1882912055007</v>
      </c>
      <c r="O315" s="2">
        <v>12.8083592056364</v>
      </c>
      <c r="P315" s="2">
        <v>16636.448476616199</v>
      </c>
      <c r="Q315" s="2">
        <v>61494.8297728486</v>
      </c>
      <c r="R315" s="2">
        <v>9084100.4476020001</v>
      </c>
      <c r="S315" s="2">
        <v>9084100.4476020001</v>
      </c>
      <c r="T315" s="2">
        <v>1</v>
      </c>
      <c r="U315" s="2">
        <v>7.1999999999999995E-2</v>
      </c>
      <c r="V315" s="2">
        <v>51274.325599446398</v>
      </c>
      <c r="W315" s="2">
        <v>7.1999999999999995E-2</v>
      </c>
      <c r="X315" s="2">
        <v>8.0585363157744592</v>
      </c>
      <c r="Y315" s="2">
        <v>8.0585363157744592</v>
      </c>
      <c r="Z315" s="2">
        <v>2.0187300018101699</v>
      </c>
      <c r="AA315" s="2">
        <v>1.29213839731805</v>
      </c>
      <c r="AB315" s="2">
        <v>11.074969522600099</v>
      </c>
      <c r="AC315" s="2">
        <v>11.074969522600099</v>
      </c>
      <c r="AD315" s="2">
        <v>11.074969522600099</v>
      </c>
      <c r="AE315" s="2">
        <v>11.074969522600099</v>
      </c>
      <c r="AF315" s="2">
        <v>100931.26075837101</v>
      </c>
      <c r="AG315" s="2">
        <v>141.62301696868201</v>
      </c>
      <c r="AH315" s="2">
        <v>183950.838927331</v>
      </c>
      <c r="AI315" s="2">
        <v>679954.38504913799</v>
      </c>
      <c r="AJ315" s="2">
        <v>130.14775753662701</v>
      </c>
      <c r="AK315" s="2">
        <v>130.14775753662701</v>
      </c>
      <c r="AL315" s="2">
        <v>102.787888429045</v>
      </c>
      <c r="AM315" s="2">
        <v>81.814189485721201</v>
      </c>
      <c r="AN315" s="2">
        <v>138.20629385240099</v>
      </c>
      <c r="AO315" s="2">
        <v>138.20629385240099</v>
      </c>
      <c r="AP315" s="2">
        <v>104.806618430855</v>
      </c>
      <c r="AQ315" s="2">
        <v>83.106327883039199</v>
      </c>
      <c r="AR315" s="2">
        <v>1362667.4804360501</v>
      </c>
      <c r="AS315" s="2">
        <v>1912.04804397823</v>
      </c>
      <c r="AT315" s="2">
        <v>1927858.06737614</v>
      </c>
      <c r="AU315" s="2">
        <v>5791662.8517458197</v>
      </c>
      <c r="AV315" s="2">
        <v>1.0621415091959101</v>
      </c>
      <c r="AW315" s="2">
        <v>1.0621415091959101</v>
      </c>
      <c r="AX315" s="2">
        <v>1.01985401180872</v>
      </c>
      <c r="AY315" s="2">
        <v>1.01600700502841</v>
      </c>
      <c r="AZ315" s="2">
        <v>1.0621415091959101</v>
      </c>
      <c r="BA315" s="2">
        <v>1.0621415091959101</v>
      </c>
      <c r="BB315" s="2">
        <v>1.01985401180872</v>
      </c>
      <c r="BC315" s="2">
        <v>1.01600700502841</v>
      </c>
      <c r="BD315" s="2">
        <v>1.04311904155923</v>
      </c>
      <c r="BE315" s="2">
        <v>1.04311904155923</v>
      </c>
      <c r="BF315" s="2">
        <v>1.0532336800259301</v>
      </c>
      <c r="BG315" s="2">
        <v>1.02066379442518</v>
      </c>
      <c r="BH315" s="2">
        <v>0.27568398799999999</v>
      </c>
      <c r="BI315" s="2">
        <v>0.27568398799999999</v>
      </c>
      <c r="BJ315" s="2">
        <v>0.27386289199999903</v>
      </c>
      <c r="BK315" s="2">
        <v>0.60498158099999999</v>
      </c>
      <c r="BL315" s="2">
        <v>0.27568398799999999</v>
      </c>
      <c r="BM315" s="2">
        <v>0.27568398799999999</v>
      </c>
      <c r="BN315" s="2">
        <v>0.27386289199999903</v>
      </c>
      <c r="BO315" s="2">
        <v>0.60498158099999999</v>
      </c>
      <c r="BP315" s="2">
        <v>0.145164612</v>
      </c>
      <c r="BQ315" s="2">
        <v>0.145164612</v>
      </c>
      <c r="BR315" s="2">
        <v>0.152841594</v>
      </c>
      <c r="BS315" s="2">
        <v>0.14127632900000001</v>
      </c>
      <c r="BT315" s="2">
        <v>1</v>
      </c>
      <c r="BU315" s="2">
        <v>1</v>
      </c>
      <c r="BV315" s="2">
        <v>1</v>
      </c>
      <c r="BW315" s="2">
        <v>1</v>
      </c>
      <c r="BX315" s="2">
        <v>11.074969522600099</v>
      </c>
      <c r="BY315" s="2">
        <v>11.074969522600099</v>
      </c>
      <c r="BZ315" s="2">
        <v>11.074969522600099</v>
      </c>
      <c r="CA315" s="2">
        <v>11.074969522600099</v>
      </c>
      <c r="CB315" s="2">
        <v>100931.26075837101</v>
      </c>
      <c r="CC315" s="2">
        <v>141.62301696868201</v>
      </c>
      <c r="CD315" s="2">
        <v>183950.838927331</v>
      </c>
      <c r="CE315" s="2">
        <v>679954.38504913799</v>
      </c>
      <c r="CG315" s="2">
        <f t="shared" si="35"/>
        <v>94154.718986503634</v>
      </c>
      <c r="CH315" s="2">
        <f t="shared" si="36"/>
        <v>964978.10775180859</v>
      </c>
      <c r="CI315" s="2">
        <f t="shared" si="37"/>
        <v>87272.274899875934</v>
      </c>
      <c r="CJ315" s="2">
        <f t="shared" si="38"/>
        <v>11.410235364006876</v>
      </c>
      <c r="CK315" s="2">
        <f t="shared" si="39"/>
        <v>1.6010449007045499E-2</v>
      </c>
      <c r="CL315" s="2">
        <f t="shared" si="40"/>
        <v>10.820454293734112</v>
      </c>
      <c r="CM315" s="2">
        <f t="shared" si="41"/>
        <v>9.574905375297563</v>
      </c>
      <c r="CN315" s="2">
        <f t="shared" si="42"/>
        <v>87259.466540670299</v>
      </c>
    </row>
    <row r="316" spans="1:92" x14ac:dyDescent="0.45">
      <c r="A316" s="2">
        <v>416</v>
      </c>
      <c r="B316" s="2" t="s">
        <v>150</v>
      </c>
      <c r="C316" s="2">
        <v>2</v>
      </c>
      <c r="D316" s="2">
        <v>2028</v>
      </c>
      <c r="E316" s="2">
        <v>2026</v>
      </c>
      <c r="F316" s="2">
        <v>0.14996323070627701</v>
      </c>
      <c r="G316" s="2">
        <v>2.1041981859868801E-4</v>
      </c>
      <c r="H316" s="2">
        <v>0.21220352536722401</v>
      </c>
      <c r="I316" s="2">
        <v>0.63762282410789894</v>
      </c>
      <c r="J316" s="2">
        <v>149.40932168680001</v>
      </c>
      <c r="K316" s="2">
        <v>149.40932168680001</v>
      </c>
      <c r="L316" s="2">
        <v>116.002626458093</v>
      </c>
      <c r="M316" s="2">
        <v>94.297775706598301</v>
      </c>
      <c r="N316" s="2">
        <v>9142.7457684575693</v>
      </c>
      <c r="O316" s="2">
        <v>12.828577358811399</v>
      </c>
      <c r="P316" s="2">
        <v>16663.043262422299</v>
      </c>
      <c r="Q316" s="2">
        <v>61593.084765539497</v>
      </c>
      <c r="R316" s="2">
        <v>9108975.8281856794</v>
      </c>
      <c r="S316" s="2">
        <v>9108975.8281856794</v>
      </c>
      <c r="T316" s="2">
        <v>1</v>
      </c>
      <c r="U316" s="2">
        <v>7.1999999999999995E-2</v>
      </c>
      <c r="V316" s="2">
        <v>52029.602251057302</v>
      </c>
      <c r="W316" s="2">
        <v>7.1999999999999995E-2</v>
      </c>
      <c r="X316" s="2">
        <v>8.08757807178986</v>
      </c>
      <c r="Y316" s="2">
        <v>8.08757807178986</v>
      </c>
      <c r="Z316" s="2">
        <v>2.0407519506642799</v>
      </c>
      <c r="AA316" s="2">
        <v>1.30960014249346</v>
      </c>
      <c r="AB316" s="2">
        <v>11.173986078383701</v>
      </c>
      <c r="AC316" s="2">
        <v>11.173986078383701</v>
      </c>
      <c r="AD316" s="2">
        <v>11.173986078383701</v>
      </c>
      <c r="AE316" s="2">
        <v>11.173986078383701</v>
      </c>
      <c r="AF316" s="2">
        <v>101998.248886795</v>
      </c>
      <c r="AG316" s="2">
        <v>143.12042745071801</v>
      </c>
      <c r="AH316" s="2">
        <v>185895.443671457</v>
      </c>
      <c r="AI316" s="2">
        <v>687142.37177438603</v>
      </c>
      <c r="AJ316" s="2">
        <v>130.14775753662701</v>
      </c>
      <c r="AK316" s="2">
        <v>130.14775753662701</v>
      </c>
      <c r="AL316" s="2">
        <v>102.787888429045</v>
      </c>
      <c r="AM316" s="2">
        <v>81.814189485721201</v>
      </c>
      <c r="AN316" s="2">
        <v>138.23533560841699</v>
      </c>
      <c r="AO316" s="2">
        <v>138.23533560841699</v>
      </c>
      <c r="AP316" s="2">
        <v>104.828640379709</v>
      </c>
      <c r="AQ316" s="2">
        <v>83.123789628214595</v>
      </c>
      <c r="AR316" s="2">
        <v>1366011.4436201099</v>
      </c>
      <c r="AS316" s="2">
        <v>1916.7090413866599</v>
      </c>
      <c r="AT316" s="2">
        <v>1932956.7832258299</v>
      </c>
      <c r="AU316" s="2">
        <v>5808090.8922983399</v>
      </c>
      <c r="AV316" s="2">
        <v>1.06236171424071</v>
      </c>
      <c r="AW316" s="2">
        <v>1.06236171424071</v>
      </c>
      <c r="AX316" s="2">
        <v>1.0200659539113099</v>
      </c>
      <c r="AY316" s="2">
        <v>1.01621804080099</v>
      </c>
      <c r="AZ316" s="2">
        <v>1.06236171424071</v>
      </c>
      <c r="BA316" s="2">
        <v>1.06236171424071</v>
      </c>
      <c r="BB316" s="2">
        <v>1.0200659539113099</v>
      </c>
      <c r="BC316" s="2">
        <v>1.01621804080099</v>
      </c>
      <c r="BD316" s="2">
        <v>1.0433353028326</v>
      </c>
      <c r="BE316" s="2">
        <v>1.0433353028326</v>
      </c>
      <c r="BF316" s="2">
        <v>1.0534525589616199</v>
      </c>
      <c r="BG316" s="2">
        <v>1.02087579746388</v>
      </c>
      <c r="BH316" s="2">
        <v>0.27568398799999999</v>
      </c>
      <c r="BI316" s="2">
        <v>0.27568398799999999</v>
      </c>
      <c r="BJ316" s="2">
        <v>0.27386289199999903</v>
      </c>
      <c r="BK316" s="2">
        <v>0.60498158099999999</v>
      </c>
      <c r="BL316" s="2">
        <v>0.27568398799999999</v>
      </c>
      <c r="BM316" s="2">
        <v>0.27568398799999999</v>
      </c>
      <c r="BN316" s="2">
        <v>0.27386289199999903</v>
      </c>
      <c r="BO316" s="2">
        <v>0.60498158099999999</v>
      </c>
      <c r="BP316" s="2">
        <v>0.145164612</v>
      </c>
      <c r="BQ316" s="2">
        <v>0.145164612</v>
      </c>
      <c r="BR316" s="2">
        <v>0.152841594</v>
      </c>
      <c r="BS316" s="2">
        <v>0.14127632900000001</v>
      </c>
      <c r="BT316" s="2">
        <v>1</v>
      </c>
      <c r="BU316" s="2">
        <v>1</v>
      </c>
      <c r="BV316" s="2">
        <v>1</v>
      </c>
      <c r="BW316" s="2">
        <v>1</v>
      </c>
      <c r="BX316" s="2">
        <v>11.173986078383701</v>
      </c>
      <c r="BY316" s="2">
        <v>11.173986078383701</v>
      </c>
      <c r="BZ316" s="2">
        <v>11.173986078383701</v>
      </c>
      <c r="CA316" s="2">
        <v>11.173986078383701</v>
      </c>
      <c r="CB316" s="2">
        <v>101998.248886795</v>
      </c>
      <c r="CC316" s="2">
        <v>143.12042745071801</v>
      </c>
      <c r="CD316" s="2">
        <v>185895.443671457</v>
      </c>
      <c r="CE316" s="2">
        <v>687142.37177438603</v>
      </c>
      <c r="CG316" s="2">
        <f t="shared" si="35"/>
        <v>95149.299640967874</v>
      </c>
      <c r="CH316" s="2">
        <f t="shared" si="36"/>
        <v>975179.1847600888</v>
      </c>
      <c r="CI316" s="2">
        <f t="shared" si="37"/>
        <v>87411.702373778186</v>
      </c>
      <c r="CJ316" s="2">
        <f t="shared" si="38"/>
        <v>11.428432210571962</v>
      </c>
      <c r="CK316" s="2">
        <f t="shared" si="39"/>
        <v>1.6035721698514249E-2</v>
      </c>
      <c r="CL316" s="2">
        <f t="shared" si="40"/>
        <v>10.837751715396617</v>
      </c>
      <c r="CM316" s="2">
        <f t="shared" si="41"/>
        <v>9.5902039339103933</v>
      </c>
      <c r="CN316" s="2">
        <f t="shared" si="42"/>
        <v>87398.873796419357</v>
      </c>
    </row>
    <row r="317" spans="1:92" x14ac:dyDescent="0.45">
      <c r="A317" s="2">
        <v>438</v>
      </c>
      <c r="B317" s="2" t="s">
        <v>150</v>
      </c>
      <c r="C317" s="2">
        <v>2</v>
      </c>
      <c r="D317" s="2">
        <v>2029</v>
      </c>
      <c r="E317" s="2">
        <v>2027</v>
      </c>
      <c r="F317" s="2">
        <v>0.14996467621409401</v>
      </c>
      <c r="G317" s="2">
        <v>2.1042220001901699E-4</v>
      </c>
      <c r="H317" s="2">
        <v>0.21220425011069799</v>
      </c>
      <c r="I317" s="2">
        <v>0.63762065147518798</v>
      </c>
      <c r="J317" s="2">
        <v>149.436927244272</v>
      </c>
      <c r="K317" s="2">
        <v>149.436927244272</v>
      </c>
      <c r="L317" s="2">
        <v>116.023357903979</v>
      </c>
      <c r="M317" s="2">
        <v>94.313987791976899</v>
      </c>
      <c r="N317" s="2">
        <v>9157.52932369872</v>
      </c>
      <c r="O317" s="2">
        <v>12.849342363</v>
      </c>
      <c r="P317" s="2">
        <v>16689.9839918172</v>
      </c>
      <c r="Q317" s="2">
        <v>61692.666139771798</v>
      </c>
      <c r="R317" s="2">
        <v>9125302.5567779392</v>
      </c>
      <c r="S317" s="2">
        <v>9125302.5567779392</v>
      </c>
      <c r="T317" s="2">
        <v>1</v>
      </c>
      <c r="U317" s="2">
        <v>7.1999999999999995E-2</v>
      </c>
      <c r="V317" s="2">
        <v>52796.0042137044</v>
      </c>
      <c r="W317" s="2">
        <v>7.1999999999999995E-2</v>
      </c>
      <c r="X317" s="2">
        <v>8.1162372645689906</v>
      </c>
      <c r="Y317" s="2">
        <v>8.1162372645689906</v>
      </c>
      <c r="Z317" s="2">
        <v>2.0625370318582501</v>
      </c>
      <c r="AA317" s="2">
        <v>1.3268658631797301</v>
      </c>
      <c r="AB317" s="2">
        <v>11.172932443076</v>
      </c>
      <c r="AC317" s="2">
        <v>11.172932443076</v>
      </c>
      <c r="AD317" s="2">
        <v>11.172932443076</v>
      </c>
      <c r="AE317" s="2">
        <v>11.172932443076</v>
      </c>
      <c r="AF317" s="2">
        <v>102151.280815195</v>
      </c>
      <c r="AG317" s="2">
        <v>143.33282817077401</v>
      </c>
      <c r="AH317" s="2">
        <v>186175.05666709799</v>
      </c>
      <c r="AI317" s="2">
        <v>688175.37504602701</v>
      </c>
      <c r="AJ317" s="2">
        <v>130.14775753662701</v>
      </c>
      <c r="AK317" s="2">
        <v>130.14775753662701</v>
      </c>
      <c r="AL317" s="2">
        <v>102.787888429045</v>
      </c>
      <c r="AM317" s="2">
        <v>81.814189485721201</v>
      </c>
      <c r="AN317" s="2">
        <v>138.26399480119599</v>
      </c>
      <c r="AO317" s="2">
        <v>138.26399480119599</v>
      </c>
      <c r="AP317" s="2">
        <v>104.850425460903</v>
      </c>
      <c r="AQ317" s="2">
        <v>83.141055348900906</v>
      </c>
      <c r="AR317" s="2">
        <v>1368473.0432828499</v>
      </c>
      <c r="AS317" s="2">
        <v>1920.1662398363801</v>
      </c>
      <c r="AT317" s="2">
        <v>1936427.9860942999</v>
      </c>
      <c r="AU317" s="2">
        <v>5818481.3611609498</v>
      </c>
      <c r="AV317" s="2">
        <v>1.0625850292987</v>
      </c>
      <c r="AW317" s="2">
        <v>1.0625850292987</v>
      </c>
      <c r="AX317" s="2">
        <v>1.02028035482545</v>
      </c>
      <c r="AY317" s="2">
        <v>1.0164316285864201</v>
      </c>
      <c r="AZ317" s="2">
        <v>1.0625850292987</v>
      </c>
      <c r="BA317" s="2">
        <v>1.0625850292987</v>
      </c>
      <c r="BB317" s="2">
        <v>1.02028035482545</v>
      </c>
      <c r="BC317" s="2">
        <v>1.0164316285864201</v>
      </c>
      <c r="BD317" s="2">
        <v>1.04355461842025</v>
      </c>
      <c r="BE317" s="2">
        <v>1.04355461842025</v>
      </c>
      <c r="BF317" s="2">
        <v>1.05367397718539</v>
      </c>
      <c r="BG317" s="2">
        <v>1.0210903642123801</v>
      </c>
      <c r="BH317" s="2">
        <v>0.27568398799999999</v>
      </c>
      <c r="BI317" s="2">
        <v>0.27568398799999999</v>
      </c>
      <c r="BJ317" s="2">
        <v>0.27386289199999903</v>
      </c>
      <c r="BK317" s="2">
        <v>0.60498158099999999</v>
      </c>
      <c r="BL317" s="2">
        <v>0.27568398799999999</v>
      </c>
      <c r="BM317" s="2">
        <v>0.27568398799999999</v>
      </c>
      <c r="BN317" s="2">
        <v>0.27386289199999903</v>
      </c>
      <c r="BO317" s="2">
        <v>0.60498158099999999</v>
      </c>
      <c r="BP317" s="2">
        <v>0.145164612</v>
      </c>
      <c r="BQ317" s="2">
        <v>0.145164612</v>
      </c>
      <c r="BR317" s="2">
        <v>0.152841594</v>
      </c>
      <c r="BS317" s="2">
        <v>0.14127632900000001</v>
      </c>
      <c r="BT317" s="2">
        <v>1</v>
      </c>
      <c r="BU317" s="2">
        <v>1</v>
      </c>
      <c r="BV317" s="2">
        <v>1</v>
      </c>
      <c r="BW317" s="2">
        <v>1</v>
      </c>
      <c r="BX317" s="2">
        <v>11.172932443076</v>
      </c>
      <c r="BY317" s="2">
        <v>11.172932443076</v>
      </c>
      <c r="BZ317" s="2">
        <v>11.172932443076</v>
      </c>
      <c r="CA317" s="2">
        <v>11.172932443076</v>
      </c>
      <c r="CB317" s="2">
        <v>102151.280815195</v>
      </c>
      <c r="CC317" s="2">
        <v>143.33282817077401</v>
      </c>
      <c r="CD317" s="2">
        <v>186175.05666709799</v>
      </c>
      <c r="CE317" s="2">
        <v>688175.37504602701</v>
      </c>
      <c r="CG317" s="2">
        <f t="shared" si="35"/>
        <v>96159.148768574407</v>
      </c>
      <c r="CH317" s="2">
        <f t="shared" si="36"/>
        <v>976645.04535649077</v>
      </c>
      <c r="CI317" s="2">
        <f t="shared" si="37"/>
        <v>87553.02879765071</v>
      </c>
      <c r="CJ317" s="2">
        <f t="shared" si="38"/>
        <v>11.446911654623399</v>
      </c>
      <c r="CK317" s="2">
        <f t="shared" si="39"/>
        <v>1.6061677953749999E-2</v>
      </c>
      <c r="CL317" s="2">
        <f t="shared" si="40"/>
        <v>10.855274141019317</v>
      </c>
      <c r="CM317" s="2">
        <f t="shared" si="41"/>
        <v>9.6057090135884469</v>
      </c>
      <c r="CN317" s="2">
        <f t="shared" si="42"/>
        <v>87540.179455287725</v>
      </c>
    </row>
    <row r="318" spans="1:92" x14ac:dyDescent="0.45">
      <c r="A318" s="2">
        <v>460</v>
      </c>
      <c r="B318" s="2" t="s">
        <v>150</v>
      </c>
      <c r="C318" s="2">
        <v>2</v>
      </c>
      <c r="D318" s="2">
        <v>2030</v>
      </c>
      <c r="E318" s="2">
        <v>2028</v>
      </c>
      <c r="F318" s="2">
        <v>0.149966854149301</v>
      </c>
      <c r="G318" s="2">
        <v>2.104257124123E-4</v>
      </c>
      <c r="H318" s="2">
        <v>0.212205263744314</v>
      </c>
      <c r="I318" s="2">
        <v>0.63761745639397105</v>
      </c>
      <c r="J318" s="2">
        <v>149.463418035422</v>
      </c>
      <c r="K318" s="2">
        <v>149.463418035422</v>
      </c>
      <c r="L318" s="2">
        <v>116.04282255834801</v>
      </c>
      <c r="M318" s="2">
        <v>94.3288891406537</v>
      </c>
      <c r="N318" s="2">
        <v>9172.3394962954608</v>
      </c>
      <c r="O318" s="2">
        <v>12.870151100682</v>
      </c>
      <c r="P318" s="2">
        <v>16716.972109888698</v>
      </c>
      <c r="Q318" s="2">
        <v>61792.423383179601</v>
      </c>
      <c r="R318" s="2">
        <v>9141548.1125767492</v>
      </c>
      <c r="S318" s="2">
        <v>9141548.1125767492</v>
      </c>
      <c r="T318" s="2">
        <v>1</v>
      </c>
      <c r="U318" s="2">
        <v>7.1999999999999995E-2</v>
      </c>
      <c r="V318" s="2">
        <v>53573.695364485502</v>
      </c>
      <c r="W318" s="2">
        <v>7.1999999999999995E-2</v>
      </c>
      <c r="X318" s="2">
        <v>8.1453012185911309</v>
      </c>
      <c r="Y318" s="2">
        <v>8.1453012185911309</v>
      </c>
      <c r="Z318" s="2">
        <v>2.0845748490998202</v>
      </c>
      <c r="AA318" s="2">
        <v>1.34434037472884</v>
      </c>
      <c r="AB318" s="2">
        <v>11.1703592802037</v>
      </c>
      <c r="AC318" s="2">
        <v>11.1703592802037</v>
      </c>
      <c r="AD318" s="2">
        <v>11.1703592802037</v>
      </c>
      <c r="AE318" s="2">
        <v>11.1703592802037</v>
      </c>
      <c r="AF318" s="2">
        <v>102292.89266471499</v>
      </c>
      <c r="AG318" s="2">
        <v>143.53177070905201</v>
      </c>
      <c r="AH318" s="2">
        <v>186433.117569447</v>
      </c>
      <c r="AI318" s="2">
        <v>689129.24573491095</v>
      </c>
      <c r="AJ318" s="2">
        <v>130.14775753662701</v>
      </c>
      <c r="AK318" s="2">
        <v>130.14775753662701</v>
      </c>
      <c r="AL318" s="2">
        <v>102.787888429045</v>
      </c>
      <c r="AM318" s="2">
        <v>81.814189485721201</v>
      </c>
      <c r="AN318" s="2">
        <v>138.293058755218</v>
      </c>
      <c r="AO318" s="2">
        <v>138.293058755218</v>
      </c>
      <c r="AP318" s="2">
        <v>104.87246327814501</v>
      </c>
      <c r="AQ318" s="2">
        <v>83.158529860450003</v>
      </c>
      <c r="AR318" s="2">
        <v>1370929.2124976199</v>
      </c>
      <c r="AS318" s="2">
        <v>1923.6167741402801</v>
      </c>
      <c r="AT318" s="2">
        <v>1939884.62826068</v>
      </c>
      <c r="AU318" s="2">
        <v>5828810.6550442996</v>
      </c>
      <c r="AV318" s="2">
        <v>1.0628084322195599</v>
      </c>
      <c r="AW318" s="2">
        <v>1.0628084322195599</v>
      </c>
      <c r="AX318" s="2">
        <v>1.02049483124858</v>
      </c>
      <c r="AY318" s="2">
        <v>1.01664529311228</v>
      </c>
      <c r="AZ318" s="2">
        <v>1.0628084322195599</v>
      </c>
      <c r="BA318" s="2">
        <v>1.0628084322195599</v>
      </c>
      <c r="BB318" s="2">
        <v>1.02049483124858</v>
      </c>
      <c r="BC318" s="2">
        <v>1.01664529311228</v>
      </c>
      <c r="BD318" s="2">
        <v>1.0437740202971799</v>
      </c>
      <c r="BE318" s="2">
        <v>1.0437740202971799</v>
      </c>
      <c r="BF318" s="2">
        <v>1.05389547338955</v>
      </c>
      <c r="BG318" s="2">
        <v>1.0213050080530299</v>
      </c>
      <c r="BH318" s="2">
        <v>0.27568398799999999</v>
      </c>
      <c r="BI318" s="2">
        <v>0.27568398799999999</v>
      </c>
      <c r="BJ318" s="2">
        <v>0.27386289199999903</v>
      </c>
      <c r="BK318" s="2">
        <v>0.60498158099999999</v>
      </c>
      <c r="BL318" s="2">
        <v>0.27568398799999999</v>
      </c>
      <c r="BM318" s="2">
        <v>0.27568398799999999</v>
      </c>
      <c r="BN318" s="2">
        <v>0.27386289199999903</v>
      </c>
      <c r="BO318" s="2">
        <v>0.60498158099999999</v>
      </c>
      <c r="BP318" s="2">
        <v>0.145164612</v>
      </c>
      <c r="BQ318" s="2">
        <v>0.145164612</v>
      </c>
      <c r="BR318" s="2">
        <v>0.152841594</v>
      </c>
      <c r="BS318" s="2">
        <v>0.14127632900000001</v>
      </c>
      <c r="BT318" s="2">
        <v>1</v>
      </c>
      <c r="BU318" s="2">
        <v>1</v>
      </c>
      <c r="BV318" s="2">
        <v>1</v>
      </c>
      <c r="BW318" s="2">
        <v>1</v>
      </c>
      <c r="BX318" s="2">
        <v>11.1703592802037</v>
      </c>
      <c r="BY318" s="2">
        <v>11.1703592802037</v>
      </c>
      <c r="BZ318" s="2">
        <v>11.1703592802037</v>
      </c>
      <c r="CA318" s="2">
        <v>11.1703592802037</v>
      </c>
      <c r="CB318" s="2">
        <v>102292.89266471499</v>
      </c>
      <c r="CC318" s="2">
        <v>143.53177070905201</v>
      </c>
      <c r="CD318" s="2">
        <v>186433.117569447</v>
      </c>
      <c r="CE318" s="2">
        <v>689129.24573491095</v>
      </c>
      <c r="CG318" s="2">
        <f t="shared" si="35"/>
        <v>97172.351168617897</v>
      </c>
      <c r="CH318" s="2">
        <f t="shared" si="36"/>
        <v>977998.78773978201</v>
      </c>
      <c r="CI318" s="2">
        <f t="shared" si="37"/>
        <v>87694.605140464439</v>
      </c>
      <c r="CJ318" s="2">
        <f t="shared" si="38"/>
        <v>11.465424370369327</v>
      </c>
      <c r="CK318" s="2">
        <f t="shared" si="39"/>
        <v>1.6087688875852501E-2</v>
      </c>
      <c r="CL318" s="2">
        <f t="shared" si="40"/>
        <v>10.872827388545495</v>
      </c>
      <c r="CM318" s="2">
        <f t="shared" si="41"/>
        <v>9.621241476555797</v>
      </c>
      <c r="CN318" s="2">
        <f t="shared" si="42"/>
        <v>87681.734989363758</v>
      </c>
    </row>
    <row r="319" spans="1:92" x14ac:dyDescent="0.45">
      <c r="A319" s="2">
        <v>482</v>
      </c>
      <c r="B319" s="2" t="s">
        <v>150</v>
      </c>
      <c r="C319" s="2">
        <v>2</v>
      </c>
      <c r="D319" s="2">
        <v>2031</v>
      </c>
      <c r="E319" s="2">
        <v>2029</v>
      </c>
      <c r="F319" s="2">
        <v>0.149969565423379</v>
      </c>
      <c r="G319" s="2">
        <v>2.1043002001733401E-4</v>
      </c>
      <c r="H319" s="2">
        <v>0.21220652485970101</v>
      </c>
      <c r="I319" s="2">
        <v>0.63761347969690096</v>
      </c>
      <c r="J319" s="2">
        <v>149.48870811290499</v>
      </c>
      <c r="K319" s="2">
        <v>149.48870811290499</v>
      </c>
      <c r="L319" s="2">
        <v>116.061082825306</v>
      </c>
      <c r="M319" s="2">
        <v>94.342584618964807</v>
      </c>
      <c r="N319" s="2">
        <v>9187.1760705778906</v>
      </c>
      <c r="O319" s="2">
        <v>12.890999843712899</v>
      </c>
      <c r="P319" s="2">
        <v>16744.007526814301</v>
      </c>
      <c r="Q319" s="2">
        <v>61892.356036039098</v>
      </c>
      <c r="R319" s="2">
        <v>9157718.6219036896</v>
      </c>
      <c r="S319" s="2">
        <v>9157718.6219036896</v>
      </c>
      <c r="T319" s="2">
        <v>1</v>
      </c>
      <c r="U319" s="2">
        <v>7.1999999999999995E-2</v>
      </c>
      <c r="V319" s="2">
        <v>54362.841994426599</v>
      </c>
      <c r="W319" s="2">
        <v>7.1999999999999995E-2</v>
      </c>
      <c r="X319" s="2">
        <v>8.1743766077677105</v>
      </c>
      <c r="Y319" s="2">
        <v>8.1743766077677105</v>
      </c>
      <c r="Z319" s="2">
        <v>2.1066204277512401</v>
      </c>
      <c r="AA319" s="2">
        <v>1.3618211647334399</v>
      </c>
      <c r="AB319" s="2">
        <v>11.1665739685102</v>
      </c>
      <c r="AC319" s="2">
        <v>11.1665739685102</v>
      </c>
      <c r="AD319" s="2">
        <v>11.1665739685102</v>
      </c>
      <c r="AE319" s="2">
        <v>11.1665739685102</v>
      </c>
      <c r="AF319" s="2">
        <v>102423.60744967</v>
      </c>
      <c r="AG319" s="2">
        <v>143.71549425166799</v>
      </c>
      <c r="AH319" s="2">
        <v>186671.30559459401</v>
      </c>
      <c r="AI319" s="2">
        <v>690009.66640177497</v>
      </c>
      <c r="AJ319" s="2">
        <v>130.14775753662701</v>
      </c>
      <c r="AK319" s="2">
        <v>130.14775753662701</v>
      </c>
      <c r="AL319" s="2">
        <v>102.787888429045</v>
      </c>
      <c r="AM319" s="2">
        <v>81.814189485721201</v>
      </c>
      <c r="AN319" s="2">
        <v>138.322134144394</v>
      </c>
      <c r="AO319" s="2">
        <v>138.322134144394</v>
      </c>
      <c r="AP319" s="2">
        <v>104.89450885679599</v>
      </c>
      <c r="AQ319" s="2">
        <v>83.1760106504546</v>
      </c>
      <c r="AR319" s="2">
        <v>1373379.08199648</v>
      </c>
      <c r="AS319" s="2">
        <v>1927.0589129203099</v>
      </c>
      <c r="AT319" s="2">
        <v>1943327.64439716</v>
      </c>
      <c r="AU319" s="2">
        <v>5839084.8365971204</v>
      </c>
      <c r="AV319" s="2">
        <v>1.0630319190097799</v>
      </c>
      <c r="AW319" s="2">
        <v>1.0630319190097799</v>
      </c>
      <c r="AX319" s="2">
        <v>1.02070938179019</v>
      </c>
      <c r="AY319" s="2">
        <v>1.0168590327137901</v>
      </c>
      <c r="AZ319" s="2">
        <v>1.0630319190097799</v>
      </c>
      <c r="BA319" s="2">
        <v>1.0630319190097799</v>
      </c>
      <c r="BB319" s="2">
        <v>1.02070938179019</v>
      </c>
      <c r="BC319" s="2">
        <v>1.0168590327137901</v>
      </c>
      <c r="BD319" s="2">
        <v>1.0439935045414199</v>
      </c>
      <c r="BE319" s="2">
        <v>1.0439935045414199</v>
      </c>
      <c r="BF319" s="2">
        <v>1.05411704613808</v>
      </c>
      <c r="BG319" s="2">
        <v>1.02151972731345</v>
      </c>
      <c r="BH319" s="2">
        <v>0.27568398799999999</v>
      </c>
      <c r="BI319" s="2">
        <v>0.27568398799999999</v>
      </c>
      <c r="BJ319" s="2">
        <v>0.27386289199999903</v>
      </c>
      <c r="BK319" s="2">
        <v>0.60498158099999999</v>
      </c>
      <c r="BL319" s="2">
        <v>0.27568398799999999</v>
      </c>
      <c r="BM319" s="2">
        <v>0.27568398799999999</v>
      </c>
      <c r="BN319" s="2">
        <v>0.27386289199999903</v>
      </c>
      <c r="BO319" s="2">
        <v>0.60498158099999999</v>
      </c>
      <c r="BP319" s="2">
        <v>0.145164612</v>
      </c>
      <c r="BQ319" s="2">
        <v>0.145164612</v>
      </c>
      <c r="BR319" s="2">
        <v>0.152841594</v>
      </c>
      <c r="BS319" s="2">
        <v>0.14127632900000001</v>
      </c>
      <c r="BT319" s="2">
        <v>1</v>
      </c>
      <c r="BU319" s="2">
        <v>1</v>
      </c>
      <c r="BV319" s="2">
        <v>1</v>
      </c>
      <c r="BW319" s="2">
        <v>1</v>
      </c>
      <c r="BX319" s="2">
        <v>11.1665739685102</v>
      </c>
      <c r="BY319" s="2">
        <v>11.1665739685102</v>
      </c>
      <c r="BZ319" s="2">
        <v>11.1665739685102</v>
      </c>
      <c r="CA319" s="2">
        <v>11.1665739685102</v>
      </c>
      <c r="CB319" s="2">
        <v>102423.60744967</v>
      </c>
      <c r="CC319" s="2">
        <v>143.71549425166799</v>
      </c>
      <c r="CD319" s="2">
        <v>186671.30559459401</v>
      </c>
      <c r="CE319" s="2">
        <v>690009.66640177497</v>
      </c>
      <c r="CG319" s="2">
        <f t="shared" si="35"/>
        <v>98188.906591930805</v>
      </c>
      <c r="CH319" s="2">
        <f t="shared" si="36"/>
        <v>979248.29494029062</v>
      </c>
      <c r="CI319" s="2">
        <f t="shared" si="37"/>
        <v>87836.430633274998</v>
      </c>
      <c r="CJ319" s="2">
        <f t="shared" si="38"/>
        <v>11.483970088222364</v>
      </c>
      <c r="CK319" s="2">
        <f t="shared" si="39"/>
        <v>1.6113749804641125E-2</v>
      </c>
      <c r="CL319" s="2">
        <f t="shared" si="40"/>
        <v>10.890411399554017</v>
      </c>
      <c r="CM319" s="2">
        <f t="shared" si="41"/>
        <v>9.6368012512322458</v>
      </c>
      <c r="CN319" s="2">
        <f t="shared" si="42"/>
        <v>87823.539633431297</v>
      </c>
    </row>
    <row r="320" spans="1:92" x14ac:dyDescent="0.45">
      <c r="A320" s="2">
        <v>504</v>
      </c>
      <c r="B320" s="2" t="s">
        <v>150</v>
      </c>
      <c r="C320" s="2">
        <v>2</v>
      </c>
      <c r="D320" s="2">
        <v>2032</v>
      </c>
      <c r="E320" s="2">
        <v>2030</v>
      </c>
      <c r="F320" s="2">
        <v>0.14990925876826</v>
      </c>
      <c r="G320" s="2">
        <v>2.1034043844622599E-4</v>
      </c>
      <c r="H320" s="2">
        <v>0.21217844273988701</v>
      </c>
      <c r="I320" s="2">
        <v>0.63770195805340502</v>
      </c>
      <c r="J320" s="2">
        <v>149.65759369118101</v>
      </c>
      <c r="K320" s="2">
        <v>149.65759369118101</v>
      </c>
      <c r="L320" s="2">
        <v>116.22293529613</v>
      </c>
      <c r="M320" s="2">
        <v>94.4998708249136</v>
      </c>
      <c r="N320" s="2">
        <v>9201.7451798831098</v>
      </c>
      <c r="O320" s="2">
        <v>12.911137921101201</v>
      </c>
      <c r="P320" s="2">
        <v>16770.651010271598</v>
      </c>
      <c r="Q320" s="2">
        <v>61990.771196307302</v>
      </c>
      <c r="R320" s="2">
        <v>9186297.4488424305</v>
      </c>
      <c r="S320" s="2">
        <v>9186297.4488424305</v>
      </c>
      <c r="T320" s="2">
        <v>1</v>
      </c>
      <c r="U320" s="2">
        <v>7.1999999999999995E-2</v>
      </c>
      <c r="V320" s="2">
        <v>55163.612844039599</v>
      </c>
      <c r="W320" s="2">
        <v>7.1999999999999995E-2</v>
      </c>
      <c r="X320" s="2">
        <v>8.2034629123539897</v>
      </c>
      <c r="Y320" s="2">
        <v>8.2034629123539897</v>
      </c>
      <c r="Z320" s="2">
        <v>2.12867362488503</v>
      </c>
      <c r="AA320" s="2">
        <v>1.3793080969923199</v>
      </c>
      <c r="AB320" s="2">
        <v>11.306373242200101</v>
      </c>
      <c r="AC320" s="2">
        <v>11.306373242200101</v>
      </c>
      <c r="AD320" s="2">
        <v>11.306373242200101</v>
      </c>
      <c r="AE320" s="2">
        <v>11.306373242200101</v>
      </c>
      <c r="AF320" s="2">
        <v>103873.641695763</v>
      </c>
      <c r="AG320" s="2">
        <v>145.750455698162</v>
      </c>
      <c r="AH320" s="2">
        <v>189313.998668371</v>
      </c>
      <c r="AI320" s="2">
        <v>699778.07818259695</v>
      </c>
      <c r="AJ320" s="2">
        <v>130.14775753662701</v>
      </c>
      <c r="AK320" s="2">
        <v>130.14775753662701</v>
      </c>
      <c r="AL320" s="2">
        <v>102.787888429045</v>
      </c>
      <c r="AM320" s="2">
        <v>81.814189485721201</v>
      </c>
      <c r="AN320" s="2">
        <v>138.351220448981</v>
      </c>
      <c r="AO320" s="2">
        <v>138.351220448981</v>
      </c>
      <c r="AP320" s="2">
        <v>104.91656205392999</v>
      </c>
      <c r="AQ320" s="2">
        <v>83.193497582713505</v>
      </c>
      <c r="AR320" s="2">
        <v>1377111.04138073</v>
      </c>
      <c r="AS320" s="2">
        <v>1932.2498330869701</v>
      </c>
      <c r="AT320" s="2">
        <v>1949134.28724079</v>
      </c>
      <c r="AU320" s="2">
        <v>5858119.8703878196</v>
      </c>
      <c r="AV320" s="2">
        <v>1.0632510685779999</v>
      </c>
      <c r="AW320" s="2">
        <v>1.0632510685779999</v>
      </c>
      <c r="AX320" s="2">
        <v>1.02092052496801</v>
      </c>
      <c r="AY320" s="2">
        <v>1.0170692309618601</v>
      </c>
      <c r="AZ320" s="2">
        <v>1.0632510685779999</v>
      </c>
      <c r="BA320" s="2">
        <v>1.0632510685779999</v>
      </c>
      <c r="BB320" s="2">
        <v>1.02092052496801</v>
      </c>
      <c r="BC320" s="2">
        <v>1.0170692309618601</v>
      </c>
      <c r="BD320" s="2">
        <v>1.04420872924131</v>
      </c>
      <c r="BE320" s="2">
        <v>1.04420872924131</v>
      </c>
      <c r="BF320" s="2">
        <v>1.0543351000003101</v>
      </c>
      <c r="BG320" s="2">
        <v>1.0217308889889101</v>
      </c>
      <c r="BH320" s="2">
        <v>0.27568398799999999</v>
      </c>
      <c r="BI320" s="2">
        <v>0.27568398799999999</v>
      </c>
      <c r="BJ320" s="2">
        <v>0.27386289199999903</v>
      </c>
      <c r="BK320" s="2">
        <v>0.60498158099999999</v>
      </c>
      <c r="BL320" s="2">
        <v>0.27568398799999999</v>
      </c>
      <c r="BM320" s="2">
        <v>0.27568398799999999</v>
      </c>
      <c r="BN320" s="2">
        <v>0.27386289199999903</v>
      </c>
      <c r="BO320" s="2">
        <v>0.60498158099999999</v>
      </c>
      <c r="BP320" s="2">
        <v>0.145164612</v>
      </c>
      <c r="BQ320" s="2">
        <v>0.145164612</v>
      </c>
      <c r="BR320" s="2">
        <v>0.152841594</v>
      </c>
      <c r="BS320" s="2">
        <v>0.14127632900000001</v>
      </c>
      <c r="BT320" s="2">
        <v>1</v>
      </c>
      <c r="BU320" s="2">
        <v>1</v>
      </c>
      <c r="BV320" s="2">
        <v>1</v>
      </c>
      <c r="BW320" s="2">
        <v>1</v>
      </c>
      <c r="BX320" s="2">
        <v>11.306373242200101</v>
      </c>
      <c r="BY320" s="2">
        <v>11.306373242200101</v>
      </c>
      <c r="BZ320" s="2">
        <v>11.306373242200101</v>
      </c>
      <c r="CA320" s="2">
        <v>11.306373242200101</v>
      </c>
      <c r="CB320" s="2">
        <v>103873.641695763</v>
      </c>
      <c r="CC320" s="2">
        <v>145.750455698162</v>
      </c>
      <c r="CD320" s="2">
        <v>189313.998668371</v>
      </c>
      <c r="CE320" s="2">
        <v>699778.07818259695</v>
      </c>
      <c r="CG320" s="2">
        <f t="shared" si="35"/>
        <v>99191.140721303585</v>
      </c>
      <c r="CH320" s="2">
        <f t="shared" si="36"/>
        <v>993111.46900242916</v>
      </c>
      <c r="CI320" s="2">
        <f t="shared" si="37"/>
        <v>87976.078524383105</v>
      </c>
      <c r="CJ320" s="2">
        <f t="shared" si="38"/>
        <v>11.502181474853888</v>
      </c>
      <c r="CK320" s="2">
        <f t="shared" si="39"/>
        <v>1.6138922401376501E-2</v>
      </c>
      <c r="CL320" s="2">
        <f t="shared" si="40"/>
        <v>10.907740494485592</v>
      </c>
      <c r="CM320" s="2">
        <f t="shared" si="41"/>
        <v>9.6521247483545825</v>
      </c>
      <c r="CN320" s="2">
        <f t="shared" si="42"/>
        <v>87963.16738646201</v>
      </c>
    </row>
    <row r="321" spans="1:92" x14ac:dyDescent="0.45">
      <c r="A321" s="2">
        <v>526</v>
      </c>
      <c r="B321" s="2" t="s">
        <v>150</v>
      </c>
      <c r="C321" s="2">
        <v>2</v>
      </c>
      <c r="D321" s="2">
        <v>2033</v>
      </c>
      <c r="E321" s="2">
        <v>2031</v>
      </c>
      <c r="F321" s="2">
        <v>0.14981863794588099</v>
      </c>
      <c r="G321" s="2">
        <v>2.1020562120477101E-4</v>
      </c>
      <c r="H321" s="2">
        <v>0.212136321045683</v>
      </c>
      <c r="I321" s="2">
        <v>0.63783483538723096</v>
      </c>
      <c r="J321" s="2">
        <v>149.89552890536899</v>
      </c>
      <c r="K321" s="2">
        <v>149.89552890536899</v>
      </c>
      <c r="L321" s="2">
        <v>116.45405164685501</v>
      </c>
      <c r="M321" s="2">
        <v>94.726481413530607</v>
      </c>
      <c r="N321" s="2">
        <v>9216.1970895929408</v>
      </c>
      <c r="O321" s="2">
        <v>12.9309441129968</v>
      </c>
      <c r="P321" s="2">
        <v>16797.127466729999</v>
      </c>
      <c r="Q321" s="2">
        <v>62088.535590923297</v>
      </c>
      <c r="R321" s="2">
        <v>9220927.0901240502</v>
      </c>
      <c r="S321" s="2">
        <v>9220927.0901240502</v>
      </c>
      <c r="T321" s="2">
        <v>1</v>
      </c>
      <c r="U321" s="2">
        <v>7.1999999999999995E-2</v>
      </c>
      <c r="V321" s="2">
        <v>55976.179139403102</v>
      </c>
      <c r="W321" s="2">
        <v>7.1999999999999995E-2</v>
      </c>
      <c r="X321" s="2">
        <v>8.2319847372223602</v>
      </c>
      <c r="Y321" s="2">
        <v>8.2319847372223602</v>
      </c>
      <c r="Z321" s="2">
        <v>2.15037658628964</v>
      </c>
      <c r="AA321" s="2">
        <v>1.3965052962894999</v>
      </c>
      <c r="AB321" s="2">
        <v>11.5157866315199</v>
      </c>
      <c r="AC321" s="2">
        <v>11.5157866315199</v>
      </c>
      <c r="AD321" s="2">
        <v>11.5157866315199</v>
      </c>
      <c r="AE321" s="2">
        <v>11.5157866315199</v>
      </c>
      <c r="AF321" s="2">
        <v>105965.33412915</v>
      </c>
      <c r="AG321" s="2">
        <v>148.681909469527</v>
      </c>
      <c r="AH321" s="2">
        <v>193127.23870597201</v>
      </c>
      <c r="AI321" s="2">
        <v>713872.49422004598</v>
      </c>
      <c r="AJ321" s="2">
        <v>130.14775753662701</v>
      </c>
      <c r="AK321" s="2">
        <v>130.14775753662701</v>
      </c>
      <c r="AL321" s="2">
        <v>102.787888429045</v>
      </c>
      <c r="AM321" s="2">
        <v>81.814189485721201</v>
      </c>
      <c r="AN321" s="2">
        <v>138.37974227384899</v>
      </c>
      <c r="AO321" s="2">
        <v>138.37974227384899</v>
      </c>
      <c r="AP321" s="2">
        <v>104.93826501533501</v>
      </c>
      <c r="AQ321" s="2">
        <v>83.210694782010705</v>
      </c>
      <c r="AR321" s="2">
        <v>1381466.73724066</v>
      </c>
      <c r="AS321" s="2">
        <v>1938.2907070634301</v>
      </c>
      <c r="AT321" s="2">
        <v>1956093.5495293899</v>
      </c>
      <c r="AU321" s="2">
        <v>5881428.5126469303</v>
      </c>
      <c r="AV321" s="2">
        <v>1.06346815577813</v>
      </c>
      <c r="AW321" s="2">
        <v>1.06346815577813</v>
      </c>
      <c r="AX321" s="2">
        <v>1.0211300544916599</v>
      </c>
      <c r="AY321" s="2">
        <v>1.01727775087934</v>
      </c>
      <c r="AZ321" s="2">
        <v>1.06346815577813</v>
      </c>
      <c r="BA321" s="2">
        <v>1.06346815577813</v>
      </c>
      <c r="BB321" s="2">
        <v>1.0211300544916599</v>
      </c>
      <c r="BC321" s="2">
        <v>1.01727775087934</v>
      </c>
      <c r="BD321" s="2">
        <v>1.04442192850918</v>
      </c>
      <c r="BE321" s="2">
        <v>1.04442192850918</v>
      </c>
      <c r="BF321" s="2">
        <v>1.0545514873937201</v>
      </c>
      <c r="BG321" s="2">
        <v>1.0219403646412699</v>
      </c>
      <c r="BH321" s="2">
        <v>0.27568398799999999</v>
      </c>
      <c r="BI321" s="2">
        <v>0.27568398799999999</v>
      </c>
      <c r="BJ321" s="2">
        <v>0.27386289199999903</v>
      </c>
      <c r="BK321" s="2">
        <v>0.60498158099999999</v>
      </c>
      <c r="BL321" s="2">
        <v>0.27568398799999999</v>
      </c>
      <c r="BM321" s="2">
        <v>0.27568398799999999</v>
      </c>
      <c r="BN321" s="2">
        <v>0.27386289199999903</v>
      </c>
      <c r="BO321" s="2">
        <v>0.60498158099999999</v>
      </c>
      <c r="BP321" s="2">
        <v>0.145164612</v>
      </c>
      <c r="BQ321" s="2">
        <v>0.145164612</v>
      </c>
      <c r="BR321" s="2">
        <v>0.152841594</v>
      </c>
      <c r="BS321" s="2">
        <v>0.14127632900000001</v>
      </c>
      <c r="BT321" s="2">
        <v>1</v>
      </c>
      <c r="BU321" s="2">
        <v>1</v>
      </c>
      <c r="BV321" s="2">
        <v>1</v>
      </c>
      <c r="BW321" s="2">
        <v>1</v>
      </c>
      <c r="BX321" s="2">
        <v>11.5157866315199</v>
      </c>
      <c r="BY321" s="2">
        <v>11.5157866315199</v>
      </c>
      <c r="BZ321" s="2">
        <v>11.5157866315199</v>
      </c>
      <c r="CA321" s="2">
        <v>11.5157866315199</v>
      </c>
      <c r="CB321" s="2">
        <v>105965.33412915</v>
      </c>
      <c r="CC321" s="2">
        <v>148.681909469527</v>
      </c>
      <c r="CD321" s="2">
        <v>193127.23870597201</v>
      </c>
      <c r="CE321" s="2">
        <v>713872.49422004598</v>
      </c>
      <c r="CG321" s="2">
        <f t="shared" si="35"/>
        <v>100188.04302007252</v>
      </c>
      <c r="CH321" s="2">
        <f t="shared" si="36"/>
        <v>1013113.7489646375</v>
      </c>
      <c r="CI321" s="2">
        <f t="shared" si="37"/>
        <v>88114.791091359235</v>
      </c>
      <c r="CJ321" s="2">
        <f t="shared" si="38"/>
        <v>11.520246361991177</v>
      </c>
      <c r="CK321" s="2">
        <f t="shared" si="39"/>
        <v>1.6163680141246001E-2</v>
      </c>
      <c r="CL321" s="2">
        <f t="shared" si="40"/>
        <v>10.92496095397073</v>
      </c>
      <c r="CM321" s="2">
        <f t="shared" si="41"/>
        <v>9.6673469195676596</v>
      </c>
      <c r="CN321" s="2">
        <f t="shared" si="42"/>
        <v>88101.860147246232</v>
      </c>
    </row>
    <row r="322" spans="1:92" x14ac:dyDescent="0.45">
      <c r="A322" s="2">
        <v>548</v>
      </c>
      <c r="B322" s="2" t="s">
        <v>150</v>
      </c>
      <c r="C322" s="2">
        <v>2</v>
      </c>
      <c r="D322" s="2">
        <v>2034</v>
      </c>
      <c r="E322" s="2">
        <v>2032</v>
      </c>
      <c r="F322" s="2">
        <v>0.14980785974594699</v>
      </c>
      <c r="G322" s="2">
        <v>2.1018974498247599E-4</v>
      </c>
      <c r="H322" s="2">
        <v>0.21213141105679401</v>
      </c>
      <c r="I322" s="2">
        <v>0.63785053945227499</v>
      </c>
      <c r="J322" s="2">
        <v>149.95062923750299</v>
      </c>
      <c r="K322" s="2">
        <v>149.95062923750299</v>
      </c>
      <c r="L322" s="2">
        <v>116.502435664</v>
      </c>
      <c r="M322" s="2">
        <v>94.770388221416894</v>
      </c>
      <c r="N322" s="2">
        <v>9231.0433233678195</v>
      </c>
      <c r="O322" s="2">
        <v>12.951727935712301</v>
      </c>
      <c r="P322" s="2">
        <v>16824.201379643098</v>
      </c>
      <c r="Q322" s="2">
        <v>62188.595669028902</v>
      </c>
      <c r="R322" s="2">
        <v>9239840.6679400001</v>
      </c>
      <c r="S322" s="2">
        <v>9239840.6679400001</v>
      </c>
      <c r="T322" s="2">
        <v>1</v>
      </c>
      <c r="U322" s="2">
        <v>7.1999999999999995E-2</v>
      </c>
      <c r="V322" s="2">
        <v>56800.7146287754</v>
      </c>
      <c r="W322" s="2">
        <v>7.1999999999999995E-2</v>
      </c>
      <c r="X322" s="2">
        <v>8.2602381495098403</v>
      </c>
      <c r="Y322" s="2">
        <v>8.2602381495098403</v>
      </c>
      <c r="Z322" s="2">
        <v>2.1719136835891901</v>
      </c>
      <c r="AA322" s="2">
        <v>1.4135651843295001</v>
      </c>
      <c r="AB322" s="2">
        <v>11.542633551366199</v>
      </c>
      <c r="AC322" s="2">
        <v>11.542633551366199</v>
      </c>
      <c r="AD322" s="2">
        <v>11.542633551366199</v>
      </c>
      <c r="AE322" s="2">
        <v>11.542633551366199</v>
      </c>
      <c r="AF322" s="2">
        <v>106379.185742339</v>
      </c>
      <c r="AG322" s="2">
        <v>149.257149369519</v>
      </c>
      <c r="AH322" s="2">
        <v>193883.08706405299</v>
      </c>
      <c r="AI322" s="2">
        <v>716665.21406698704</v>
      </c>
      <c r="AJ322" s="2">
        <v>130.14775753662701</v>
      </c>
      <c r="AK322" s="2">
        <v>130.14775753662701</v>
      </c>
      <c r="AL322" s="2">
        <v>102.787888429045</v>
      </c>
      <c r="AM322" s="2">
        <v>81.814189485721201</v>
      </c>
      <c r="AN322" s="2">
        <v>138.40799568613701</v>
      </c>
      <c r="AO322" s="2">
        <v>138.40799568613701</v>
      </c>
      <c r="AP322" s="2">
        <v>104.95980211263399</v>
      </c>
      <c r="AQ322" s="2">
        <v>83.2277546700507</v>
      </c>
      <c r="AR322" s="2">
        <v>1384200.75485765</v>
      </c>
      <c r="AS322" s="2">
        <v>1942.1197536730201</v>
      </c>
      <c r="AT322" s="2">
        <v>1960060.43883006</v>
      </c>
      <c r="AU322" s="2">
        <v>5893637.3544985997</v>
      </c>
      <c r="AV322" s="2">
        <v>1.06369086201704</v>
      </c>
      <c r="AW322" s="2">
        <v>1.06369086201704</v>
      </c>
      <c r="AX322" s="2">
        <v>1.02134401835001</v>
      </c>
      <c r="AY322" s="2">
        <v>1.01749087485997</v>
      </c>
      <c r="AZ322" s="2">
        <v>1.06369086201704</v>
      </c>
      <c r="BA322" s="2">
        <v>1.06369086201704</v>
      </c>
      <c r="BB322" s="2">
        <v>1.02134401835001</v>
      </c>
      <c r="BC322" s="2">
        <v>1.01749087485997</v>
      </c>
      <c r="BD322" s="2">
        <v>1.0446406461814199</v>
      </c>
      <c r="BE322" s="2">
        <v>1.0446406461814199</v>
      </c>
      <c r="BF322" s="2">
        <v>1.0547724542569199</v>
      </c>
      <c r="BG322" s="2">
        <v>1.0221544654591701</v>
      </c>
      <c r="BH322" s="2">
        <v>0.27568398799999999</v>
      </c>
      <c r="BI322" s="2">
        <v>0.27568398799999999</v>
      </c>
      <c r="BJ322" s="2">
        <v>0.27386289199999903</v>
      </c>
      <c r="BK322" s="2">
        <v>0.60498158099999999</v>
      </c>
      <c r="BL322" s="2">
        <v>0.27568398799999999</v>
      </c>
      <c r="BM322" s="2">
        <v>0.27568398799999999</v>
      </c>
      <c r="BN322" s="2">
        <v>0.27386289199999903</v>
      </c>
      <c r="BO322" s="2">
        <v>0.60498158099999999</v>
      </c>
      <c r="BP322" s="2">
        <v>0.145164612</v>
      </c>
      <c r="BQ322" s="2">
        <v>0.145164612</v>
      </c>
      <c r="BR322" s="2">
        <v>0.152841594</v>
      </c>
      <c r="BS322" s="2">
        <v>0.14127632900000001</v>
      </c>
      <c r="BT322" s="2">
        <v>1</v>
      </c>
      <c r="BU322" s="2">
        <v>1</v>
      </c>
      <c r="BV322" s="2">
        <v>1</v>
      </c>
      <c r="BW322" s="2">
        <v>1</v>
      </c>
      <c r="BX322" s="2">
        <v>11.542633551366199</v>
      </c>
      <c r="BY322" s="2">
        <v>11.542633551366199</v>
      </c>
      <c r="BZ322" s="2">
        <v>11.542633551366199</v>
      </c>
      <c r="CA322" s="2">
        <v>11.542633551366199</v>
      </c>
      <c r="CB322" s="2">
        <v>106379.185742339</v>
      </c>
      <c r="CC322" s="2">
        <v>149.257149369519</v>
      </c>
      <c r="CD322" s="2">
        <v>193883.08706405299</v>
      </c>
      <c r="CE322" s="2">
        <v>716665.21406698704</v>
      </c>
      <c r="CG322" s="2">
        <f t="shared" si="35"/>
        <v>101210.44534781689</v>
      </c>
      <c r="CH322" s="2">
        <f t="shared" si="36"/>
        <v>1017076.7440227485</v>
      </c>
      <c r="CI322" s="2">
        <f t="shared" si="37"/>
        <v>88256.79209997553</v>
      </c>
      <c r="CJ322" s="2">
        <f t="shared" si="38"/>
        <v>11.538804154209775</v>
      </c>
      <c r="CK322" s="2">
        <f t="shared" si="39"/>
        <v>1.6189659919640376E-2</v>
      </c>
      <c r="CL322" s="2">
        <f t="shared" si="40"/>
        <v>10.942570003019901</v>
      </c>
      <c r="CM322" s="2">
        <f t="shared" si="41"/>
        <v>9.6829265346872564</v>
      </c>
      <c r="CN322" s="2">
        <f t="shared" si="42"/>
        <v>88243.84037203982</v>
      </c>
    </row>
    <row r="323" spans="1:92" x14ac:dyDescent="0.45">
      <c r="A323" s="2">
        <v>570</v>
      </c>
      <c r="B323" s="2" t="s">
        <v>150</v>
      </c>
      <c r="C323" s="2">
        <v>2</v>
      </c>
      <c r="D323" s="2">
        <v>2035</v>
      </c>
      <c r="E323" s="2">
        <v>2033</v>
      </c>
      <c r="F323" s="2">
        <v>0.14979834621763299</v>
      </c>
      <c r="G323" s="2">
        <v>2.10175825308048E-4</v>
      </c>
      <c r="H323" s="2">
        <v>0.21212699531054799</v>
      </c>
      <c r="I323" s="2">
        <v>0.63786448264650997</v>
      </c>
      <c r="J323" s="2">
        <v>150.003852767512</v>
      </c>
      <c r="K323" s="2">
        <v>150.003852767512</v>
      </c>
      <c r="L323" s="2">
        <v>116.54866736962499</v>
      </c>
      <c r="M323" s="2">
        <v>94.812063599578096</v>
      </c>
      <c r="N323" s="2">
        <v>9245.9181449704392</v>
      </c>
      <c r="O323" s="2">
        <v>12.972562954911099</v>
      </c>
      <c r="P323" s="2">
        <v>16851.325504713899</v>
      </c>
      <c r="Q323" s="2">
        <v>62288.842528589703</v>
      </c>
      <c r="R323" s="2">
        <v>9258602.5088930707</v>
      </c>
      <c r="S323" s="2">
        <v>9258602.5088930707</v>
      </c>
      <c r="T323" s="2">
        <v>1</v>
      </c>
      <c r="U323" s="2">
        <v>7.1999999999999995E-2</v>
      </c>
      <c r="V323" s="2">
        <v>57637.395619746603</v>
      </c>
      <c r="W323" s="2">
        <v>7.1999999999999995E-2</v>
      </c>
      <c r="X323" s="2">
        <v>8.2892228670932493</v>
      </c>
      <c r="Y323" s="2">
        <v>8.2892228670932493</v>
      </c>
      <c r="Z323" s="2">
        <v>2.1939065767884101</v>
      </c>
      <c r="AA323" s="2">
        <v>1.4310017500652701</v>
      </c>
      <c r="AB323" s="2">
        <v>11.5668723637916</v>
      </c>
      <c r="AC323" s="2">
        <v>11.5668723637916</v>
      </c>
      <c r="AD323" s="2">
        <v>11.5668723637916</v>
      </c>
      <c r="AE323" s="2">
        <v>11.5668723637916</v>
      </c>
      <c r="AF323" s="2">
        <v>106774.29990602699</v>
      </c>
      <c r="AG323" s="2">
        <v>149.81098392294001</v>
      </c>
      <c r="AH323" s="2">
        <v>194603.38998105901</v>
      </c>
      <c r="AI323" s="2">
        <v>719327.54858710605</v>
      </c>
      <c r="AJ323" s="2">
        <v>130.14775753662701</v>
      </c>
      <c r="AK323" s="2">
        <v>130.14775753662701</v>
      </c>
      <c r="AL323" s="2">
        <v>102.787888429045</v>
      </c>
      <c r="AM323" s="2">
        <v>81.814189485721201</v>
      </c>
      <c r="AN323" s="2">
        <v>138.43698040372001</v>
      </c>
      <c r="AO323" s="2">
        <v>138.43698040372001</v>
      </c>
      <c r="AP323" s="2">
        <v>104.98179500583301</v>
      </c>
      <c r="AQ323" s="2">
        <v>83.245191235786393</v>
      </c>
      <c r="AR323" s="2">
        <v>1386923.34411861</v>
      </c>
      <c r="AS323" s="2">
        <v>1945.9344235057699</v>
      </c>
      <c r="AT323" s="2">
        <v>1963999.5309861901</v>
      </c>
      <c r="AU323" s="2">
        <v>5905733.69936476</v>
      </c>
      <c r="AV323" s="2">
        <v>1.0639136848837101</v>
      </c>
      <c r="AW323" s="2">
        <v>1.0639136848837101</v>
      </c>
      <c r="AX323" s="2">
        <v>1.02155807892233</v>
      </c>
      <c r="AY323" s="2">
        <v>1.01770409778752</v>
      </c>
      <c r="AZ323" s="2">
        <v>1.0639136848837101</v>
      </c>
      <c r="BA323" s="2">
        <v>1.0639136848837101</v>
      </c>
      <c r="BB323" s="2">
        <v>1.02155807892233</v>
      </c>
      <c r="BC323" s="2">
        <v>1.01770409778752</v>
      </c>
      <c r="BD323" s="2">
        <v>1.0448594783926699</v>
      </c>
      <c r="BE323" s="2">
        <v>1.0448594783926699</v>
      </c>
      <c r="BF323" s="2">
        <v>1.05499352099954</v>
      </c>
      <c r="BG323" s="2">
        <v>1.02236866567748</v>
      </c>
      <c r="BH323" s="2">
        <v>0.27568398799999999</v>
      </c>
      <c r="BI323" s="2">
        <v>0.27568398799999999</v>
      </c>
      <c r="BJ323" s="2">
        <v>0.27386289199999903</v>
      </c>
      <c r="BK323" s="2">
        <v>0.60498158099999999</v>
      </c>
      <c r="BL323" s="2">
        <v>0.27568398799999999</v>
      </c>
      <c r="BM323" s="2">
        <v>0.27568398799999999</v>
      </c>
      <c r="BN323" s="2">
        <v>0.27386289199999903</v>
      </c>
      <c r="BO323" s="2">
        <v>0.60498158099999999</v>
      </c>
      <c r="BP323" s="2">
        <v>0.145164612</v>
      </c>
      <c r="BQ323" s="2">
        <v>0.145164612</v>
      </c>
      <c r="BR323" s="2">
        <v>0.152841594</v>
      </c>
      <c r="BS323" s="2">
        <v>0.14127632900000001</v>
      </c>
      <c r="BT323" s="2">
        <v>1</v>
      </c>
      <c r="BU323" s="2">
        <v>1</v>
      </c>
      <c r="BV323" s="2">
        <v>1</v>
      </c>
      <c r="BW323" s="2">
        <v>1</v>
      </c>
      <c r="BX323" s="2">
        <v>11.5668723637916</v>
      </c>
      <c r="BY323" s="2">
        <v>11.5668723637916</v>
      </c>
      <c r="BZ323" s="2">
        <v>11.5668723637916</v>
      </c>
      <c r="CA323" s="2">
        <v>11.5668723637916</v>
      </c>
      <c r="CB323" s="2">
        <v>106774.29990602699</v>
      </c>
      <c r="CC323" s="2">
        <v>149.81098392294001</v>
      </c>
      <c r="CD323" s="2">
        <v>194603.38998105901</v>
      </c>
      <c r="CE323" s="2">
        <v>719327.54858710605</v>
      </c>
      <c r="CG323" s="2">
        <f t="shared" si="35"/>
        <v>102236.33398339324</v>
      </c>
      <c r="CH323" s="2">
        <f t="shared" si="36"/>
        <v>1020855.049458115</v>
      </c>
      <c r="CI323" s="2">
        <f t="shared" si="37"/>
        <v>88399.058741228946</v>
      </c>
      <c r="CJ323" s="2">
        <f t="shared" si="38"/>
        <v>11.557397681213049</v>
      </c>
      <c r="CK323" s="2">
        <f t="shared" si="39"/>
        <v>1.6215703693638873E-2</v>
      </c>
      <c r="CL323" s="2">
        <f t="shared" si="40"/>
        <v>10.960211710383025</v>
      </c>
      <c r="CM323" s="2">
        <f t="shared" si="41"/>
        <v>9.6985352321665559</v>
      </c>
      <c r="CN323" s="2">
        <f t="shared" si="42"/>
        <v>88386.086178274039</v>
      </c>
    </row>
    <row r="324" spans="1:92" x14ac:dyDescent="0.45">
      <c r="A324" s="2">
        <v>592</v>
      </c>
      <c r="B324" s="2" t="s">
        <v>150</v>
      </c>
      <c r="C324" s="2">
        <v>2</v>
      </c>
      <c r="D324" s="2">
        <v>2036</v>
      </c>
      <c r="E324" s="2">
        <v>2034</v>
      </c>
      <c r="F324" s="2">
        <v>0.149789767209109</v>
      </c>
      <c r="G324" s="2">
        <v>2.10163299141159E-4</v>
      </c>
      <c r="H324" s="2">
        <v>0.21212301322011401</v>
      </c>
      <c r="I324" s="2">
        <v>0.63787705627163505</v>
      </c>
      <c r="J324" s="2">
        <v>150.054969216231</v>
      </c>
      <c r="K324" s="2">
        <v>150.054969216231</v>
      </c>
      <c r="L324" s="2">
        <v>116.592786756145</v>
      </c>
      <c r="M324" s="2">
        <v>94.851624812870199</v>
      </c>
      <c r="N324" s="2">
        <v>9260.8212725674002</v>
      </c>
      <c r="O324" s="2">
        <v>12.9934426607549</v>
      </c>
      <c r="P324" s="2">
        <v>16878.4998368177</v>
      </c>
      <c r="Q324" s="2">
        <v>62389.275950704403</v>
      </c>
      <c r="R324" s="2">
        <v>9277217.5086711794</v>
      </c>
      <c r="S324" s="2">
        <v>9277217.5086711794</v>
      </c>
      <c r="T324" s="2">
        <v>1</v>
      </c>
      <c r="U324" s="2">
        <v>7.1999999999999995E-2</v>
      </c>
      <c r="V324" s="2">
        <v>58486.401016937503</v>
      </c>
      <c r="W324" s="2">
        <v>7.1999999999999995E-2</v>
      </c>
      <c r="X324" s="2">
        <v>8.3182227635182393</v>
      </c>
      <c r="Y324" s="2">
        <v>8.3182227635182393</v>
      </c>
      <c r="Z324" s="2">
        <v>2.2159094110135502</v>
      </c>
      <c r="AA324" s="2">
        <v>1.4484464110624999</v>
      </c>
      <c r="AB324" s="2">
        <v>11.5889889160865</v>
      </c>
      <c r="AC324" s="2">
        <v>11.5889889160865</v>
      </c>
      <c r="AD324" s="2">
        <v>11.5889889160865</v>
      </c>
      <c r="AE324" s="2">
        <v>11.5889889160865</v>
      </c>
      <c r="AF324" s="2">
        <v>107150.842901105</v>
      </c>
      <c r="AG324" s="2">
        <v>150.33888829770001</v>
      </c>
      <c r="AH324" s="2">
        <v>195289.824495496</v>
      </c>
      <c r="AI324" s="2">
        <v>721864.70565968496</v>
      </c>
      <c r="AJ324" s="2">
        <v>130.14775753662701</v>
      </c>
      <c r="AK324" s="2">
        <v>130.14775753662701</v>
      </c>
      <c r="AL324" s="2">
        <v>102.787888429045</v>
      </c>
      <c r="AM324" s="2">
        <v>81.814189485721201</v>
      </c>
      <c r="AN324" s="2">
        <v>138.46598030014499</v>
      </c>
      <c r="AO324" s="2">
        <v>138.46598030014499</v>
      </c>
      <c r="AP324" s="2">
        <v>105.00379784005899</v>
      </c>
      <c r="AQ324" s="2">
        <v>83.262635896783706</v>
      </c>
      <c r="AR324" s="2">
        <v>1389632.2509721201</v>
      </c>
      <c r="AS324" s="2">
        <v>1949.73063847246</v>
      </c>
      <c r="AT324" s="2">
        <v>1967911.33223773</v>
      </c>
      <c r="AU324" s="2">
        <v>5917724.1948228497</v>
      </c>
      <c r="AV324" s="2">
        <v>1.06413661930184</v>
      </c>
      <c r="AW324" s="2">
        <v>1.06413661930184</v>
      </c>
      <c r="AX324" s="2">
        <v>1.02177223540539</v>
      </c>
      <c r="AY324" s="2">
        <v>1.01791741842637</v>
      </c>
      <c r="AZ324" s="2">
        <v>1.06413661930184</v>
      </c>
      <c r="BA324" s="2">
        <v>1.06413661930184</v>
      </c>
      <c r="BB324" s="2">
        <v>1.02177223540539</v>
      </c>
      <c r="BC324" s="2">
        <v>1.01791741842637</v>
      </c>
      <c r="BD324" s="2">
        <v>1.04507842015755</v>
      </c>
      <c r="BE324" s="2">
        <v>1.04507842015755</v>
      </c>
      <c r="BF324" s="2">
        <v>1.05521468679204</v>
      </c>
      <c r="BG324" s="2">
        <v>1.02258296405496</v>
      </c>
      <c r="BH324" s="2">
        <v>0.27568398799999999</v>
      </c>
      <c r="BI324" s="2">
        <v>0.27568398799999999</v>
      </c>
      <c r="BJ324" s="2">
        <v>0.27386289199999903</v>
      </c>
      <c r="BK324" s="2">
        <v>0.60498158099999999</v>
      </c>
      <c r="BL324" s="2">
        <v>0.27568398799999999</v>
      </c>
      <c r="BM324" s="2">
        <v>0.27568398799999999</v>
      </c>
      <c r="BN324" s="2">
        <v>0.27386289199999903</v>
      </c>
      <c r="BO324" s="2">
        <v>0.60498158099999999</v>
      </c>
      <c r="BP324" s="2">
        <v>0.145164612</v>
      </c>
      <c r="BQ324" s="2">
        <v>0.145164612</v>
      </c>
      <c r="BR324" s="2">
        <v>0.152841594</v>
      </c>
      <c r="BS324" s="2">
        <v>0.14127632900000001</v>
      </c>
      <c r="BT324" s="2">
        <v>1</v>
      </c>
      <c r="BU324" s="2">
        <v>1</v>
      </c>
      <c r="BV324" s="2">
        <v>1</v>
      </c>
      <c r="BW324" s="2">
        <v>1</v>
      </c>
      <c r="BX324" s="2">
        <v>11.5889889160865</v>
      </c>
      <c r="BY324" s="2">
        <v>11.5889889160865</v>
      </c>
      <c r="BZ324" s="2">
        <v>11.5889889160865</v>
      </c>
      <c r="CA324" s="2">
        <v>11.5889889160865</v>
      </c>
      <c r="CB324" s="2">
        <v>107150.842901105</v>
      </c>
      <c r="CC324" s="2">
        <v>150.33888829770001</v>
      </c>
      <c r="CD324" s="2">
        <v>195289.824495496</v>
      </c>
      <c r="CE324" s="2">
        <v>721864.70565968496</v>
      </c>
      <c r="CG324" s="2">
        <f t="shared" ref="CG324:CG387" si="43">+(IF((N324*(AJ324*AZ324-AJ324)*BT324+P324*(AL324*BB324-AL324)*BV324+Q324*(AM324*BC324-AM324)*BW324+N324*(AJ324*BD324-AJ324)*(1-BT324)+P324*(AL324*BF324-AL324)*(1-BV324)+Q324*(AM324*BG324-AM324)*(1-BW324))&lt;0,0,(N324*(AJ324*AZ324-AJ324)*BT324+P324*(AL324*BB324-AL324)*BV324+Q324*(AM324*BC324-AM324)*BW324+N324*(AJ324*BD324-AJ324)*(1-BT324)+P324*(AL324*BF324-AL324)*(1-BV324)+Q324*(AM324*BG324-AM324)*(1-BW324))))/2</f>
        <v>103265.71042363337</v>
      </c>
      <c r="CH324" s="2">
        <f t="shared" ref="CH324:CH387" si="44">+SUM(CB324:CE324)</f>
        <v>1024455.7119445837</v>
      </c>
      <c r="CI324" s="2">
        <f t="shared" ref="CI324:CI387" si="45">+SUM(N324:Q324)</f>
        <v>88541.590502750259</v>
      </c>
      <c r="CJ324" s="2">
        <f t="shared" ref="CJ324:CJ387" si="46">+N324/800</f>
        <v>11.576026590709251</v>
      </c>
      <c r="CK324" s="2">
        <f t="shared" ref="CK324:CK387" si="47">+O324/(1600/2)</f>
        <v>1.6241803325943625E-2</v>
      </c>
      <c r="CL324" s="2">
        <f t="shared" ref="CL324:CL387" si="48">+P324/(3075/2)</f>
        <v>10.97788607272696</v>
      </c>
      <c r="CM324" s="2">
        <f t="shared" ref="CM324:CM387" si="49">+Q324/(12845/2)</f>
        <v>9.7141729779220558</v>
      </c>
      <c r="CN324" s="2">
        <f t="shared" si="42"/>
        <v>88528.597060089494</v>
      </c>
    </row>
    <row r="325" spans="1:92" x14ac:dyDescent="0.45">
      <c r="A325" s="2">
        <v>614</v>
      </c>
      <c r="B325" s="2" t="s">
        <v>150</v>
      </c>
      <c r="C325" s="2">
        <v>2</v>
      </c>
      <c r="D325" s="2">
        <v>2037</v>
      </c>
      <c r="E325" s="2">
        <v>2035</v>
      </c>
      <c r="F325" s="2">
        <v>0.14978208767558099</v>
      </c>
      <c r="G325" s="2">
        <v>2.1015211403852099E-4</v>
      </c>
      <c r="H325" s="2">
        <v>0.212119448841634</v>
      </c>
      <c r="I325" s="2">
        <v>0.63788831136874502</v>
      </c>
      <c r="J325" s="2">
        <v>150.104053650227</v>
      </c>
      <c r="K325" s="2">
        <v>150.104053650227</v>
      </c>
      <c r="L325" s="2">
        <v>116.63486946822999</v>
      </c>
      <c r="M325" s="2">
        <v>94.889147487435906</v>
      </c>
      <c r="N325" s="2">
        <v>9275.7526062669494</v>
      </c>
      <c r="O325" s="2">
        <v>13.014366736077401</v>
      </c>
      <c r="P325" s="2">
        <v>16905.724240185798</v>
      </c>
      <c r="Q325" s="2">
        <v>62489.895400446803</v>
      </c>
      <c r="R325" s="2">
        <v>9295691.4172075205</v>
      </c>
      <c r="S325" s="2">
        <v>9295691.4172075205</v>
      </c>
      <c r="T325" s="2">
        <v>1</v>
      </c>
      <c r="U325" s="2">
        <v>7.1999999999999995E-2</v>
      </c>
      <c r="V325" s="2">
        <v>59347.912360254297</v>
      </c>
      <c r="W325" s="2">
        <v>7.1999999999999995E-2</v>
      </c>
      <c r="X325" s="2">
        <v>8.34723717811573</v>
      </c>
      <c r="Y325" s="2">
        <v>8.34723717811573</v>
      </c>
      <c r="Z325" s="2">
        <v>2.23792210370075</v>
      </c>
      <c r="AA325" s="2">
        <v>1.4658990662304501</v>
      </c>
      <c r="AB325" s="2">
        <v>11.6090589354842</v>
      </c>
      <c r="AC325" s="2">
        <v>11.6090589354842</v>
      </c>
      <c r="AD325" s="2">
        <v>11.6090589354842</v>
      </c>
      <c r="AE325" s="2">
        <v>11.6090589354842</v>
      </c>
      <c r="AF325" s="2">
        <v>107509.41994422099</v>
      </c>
      <c r="AG325" s="2">
        <v>150.841641623539</v>
      </c>
      <c r="AH325" s="2">
        <v>195943.49934817801</v>
      </c>
      <c r="AI325" s="2">
        <v>724280.78145391797</v>
      </c>
      <c r="AJ325" s="2">
        <v>130.14775753662701</v>
      </c>
      <c r="AK325" s="2">
        <v>130.14775753662701</v>
      </c>
      <c r="AL325" s="2">
        <v>102.787888429045</v>
      </c>
      <c r="AM325" s="2">
        <v>81.814189485721201</v>
      </c>
      <c r="AN325" s="2">
        <v>138.49499471474201</v>
      </c>
      <c r="AO325" s="2">
        <v>138.49499471474201</v>
      </c>
      <c r="AP325" s="2">
        <v>105.02581053274599</v>
      </c>
      <c r="AQ325" s="2">
        <v>83.280088551951593</v>
      </c>
      <c r="AR325" s="2">
        <v>1392328.06685732</v>
      </c>
      <c r="AS325" s="2">
        <v>1953.5092027758899</v>
      </c>
      <c r="AT325" s="2">
        <v>1971796.9400199701</v>
      </c>
      <c r="AU325" s="2">
        <v>5929612.9011274399</v>
      </c>
      <c r="AV325" s="2">
        <v>1.0643596629396199</v>
      </c>
      <c r="AW325" s="2">
        <v>1.0643596629396199</v>
      </c>
      <c r="AX325" s="2">
        <v>1.0219864859708001</v>
      </c>
      <c r="AY325" s="2">
        <v>1.0181308348760001</v>
      </c>
      <c r="AZ325" s="2">
        <v>1.0643596629396199</v>
      </c>
      <c r="BA325" s="2">
        <v>1.0643596629396199</v>
      </c>
      <c r="BB325" s="2">
        <v>1.0219864859708001</v>
      </c>
      <c r="BC325" s="2">
        <v>1.0181308348760001</v>
      </c>
      <c r="BD325" s="2">
        <v>1.04529746918599</v>
      </c>
      <c r="BE325" s="2">
        <v>1.04529746918599</v>
      </c>
      <c r="BF325" s="2">
        <v>1.05543594974619</v>
      </c>
      <c r="BG325" s="2">
        <v>1.02279735868235</v>
      </c>
      <c r="BH325" s="2">
        <v>0.27568398799999999</v>
      </c>
      <c r="BI325" s="2">
        <v>0.27568398799999999</v>
      </c>
      <c r="BJ325" s="2">
        <v>0.27386289199999903</v>
      </c>
      <c r="BK325" s="2">
        <v>0.60498158099999999</v>
      </c>
      <c r="BL325" s="2">
        <v>0.27568398799999999</v>
      </c>
      <c r="BM325" s="2">
        <v>0.27568398799999999</v>
      </c>
      <c r="BN325" s="2">
        <v>0.27386289199999903</v>
      </c>
      <c r="BO325" s="2">
        <v>0.60498158099999999</v>
      </c>
      <c r="BP325" s="2">
        <v>0.145164612</v>
      </c>
      <c r="BQ325" s="2">
        <v>0.145164612</v>
      </c>
      <c r="BR325" s="2">
        <v>0.152841594</v>
      </c>
      <c r="BS325" s="2">
        <v>0.14127632900000001</v>
      </c>
      <c r="BT325" s="2">
        <v>1</v>
      </c>
      <c r="BU325" s="2">
        <v>1</v>
      </c>
      <c r="BV325" s="2">
        <v>1</v>
      </c>
      <c r="BW325" s="2">
        <v>1</v>
      </c>
      <c r="BX325" s="2">
        <v>11.6090589354842</v>
      </c>
      <c r="BY325" s="2">
        <v>11.6090589354842</v>
      </c>
      <c r="BZ325" s="2">
        <v>11.6090589354842</v>
      </c>
      <c r="CA325" s="2">
        <v>11.6090589354842</v>
      </c>
      <c r="CB325" s="2">
        <v>107509.41994422099</v>
      </c>
      <c r="CC325" s="2">
        <v>150.841641623539</v>
      </c>
      <c r="CD325" s="2">
        <v>195943.49934817801</v>
      </c>
      <c r="CE325" s="2">
        <v>724280.78145391797</v>
      </c>
      <c r="CG325" s="2">
        <f t="shared" si="43"/>
        <v>104298.57555010203</v>
      </c>
      <c r="CH325" s="2">
        <f t="shared" si="44"/>
        <v>1027884.5423879405</v>
      </c>
      <c r="CI325" s="2">
        <f t="shared" si="45"/>
        <v>88684.386613635637</v>
      </c>
      <c r="CJ325" s="2">
        <f t="shared" si="46"/>
        <v>11.594690757833687</v>
      </c>
      <c r="CK325" s="2">
        <f t="shared" si="47"/>
        <v>1.6267958420096752E-2</v>
      </c>
      <c r="CL325" s="2">
        <f t="shared" si="48"/>
        <v>10.99559300174686</v>
      </c>
      <c r="CM325" s="2">
        <f t="shared" si="49"/>
        <v>9.7298396886643523</v>
      </c>
      <c r="CN325" s="2">
        <f t="shared" ref="CN325:CN388" si="50">+SUM(N325,P325,Q325)</f>
        <v>88671.372246899555</v>
      </c>
    </row>
    <row r="326" spans="1:92" x14ac:dyDescent="0.45">
      <c r="A326" s="2">
        <v>636</v>
      </c>
      <c r="B326" s="2" t="s">
        <v>150</v>
      </c>
      <c r="C326" s="2">
        <v>2</v>
      </c>
      <c r="D326" s="2">
        <v>2038</v>
      </c>
      <c r="E326" s="2">
        <v>2036</v>
      </c>
      <c r="F326" s="2">
        <v>0.14977526337211899</v>
      </c>
      <c r="G326" s="2">
        <v>2.1014220407560599E-4</v>
      </c>
      <c r="H326" s="2">
        <v>0.212116281614562</v>
      </c>
      <c r="I326" s="2">
        <v>0.63789831280924303</v>
      </c>
      <c r="J326" s="2">
        <v>150.151203950618</v>
      </c>
      <c r="K326" s="2">
        <v>150.151203950618</v>
      </c>
      <c r="L326" s="2">
        <v>116.675013502545</v>
      </c>
      <c r="M326" s="2">
        <v>94.9247296523871</v>
      </c>
      <c r="N326" s="2">
        <v>9290.7120003106502</v>
      </c>
      <c r="O326" s="2">
        <v>13.035334762365</v>
      </c>
      <c r="P326" s="2">
        <v>16932.998509986701</v>
      </c>
      <c r="Q326" s="2">
        <v>62590.700076888803</v>
      </c>
      <c r="R326" s="2">
        <v>9314031.9769571703</v>
      </c>
      <c r="S326" s="2">
        <v>9314031.9769571703</v>
      </c>
      <c r="T326" s="2">
        <v>1</v>
      </c>
      <c r="U326" s="2">
        <v>7.1999999999999995E-2</v>
      </c>
      <c r="V326" s="2">
        <v>60222.113863706698</v>
      </c>
      <c r="W326" s="2">
        <v>7.1999999999999995E-2</v>
      </c>
      <c r="X326" s="2">
        <v>8.3762658074049003</v>
      </c>
      <c r="Y326" s="2">
        <v>8.3762658074049003</v>
      </c>
      <c r="Z326" s="2">
        <v>2.2599444669138902</v>
      </c>
      <c r="AA326" s="2">
        <v>1.48335956007972</v>
      </c>
      <c r="AB326" s="2">
        <v>11.627180606586199</v>
      </c>
      <c r="AC326" s="2">
        <v>11.627180606586199</v>
      </c>
      <c r="AD326" s="2">
        <v>11.627180606586199</v>
      </c>
      <c r="AE326" s="2">
        <v>11.627180606586199</v>
      </c>
      <c r="AF326" s="2">
        <v>107850.850815079</v>
      </c>
      <c r="AG326" s="2">
        <v>151.32039252071999</v>
      </c>
      <c r="AH326" s="2">
        <v>196565.90902578301</v>
      </c>
      <c r="AI326" s="2">
        <v>726581.29990767897</v>
      </c>
      <c r="AJ326" s="2">
        <v>130.14775753662701</v>
      </c>
      <c r="AK326" s="2">
        <v>130.14775753662701</v>
      </c>
      <c r="AL326" s="2">
        <v>102.787888429045</v>
      </c>
      <c r="AM326" s="2">
        <v>81.814189485721201</v>
      </c>
      <c r="AN326" s="2">
        <v>138.524023344032</v>
      </c>
      <c r="AO326" s="2">
        <v>138.524023344032</v>
      </c>
      <c r="AP326" s="2">
        <v>105.047832895959</v>
      </c>
      <c r="AQ326" s="2">
        <v>83.297549045800906</v>
      </c>
      <c r="AR326" s="2">
        <v>1395011.5924050999</v>
      </c>
      <c r="AS326" s="2">
        <v>1957.2712084684599</v>
      </c>
      <c r="AT326" s="2">
        <v>1975657.82979128</v>
      </c>
      <c r="AU326" s="2">
        <v>5941405.2835523197</v>
      </c>
      <c r="AV326" s="2">
        <v>1.06458281279237</v>
      </c>
      <c r="AW326" s="2">
        <v>1.06458281279237</v>
      </c>
      <c r="AX326" s="2">
        <v>1.0222008282561801</v>
      </c>
      <c r="AY326" s="2">
        <v>1.0183443446816201</v>
      </c>
      <c r="AZ326" s="2">
        <v>1.06458281279237</v>
      </c>
      <c r="BA326" s="2">
        <v>1.06458281279237</v>
      </c>
      <c r="BB326" s="2">
        <v>1.0222008282561801</v>
      </c>
      <c r="BC326" s="2">
        <v>1.0183443446816201</v>
      </c>
      <c r="BD326" s="2">
        <v>1.0455166225271599</v>
      </c>
      <c r="BE326" s="2">
        <v>1.0455166225271599</v>
      </c>
      <c r="BF326" s="2">
        <v>1.0556573074222899</v>
      </c>
      <c r="BG326" s="2">
        <v>1.02301184709362</v>
      </c>
      <c r="BH326" s="2">
        <v>0.27568398799999999</v>
      </c>
      <c r="BI326" s="2">
        <v>0.27568398799999999</v>
      </c>
      <c r="BJ326" s="2">
        <v>0.27386289199999903</v>
      </c>
      <c r="BK326" s="2">
        <v>0.60498158099999999</v>
      </c>
      <c r="BL326" s="2">
        <v>0.27568398799999999</v>
      </c>
      <c r="BM326" s="2">
        <v>0.27568398799999999</v>
      </c>
      <c r="BN326" s="2">
        <v>0.27386289199999903</v>
      </c>
      <c r="BO326" s="2">
        <v>0.60498158099999999</v>
      </c>
      <c r="BP326" s="2">
        <v>0.145164612</v>
      </c>
      <c r="BQ326" s="2">
        <v>0.145164612</v>
      </c>
      <c r="BR326" s="2">
        <v>0.152841594</v>
      </c>
      <c r="BS326" s="2">
        <v>0.14127632900000001</v>
      </c>
      <c r="BT326" s="2">
        <v>1</v>
      </c>
      <c r="BU326" s="2">
        <v>1</v>
      </c>
      <c r="BV326" s="2">
        <v>1</v>
      </c>
      <c r="BW326" s="2">
        <v>1</v>
      </c>
      <c r="BX326" s="2">
        <v>11.627180606586199</v>
      </c>
      <c r="BY326" s="2">
        <v>11.627180606586199</v>
      </c>
      <c r="BZ326" s="2">
        <v>11.627180606586199</v>
      </c>
      <c r="CA326" s="2">
        <v>11.627180606586199</v>
      </c>
      <c r="CB326" s="2">
        <v>107850.850815079</v>
      </c>
      <c r="CC326" s="2">
        <v>151.32039252071999</v>
      </c>
      <c r="CD326" s="2">
        <v>196565.90902578301</v>
      </c>
      <c r="CE326" s="2">
        <v>726581.29990767897</v>
      </c>
      <c r="CG326" s="2">
        <f t="shared" si="43"/>
        <v>105334.92740856005</v>
      </c>
      <c r="CH326" s="2">
        <f t="shared" si="44"/>
        <v>1031149.3801410617</v>
      </c>
      <c r="CI326" s="2">
        <f t="shared" si="45"/>
        <v>88827.445921948529</v>
      </c>
      <c r="CJ326" s="2">
        <f t="shared" si="46"/>
        <v>11.613390000388312</v>
      </c>
      <c r="CK326" s="2">
        <f t="shared" si="47"/>
        <v>1.629416845295625E-2</v>
      </c>
      <c r="CL326" s="2">
        <f t="shared" si="48"/>
        <v>11.013332364218993</v>
      </c>
      <c r="CM326" s="2">
        <f t="shared" si="49"/>
        <v>9.745535239686852</v>
      </c>
      <c r="CN326" s="2">
        <f t="shared" si="50"/>
        <v>88814.410587186154</v>
      </c>
    </row>
    <row r="327" spans="1:92" x14ac:dyDescent="0.45">
      <c r="A327" s="2">
        <v>658</v>
      </c>
      <c r="B327" s="2" t="s">
        <v>150</v>
      </c>
      <c r="C327" s="2">
        <v>2</v>
      </c>
      <c r="D327" s="2">
        <v>2039</v>
      </c>
      <c r="E327" s="2">
        <v>2037</v>
      </c>
      <c r="F327" s="2">
        <v>0.14976925234975799</v>
      </c>
      <c r="G327" s="2">
        <v>2.10133506734501E-4</v>
      </c>
      <c r="H327" s="2">
        <v>0.21211349205845001</v>
      </c>
      <c r="I327" s="2">
        <v>0.63790712208505596</v>
      </c>
      <c r="J327" s="2">
        <v>150.196513030868</v>
      </c>
      <c r="K327" s="2">
        <v>150.196513030868</v>
      </c>
      <c r="L327" s="2">
        <v>116.71331192078</v>
      </c>
      <c r="M327" s="2">
        <v>94.958464411400797</v>
      </c>
      <c r="N327" s="2">
        <v>9305.6993183315299</v>
      </c>
      <c r="O327" s="2">
        <v>13.0563463441166</v>
      </c>
      <c r="P327" s="2">
        <v>16960.322455478501</v>
      </c>
      <c r="Q327" s="2">
        <v>62691.689233393998</v>
      </c>
      <c r="R327" s="2">
        <v>9332246.5526040792</v>
      </c>
      <c r="S327" s="2">
        <v>9332246.5526040792</v>
      </c>
      <c r="T327" s="2">
        <v>1</v>
      </c>
      <c r="U327" s="2">
        <v>7.1999999999999995E-2</v>
      </c>
      <c r="V327" s="2">
        <v>61109.1924547979</v>
      </c>
      <c r="W327" s="2">
        <v>7.1999999999999995E-2</v>
      </c>
      <c r="X327" s="2">
        <v>8.4053082603355591</v>
      </c>
      <c r="Y327" s="2">
        <v>8.4053082603355591</v>
      </c>
      <c r="Z327" s="2">
        <v>2.2819762578292502</v>
      </c>
      <c r="AA327" s="2">
        <v>1.50082769177368</v>
      </c>
      <c r="AB327" s="2">
        <v>11.643447233906</v>
      </c>
      <c r="AC327" s="2">
        <v>11.643447233906</v>
      </c>
      <c r="AD327" s="2">
        <v>11.643447233906</v>
      </c>
      <c r="AE327" s="2">
        <v>11.643447233906</v>
      </c>
      <c r="AF327" s="2">
        <v>108175.914941034</v>
      </c>
      <c r="AG327" s="2">
        <v>151.77623248189801</v>
      </c>
      <c r="AH327" s="2">
        <v>197158.474662839</v>
      </c>
      <c r="AI327" s="2">
        <v>728771.513678491</v>
      </c>
      <c r="AJ327" s="2">
        <v>130.14775753662701</v>
      </c>
      <c r="AK327" s="2">
        <v>130.14775753662701</v>
      </c>
      <c r="AL327" s="2">
        <v>102.787888429045</v>
      </c>
      <c r="AM327" s="2">
        <v>81.814189485721201</v>
      </c>
      <c r="AN327" s="2">
        <v>138.55306579696199</v>
      </c>
      <c r="AO327" s="2">
        <v>138.55306579696199</v>
      </c>
      <c r="AP327" s="2">
        <v>105.069864686874</v>
      </c>
      <c r="AQ327" s="2">
        <v>83.315017177494795</v>
      </c>
      <c r="AR327" s="2">
        <v>1397683.58892712</v>
      </c>
      <c r="AS327" s="2">
        <v>1961.0176938096499</v>
      </c>
      <c r="AT327" s="2">
        <v>1979495.4050232901</v>
      </c>
      <c r="AU327" s="2">
        <v>5953106.54095985</v>
      </c>
      <c r="AV327" s="2">
        <v>1.0648060660105001</v>
      </c>
      <c r="AW327" s="2">
        <v>1.0648060660105001</v>
      </c>
      <c r="AX327" s="2">
        <v>1.0224152600215</v>
      </c>
      <c r="AY327" s="2">
        <v>1.01855794551554</v>
      </c>
      <c r="AZ327" s="2">
        <v>1.0648060660105001</v>
      </c>
      <c r="BA327" s="2">
        <v>1.0648060660105001</v>
      </c>
      <c r="BB327" s="2">
        <v>1.0224152600215</v>
      </c>
      <c r="BC327" s="2">
        <v>1.01855794551554</v>
      </c>
      <c r="BD327" s="2">
        <v>1.0457358773824601</v>
      </c>
      <c r="BE327" s="2">
        <v>1.0457358773824601</v>
      </c>
      <c r="BF327" s="2">
        <v>1.0558787575070001</v>
      </c>
      <c r="BG327" s="2">
        <v>1.0232264269504101</v>
      </c>
      <c r="BH327" s="2">
        <v>0.27568398799999999</v>
      </c>
      <c r="BI327" s="2">
        <v>0.27568398799999999</v>
      </c>
      <c r="BJ327" s="2">
        <v>0.27386289199999903</v>
      </c>
      <c r="BK327" s="2">
        <v>0.60498158099999999</v>
      </c>
      <c r="BL327" s="2">
        <v>0.27568398799999999</v>
      </c>
      <c r="BM327" s="2">
        <v>0.27568398799999999</v>
      </c>
      <c r="BN327" s="2">
        <v>0.27386289199999903</v>
      </c>
      <c r="BO327" s="2">
        <v>0.60498158099999999</v>
      </c>
      <c r="BP327" s="2">
        <v>0.145164612</v>
      </c>
      <c r="BQ327" s="2">
        <v>0.145164612</v>
      </c>
      <c r="BR327" s="2">
        <v>0.152841594</v>
      </c>
      <c r="BS327" s="2">
        <v>0.14127632900000001</v>
      </c>
      <c r="BT327" s="2">
        <v>1</v>
      </c>
      <c r="BU327" s="2">
        <v>1</v>
      </c>
      <c r="BV327" s="2">
        <v>1</v>
      </c>
      <c r="BW327" s="2">
        <v>1</v>
      </c>
      <c r="BX327" s="2">
        <v>11.643447233906</v>
      </c>
      <c r="BY327" s="2">
        <v>11.643447233906</v>
      </c>
      <c r="BZ327" s="2">
        <v>11.643447233906</v>
      </c>
      <c r="CA327" s="2">
        <v>11.643447233906</v>
      </c>
      <c r="CB327" s="2">
        <v>108175.914941034</v>
      </c>
      <c r="CC327" s="2">
        <v>151.77623248189801</v>
      </c>
      <c r="CD327" s="2">
        <v>197158.474662839</v>
      </c>
      <c r="CE327" s="2">
        <v>728771.513678491</v>
      </c>
      <c r="CG327" s="2">
        <f t="shared" si="43"/>
        <v>106374.76456431861</v>
      </c>
      <c r="CH327" s="2">
        <f t="shared" si="44"/>
        <v>1034257.6795148458</v>
      </c>
      <c r="CI327" s="2">
        <f t="shared" si="45"/>
        <v>88970.767353548144</v>
      </c>
      <c r="CJ327" s="2">
        <f t="shared" si="46"/>
        <v>11.632124147914412</v>
      </c>
      <c r="CK327" s="2">
        <f t="shared" si="47"/>
        <v>1.6320432930145748E-2</v>
      </c>
      <c r="CL327" s="2">
        <f t="shared" si="48"/>
        <v>11.031104036083578</v>
      </c>
      <c r="CM327" s="2">
        <f t="shared" si="49"/>
        <v>9.7612595147363166</v>
      </c>
      <c r="CN327" s="2">
        <f t="shared" si="50"/>
        <v>88957.711007204023</v>
      </c>
    </row>
    <row r="328" spans="1:92" x14ac:dyDescent="0.45">
      <c r="A328" s="2">
        <v>680</v>
      </c>
      <c r="B328" s="2" t="s">
        <v>150</v>
      </c>
      <c r="C328" s="2">
        <v>2</v>
      </c>
      <c r="D328" s="2">
        <v>2040</v>
      </c>
      <c r="E328" s="2">
        <v>2038</v>
      </c>
      <c r="F328" s="2">
        <v>0.14976401492986499</v>
      </c>
      <c r="G328" s="2">
        <v>2.1012596287693701E-4</v>
      </c>
      <c r="H328" s="2">
        <v>0.21211106174733199</v>
      </c>
      <c r="I328" s="2">
        <v>0.63791479735992496</v>
      </c>
      <c r="J328" s="2">
        <v>150.24006899524201</v>
      </c>
      <c r="K328" s="2">
        <v>150.24006899524201</v>
      </c>
      <c r="L328" s="2">
        <v>116.74985296782199</v>
      </c>
      <c r="M328" s="2">
        <v>94.9904400491735</v>
      </c>
      <c r="N328" s="2">
        <v>9320.7144331751406</v>
      </c>
      <c r="O328" s="2">
        <v>13.077401109265599</v>
      </c>
      <c r="P328" s="2">
        <v>16987.695899683102</v>
      </c>
      <c r="Q328" s="2">
        <v>62792.8621763876</v>
      </c>
      <c r="R328" s="2">
        <v>9350342.1378023606</v>
      </c>
      <c r="S328" s="2">
        <v>9350342.1378023606</v>
      </c>
      <c r="T328" s="2">
        <v>1</v>
      </c>
      <c r="U328" s="2">
        <v>7.1999999999999995E-2</v>
      </c>
      <c r="V328" s="2">
        <v>62009.337814494298</v>
      </c>
      <c r="W328" s="2">
        <v>7.1999999999999995E-2</v>
      </c>
      <c r="X328" s="2">
        <v>8.4343641660372803</v>
      </c>
      <c r="Y328" s="2">
        <v>8.4343641660372803</v>
      </c>
      <c r="Z328" s="2">
        <v>2.30401724619882</v>
      </c>
      <c r="AA328" s="2">
        <v>1.5183032708744599</v>
      </c>
      <c r="AB328" s="2">
        <v>11.6579472925778</v>
      </c>
      <c r="AC328" s="2">
        <v>11.6579472925778</v>
      </c>
      <c r="AD328" s="2">
        <v>11.6579472925778</v>
      </c>
      <c r="AE328" s="2">
        <v>11.6579472925778</v>
      </c>
      <c r="AF328" s="2">
        <v>108485.352173686</v>
      </c>
      <c r="AG328" s="2">
        <v>152.21019751335299</v>
      </c>
      <c r="AH328" s="2">
        <v>197722.54525109299</v>
      </c>
      <c r="AI328" s="2">
        <v>730856.40876557794</v>
      </c>
      <c r="AJ328" s="2">
        <v>130.14775753662701</v>
      </c>
      <c r="AK328" s="2">
        <v>130.14775753662701</v>
      </c>
      <c r="AL328" s="2">
        <v>102.787888429045</v>
      </c>
      <c r="AM328" s="2">
        <v>81.814189485721201</v>
      </c>
      <c r="AN328" s="2">
        <v>138.58212170266401</v>
      </c>
      <c r="AO328" s="2">
        <v>138.58212170266401</v>
      </c>
      <c r="AP328" s="2">
        <v>105.09190567524401</v>
      </c>
      <c r="AQ328" s="2">
        <v>83.332492756595599</v>
      </c>
      <c r="AR328" s="2">
        <v>1400344.7795251801</v>
      </c>
      <c r="AS328" s="2">
        <v>1964.7496449345199</v>
      </c>
      <c r="AT328" s="2">
        <v>1983310.99855008</v>
      </c>
      <c r="AU328" s="2">
        <v>5964721.6100821598</v>
      </c>
      <c r="AV328" s="2">
        <v>1.06502941989575</v>
      </c>
      <c r="AW328" s="2">
        <v>1.06502941989575</v>
      </c>
      <c r="AX328" s="2">
        <v>1.02262977914572</v>
      </c>
      <c r="AY328" s="2">
        <v>1.0187716351737399</v>
      </c>
      <c r="AZ328" s="2">
        <v>1.06502941989575</v>
      </c>
      <c r="BA328" s="2">
        <v>1.06502941989575</v>
      </c>
      <c r="BB328" s="2">
        <v>1.02262977914572</v>
      </c>
      <c r="BC328" s="2">
        <v>1.0187716351737399</v>
      </c>
      <c r="BD328" s="2">
        <v>1.0459552311019999</v>
      </c>
      <c r="BE328" s="2">
        <v>1.0459552311019999</v>
      </c>
      <c r="BF328" s="2">
        <v>1.0561002978098499</v>
      </c>
      <c r="BG328" s="2">
        <v>1.02344109603861</v>
      </c>
      <c r="BH328" s="2">
        <v>0.27568398799999999</v>
      </c>
      <c r="BI328" s="2">
        <v>0.27568398799999999</v>
      </c>
      <c r="BJ328" s="2">
        <v>0.27386289199999903</v>
      </c>
      <c r="BK328" s="2">
        <v>0.60498158099999999</v>
      </c>
      <c r="BL328" s="2">
        <v>0.27568398799999999</v>
      </c>
      <c r="BM328" s="2">
        <v>0.27568398799999999</v>
      </c>
      <c r="BN328" s="2">
        <v>0.27386289199999903</v>
      </c>
      <c r="BO328" s="2">
        <v>0.60498158099999999</v>
      </c>
      <c r="BP328" s="2">
        <v>0.145164612</v>
      </c>
      <c r="BQ328" s="2">
        <v>0.145164612</v>
      </c>
      <c r="BR328" s="2">
        <v>0.152841594</v>
      </c>
      <c r="BS328" s="2">
        <v>0.14127632900000001</v>
      </c>
      <c r="BT328" s="2">
        <v>1</v>
      </c>
      <c r="BU328" s="2">
        <v>1</v>
      </c>
      <c r="BV328" s="2">
        <v>1</v>
      </c>
      <c r="BW328" s="2">
        <v>1</v>
      </c>
      <c r="BX328" s="2">
        <v>11.6579472925778</v>
      </c>
      <c r="BY328" s="2">
        <v>11.6579472925778</v>
      </c>
      <c r="BZ328" s="2">
        <v>11.6579472925778</v>
      </c>
      <c r="CA328" s="2">
        <v>11.6579472925778</v>
      </c>
      <c r="CB328" s="2">
        <v>108485.352173686</v>
      </c>
      <c r="CC328" s="2">
        <v>152.21019751335299</v>
      </c>
      <c r="CD328" s="2">
        <v>197722.54525109299</v>
      </c>
      <c r="CE328" s="2">
        <v>730856.40876557794</v>
      </c>
      <c r="CG328" s="2">
        <f t="shared" si="43"/>
        <v>107418.08609385943</v>
      </c>
      <c r="CH328" s="2">
        <f t="shared" si="44"/>
        <v>1037216.5163878703</v>
      </c>
      <c r="CI328" s="2">
        <f t="shared" si="45"/>
        <v>89114.349910355115</v>
      </c>
      <c r="CJ328" s="2">
        <f t="shared" si="46"/>
        <v>11.650893041468926</v>
      </c>
      <c r="CK328" s="2">
        <f t="shared" si="47"/>
        <v>1.6346751386581999E-2</v>
      </c>
      <c r="CL328" s="2">
        <f t="shared" si="48"/>
        <v>11.048907902232912</v>
      </c>
      <c r="CM328" s="2">
        <f t="shared" si="49"/>
        <v>9.7770124058213472</v>
      </c>
      <c r="CN328" s="2">
        <f t="shared" si="50"/>
        <v>89101.272509245842</v>
      </c>
    </row>
    <row r="329" spans="1:92" x14ac:dyDescent="0.45">
      <c r="A329" s="2">
        <v>702</v>
      </c>
      <c r="B329" s="2" t="s">
        <v>150</v>
      </c>
      <c r="C329" s="2">
        <v>2</v>
      </c>
      <c r="D329" s="2">
        <v>2041</v>
      </c>
      <c r="E329" s="2">
        <v>2039</v>
      </c>
      <c r="F329" s="2">
        <v>0.14975951356702599</v>
      </c>
      <c r="G329" s="2">
        <v>2.1011951654065201E-4</v>
      </c>
      <c r="H329" s="2">
        <v>0.212108973245899</v>
      </c>
      <c r="I329" s="2">
        <v>0.63792139367053302</v>
      </c>
      <c r="J329" s="2">
        <v>150.28195541061601</v>
      </c>
      <c r="K329" s="2">
        <v>150.28195541061601</v>
      </c>
      <c r="L329" s="2">
        <v>116.78472034369899</v>
      </c>
      <c r="M329" s="2">
        <v>95.020740303432305</v>
      </c>
      <c r="N329" s="2">
        <v>9335.7572263700404</v>
      </c>
      <c r="O329" s="2">
        <v>13.098498707848799</v>
      </c>
      <c r="P329" s="2">
        <v>17015.1186785967</v>
      </c>
      <c r="Q329" s="2">
        <v>62894.218262310402</v>
      </c>
      <c r="R329" s="2">
        <v>9368325.3758016191</v>
      </c>
      <c r="S329" s="2">
        <v>9368325.3758016191</v>
      </c>
      <c r="T329" s="2">
        <v>1</v>
      </c>
      <c r="U329" s="2">
        <v>7.1999999999999995E-2</v>
      </c>
      <c r="V329" s="2">
        <v>62922.742417784502</v>
      </c>
      <c r="W329" s="2">
        <v>7.1999999999999995E-2</v>
      </c>
      <c r="X329" s="2">
        <v>8.4634331733401602</v>
      </c>
      <c r="Y329" s="2">
        <v>8.4634331733401602</v>
      </c>
      <c r="Z329" s="2">
        <v>2.32606721400502</v>
      </c>
      <c r="AA329" s="2">
        <v>1.5357861170618201</v>
      </c>
      <c r="AB329" s="2">
        <v>11.6707647006493</v>
      </c>
      <c r="AC329" s="2">
        <v>11.6707647006493</v>
      </c>
      <c r="AD329" s="2">
        <v>11.6707647006493</v>
      </c>
      <c r="AE329" s="2">
        <v>11.6707647006493</v>
      </c>
      <c r="AF329" s="2">
        <v>108779.864991533</v>
      </c>
      <c r="AG329" s="2">
        <v>152.62327124224899</v>
      </c>
      <c r="AH329" s="2">
        <v>198259.40165138699</v>
      </c>
      <c r="AI329" s="2">
        <v>732840.71934092196</v>
      </c>
      <c r="AJ329" s="2">
        <v>130.14775753662701</v>
      </c>
      <c r="AK329" s="2">
        <v>130.14775753662701</v>
      </c>
      <c r="AL329" s="2">
        <v>102.787888429045</v>
      </c>
      <c r="AM329" s="2">
        <v>81.814189485721201</v>
      </c>
      <c r="AN329" s="2">
        <v>138.61119070996699</v>
      </c>
      <c r="AO329" s="2">
        <v>138.61119070996699</v>
      </c>
      <c r="AP329" s="2">
        <v>105.11395564305001</v>
      </c>
      <c r="AQ329" s="2">
        <v>83.349975602783005</v>
      </c>
      <c r="AR329" s="2">
        <v>1402995.8512176799</v>
      </c>
      <c r="AS329" s="2">
        <v>1968.46799875896</v>
      </c>
      <c r="AT329" s="2">
        <v>1987105.87649478</v>
      </c>
      <c r="AU329" s="2">
        <v>5976255.1800903901</v>
      </c>
      <c r="AV329" s="2">
        <v>1.0652528718923999</v>
      </c>
      <c r="AW329" s="2">
        <v>1.0652528718923999</v>
      </c>
      <c r="AX329" s="2">
        <v>1.02284438361982</v>
      </c>
      <c r="AY329" s="2">
        <v>1.0189854115686301</v>
      </c>
      <c r="AZ329" s="2">
        <v>1.0652528718923999</v>
      </c>
      <c r="BA329" s="2">
        <v>1.0652528718923999</v>
      </c>
      <c r="BB329" s="2">
        <v>1.02284438361982</v>
      </c>
      <c r="BC329" s="2">
        <v>1.0189854115686301</v>
      </c>
      <c r="BD329" s="2">
        <v>1.0461746811757999</v>
      </c>
      <c r="BE329" s="2">
        <v>1.0461746811757999</v>
      </c>
      <c r="BF329" s="2">
        <v>1.0563219262560699</v>
      </c>
      <c r="BG329" s="2">
        <v>1.0236558522610399</v>
      </c>
      <c r="BH329" s="2">
        <v>0.27568398799999999</v>
      </c>
      <c r="BI329" s="2">
        <v>0.27568398799999999</v>
      </c>
      <c r="BJ329" s="2">
        <v>0.27386289199999903</v>
      </c>
      <c r="BK329" s="2">
        <v>0.60498158099999999</v>
      </c>
      <c r="BL329" s="2">
        <v>0.27568398799999999</v>
      </c>
      <c r="BM329" s="2">
        <v>0.27568398799999999</v>
      </c>
      <c r="BN329" s="2">
        <v>0.27386289199999903</v>
      </c>
      <c r="BO329" s="2">
        <v>0.60498158099999999</v>
      </c>
      <c r="BP329" s="2">
        <v>0.145164612</v>
      </c>
      <c r="BQ329" s="2">
        <v>0.145164612</v>
      </c>
      <c r="BR329" s="2">
        <v>0.152841594</v>
      </c>
      <c r="BS329" s="2">
        <v>0.14127632900000001</v>
      </c>
      <c r="BT329" s="2">
        <v>1</v>
      </c>
      <c r="BU329" s="2">
        <v>1</v>
      </c>
      <c r="BV329" s="2">
        <v>1</v>
      </c>
      <c r="BW329" s="2">
        <v>1</v>
      </c>
      <c r="BX329" s="2">
        <v>11.6707647006493</v>
      </c>
      <c r="BY329" s="2">
        <v>11.6707647006493</v>
      </c>
      <c r="BZ329" s="2">
        <v>11.6707647006493</v>
      </c>
      <c r="CA329" s="2">
        <v>11.6707647006493</v>
      </c>
      <c r="CB329" s="2">
        <v>108779.864991533</v>
      </c>
      <c r="CC329" s="2">
        <v>152.62327124224899</v>
      </c>
      <c r="CD329" s="2">
        <v>198259.40165138699</v>
      </c>
      <c r="CE329" s="2">
        <v>732840.71934092196</v>
      </c>
      <c r="CG329" s="2">
        <f t="shared" si="43"/>
        <v>108464.89155679732</v>
      </c>
      <c r="CH329" s="2">
        <f t="shared" si="44"/>
        <v>1040032.6092550842</v>
      </c>
      <c r="CI329" s="2">
        <f t="shared" si="45"/>
        <v>89258.192665985</v>
      </c>
      <c r="CJ329" s="2">
        <f t="shared" si="46"/>
        <v>11.669696532962551</v>
      </c>
      <c r="CK329" s="2">
        <f t="shared" si="47"/>
        <v>1.6373123384810999E-2</v>
      </c>
      <c r="CL329" s="2">
        <f t="shared" si="48"/>
        <v>11.066743855997855</v>
      </c>
      <c r="CM329" s="2">
        <f t="shared" si="49"/>
        <v>9.7927938127380934</v>
      </c>
      <c r="CN329" s="2">
        <f t="shared" si="50"/>
        <v>89245.094167277144</v>
      </c>
    </row>
    <row r="330" spans="1:92" x14ac:dyDescent="0.45">
      <c r="A330" s="2">
        <v>724</v>
      </c>
      <c r="B330" s="2" t="s">
        <v>150</v>
      </c>
      <c r="C330" s="2">
        <v>2</v>
      </c>
      <c r="D330" s="2">
        <v>2042</v>
      </c>
      <c r="E330" s="2">
        <v>2040</v>
      </c>
      <c r="F330" s="2">
        <v>0.14975571272454799</v>
      </c>
      <c r="G330" s="2">
        <v>2.1011411475434699E-4</v>
      </c>
      <c r="H330" s="2">
        <v>0.21210721005168601</v>
      </c>
      <c r="I330" s="2">
        <v>0.63792696310900998</v>
      </c>
      <c r="J330" s="2">
        <v>150.32225155291999</v>
      </c>
      <c r="K330" s="2">
        <v>150.32225155291999</v>
      </c>
      <c r="L330" s="2">
        <v>116.817993450462</v>
      </c>
      <c r="M330" s="2">
        <v>95.049444611934007</v>
      </c>
      <c r="N330" s="2">
        <v>9350.8275876492207</v>
      </c>
      <c r="O330" s="2">
        <v>13.1196388107962</v>
      </c>
      <c r="P330" s="2">
        <v>17042.5906404776</v>
      </c>
      <c r="Q330" s="2">
        <v>62995.756894869497</v>
      </c>
      <c r="R330" s="2">
        <v>9386202.5780881904</v>
      </c>
      <c r="S330" s="2">
        <v>9386202.5780881904</v>
      </c>
      <c r="T330" s="2">
        <v>1</v>
      </c>
      <c r="U330" s="2">
        <v>7.1999999999999995E-2</v>
      </c>
      <c r="V330" s="2">
        <v>63849.601574835797</v>
      </c>
      <c r="W330" s="2">
        <v>7.1999999999999995E-2</v>
      </c>
      <c r="X330" s="2">
        <v>8.4925149496212295</v>
      </c>
      <c r="Y330" s="2">
        <v>8.4925149496212295</v>
      </c>
      <c r="Z330" s="2">
        <v>2.34812595474519</v>
      </c>
      <c r="AA330" s="2">
        <v>1.55327605954076</v>
      </c>
      <c r="AB330" s="2">
        <v>11.681979066672</v>
      </c>
      <c r="AC330" s="2">
        <v>11.681979066672</v>
      </c>
      <c r="AD330" s="2">
        <v>11.681979066672</v>
      </c>
      <c r="AE330" s="2">
        <v>11.681979066672</v>
      </c>
      <c r="AF330" s="2">
        <v>109060.12048998701</v>
      </c>
      <c r="AG330" s="2">
        <v>153.01638770992099</v>
      </c>
      <c r="AH330" s="2">
        <v>198770.26022030701</v>
      </c>
      <c r="AI330" s="2">
        <v>734728.94115501305</v>
      </c>
      <c r="AJ330" s="2">
        <v>130.14775753662701</v>
      </c>
      <c r="AK330" s="2">
        <v>130.14775753662701</v>
      </c>
      <c r="AL330" s="2">
        <v>102.787888429045</v>
      </c>
      <c r="AM330" s="2">
        <v>81.814189485721201</v>
      </c>
      <c r="AN330" s="2">
        <v>138.64027248624799</v>
      </c>
      <c r="AO330" s="2">
        <v>138.64027248624799</v>
      </c>
      <c r="AP330" s="2">
        <v>105.13601438379</v>
      </c>
      <c r="AQ330" s="2">
        <v>83.367465545261894</v>
      </c>
      <c r="AR330" s="2">
        <v>1405637.45685859</v>
      </c>
      <c r="AS330" s="2">
        <v>1972.1736455999701</v>
      </c>
      <c r="AT330" s="2">
        <v>1990881.2418182299</v>
      </c>
      <c r="AU330" s="2">
        <v>5987711.7057657596</v>
      </c>
      <c r="AV330" s="2">
        <v>1.0654764195791799</v>
      </c>
      <c r="AW330" s="2">
        <v>1.0654764195791799</v>
      </c>
      <c r="AX330" s="2">
        <v>1.0230590715404999</v>
      </c>
      <c r="AY330" s="2">
        <v>1.0191992727224699</v>
      </c>
      <c r="AZ330" s="2">
        <v>1.0654764195791799</v>
      </c>
      <c r="BA330" s="2">
        <v>1.0654764195791799</v>
      </c>
      <c r="BB330" s="2">
        <v>1.0230590715404999</v>
      </c>
      <c r="BC330" s="2">
        <v>1.0191992727224699</v>
      </c>
      <c r="BD330" s="2">
        <v>1.0463942252259599</v>
      </c>
      <c r="BE330" s="2">
        <v>1.0463942252259599</v>
      </c>
      <c r="BF330" s="2">
        <v>1.0565436408800599</v>
      </c>
      <c r="BG330" s="2">
        <v>1.0238706936309201</v>
      </c>
      <c r="BH330" s="2">
        <v>0.27568398799999999</v>
      </c>
      <c r="BI330" s="2">
        <v>0.27568398799999999</v>
      </c>
      <c r="BJ330" s="2">
        <v>0.27386289199999903</v>
      </c>
      <c r="BK330" s="2">
        <v>0.60498158099999999</v>
      </c>
      <c r="BL330" s="2">
        <v>0.27568398799999999</v>
      </c>
      <c r="BM330" s="2">
        <v>0.27568398799999999</v>
      </c>
      <c r="BN330" s="2">
        <v>0.27386289199999903</v>
      </c>
      <c r="BO330" s="2">
        <v>0.60498158099999999</v>
      </c>
      <c r="BP330" s="2">
        <v>0.145164612</v>
      </c>
      <c r="BQ330" s="2">
        <v>0.145164612</v>
      </c>
      <c r="BR330" s="2">
        <v>0.152841594</v>
      </c>
      <c r="BS330" s="2">
        <v>0.14127632900000001</v>
      </c>
      <c r="BT330" s="2">
        <v>1</v>
      </c>
      <c r="BU330" s="2">
        <v>1</v>
      </c>
      <c r="BV330" s="2">
        <v>1</v>
      </c>
      <c r="BW330" s="2">
        <v>1</v>
      </c>
      <c r="BX330" s="2">
        <v>11.681979066672</v>
      </c>
      <c r="BY330" s="2">
        <v>11.681979066672</v>
      </c>
      <c r="BZ330" s="2">
        <v>11.681979066672</v>
      </c>
      <c r="CA330" s="2">
        <v>11.681979066672</v>
      </c>
      <c r="CB330" s="2">
        <v>109060.12048998701</v>
      </c>
      <c r="CC330" s="2">
        <v>153.01638770992099</v>
      </c>
      <c r="CD330" s="2">
        <v>198770.26022030701</v>
      </c>
      <c r="CE330" s="2">
        <v>734728.94115501305</v>
      </c>
      <c r="CG330" s="2">
        <f t="shared" si="43"/>
        <v>109515.180970571</v>
      </c>
      <c r="CH330" s="2">
        <f t="shared" si="44"/>
        <v>1042712.338253017</v>
      </c>
      <c r="CI330" s="2">
        <f t="shared" si="45"/>
        <v>89402.294761807105</v>
      </c>
      <c r="CJ330" s="2">
        <f t="shared" si="46"/>
        <v>11.688534484561526</v>
      </c>
      <c r="CK330" s="2">
        <f t="shared" si="47"/>
        <v>1.639954851349525E-2</v>
      </c>
      <c r="CL330" s="2">
        <f t="shared" si="48"/>
        <v>11.084611798684618</v>
      </c>
      <c r="CM330" s="2">
        <f t="shared" si="49"/>
        <v>9.8086036426421952</v>
      </c>
      <c r="CN330" s="2">
        <f t="shared" si="50"/>
        <v>89389.175122996327</v>
      </c>
    </row>
    <row r="331" spans="1:92" x14ac:dyDescent="0.45">
      <c r="A331" s="2">
        <v>746</v>
      </c>
      <c r="B331" s="2" t="s">
        <v>150</v>
      </c>
      <c r="C331" s="2">
        <v>2</v>
      </c>
      <c r="D331" s="2">
        <v>2043</v>
      </c>
      <c r="E331" s="2">
        <v>2041</v>
      </c>
      <c r="F331" s="2">
        <v>0.14975257876411299</v>
      </c>
      <c r="G331" s="2">
        <v>2.10109707373691E-4</v>
      </c>
      <c r="H331" s="2">
        <v>0.21210575654383099</v>
      </c>
      <c r="I331" s="2">
        <v>0.63793155498468102</v>
      </c>
      <c r="J331" s="2">
        <v>150.36103262527499</v>
      </c>
      <c r="K331" s="2">
        <v>150.36103262527499</v>
      </c>
      <c r="L331" s="2">
        <v>116.849747610718</v>
      </c>
      <c r="M331" s="2">
        <v>95.076628331116297</v>
      </c>
      <c r="N331" s="2">
        <v>9365.9254145296309</v>
      </c>
      <c r="O331" s="2">
        <v>13.140821108866399</v>
      </c>
      <c r="P331" s="2">
        <v>17070.1116452194</v>
      </c>
      <c r="Q331" s="2">
        <v>63097.477522620597</v>
      </c>
      <c r="R331" s="2">
        <v>9403979.7407313101</v>
      </c>
      <c r="S331" s="2">
        <v>9403979.7407313101</v>
      </c>
      <c r="T331" s="2">
        <v>1</v>
      </c>
      <c r="U331" s="2">
        <v>7.1999999999999995E-2</v>
      </c>
      <c r="V331" s="2">
        <v>64790.113472756297</v>
      </c>
      <c r="W331" s="2">
        <v>7.1999999999999995E-2</v>
      </c>
      <c r="X331" s="2">
        <v>8.5216091797582703</v>
      </c>
      <c r="Y331" s="2">
        <v>8.5216091797582703</v>
      </c>
      <c r="Z331" s="2">
        <v>2.3701932727828701</v>
      </c>
      <c r="AA331" s="2">
        <v>1.5707729365047101</v>
      </c>
      <c r="AB331" s="2">
        <v>11.6916659088904</v>
      </c>
      <c r="AC331" s="2">
        <v>11.6916659088904</v>
      </c>
      <c r="AD331" s="2">
        <v>11.6916659088904</v>
      </c>
      <c r="AE331" s="2">
        <v>11.6916659088904</v>
      </c>
      <c r="AF331" s="2">
        <v>109326.75212643</v>
      </c>
      <c r="AG331" s="2">
        <v>153.39043382114201</v>
      </c>
      <c r="AH331" s="2">
        <v>199256.275990447</v>
      </c>
      <c r="AI331" s="2">
        <v>736525.34329249396</v>
      </c>
      <c r="AJ331" s="2">
        <v>130.14775753662701</v>
      </c>
      <c r="AK331" s="2">
        <v>130.14775753662701</v>
      </c>
      <c r="AL331" s="2">
        <v>102.787888429045</v>
      </c>
      <c r="AM331" s="2">
        <v>81.814189485721201</v>
      </c>
      <c r="AN331" s="2">
        <v>138.66936671638501</v>
      </c>
      <c r="AO331" s="2">
        <v>138.66936671638501</v>
      </c>
      <c r="AP331" s="2">
        <v>105.158081701828</v>
      </c>
      <c r="AQ331" s="2">
        <v>83.384962422225897</v>
      </c>
      <c r="AR331" s="2">
        <v>1408270.21681999</v>
      </c>
      <c r="AS331" s="2">
        <v>1975.86743147317</v>
      </c>
      <c r="AT331" s="2">
        <v>1994638.2374306701</v>
      </c>
      <c r="AU331" s="2">
        <v>5999095.4190491596</v>
      </c>
      <c r="AV331" s="2">
        <v>1.06570006066218</v>
      </c>
      <c r="AW331" s="2">
        <v>1.06570006066218</v>
      </c>
      <c r="AX331" s="2">
        <v>1.0232738411045801</v>
      </c>
      <c r="AY331" s="2">
        <v>1.0194132167615899</v>
      </c>
      <c r="AZ331" s="2">
        <v>1.06570006066218</v>
      </c>
      <c r="BA331" s="2">
        <v>1.06570006066218</v>
      </c>
      <c r="BB331" s="2">
        <v>1.0232738411045801</v>
      </c>
      <c r="BC331" s="2">
        <v>1.0194132167615899</v>
      </c>
      <c r="BD331" s="2">
        <v>1.04661386099966</v>
      </c>
      <c r="BE331" s="2">
        <v>1.04661386099966</v>
      </c>
      <c r="BF331" s="2">
        <v>1.05676543981963</v>
      </c>
      <c r="BG331" s="2">
        <v>1.0240856182659599</v>
      </c>
      <c r="BH331" s="2">
        <v>0.27568398799999999</v>
      </c>
      <c r="BI331" s="2">
        <v>0.27568398799999999</v>
      </c>
      <c r="BJ331" s="2">
        <v>0.27386289199999903</v>
      </c>
      <c r="BK331" s="2">
        <v>0.60498158099999999</v>
      </c>
      <c r="BL331" s="2">
        <v>0.27568398799999999</v>
      </c>
      <c r="BM331" s="2">
        <v>0.27568398799999999</v>
      </c>
      <c r="BN331" s="2">
        <v>0.27386289199999903</v>
      </c>
      <c r="BO331" s="2">
        <v>0.60498158099999999</v>
      </c>
      <c r="BP331" s="2">
        <v>0.145164612</v>
      </c>
      <c r="BQ331" s="2">
        <v>0.145164612</v>
      </c>
      <c r="BR331" s="2">
        <v>0.152841594</v>
      </c>
      <c r="BS331" s="2">
        <v>0.14127632900000001</v>
      </c>
      <c r="BT331" s="2">
        <v>1</v>
      </c>
      <c r="BU331" s="2">
        <v>1</v>
      </c>
      <c r="BV331" s="2">
        <v>1</v>
      </c>
      <c r="BW331" s="2">
        <v>1</v>
      </c>
      <c r="BX331" s="2">
        <v>11.6916659088904</v>
      </c>
      <c r="BY331" s="2">
        <v>11.6916659088904</v>
      </c>
      <c r="BZ331" s="2">
        <v>11.6916659088904</v>
      </c>
      <c r="CA331" s="2">
        <v>11.6916659088904</v>
      </c>
      <c r="CB331" s="2">
        <v>109326.75212643</v>
      </c>
      <c r="CC331" s="2">
        <v>153.39043382114201</v>
      </c>
      <c r="CD331" s="2">
        <v>199256.275990447</v>
      </c>
      <c r="CE331" s="2">
        <v>736525.34329249396</v>
      </c>
      <c r="CG331" s="2">
        <f t="shared" si="43"/>
        <v>110568.9547885744</v>
      </c>
      <c r="CH331" s="2">
        <f t="shared" si="44"/>
        <v>1045261.7618431922</v>
      </c>
      <c r="CI331" s="2">
        <f t="shared" si="45"/>
        <v>89546.655403478493</v>
      </c>
      <c r="CJ331" s="2">
        <f t="shared" si="46"/>
        <v>11.707406768162038</v>
      </c>
      <c r="CK331" s="2">
        <f t="shared" si="47"/>
        <v>1.6426026386082999E-2</v>
      </c>
      <c r="CL331" s="2">
        <f t="shared" si="48"/>
        <v>11.102511639167089</v>
      </c>
      <c r="CM331" s="2">
        <f t="shared" si="49"/>
        <v>9.8244418096723383</v>
      </c>
      <c r="CN331" s="2">
        <f t="shared" si="50"/>
        <v>89533.514582369622</v>
      </c>
    </row>
    <row r="332" spans="1:92" x14ac:dyDescent="0.45">
      <c r="A332" s="2">
        <v>768</v>
      </c>
      <c r="B332" s="2" t="s">
        <v>150</v>
      </c>
      <c r="C332" s="2">
        <v>2</v>
      </c>
      <c r="D332" s="2">
        <v>2044</v>
      </c>
      <c r="E332" s="2">
        <v>2042</v>
      </c>
      <c r="F332" s="2">
        <v>0.14975007983528801</v>
      </c>
      <c r="G332" s="2">
        <v>2.1010624691705101E-4</v>
      </c>
      <c r="H332" s="2">
        <v>0.21210459793175299</v>
      </c>
      <c r="I332" s="2">
        <v>0.63793521598604097</v>
      </c>
      <c r="J332" s="2">
        <v>150.39836998032499</v>
      </c>
      <c r="K332" s="2">
        <v>150.39836998032499</v>
      </c>
      <c r="L332" s="2">
        <v>116.88005429031401</v>
      </c>
      <c r="M332" s="2">
        <v>95.102362958876398</v>
      </c>
      <c r="N332" s="2">
        <v>9381.0506118829999</v>
      </c>
      <c r="O332" s="2">
        <v>13.162045311559</v>
      </c>
      <c r="P332" s="2">
        <v>17097.681563711802</v>
      </c>
      <c r="Q332" s="2">
        <v>63199.379636500897</v>
      </c>
      <c r="R332" s="2">
        <v>9421662.5612620804</v>
      </c>
      <c r="S332" s="2">
        <v>9421662.5612620804</v>
      </c>
      <c r="T332" s="2">
        <v>1</v>
      </c>
      <c r="U332" s="2">
        <v>7.1999999999999995E-2</v>
      </c>
      <c r="V332" s="2">
        <v>65744.479217972796</v>
      </c>
      <c r="W332" s="2">
        <v>7.1999999999999995E-2</v>
      </c>
      <c r="X332" s="2">
        <v>8.5507155652036193</v>
      </c>
      <c r="Y332" s="2">
        <v>8.5507155652036193</v>
      </c>
      <c r="Z332" s="2">
        <v>2.3922689827736101</v>
      </c>
      <c r="AA332" s="2">
        <v>1.58827659466022</v>
      </c>
      <c r="AB332" s="2">
        <v>11.699896878494901</v>
      </c>
      <c r="AC332" s="2">
        <v>11.699896878494901</v>
      </c>
      <c r="AD332" s="2">
        <v>11.699896878494901</v>
      </c>
      <c r="AE332" s="2">
        <v>11.699896878494901</v>
      </c>
      <c r="AF332" s="2">
        <v>109580.36152167201</v>
      </c>
      <c r="AG332" s="2">
        <v>153.74625187248699</v>
      </c>
      <c r="AH332" s="2">
        <v>199718.54595346301</v>
      </c>
      <c r="AI332" s="2">
        <v>738233.98030781595</v>
      </c>
      <c r="AJ332" s="2">
        <v>130.14775753662701</v>
      </c>
      <c r="AK332" s="2">
        <v>130.14775753662701</v>
      </c>
      <c r="AL332" s="2">
        <v>102.787888429045</v>
      </c>
      <c r="AM332" s="2">
        <v>81.814189485721201</v>
      </c>
      <c r="AN332" s="2">
        <v>138.69847310182999</v>
      </c>
      <c r="AO332" s="2">
        <v>138.69847310182999</v>
      </c>
      <c r="AP332" s="2">
        <v>105.180157411819</v>
      </c>
      <c r="AQ332" s="2">
        <v>83.402466080381402</v>
      </c>
      <c r="AR332" s="2">
        <v>1410894.7207301401</v>
      </c>
      <c r="AS332" s="2">
        <v>1979.5501604656699</v>
      </c>
      <c r="AT332" s="2">
        <v>1998377.94940514</v>
      </c>
      <c r="AU332" s="2">
        <v>6010410.3409663299</v>
      </c>
      <c r="AV332" s="2">
        <v>1.0659237929676399</v>
      </c>
      <c r="AW332" s="2">
        <v>1.0659237929676399</v>
      </c>
      <c r="AX332" s="2">
        <v>1.02348869060337</v>
      </c>
      <c r="AY332" s="2">
        <v>1.0196272419104799</v>
      </c>
      <c r="AZ332" s="2">
        <v>1.0659237929676399</v>
      </c>
      <c r="BA332" s="2">
        <v>1.0659237929676399</v>
      </c>
      <c r="BB332" s="2">
        <v>1.02348869060337</v>
      </c>
      <c r="BC332" s="2">
        <v>1.0196272419104799</v>
      </c>
      <c r="BD332" s="2">
        <v>1.0468335863620799</v>
      </c>
      <c r="BE332" s="2">
        <v>1.0468335863620799</v>
      </c>
      <c r="BF332" s="2">
        <v>1.0569873213101599</v>
      </c>
      <c r="BG332" s="2">
        <v>1.0243006243825401</v>
      </c>
      <c r="BH332" s="2">
        <v>0.27568398799999999</v>
      </c>
      <c r="BI332" s="2">
        <v>0.27568398799999999</v>
      </c>
      <c r="BJ332" s="2">
        <v>0.27386289199999903</v>
      </c>
      <c r="BK332" s="2">
        <v>0.60498158099999999</v>
      </c>
      <c r="BL332" s="2">
        <v>0.27568398799999999</v>
      </c>
      <c r="BM332" s="2">
        <v>0.27568398799999999</v>
      </c>
      <c r="BN332" s="2">
        <v>0.27386289199999903</v>
      </c>
      <c r="BO332" s="2">
        <v>0.60498158099999999</v>
      </c>
      <c r="BP332" s="2">
        <v>0.145164612</v>
      </c>
      <c r="BQ332" s="2">
        <v>0.145164612</v>
      </c>
      <c r="BR332" s="2">
        <v>0.152841594</v>
      </c>
      <c r="BS332" s="2">
        <v>0.14127632900000001</v>
      </c>
      <c r="BT332" s="2">
        <v>1</v>
      </c>
      <c r="BU332" s="2">
        <v>1</v>
      </c>
      <c r="BV332" s="2">
        <v>1</v>
      </c>
      <c r="BW332" s="2">
        <v>1</v>
      </c>
      <c r="BX332" s="2">
        <v>11.699896878494901</v>
      </c>
      <c r="BY332" s="2">
        <v>11.699896878494901</v>
      </c>
      <c r="BZ332" s="2">
        <v>11.699896878494901</v>
      </c>
      <c r="CA332" s="2">
        <v>11.699896878494901</v>
      </c>
      <c r="CB332" s="2">
        <v>109580.36152167201</v>
      </c>
      <c r="CC332" s="2">
        <v>153.74625187248699</v>
      </c>
      <c r="CD332" s="2">
        <v>199718.54595346301</v>
      </c>
      <c r="CE332" s="2">
        <v>738233.98030781595</v>
      </c>
      <c r="CG332" s="2">
        <f t="shared" si="43"/>
        <v>111626.21387733167</v>
      </c>
      <c r="CH332" s="2">
        <f t="shared" si="44"/>
        <v>1047686.6340348234</v>
      </c>
      <c r="CI332" s="2">
        <f t="shared" si="45"/>
        <v>89691.273857407257</v>
      </c>
      <c r="CJ332" s="2">
        <f t="shared" si="46"/>
        <v>11.726313264853751</v>
      </c>
      <c r="CK332" s="2">
        <f t="shared" si="47"/>
        <v>1.6452556639448751E-2</v>
      </c>
      <c r="CL332" s="2">
        <f t="shared" si="48"/>
        <v>11.120443293471091</v>
      </c>
      <c r="CM332" s="2">
        <f t="shared" si="49"/>
        <v>9.8403082345661179</v>
      </c>
      <c r="CN332" s="2">
        <f t="shared" si="50"/>
        <v>89678.111812095696</v>
      </c>
    </row>
    <row r="333" spans="1:92" x14ac:dyDescent="0.45">
      <c r="A333" s="2">
        <v>790</v>
      </c>
      <c r="B333" s="2" t="s">
        <v>150</v>
      </c>
      <c r="C333" s="2">
        <v>2</v>
      </c>
      <c r="D333" s="2">
        <v>2045</v>
      </c>
      <c r="E333" s="2">
        <v>2043</v>
      </c>
      <c r="F333" s="2">
        <v>0.14974818577670701</v>
      </c>
      <c r="G333" s="2">
        <v>2.10103688418565E-4</v>
      </c>
      <c r="H333" s="2">
        <v>0.21210372020925999</v>
      </c>
      <c r="I333" s="2">
        <v>0.63793799032561205</v>
      </c>
      <c r="J333" s="2">
        <v>150.43433131899701</v>
      </c>
      <c r="K333" s="2">
        <v>150.43433131899701</v>
      </c>
      <c r="L333" s="2">
        <v>116.908981297452</v>
      </c>
      <c r="M333" s="2">
        <v>95.126716333789801</v>
      </c>
      <c r="N333" s="2">
        <v>9396.2030915546093</v>
      </c>
      <c r="O333" s="2">
        <v>13.183311146148201</v>
      </c>
      <c r="P333" s="2">
        <v>17125.300277272701</v>
      </c>
      <c r="Q333" s="2">
        <v>63301.462767637699</v>
      </c>
      <c r="R333" s="2">
        <v>9439256.4536523204</v>
      </c>
      <c r="S333" s="2">
        <v>9439256.4536523204</v>
      </c>
      <c r="T333" s="2">
        <v>1</v>
      </c>
      <c r="U333" s="2">
        <v>7.1999999999999995E-2</v>
      </c>
      <c r="V333" s="2">
        <v>66712.902879232701</v>
      </c>
      <c r="W333" s="2">
        <v>7.1999999999999995E-2</v>
      </c>
      <c r="X333" s="2">
        <v>8.5798338230484799</v>
      </c>
      <c r="Y333" s="2">
        <v>8.5798338230484799</v>
      </c>
      <c r="Z333" s="2">
        <v>2.4143529090845601</v>
      </c>
      <c r="AA333" s="2">
        <v>1.60578688874667</v>
      </c>
      <c r="AB333" s="2">
        <v>11.706739959322</v>
      </c>
      <c r="AC333" s="2">
        <v>11.706739959322</v>
      </c>
      <c r="AD333" s="2">
        <v>11.706739959322</v>
      </c>
      <c r="AE333" s="2">
        <v>11.706739959322</v>
      </c>
      <c r="AF333" s="2">
        <v>109821.52005855201</v>
      </c>
      <c r="AG333" s="2">
        <v>154.084641795235</v>
      </c>
      <c r="AH333" s="2">
        <v>200158.11197366801</v>
      </c>
      <c r="AI333" s="2">
        <v>739858.70299498597</v>
      </c>
      <c r="AJ333" s="2">
        <v>130.14775753662701</v>
      </c>
      <c r="AK333" s="2">
        <v>130.14775753662701</v>
      </c>
      <c r="AL333" s="2">
        <v>102.787888429045</v>
      </c>
      <c r="AM333" s="2">
        <v>81.814189485721201</v>
      </c>
      <c r="AN333" s="2">
        <v>138.72759135967499</v>
      </c>
      <c r="AO333" s="2">
        <v>138.72759135967499</v>
      </c>
      <c r="AP333" s="2">
        <v>105.20224133812999</v>
      </c>
      <c r="AQ333" s="2">
        <v>83.419976374467794</v>
      </c>
      <c r="AR333" s="2">
        <v>1413511.5290155101</v>
      </c>
      <c r="AS333" s="2">
        <v>1983.2225968410901</v>
      </c>
      <c r="AT333" s="2">
        <v>2002101.4098289299</v>
      </c>
      <c r="AU333" s="2">
        <v>6021660.2922110297</v>
      </c>
      <c r="AV333" s="2">
        <v>1.0661476144355599</v>
      </c>
      <c r="AW333" s="2">
        <v>1.0661476144355599</v>
      </c>
      <c r="AX333" s="2">
        <v>1.02370361841762</v>
      </c>
      <c r="AY333" s="2">
        <v>1.0198413464866001</v>
      </c>
      <c r="AZ333" s="2">
        <v>1.0661476144355599</v>
      </c>
      <c r="BA333" s="2">
        <v>1.0661476144355599</v>
      </c>
      <c r="BB333" s="2">
        <v>1.02370361841762</v>
      </c>
      <c r="BC333" s="2">
        <v>1.0198413464866001</v>
      </c>
      <c r="BD333" s="2">
        <v>1.0470533992900899</v>
      </c>
      <c r="BE333" s="2">
        <v>1.0470533992900899</v>
      </c>
      <c r="BF333" s="2">
        <v>1.0572092836794</v>
      </c>
      <c r="BG333" s="2">
        <v>1.0245157102903999</v>
      </c>
      <c r="BH333" s="2">
        <v>0.27568398799999999</v>
      </c>
      <c r="BI333" s="2">
        <v>0.27568398799999999</v>
      </c>
      <c r="BJ333" s="2">
        <v>0.27386289199999903</v>
      </c>
      <c r="BK333" s="2">
        <v>0.60498158099999999</v>
      </c>
      <c r="BL333" s="2">
        <v>0.27568398799999999</v>
      </c>
      <c r="BM333" s="2">
        <v>0.27568398799999999</v>
      </c>
      <c r="BN333" s="2">
        <v>0.27386289199999903</v>
      </c>
      <c r="BO333" s="2">
        <v>0.60498158099999999</v>
      </c>
      <c r="BP333" s="2">
        <v>0.145164612</v>
      </c>
      <c r="BQ333" s="2">
        <v>0.145164612</v>
      </c>
      <c r="BR333" s="2">
        <v>0.152841594</v>
      </c>
      <c r="BS333" s="2">
        <v>0.14127632900000001</v>
      </c>
      <c r="BT333" s="2">
        <v>1</v>
      </c>
      <c r="BU333" s="2">
        <v>1</v>
      </c>
      <c r="BV333" s="2">
        <v>1</v>
      </c>
      <c r="BW333" s="2">
        <v>1</v>
      </c>
      <c r="BX333" s="2">
        <v>11.706739959322</v>
      </c>
      <c r="BY333" s="2">
        <v>11.706739959322</v>
      </c>
      <c r="BZ333" s="2">
        <v>11.706739959322</v>
      </c>
      <c r="CA333" s="2">
        <v>11.706739959322</v>
      </c>
      <c r="CB333" s="2">
        <v>109821.52005855201</v>
      </c>
      <c r="CC333" s="2">
        <v>154.084641795235</v>
      </c>
      <c r="CD333" s="2">
        <v>200158.11197366801</v>
      </c>
      <c r="CE333" s="2">
        <v>739858.70299498597</v>
      </c>
      <c r="CG333" s="2">
        <f t="shared" si="43"/>
        <v>112686.9594966583</v>
      </c>
      <c r="CH333" s="2">
        <f t="shared" si="44"/>
        <v>1049992.4196690014</v>
      </c>
      <c r="CI333" s="2">
        <f t="shared" si="45"/>
        <v>89836.149447611155</v>
      </c>
      <c r="CJ333" s="2">
        <f t="shared" si="46"/>
        <v>11.745253864443262</v>
      </c>
      <c r="CK333" s="2">
        <f t="shared" si="47"/>
        <v>1.6479138932685253E-2</v>
      </c>
      <c r="CL333" s="2">
        <f t="shared" si="48"/>
        <v>11.138406684405009</v>
      </c>
      <c r="CM333" s="2">
        <f t="shared" si="49"/>
        <v>9.8562028443188314</v>
      </c>
      <c r="CN333" s="2">
        <f t="shared" si="50"/>
        <v>89822.966136465009</v>
      </c>
    </row>
    <row r="334" spans="1:92" x14ac:dyDescent="0.45">
      <c r="A334" s="2">
        <v>812</v>
      </c>
      <c r="B334" s="2" t="s">
        <v>150</v>
      </c>
      <c r="C334" s="2">
        <v>2</v>
      </c>
      <c r="D334" s="2">
        <v>2046</v>
      </c>
      <c r="E334" s="2">
        <v>2044</v>
      </c>
      <c r="F334" s="2">
        <v>0.14974686802564799</v>
      </c>
      <c r="G334" s="2">
        <v>2.10101989293676E-4</v>
      </c>
      <c r="H334" s="2">
        <v>0.212103110112564</v>
      </c>
      <c r="I334" s="2">
        <v>0.63793991987249399</v>
      </c>
      <c r="J334" s="2">
        <v>150.46898087301699</v>
      </c>
      <c r="K334" s="2">
        <v>150.46898087301699</v>
      </c>
      <c r="L334" s="2">
        <v>116.93659296552499</v>
      </c>
      <c r="M334" s="2">
        <v>95.149752818032297</v>
      </c>
      <c r="N334" s="2">
        <v>9411.3827720150803</v>
      </c>
      <c r="O334" s="2">
        <v>13.2046183567988</v>
      </c>
      <c r="P334" s="2">
        <v>17152.967677129102</v>
      </c>
      <c r="Q334" s="2">
        <v>63403.726485346699</v>
      </c>
      <c r="R334" s="2">
        <v>9456766.5620120801</v>
      </c>
      <c r="S334" s="2">
        <v>9456766.5620120801</v>
      </c>
      <c r="T334" s="2">
        <v>1</v>
      </c>
      <c r="U334" s="2">
        <v>7.1999999999999995E-2</v>
      </c>
      <c r="V334" s="2">
        <v>67695.591531239304</v>
      </c>
      <c r="W334" s="2">
        <v>7.1999999999999995E-2</v>
      </c>
      <c r="X334" s="2">
        <v>8.6089636851867102</v>
      </c>
      <c r="Y334" s="2">
        <v>8.6089636851867102</v>
      </c>
      <c r="Z334" s="2">
        <v>2.4364448852759</v>
      </c>
      <c r="AA334" s="2">
        <v>1.62330368110703</v>
      </c>
      <c r="AB334" s="2">
        <v>11.712259651204</v>
      </c>
      <c r="AC334" s="2">
        <v>11.712259651204</v>
      </c>
      <c r="AD334" s="2">
        <v>11.712259651204</v>
      </c>
      <c r="AE334" s="2">
        <v>11.712259651204</v>
      </c>
      <c r="AF334" s="2">
        <v>110050.770343734</v>
      </c>
      <c r="AG334" s="2">
        <v>154.4063632063</v>
      </c>
      <c r="AH334" s="2">
        <v>200575.963452255</v>
      </c>
      <c r="AI334" s="2">
        <v>741403.16823559999</v>
      </c>
      <c r="AJ334" s="2">
        <v>130.14775753662701</v>
      </c>
      <c r="AK334" s="2">
        <v>130.14775753662701</v>
      </c>
      <c r="AL334" s="2">
        <v>102.787888429045</v>
      </c>
      <c r="AM334" s="2">
        <v>81.814189485721201</v>
      </c>
      <c r="AN334" s="2">
        <v>138.756721221813</v>
      </c>
      <c r="AO334" s="2">
        <v>138.756721221813</v>
      </c>
      <c r="AP334" s="2">
        <v>105.224333314321</v>
      </c>
      <c r="AQ334" s="2">
        <v>83.437493166828204</v>
      </c>
      <c r="AR334" s="2">
        <v>1416121.1743109799</v>
      </c>
      <c r="AS334" s="2">
        <v>1986.8854669646601</v>
      </c>
      <c r="AT334" s="2">
        <v>2005809.5994112601</v>
      </c>
      <c r="AU334" s="2">
        <v>6032848.9028228698</v>
      </c>
      <c r="AV334" s="2">
        <v>1.06637152311377</v>
      </c>
      <c r="AW334" s="2">
        <v>1.06637152311377</v>
      </c>
      <c r="AX334" s="2">
        <v>1.0239186230128901</v>
      </c>
      <c r="AY334" s="2">
        <v>1.02005552889552</v>
      </c>
      <c r="AZ334" s="2">
        <v>1.06637152311377</v>
      </c>
      <c r="BA334" s="2">
        <v>1.06637152311377</v>
      </c>
      <c r="BB334" s="2">
        <v>1.0239186230128901</v>
      </c>
      <c r="BC334" s="2">
        <v>1.02005552889552</v>
      </c>
      <c r="BD334" s="2">
        <v>1.04727329786649</v>
      </c>
      <c r="BE334" s="2">
        <v>1.04727329786649</v>
      </c>
      <c r="BF334" s="2">
        <v>1.0574313253426899</v>
      </c>
      <c r="BG334" s="2">
        <v>1.0247308743878001</v>
      </c>
      <c r="BH334" s="2">
        <v>0.27568398799999999</v>
      </c>
      <c r="BI334" s="2">
        <v>0.27568398799999999</v>
      </c>
      <c r="BJ334" s="2">
        <v>0.27386289199999903</v>
      </c>
      <c r="BK334" s="2">
        <v>0.60498158099999999</v>
      </c>
      <c r="BL334" s="2">
        <v>0.27568398799999999</v>
      </c>
      <c r="BM334" s="2">
        <v>0.27568398799999999</v>
      </c>
      <c r="BN334" s="2">
        <v>0.27386289199999903</v>
      </c>
      <c r="BO334" s="2">
        <v>0.60498158099999999</v>
      </c>
      <c r="BP334" s="2">
        <v>0.145164612</v>
      </c>
      <c r="BQ334" s="2">
        <v>0.145164612</v>
      </c>
      <c r="BR334" s="2">
        <v>0.152841594</v>
      </c>
      <c r="BS334" s="2">
        <v>0.14127632900000001</v>
      </c>
      <c r="BT334" s="2">
        <v>1</v>
      </c>
      <c r="BU334" s="2">
        <v>1</v>
      </c>
      <c r="BV334" s="2">
        <v>1</v>
      </c>
      <c r="BW334" s="2">
        <v>1</v>
      </c>
      <c r="BX334" s="2">
        <v>11.712259651204</v>
      </c>
      <c r="BY334" s="2">
        <v>11.712259651204</v>
      </c>
      <c r="BZ334" s="2">
        <v>11.712259651204</v>
      </c>
      <c r="CA334" s="2">
        <v>11.712259651204</v>
      </c>
      <c r="CB334" s="2">
        <v>110050.770343734</v>
      </c>
      <c r="CC334" s="2">
        <v>154.4063632063</v>
      </c>
      <c r="CD334" s="2">
        <v>200575.963452255</v>
      </c>
      <c r="CE334" s="2">
        <v>741403.16823559999</v>
      </c>
      <c r="CG334" s="2">
        <f t="shared" si="43"/>
        <v>113751.19328129812</v>
      </c>
      <c r="CH334" s="2">
        <f t="shared" si="44"/>
        <v>1052184.3083947953</v>
      </c>
      <c r="CI334" s="2">
        <f t="shared" si="45"/>
        <v>89981.281552847679</v>
      </c>
      <c r="CJ334" s="2">
        <f t="shared" si="46"/>
        <v>11.764228465018851</v>
      </c>
      <c r="CK334" s="2">
        <f t="shared" si="47"/>
        <v>1.65057729459985E-2</v>
      </c>
      <c r="CL334" s="2">
        <f t="shared" si="48"/>
        <v>11.156401741222179</v>
      </c>
      <c r="CM334" s="2">
        <f t="shared" si="49"/>
        <v>9.8721255718718091</v>
      </c>
      <c r="CN334" s="2">
        <f t="shared" si="50"/>
        <v>89968.076934490877</v>
      </c>
    </row>
    <row r="335" spans="1:92" x14ac:dyDescent="0.45">
      <c r="A335" s="2">
        <v>834</v>
      </c>
      <c r="B335" s="2" t="s">
        <v>150</v>
      </c>
      <c r="C335" s="2">
        <v>2</v>
      </c>
      <c r="D335" s="2">
        <v>2047</v>
      </c>
      <c r="E335" s="2">
        <v>2045</v>
      </c>
      <c r="F335" s="2">
        <v>0.149746099526892</v>
      </c>
      <c r="G335" s="2">
        <v>2.10101109203584E-4</v>
      </c>
      <c r="H335" s="2">
        <v>0.21210275507793899</v>
      </c>
      <c r="I335" s="2">
        <v>0.63794104428596399</v>
      </c>
      <c r="J335" s="2">
        <v>150.502379591802</v>
      </c>
      <c r="K335" s="2">
        <v>150.502379591802</v>
      </c>
      <c r="L335" s="2">
        <v>116.962950340297</v>
      </c>
      <c r="M335" s="2">
        <v>95.171533484642197</v>
      </c>
      <c r="N335" s="2">
        <v>9426.5895780026894</v>
      </c>
      <c r="O335" s="2">
        <v>13.2259667036578</v>
      </c>
      <c r="P335" s="2">
        <v>17180.683663884</v>
      </c>
      <c r="Q335" s="2">
        <v>63506.1703950749</v>
      </c>
      <c r="R335" s="2">
        <v>9474197.77481349</v>
      </c>
      <c r="S335" s="2">
        <v>9474197.77481349</v>
      </c>
      <c r="T335" s="2">
        <v>1</v>
      </c>
      <c r="U335" s="2">
        <v>7.1999999999999995E-2</v>
      </c>
      <c r="V335" s="2">
        <v>68692.755298929696</v>
      </c>
      <c r="W335" s="2">
        <v>7.1999999999999995E-2</v>
      </c>
      <c r="X335" s="2">
        <v>8.6381048975485104</v>
      </c>
      <c r="Y335" s="2">
        <v>8.6381048975485104</v>
      </c>
      <c r="Z335" s="2">
        <v>2.4585447536255201</v>
      </c>
      <c r="AA335" s="2">
        <v>1.6408268412945699</v>
      </c>
      <c r="AB335" s="2">
        <v>11.7165171576265</v>
      </c>
      <c r="AC335" s="2">
        <v>11.7165171576265</v>
      </c>
      <c r="AD335" s="2">
        <v>11.7165171576265</v>
      </c>
      <c r="AE335" s="2">
        <v>11.7165171576265</v>
      </c>
      <c r="AF335" s="2">
        <v>110268.62772530501</v>
      </c>
      <c r="AG335" s="2">
        <v>154.71213753734301</v>
      </c>
      <c r="AH335" s="2">
        <v>200973.040093296</v>
      </c>
      <c r="AI335" s="2">
        <v>742870.84922302398</v>
      </c>
      <c r="AJ335" s="2">
        <v>130.14775753662701</v>
      </c>
      <c r="AK335" s="2">
        <v>130.14775753662701</v>
      </c>
      <c r="AL335" s="2">
        <v>102.787888429045</v>
      </c>
      <c r="AM335" s="2">
        <v>81.814189485721201</v>
      </c>
      <c r="AN335" s="2">
        <v>138.78586243417499</v>
      </c>
      <c r="AO335" s="2">
        <v>138.78586243417499</v>
      </c>
      <c r="AP335" s="2">
        <v>105.24643318267</v>
      </c>
      <c r="AQ335" s="2">
        <v>83.455016327015699</v>
      </c>
      <c r="AR335" s="2">
        <v>1418724.1629246799</v>
      </c>
      <c r="AS335" s="2">
        <v>1990.53946130244</v>
      </c>
      <c r="AT335" s="2">
        <v>2009503.45019122</v>
      </c>
      <c r="AU335" s="2">
        <v>6043979.6222362705</v>
      </c>
      <c r="AV335" s="2">
        <v>1.0665955171519701</v>
      </c>
      <c r="AW335" s="2">
        <v>1.0665955171519701</v>
      </c>
      <c r="AX335" s="2">
        <v>1.0241337029348301</v>
      </c>
      <c r="AY335" s="2">
        <v>1.02026978762605</v>
      </c>
      <c r="AZ335" s="2">
        <v>1.0665955171519701</v>
      </c>
      <c r="BA335" s="2">
        <v>1.0665955171519701</v>
      </c>
      <c r="BB335" s="2">
        <v>1.0241337029348301</v>
      </c>
      <c r="BC335" s="2">
        <v>1.02026978762605</v>
      </c>
      <c r="BD335" s="2">
        <v>1.0474932802741199</v>
      </c>
      <c r="BE335" s="2">
        <v>1.0474932802741199</v>
      </c>
      <c r="BF335" s="2">
        <v>1.0576534447980901</v>
      </c>
      <c r="BG335" s="2">
        <v>1.0249461151566199</v>
      </c>
      <c r="BH335" s="2">
        <v>0.27568398799999999</v>
      </c>
      <c r="BI335" s="2">
        <v>0.27568398799999999</v>
      </c>
      <c r="BJ335" s="2">
        <v>0.27386289199999903</v>
      </c>
      <c r="BK335" s="2">
        <v>0.60498158099999999</v>
      </c>
      <c r="BL335" s="2">
        <v>0.27568398799999999</v>
      </c>
      <c r="BM335" s="2">
        <v>0.27568398799999999</v>
      </c>
      <c r="BN335" s="2">
        <v>0.27386289199999903</v>
      </c>
      <c r="BO335" s="2">
        <v>0.60498158099999999</v>
      </c>
      <c r="BP335" s="2">
        <v>0.145164612</v>
      </c>
      <c r="BQ335" s="2">
        <v>0.145164612</v>
      </c>
      <c r="BR335" s="2">
        <v>0.152841594</v>
      </c>
      <c r="BS335" s="2">
        <v>0.14127632900000001</v>
      </c>
      <c r="BT335" s="2">
        <v>1</v>
      </c>
      <c r="BU335" s="2">
        <v>1</v>
      </c>
      <c r="BV335" s="2">
        <v>1</v>
      </c>
      <c r="BW335" s="2">
        <v>1</v>
      </c>
      <c r="BX335" s="2">
        <v>11.7165171576265</v>
      </c>
      <c r="BY335" s="2">
        <v>11.7165171576265</v>
      </c>
      <c r="BZ335" s="2">
        <v>11.7165171576265</v>
      </c>
      <c r="CA335" s="2">
        <v>11.7165171576265</v>
      </c>
      <c r="CB335" s="2">
        <v>110268.62772530501</v>
      </c>
      <c r="CC335" s="2">
        <v>154.71213753734301</v>
      </c>
      <c r="CD335" s="2">
        <v>200973.040093296</v>
      </c>
      <c r="CE335" s="2">
        <v>742870.84922302398</v>
      </c>
      <c r="CG335" s="2">
        <f t="shared" si="43"/>
        <v>114818.9172219983</v>
      </c>
      <c r="CH335" s="2">
        <f t="shared" si="44"/>
        <v>1054267.2291791623</v>
      </c>
      <c r="CI335" s="2">
        <f t="shared" si="45"/>
        <v>90126.669603665243</v>
      </c>
      <c r="CJ335" s="2">
        <f t="shared" si="46"/>
        <v>11.783236972503362</v>
      </c>
      <c r="CK335" s="2">
        <f t="shared" si="47"/>
        <v>1.6532458379572249E-2</v>
      </c>
      <c r="CL335" s="2">
        <f t="shared" si="48"/>
        <v>11.174428399274147</v>
      </c>
      <c r="CM335" s="2">
        <f t="shared" si="49"/>
        <v>9.888076355792121</v>
      </c>
      <c r="CN335" s="2">
        <f t="shared" si="50"/>
        <v>90113.443636961587</v>
      </c>
    </row>
    <row r="336" spans="1:92" x14ac:dyDescent="0.45">
      <c r="A336" s="2">
        <v>856</v>
      </c>
      <c r="B336" s="2" t="s">
        <v>150</v>
      </c>
      <c r="C336" s="2">
        <v>2</v>
      </c>
      <c r="D336" s="2">
        <v>2048</v>
      </c>
      <c r="E336" s="2">
        <v>2046</v>
      </c>
      <c r="F336" s="2">
        <v>0.14974585465072099</v>
      </c>
      <c r="G336" s="2">
        <v>2.1010100993323999E-4</v>
      </c>
      <c r="H336" s="2">
        <v>0.21210264320364899</v>
      </c>
      <c r="I336" s="2">
        <v>0.63794140113569597</v>
      </c>
      <c r="J336" s="2">
        <v>150.53458531068199</v>
      </c>
      <c r="K336" s="2">
        <v>150.53458531068199</v>
      </c>
      <c r="L336" s="2">
        <v>116.988111348424</v>
      </c>
      <c r="M336" s="2">
        <v>95.192116286127302</v>
      </c>
      <c r="N336" s="2">
        <v>9441.8234402033504</v>
      </c>
      <c r="O336" s="2">
        <v>13.247355962040301</v>
      </c>
      <c r="P336" s="2">
        <v>17208.4481470395</v>
      </c>
      <c r="Q336" s="2">
        <v>63608.794136560697</v>
      </c>
      <c r="R336" s="2">
        <v>9491554.7376111709</v>
      </c>
      <c r="S336" s="2">
        <v>9491554.7376111709</v>
      </c>
      <c r="T336" s="2">
        <v>1</v>
      </c>
      <c r="U336" s="2">
        <v>7.1999999999999995E-2</v>
      </c>
      <c r="V336" s="2">
        <v>69704.607402405396</v>
      </c>
      <c r="W336" s="2">
        <v>7.1999999999999995E-2</v>
      </c>
      <c r="X336" s="2">
        <v>8.6672572193218205</v>
      </c>
      <c r="Y336" s="2">
        <v>8.6672572193218205</v>
      </c>
      <c r="Z336" s="2">
        <v>2.48065236464595</v>
      </c>
      <c r="AA336" s="2">
        <v>1.65835624567309</v>
      </c>
      <c r="AB336" s="2">
        <v>11.719570554733</v>
      </c>
      <c r="AC336" s="2">
        <v>11.719570554733</v>
      </c>
      <c r="AD336" s="2">
        <v>11.719570554733</v>
      </c>
      <c r="AE336" s="2">
        <v>11.719570554733</v>
      </c>
      <c r="AF336" s="2">
        <v>110475.581649913</v>
      </c>
      <c r="AG336" s="2">
        <v>155.00264993806701</v>
      </c>
      <c r="AH336" s="2">
        <v>201350.23437743701</v>
      </c>
      <c r="AI336" s="2">
        <v>744265.04460597795</v>
      </c>
      <c r="AJ336" s="2">
        <v>130.14775753662701</v>
      </c>
      <c r="AK336" s="2">
        <v>130.14775753662701</v>
      </c>
      <c r="AL336" s="2">
        <v>102.787888429045</v>
      </c>
      <c r="AM336" s="2">
        <v>81.814189485721201</v>
      </c>
      <c r="AN336" s="2">
        <v>138.81501475594899</v>
      </c>
      <c r="AO336" s="2">
        <v>138.81501475594899</v>
      </c>
      <c r="AP336" s="2">
        <v>105.268540793691</v>
      </c>
      <c r="AQ336" s="2">
        <v>83.472545731394206</v>
      </c>
      <c r="AR336" s="2">
        <v>1421320.9761476801</v>
      </c>
      <c r="AS336" s="2">
        <v>1994.18523620873</v>
      </c>
      <c r="AT336" s="2">
        <v>2013183.84795945</v>
      </c>
      <c r="AU336" s="2">
        <v>6055055.7282678196</v>
      </c>
      <c r="AV336" s="2">
        <v>1.0668195947963499</v>
      </c>
      <c r="AW336" s="2">
        <v>1.0668195947963499</v>
      </c>
      <c r="AX336" s="2">
        <v>1.0243488568050201</v>
      </c>
      <c r="AY336" s="2">
        <v>1.02048412124586</v>
      </c>
      <c r="AZ336" s="2">
        <v>1.0668195947963499</v>
      </c>
      <c r="BA336" s="2">
        <v>1.0668195947963499</v>
      </c>
      <c r="BB336" s="2">
        <v>1.0243488568050201</v>
      </c>
      <c r="BC336" s="2">
        <v>1.02048412124586</v>
      </c>
      <c r="BD336" s="2">
        <v>1.04771334479059</v>
      </c>
      <c r="BE336" s="2">
        <v>1.04771334479059</v>
      </c>
      <c r="BF336" s="2">
        <v>1.05787564062204</v>
      </c>
      <c r="BG336" s="2">
        <v>1.02516143115797</v>
      </c>
      <c r="BH336" s="2">
        <v>0.27568398799999999</v>
      </c>
      <c r="BI336" s="2">
        <v>0.27568398799999999</v>
      </c>
      <c r="BJ336" s="2">
        <v>0.27386289199999903</v>
      </c>
      <c r="BK336" s="2">
        <v>0.60498158099999999</v>
      </c>
      <c r="BL336" s="2">
        <v>0.27568398799999999</v>
      </c>
      <c r="BM336" s="2">
        <v>0.27568398799999999</v>
      </c>
      <c r="BN336" s="2">
        <v>0.27386289199999903</v>
      </c>
      <c r="BO336" s="2">
        <v>0.60498158099999999</v>
      </c>
      <c r="BP336" s="2">
        <v>0.145164612</v>
      </c>
      <c r="BQ336" s="2">
        <v>0.145164612</v>
      </c>
      <c r="BR336" s="2">
        <v>0.152841594</v>
      </c>
      <c r="BS336" s="2">
        <v>0.14127632900000001</v>
      </c>
      <c r="BT336" s="2">
        <v>1</v>
      </c>
      <c r="BU336" s="2">
        <v>1</v>
      </c>
      <c r="BV336" s="2">
        <v>1</v>
      </c>
      <c r="BW336" s="2">
        <v>1</v>
      </c>
      <c r="BX336" s="2">
        <v>11.719570554733</v>
      </c>
      <c r="BY336" s="2">
        <v>11.719570554733</v>
      </c>
      <c r="BZ336" s="2">
        <v>11.719570554733</v>
      </c>
      <c r="CA336" s="2">
        <v>11.719570554733</v>
      </c>
      <c r="CB336" s="2">
        <v>110475.581649913</v>
      </c>
      <c r="CC336" s="2">
        <v>155.00264993806701</v>
      </c>
      <c r="CD336" s="2">
        <v>201350.23437743701</v>
      </c>
      <c r="CE336" s="2">
        <v>744265.04460597795</v>
      </c>
      <c r="CG336" s="2">
        <f t="shared" si="43"/>
        <v>115890.1336487615</v>
      </c>
      <c r="CH336" s="2">
        <f t="shared" si="44"/>
        <v>1056245.8632832661</v>
      </c>
      <c r="CI336" s="2">
        <f t="shared" si="45"/>
        <v>90272.31307976559</v>
      </c>
      <c r="CJ336" s="2">
        <f t="shared" si="46"/>
        <v>11.802279300254188</v>
      </c>
      <c r="CK336" s="2">
        <f t="shared" si="47"/>
        <v>1.6559194952550375E-2</v>
      </c>
      <c r="CL336" s="2">
        <f t="shared" si="48"/>
        <v>11.192486599700487</v>
      </c>
      <c r="CM336" s="2">
        <f t="shared" si="49"/>
        <v>9.9040551399860952</v>
      </c>
      <c r="CN336" s="2">
        <f t="shared" si="50"/>
        <v>90259.065723803549</v>
      </c>
    </row>
    <row r="337" spans="1:92" x14ac:dyDescent="0.45">
      <c r="A337" s="2">
        <v>878</v>
      </c>
      <c r="B337" s="2" t="s">
        <v>150</v>
      </c>
      <c r="C337" s="2">
        <v>2</v>
      </c>
      <c r="D337" s="2">
        <v>2049</v>
      </c>
      <c r="E337" s="2">
        <v>2047</v>
      </c>
      <c r="F337" s="2">
        <v>0.149746109116182</v>
      </c>
      <c r="G337" s="2">
        <v>2.1010165527719701E-4</v>
      </c>
      <c r="H337" s="2">
        <v>0.21210276321430499</v>
      </c>
      <c r="I337" s="2">
        <v>0.63794102601423397</v>
      </c>
      <c r="J337" s="2">
        <v>150.565652909188</v>
      </c>
      <c r="K337" s="2">
        <v>150.565652909188</v>
      </c>
      <c r="L337" s="2">
        <v>117.012130956004</v>
      </c>
      <c r="M337" s="2">
        <v>95.211556213087704</v>
      </c>
      <c r="N337" s="2">
        <v>9457.0842949504204</v>
      </c>
      <c r="O337" s="2">
        <v>13.268785921666</v>
      </c>
      <c r="P337" s="2">
        <v>17236.261044549199</v>
      </c>
      <c r="Q337" s="2">
        <v>63711.5973821074</v>
      </c>
      <c r="R337" s="2">
        <v>9508841.8650108594</v>
      </c>
      <c r="S337" s="2">
        <v>9508841.8650108594</v>
      </c>
      <c r="T337" s="2">
        <v>1</v>
      </c>
      <c r="U337" s="2">
        <v>7.1999999999999995E-2</v>
      </c>
      <c r="V337" s="2">
        <v>70731.364202524201</v>
      </c>
      <c r="W337" s="2">
        <v>7.1999999999999995E-2</v>
      </c>
      <c r="X337" s="2">
        <v>8.6964204222520003</v>
      </c>
      <c r="Y337" s="2">
        <v>8.6964204222520003</v>
      </c>
      <c r="Z337" s="2">
        <v>2.5027675766497501</v>
      </c>
      <c r="AA337" s="2">
        <v>1.67589177705738</v>
      </c>
      <c r="AB337" s="2">
        <v>11.7214749503091</v>
      </c>
      <c r="AC337" s="2">
        <v>11.7214749503091</v>
      </c>
      <c r="AD337" s="2">
        <v>11.7214749503091</v>
      </c>
      <c r="AE337" s="2">
        <v>11.7214749503091</v>
      </c>
      <c r="AF337" s="2">
        <v>110672.096939585</v>
      </c>
      <c r="AG337" s="2">
        <v>155.27855106688401</v>
      </c>
      <c r="AH337" s="2">
        <v>201708.393889217</v>
      </c>
      <c r="AI337" s="2">
        <v>745588.88709106797</v>
      </c>
      <c r="AJ337" s="2">
        <v>130.14775753662701</v>
      </c>
      <c r="AK337" s="2">
        <v>130.14775753662701</v>
      </c>
      <c r="AL337" s="2">
        <v>102.787888429045</v>
      </c>
      <c r="AM337" s="2">
        <v>81.814189485721201</v>
      </c>
      <c r="AN337" s="2">
        <v>138.84417795887899</v>
      </c>
      <c r="AO337" s="2">
        <v>138.84417795887899</v>
      </c>
      <c r="AP337" s="2">
        <v>105.290656005695</v>
      </c>
      <c r="AQ337" s="2">
        <v>83.490081262778503</v>
      </c>
      <c r="AR337" s="2">
        <v>1423912.07148644</v>
      </c>
      <c r="AS337" s="2">
        <v>1997.82341560789</v>
      </c>
      <c r="AT337" s="2">
        <v>2016851.6345366701</v>
      </c>
      <c r="AU337" s="2">
        <v>6066080.33557213</v>
      </c>
      <c r="AV337" s="2">
        <v>1.0670437543845399</v>
      </c>
      <c r="AW337" s="2">
        <v>1.0670437543845399</v>
      </c>
      <c r="AX337" s="2">
        <v>1.0245640833169201</v>
      </c>
      <c r="AY337" s="2">
        <v>1.02069852839734</v>
      </c>
      <c r="AZ337" s="2">
        <v>1.0670437543845399</v>
      </c>
      <c r="BA337" s="2">
        <v>1.0670437543845399</v>
      </c>
      <c r="BB337" s="2">
        <v>1.0245640833169201</v>
      </c>
      <c r="BC337" s="2">
        <v>1.02069852839734</v>
      </c>
      <c r="BD337" s="2">
        <v>1.0479334897832899</v>
      </c>
      <c r="BE337" s="2">
        <v>1.0479334897832899</v>
      </c>
      <c r="BF337" s="2">
        <v>1.05809791146526</v>
      </c>
      <c r="BG337" s="2">
        <v>1.0253768210280201</v>
      </c>
      <c r="BH337" s="2">
        <v>0.27568398799999999</v>
      </c>
      <c r="BI337" s="2">
        <v>0.27568398799999999</v>
      </c>
      <c r="BJ337" s="2">
        <v>0.27386289199999903</v>
      </c>
      <c r="BK337" s="2">
        <v>0.60498158099999999</v>
      </c>
      <c r="BL337" s="2">
        <v>0.27568398799999999</v>
      </c>
      <c r="BM337" s="2">
        <v>0.27568398799999999</v>
      </c>
      <c r="BN337" s="2">
        <v>0.27386289199999903</v>
      </c>
      <c r="BO337" s="2">
        <v>0.60498158099999999</v>
      </c>
      <c r="BP337" s="2">
        <v>0.145164612</v>
      </c>
      <c r="BQ337" s="2">
        <v>0.145164612</v>
      </c>
      <c r="BR337" s="2">
        <v>0.152841594</v>
      </c>
      <c r="BS337" s="2">
        <v>0.14127632900000001</v>
      </c>
      <c r="BT337" s="2">
        <v>1</v>
      </c>
      <c r="BU337" s="2">
        <v>1</v>
      </c>
      <c r="BV337" s="2">
        <v>1</v>
      </c>
      <c r="BW337" s="2">
        <v>1</v>
      </c>
      <c r="BX337" s="2">
        <v>11.7214749503091</v>
      </c>
      <c r="BY337" s="2">
        <v>11.7214749503091</v>
      </c>
      <c r="BZ337" s="2">
        <v>11.7214749503091</v>
      </c>
      <c r="CA337" s="2">
        <v>11.7214749503091</v>
      </c>
      <c r="CB337" s="2">
        <v>110672.096939585</v>
      </c>
      <c r="CC337" s="2">
        <v>155.27855106688401</v>
      </c>
      <c r="CD337" s="2">
        <v>201708.393889217</v>
      </c>
      <c r="CE337" s="2">
        <v>745588.88709106797</v>
      </c>
      <c r="CG337" s="2">
        <f t="shared" si="43"/>
        <v>116964.84521494043</v>
      </c>
      <c r="CH337" s="2">
        <f t="shared" si="44"/>
        <v>1058124.6564709367</v>
      </c>
      <c r="CI337" s="2">
        <f t="shared" si="45"/>
        <v>90418.211507528686</v>
      </c>
      <c r="CJ337" s="2">
        <f t="shared" si="46"/>
        <v>11.821355368688025</v>
      </c>
      <c r="CK337" s="2">
        <f t="shared" si="47"/>
        <v>1.6585982402082498E-2</v>
      </c>
      <c r="CL337" s="2">
        <f t="shared" si="48"/>
        <v>11.210576289137691</v>
      </c>
      <c r="CM337" s="2">
        <f t="shared" si="49"/>
        <v>9.9200618734305017</v>
      </c>
      <c r="CN337" s="2">
        <f t="shared" si="50"/>
        <v>90404.942721607018</v>
      </c>
    </row>
    <row r="338" spans="1:92" x14ac:dyDescent="0.45">
      <c r="A338" s="2">
        <v>900</v>
      </c>
      <c r="B338" s="2" t="s">
        <v>150</v>
      </c>
      <c r="C338" s="2">
        <v>2</v>
      </c>
      <c r="D338" s="2">
        <v>2050</v>
      </c>
      <c r="E338" s="2">
        <v>2048</v>
      </c>
      <c r="F338" s="2">
        <v>0.14974683991819701</v>
      </c>
      <c r="G338" s="2">
        <v>2.1010301093114399E-4</v>
      </c>
      <c r="H338" s="2">
        <v>0.21210310442701899</v>
      </c>
      <c r="I338" s="2">
        <v>0.63793995264385095</v>
      </c>
      <c r="J338" s="2">
        <v>150.595634462454</v>
      </c>
      <c r="K338" s="2">
        <v>150.595634462454</v>
      </c>
      <c r="L338" s="2">
        <v>117.035061320229</v>
      </c>
      <c r="M338" s="2">
        <v>95.229905445939494</v>
      </c>
      <c r="N338" s="2">
        <v>9472.3720839379293</v>
      </c>
      <c r="O338" s="2">
        <v>13.2902563859287</v>
      </c>
      <c r="P338" s="2">
        <v>17264.122282390799</v>
      </c>
      <c r="Q338" s="2">
        <v>63814.579834934302</v>
      </c>
      <c r="R338" s="2">
        <v>9526063.3521503899</v>
      </c>
      <c r="S338" s="2">
        <v>9526063.3521503899</v>
      </c>
      <c r="T338" s="2">
        <v>1</v>
      </c>
      <c r="U338" s="2">
        <v>7.1999999999999995E-2</v>
      </c>
      <c r="V338" s="2">
        <v>71773.245247163999</v>
      </c>
      <c r="W338" s="2">
        <v>7.1999999999999995E-2</v>
      </c>
      <c r="X338" s="2">
        <v>8.7255942899846897</v>
      </c>
      <c r="Y338" s="2">
        <v>8.7255942899846897</v>
      </c>
      <c r="Z338" s="2">
        <v>2.5248902553419699</v>
      </c>
      <c r="AA338" s="2">
        <v>1.6934333243759001</v>
      </c>
      <c r="AB338" s="2">
        <v>11.7222826358423</v>
      </c>
      <c r="AC338" s="2">
        <v>11.7222826358423</v>
      </c>
      <c r="AD338" s="2">
        <v>11.7222826358423</v>
      </c>
      <c r="AE338" s="2">
        <v>11.7222826358423</v>
      </c>
      <c r="AF338" s="2">
        <v>110858.61501639499</v>
      </c>
      <c r="AG338" s="2">
        <v>155.54045880825601</v>
      </c>
      <c r="AH338" s="2">
        <v>202048.323549366</v>
      </c>
      <c r="AI338" s="2">
        <v>746845.35169405898</v>
      </c>
      <c r="AJ338" s="2">
        <v>130.14775753662701</v>
      </c>
      <c r="AK338" s="2">
        <v>130.14775753662701</v>
      </c>
      <c r="AL338" s="2">
        <v>102.787888429045</v>
      </c>
      <c r="AM338" s="2">
        <v>81.814189485721201</v>
      </c>
      <c r="AN338" s="2">
        <v>138.87335182661101</v>
      </c>
      <c r="AO338" s="2">
        <v>138.87335182661101</v>
      </c>
      <c r="AP338" s="2">
        <v>105.312778684387</v>
      </c>
      <c r="AQ338" s="2">
        <v>83.507622810097104</v>
      </c>
      <c r="AR338" s="2">
        <v>1426497.8838450699</v>
      </c>
      <c r="AS338" s="2">
        <v>2001.45459260762</v>
      </c>
      <c r="AT338" s="2">
        <v>2020507.60995955</v>
      </c>
      <c r="AU338" s="2">
        <v>6077056.4037531503</v>
      </c>
      <c r="AV338" s="2">
        <v>1.0672679943407799</v>
      </c>
      <c r="AW338" s="2">
        <v>1.0672679943407799</v>
      </c>
      <c r="AX338" s="2">
        <v>1.02477938123215</v>
      </c>
      <c r="AY338" s="2">
        <v>1.0209130077936801</v>
      </c>
      <c r="AZ338" s="2">
        <v>1.0672679943407799</v>
      </c>
      <c r="BA338" s="2">
        <v>1.0672679943407799</v>
      </c>
      <c r="BB338" s="2">
        <v>1.02477938123215</v>
      </c>
      <c r="BC338" s="2">
        <v>1.0209130077936801</v>
      </c>
      <c r="BD338" s="2">
        <v>1.0481537137046899</v>
      </c>
      <c r="BE338" s="2">
        <v>1.0481537137046899</v>
      </c>
      <c r="BF338" s="2">
        <v>1.0583202560488301</v>
      </c>
      <c r="BG338" s="2">
        <v>1.0255922834740601</v>
      </c>
      <c r="BH338" s="2">
        <v>0.27568398799999999</v>
      </c>
      <c r="BI338" s="2">
        <v>0.27568398799999999</v>
      </c>
      <c r="BJ338" s="2">
        <v>0.27386289199999903</v>
      </c>
      <c r="BK338" s="2">
        <v>0.60498158099999999</v>
      </c>
      <c r="BL338" s="2">
        <v>0.27568398799999999</v>
      </c>
      <c r="BM338" s="2">
        <v>0.27568398799999999</v>
      </c>
      <c r="BN338" s="2">
        <v>0.27386289199999903</v>
      </c>
      <c r="BO338" s="2">
        <v>0.60498158099999999</v>
      </c>
      <c r="BP338" s="2">
        <v>0.145164612</v>
      </c>
      <c r="BQ338" s="2">
        <v>0.145164612</v>
      </c>
      <c r="BR338" s="2">
        <v>0.152841594</v>
      </c>
      <c r="BS338" s="2">
        <v>0.14127632900000001</v>
      </c>
      <c r="BT338" s="2">
        <v>1</v>
      </c>
      <c r="BU338" s="2">
        <v>1</v>
      </c>
      <c r="BV338" s="2">
        <v>1</v>
      </c>
      <c r="BW338" s="2">
        <v>1</v>
      </c>
      <c r="BX338" s="2">
        <v>11.7222826358423</v>
      </c>
      <c r="BY338" s="2">
        <v>11.7222826358423</v>
      </c>
      <c r="BZ338" s="2">
        <v>11.7222826358423</v>
      </c>
      <c r="CA338" s="2">
        <v>11.7222826358423</v>
      </c>
      <c r="CB338" s="2">
        <v>110858.61501639499</v>
      </c>
      <c r="CC338" s="2">
        <v>155.54045880825601</v>
      </c>
      <c r="CD338" s="2">
        <v>202048.323549366</v>
      </c>
      <c r="CE338" s="2">
        <v>746845.35169405898</v>
      </c>
      <c r="CG338" s="2">
        <f t="shared" si="43"/>
        <v>118043.05488217252</v>
      </c>
      <c r="CH338" s="2">
        <f t="shared" si="44"/>
        <v>1059907.8307186281</v>
      </c>
      <c r="CI338" s="2">
        <f t="shared" si="45"/>
        <v>90564.364457648961</v>
      </c>
      <c r="CJ338" s="2">
        <f t="shared" si="46"/>
        <v>11.840465104922412</v>
      </c>
      <c r="CK338" s="2">
        <f t="shared" si="47"/>
        <v>1.6612820482410876E-2</v>
      </c>
      <c r="CL338" s="2">
        <f t="shared" si="48"/>
        <v>11.22869741944117</v>
      </c>
      <c r="CM338" s="2">
        <f t="shared" si="49"/>
        <v>9.9360965099158118</v>
      </c>
      <c r="CN338" s="2">
        <f t="shared" si="50"/>
        <v>90551.074201263022</v>
      </c>
    </row>
    <row r="339" spans="1:92" x14ac:dyDescent="0.45">
      <c r="A339" s="2">
        <v>922</v>
      </c>
      <c r="B339" s="2" t="s">
        <v>150</v>
      </c>
      <c r="C339" s="2">
        <v>2</v>
      </c>
      <c r="D339" s="2">
        <v>2051</v>
      </c>
      <c r="E339" s="2">
        <v>2049</v>
      </c>
      <c r="F339" s="2">
        <v>0.14974802525609199</v>
      </c>
      <c r="G339" s="2">
        <v>2.1010504438553399E-4</v>
      </c>
      <c r="H339" s="2">
        <v>0.212103656718204</v>
      </c>
      <c r="I339" s="2">
        <v>0.63793821298131703</v>
      </c>
      <c r="J339" s="2">
        <v>150.62457939107901</v>
      </c>
      <c r="K339" s="2">
        <v>150.62457939107901</v>
      </c>
      <c r="L339" s="2">
        <v>117.056951939489</v>
      </c>
      <c r="M339" s="2">
        <v>95.247213505082598</v>
      </c>
      <c r="N339" s="2">
        <v>9487.6867539361301</v>
      </c>
      <c r="O339" s="2">
        <v>13.311767171171301</v>
      </c>
      <c r="P339" s="2">
        <v>17292.031794141501</v>
      </c>
      <c r="Q339" s="2">
        <v>63917.741227540399</v>
      </c>
      <c r="R339" s="2">
        <v>9543223.1861621607</v>
      </c>
      <c r="S339" s="2">
        <v>9543223.1861621607</v>
      </c>
      <c r="T339" s="2">
        <v>1</v>
      </c>
      <c r="U339" s="2">
        <v>7.1999999999999995E-2</v>
      </c>
      <c r="V339" s="2">
        <v>72830.4733181677</v>
      </c>
      <c r="W339" s="2">
        <v>7.1999999999999995E-2</v>
      </c>
      <c r="X339" s="2">
        <v>8.75477861743963</v>
      </c>
      <c r="Y339" s="2">
        <v>8.75477861743963</v>
      </c>
      <c r="Z339" s="2">
        <v>2.5470202734313001</v>
      </c>
      <c r="AA339" s="2">
        <v>1.71098078234919</v>
      </c>
      <c r="AB339" s="2">
        <v>11.722043237012199</v>
      </c>
      <c r="AC339" s="2">
        <v>11.722043237012199</v>
      </c>
      <c r="AD339" s="2">
        <v>11.722043237012199</v>
      </c>
      <c r="AE339" s="2">
        <v>11.722043237012199</v>
      </c>
      <c r="AF339" s="2">
        <v>111035.55512498799</v>
      </c>
      <c r="AG339" s="2">
        <v>155.78895998683399</v>
      </c>
      <c r="AH339" s="2">
        <v>202370.78784325099</v>
      </c>
      <c r="AI339" s="2">
        <v>748037.26397686906</v>
      </c>
      <c r="AJ339" s="2">
        <v>130.14775753662701</v>
      </c>
      <c r="AK339" s="2">
        <v>130.14775753662701</v>
      </c>
      <c r="AL339" s="2">
        <v>102.787888429045</v>
      </c>
      <c r="AM339" s="2">
        <v>81.814189485721201</v>
      </c>
      <c r="AN339" s="2">
        <v>138.90253615406601</v>
      </c>
      <c r="AO339" s="2">
        <v>138.90253615406601</v>
      </c>
      <c r="AP339" s="2">
        <v>105.334908702476</v>
      </c>
      <c r="AQ339" s="2">
        <v>83.525170268070397</v>
      </c>
      <c r="AR339" s="2">
        <v>1429078.8267059401</v>
      </c>
      <c r="AS339" s="2">
        <v>2005.07933110966</v>
      </c>
      <c r="AT339" s="2">
        <v>2024152.5346629401</v>
      </c>
      <c r="AU339" s="2">
        <v>6087986.7454621596</v>
      </c>
      <c r="AV339" s="2">
        <v>1.06749231317121</v>
      </c>
      <c r="AW339" s="2">
        <v>1.06749231317121</v>
      </c>
      <c r="AX339" s="2">
        <v>1.02499474937673</v>
      </c>
      <c r="AY339" s="2">
        <v>1.0211275582149999</v>
      </c>
      <c r="AZ339" s="2">
        <v>1.06749231317121</v>
      </c>
      <c r="BA339" s="2">
        <v>1.06749231317121</v>
      </c>
      <c r="BB339" s="2">
        <v>1.02499474937673</v>
      </c>
      <c r="BC339" s="2">
        <v>1.0211275582149999</v>
      </c>
      <c r="BD339" s="2">
        <v>1.0483740150876699</v>
      </c>
      <c r="BE339" s="2">
        <v>1.0483740150876699</v>
      </c>
      <c r="BF339" s="2">
        <v>1.05854267316035</v>
      </c>
      <c r="BG339" s="2">
        <v>1.02580781727061</v>
      </c>
      <c r="BH339" s="2">
        <v>0.27568398799999999</v>
      </c>
      <c r="BI339" s="2">
        <v>0.27568398799999999</v>
      </c>
      <c r="BJ339" s="2">
        <v>0.27386289199999903</v>
      </c>
      <c r="BK339" s="2">
        <v>0.60498158099999999</v>
      </c>
      <c r="BL339" s="2">
        <v>0.27568398799999999</v>
      </c>
      <c r="BM339" s="2">
        <v>0.27568398799999999</v>
      </c>
      <c r="BN339" s="2">
        <v>0.27386289199999903</v>
      </c>
      <c r="BO339" s="2">
        <v>0.60498158099999999</v>
      </c>
      <c r="BP339" s="2">
        <v>0.145164612</v>
      </c>
      <c r="BQ339" s="2">
        <v>0.145164612</v>
      </c>
      <c r="BR339" s="2">
        <v>0.152841594</v>
      </c>
      <c r="BS339" s="2">
        <v>0.14127632900000001</v>
      </c>
      <c r="BT339" s="2">
        <v>1</v>
      </c>
      <c r="BU339" s="2">
        <v>1</v>
      </c>
      <c r="BV339" s="2">
        <v>1</v>
      </c>
      <c r="BW339" s="2">
        <v>1</v>
      </c>
      <c r="BX339" s="2">
        <v>11.722043237012199</v>
      </c>
      <c r="BY339" s="2">
        <v>11.722043237012199</v>
      </c>
      <c r="BZ339" s="2">
        <v>11.722043237012199</v>
      </c>
      <c r="CA339" s="2">
        <v>11.722043237012199</v>
      </c>
      <c r="CB339" s="2">
        <v>111035.55512498799</v>
      </c>
      <c r="CC339" s="2">
        <v>155.78895998683399</v>
      </c>
      <c r="CD339" s="2">
        <v>202370.78784325099</v>
      </c>
      <c r="CE339" s="2">
        <v>748037.26397686906</v>
      </c>
      <c r="CG339" s="2">
        <f t="shared" si="43"/>
        <v>119124.76590523547</v>
      </c>
      <c r="CH339" s="2">
        <f t="shared" si="44"/>
        <v>1061599.3959050949</v>
      </c>
      <c r="CI339" s="2">
        <f t="shared" si="45"/>
        <v>90710.771542789211</v>
      </c>
      <c r="CJ339" s="2">
        <f t="shared" si="46"/>
        <v>11.859608442420162</v>
      </c>
      <c r="CK339" s="2">
        <f t="shared" si="47"/>
        <v>1.6639708963964127E-2</v>
      </c>
      <c r="CL339" s="2">
        <f t="shared" si="48"/>
        <v>11.246849947409107</v>
      </c>
      <c r="CM339" s="2">
        <f t="shared" si="49"/>
        <v>9.9521590077914208</v>
      </c>
      <c r="CN339" s="2">
        <f t="shared" si="50"/>
        <v>90697.45977561803</v>
      </c>
    </row>
    <row r="340" spans="1:92" x14ac:dyDescent="0.45">
      <c r="A340" s="2">
        <v>150</v>
      </c>
      <c r="B340" s="2" t="s">
        <v>151</v>
      </c>
      <c r="C340" s="2">
        <v>1</v>
      </c>
      <c r="D340" s="2">
        <v>2010</v>
      </c>
      <c r="E340" s="2">
        <v>2008</v>
      </c>
      <c r="F340" s="2">
        <v>0.26595951000000001</v>
      </c>
      <c r="G340" s="2">
        <v>3.3414320000000001E-3</v>
      </c>
      <c r="H340" s="2">
        <v>0.20767936300000001</v>
      </c>
      <c r="I340" s="2">
        <v>0.52301969500000001</v>
      </c>
      <c r="J340" s="2">
        <v>456.069961699999</v>
      </c>
      <c r="K340" s="2">
        <v>353.58384280000001</v>
      </c>
      <c r="L340" s="2">
        <v>201.03001689999999</v>
      </c>
      <c r="M340" s="2">
        <v>162.70740959999901</v>
      </c>
      <c r="N340" s="2">
        <v>155703.40900000001</v>
      </c>
      <c r="O340" s="2">
        <v>2523.2154999999998</v>
      </c>
      <c r="P340" s="2">
        <v>275833.17550000001</v>
      </c>
      <c r="Q340" s="2">
        <v>858271.67050000001</v>
      </c>
      <c r="R340" s="2">
        <v>3847.1762220000001</v>
      </c>
      <c r="S340" s="2">
        <v>267001724.09999999</v>
      </c>
      <c r="T340" s="2">
        <v>69402</v>
      </c>
      <c r="U340" s="2">
        <v>27.698</v>
      </c>
      <c r="V340" s="2">
        <v>26631.45419</v>
      </c>
      <c r="W340" s="2">
        <v>3.9909500000000003E-4</v>
      </c>
      <c r="X340" s="2">
        <v>86.69772648</v>
      </c>
      <c r="Y340" s="2">
        <v>86.69772648</v>
      </c>
      <c r="Z340" s="2">
        <v>32.15897125</v>
      </c>
      <c r="AA340" s="2">
        <v>32.013514180000001</v>
      </c>
      <c r="AB340" s="2">
        <v>102.48611889999999</v>
      </c>
      <c r="AC340" s="2">
        <v>0</v>
      </c>
      <c r="AD340" s="2">
        <v>0</v>
      </c>
      <c r="AE340" s="2">
        <v>0</v>
      </c>
      <c r="AF340" s="2">
        <v>15957438.09</v>
      </c>
      <c r="AG340" s="2">
        <v>0</v>
      </c>
      <c r="AH340" s="2">
        <v>0</v>
      </c>
      <c r="AI340" s="2">
        <v>0</v>
      </c>
      <c r="AJ340" s="2">
        <v>266.88611630000003</v>
      </c>
      <c r="AK340" s="2">
        <v>266.88611630000003</v>
      </c>
      <c r="AL340" s="2">
        <v>168.8710456</v>
      </c>
      <c r="AM340" s="2">
        <v>130.6938954</v>
      </c>
      <c r="AN340" s="2">
        <v>353.58384280000001</v>
      </c>
      <c r="AO340" s="2">
        <v>353.58384280000001</v>
      </c>
      <c r="AP340" s="2">
        <v>201.03001689999999</v>
      </c>
      <c r="AQ340" s="2">
        <v>162.70740959999901</v>
      </c>
      <c r="AR340" s="2">
        <v>71011647.780000001</v>
      </c>
      <c r="AS340" s="2">
        <v>892168.23259999999</v>
      </c>
      <c r="AT340" s="2">
        <v>55450747.920000002</v>
      </c>
      <c r="AU340" s="2">
        <v>139647160.19999999</v>
      </c>
      <c r="AV340" s="2">
        <v>1.084725731</v>
      </c>
      <c r="AW340" s="2">
        <v>1.084725731</v>
      </c>
      <c r="AX340" s="2">
        <v>1.0348524649999999</v>
      </c>
      <c r="AY340" s="2">
        <v>1.026655517</v>
      </c>
      <c r="AZ340" s="2">
        <v>1.084725731</v>
      </c>
      <c r="BA340" s="2">
        <v>1.084725731</v>
      </c>
      <c r="BB340" s="2">
        <v>1.0348524649999999</v>
      </c>
      <c r="BC340" s="2">
        <v>1.026655517</v>
      </c>
      <c r="BD340" s="2">
        <v>1.0418025550000001</v>
      </c>
      <c r="BE340" s="2">
        <v>1.0418025550000001</v>
      </c>
      <c r="BF340" s="2">
        <v>1.0519227659999999</v>
      </c>
      <c r="BG340" s="2">
        <v>1.0194016829999999</v>
      </c>
      <c r="BH340" s="2">
        <v>0.25986797699999897</v>
      </c>
      <c r="BI340" s="2">
        <v>0.25986797699999897</v>
      </c>
      <c r="BJ340" s="2">
        <v>0.29128412999999997</v>
      </c>
      <c r="BK340" s="2">
        <v>0.39184975799999999</v>
      </c>
      <c r="BL340" s="2">
        <v>0.25986797699999897</v>
      </c>
      <c r="BM340" s="2">
        <v>0.25986797699999897</v>
      </c>
      <c r="BN340" s="2">
        <v>0.29128412999999997</v>
      </c>
      <c r="BO340" s="2">
        <v>0.39184975799999999</v>
      </c>
      <c r="BP340" s="2">
        <v>0.145164612</v>
      </c>
      <c r="BQ340" s="2">
        <v>0.145164612</v>
      </c>
      <c r="BR340" s="2">
        <v>0.152841594</v>
      </c>
      <c r="BS340" s="2">
        <v>0.14127632900000001</v>
      </c>
      <c r="BT340" s="2">
        <v>1</v>
      </c>
      <c r="BU340" s="2">
        <v>1</v>
      </c>
      <c r="BV340" s="2">
        <v>1</v>
      </c>
      <c r="BW340" s="2">
        <v>1</v>
      </c>
      <c r="BX340" s="2">
        <v>102.0409693</v>
      </c>
      <c r="BY340" s="2">
        <v>0</v>
      </c>
      <c r="BZ340" s="2">
        <v>0</v>
      </c>
      <c r="CA340" s="2">
        <v>0</v>
      </c>
      <c r="CB340" s="2">
        <v>15888126.779999999</v>
      </c>
      <c r="CC340" s="2">
        <v>0</v>
      </c>
      <c r="CD340" s="2">
        <v>0</v>
      </c>
      <c r="CE340" s="2">
        <v>0</v>
      </c>
      <c r="CG340" s="2">
        <f t="shared" si="43"/>
        <v>4067096.4594950797</v>
      </c>
      <c r="CH340" s="2">
        <f t="shared" si="44"/>
        <v>15888126.779999999</v>
      </c>
      <c r="CI340" s="2">
        <f t="shared" si="45"/>
        <v>1292331.4705000001</v>
      </c>
      <c r="CJ340" s="2">
        <f t="shared" si="46"/>
        <v>194.62926125000001</v>
      </c>
      <c r="CK340" s="2">
        <f t="shared" si="47"/>
        <v>3.1540193749999998</v>
      </c>
      <c r="CL340" s="2">
        <f t="shared" si="48"/>
        <v>179.40369138211383</v>
      </c>
      <c r="CM340" s="2">
        <f t="shared" si="49"/>
        <v>133.63513748540288</v>
      </c>
      <c r="CN340" s="2">
        <f t="shared" si="50"/>
        <v>1289808.2549999999</v>
      </c>
    </row>
    <row r="341" spans="1:92" x14ac:dyDescent="0.45">
      <c r="A341" s="2">
        <v>151</v>
      </c>
      <c r="B341" s="2" t="s">
        <v>151</v>
      </c>
      <c r="C341" s="2">
        <v>1</v>
      </c>
      <c r="D341" s="2">
        <v>2011</v>
      </c>
      <c r="E341" s="2">
        <v>2009</v>
      </c>
      <c r="F341" s="2">
        <v>0.37396837700000002</v>
      </c>
      <c r="G341" s="2">
        <v>1.546581E-3</v>
      </c>
      <c r="H341" s="2">
        <v>0.208804613</v>
      </c>
      <c r="I341" s="2">
        <v>0.41568042899999902</v>
      </c>
      <c r="J341" s="2">
        <v>160.2290208</v>
      </c>
      <c r="K341" s="2">
        <v>64.820201960000006</v>
      </c>
      <c r="L341" s="2">
        <v>53.700944550000003</v>
      </c>
      <c r="M341" s="2">
        <v>34.296470509999999</v>
      </c>
      <c r="N341" s="2">
        <v>159804.44899999999</v>
      </c>
      <c r="O341" s="2">
        <v>1633.644</v>
      </c>
      <c r="P341" s="2">
        <v>266227.755</v>
      </c>
      <c r="Q341" s="2">
        <v>829860.92299999995</v>
      </c>
      <c r="R341" s="2">
        <v>977.82391389999998</v>
      </c>
      <c r="S341" s="2">
        <v>68469186.099999994</v>
      </c>
      <c r="T341" s="2">
        <v>70022</v>
      </c>
      <c r="U341" s="2">
        <v>3.7839999999999998</v>
      </c>
      <c r="V341" s="2">
        <v>25976.399140000001</v>
      </c>
      <c r="W341" s="20">
        <v>5.3999999999999998E-5</v>
      </c>
      <c r="X341" s="2">
        <v>-33.131125279999999</v>
      </c>
      <c r="Y341" s="2">
        <v>-33.131125279999999</v>
      </c>
      <c r="Z341" s="2">
        <v>-8.9276177719999996</v>
      </c>
      <c r="AA341" s="2">
        <v>-2.18229817599999</v>
      </c>
      <c r="AB341" s="2">
        <v>95.408818830000001</v>
      </c>
      <c r="AC341" s="2">
        <v>0</v>
      </c>
      <c r="AD341" s="2">
        <v>0</v>
      </c>
      <c r="AE341" s="2">
        <v>0</v>
      </c>
      <c r="AF341" s="2">
        <v>15246753.720000001</v>
      </c>
      <c r="AG341" s="2">
        <v>0</v>
      </c>
      <c r="AH341" s="2">
        <v>0</v>
      </c>
      <c r="AI341" s="2">
        <v>0</v>
      </c>
      <c r="AJ341" s="2">
        <v>97.951327230000004</v>
      </c>
      <c r="AK341" s="2">
        <v>97.951327230000004</v>
      </c>
      <c r="AL341" s="2">
        <v>62.628562330000001</v>
      </c>
      <c r="AM341" s="2">
        <v>36.478768690000003</v>
      </c>
      <c r="AN341" s="2">
        <v>64.820201960000006</v>
      </c>
      <c r="AO341" s="2">
        <v>64.820201960000006</v>
      </c>
      <c r="AP341" s="2">
        <v>53.700944550000003</v>
      </c>
      <c r="AQ341" s="2">
        <v>34.296470509999999</v>
      </c>
      <c r="AR341" s="2">
        <v>25605310.379999999</v>
      </c>
      <c r="AS341" s="2">
        <v>105893.13400000001</v>
      </c>
      <c r="AT341" s="2">
        <v>14296681.91</v>
      </c>
      <c r="AU341" s="2">
        <v>28461300.670000002</v>
      </c>
      <c r="AV341" s="2">
        <v>1.084725731</v>
      </c>
      <c r="AW341" s="2">
        <v>1.084725731</v>
      </c>
      <c r="AX341" s="2">
        <v>1.0348524649999999</v>
      </c>
      <c r="AY341" s="2">
        <v>1.026655517</v>
      </c>
      <c r="AZ341" s="2">
        <v>1.084725731</v>
      </c>
      <c r="BA341" s="2">
        <v>1.084725731</v>
      </c>
      <c r="BB341" s="2">
        <v>1.0348524649999999</v>
      </c>
      <c r="BC341" s="2">
        <v>1.026655517</v>
      </c>
      <c r="BD341" s="2">
        <v>1.0418025550000001</v>
      </c>
      <c r="BE341" s="2">
        <v>1.0418025550000001</v>
      </c>
      <c r="BF341" s="2">
        <v>1.0519227659999999</v>
      </c>
      <c r="BG341" s="2">
        <v>1.0194016829999999</v>
      </c>
      <c r="BH341" s="2">
        <v>0.25986797699999897</v>
      </c>
      <c r="BI341" s="2">
        <v>0.25986797699999897</v>
      </c>
      <c r="BJ341" s="2">
        <v>0.29128412999999997</v>
      </c>
      <c r="BK341" s="2">
        <v>0.39184975799999999</v>
      </c>
      <c r="BL341" s="2">
        <v>0.25986797699999897</v>
      </c>
      <c r="BM341" s="2">
        <v>0.25986797699999897</v>
      </c>
      <c r="BN341" s="2">
        <v>0.29128412999999997</v>
      </c>
      <c r="BO341" s="2">
        <v>0.39184975799999999</v>
      </c>
      <c r="BP341" s="2">
        <v>0.145164612</v>
      </c>
      <c r="BQ341" s="2">
        <v>0.145164612</v>
      </c>
      <c r="BR341" s="2">
        <v>0.152841594</v>
      </c>
      <c r="BS341" s="2">
        <v>0.14127632900000001</v>
      </c>
      <c r="BT341" s="2">
        <v>1</v>
      </c>
      <c r="BU341" s="2">
        <v>1</v>
      </c>
      <c r="BV341" s="2">
        <v>1</v>
      </c>
      <c r="BW341" s="2">
        <v>1</v>
      </c>
      <c r="BX341" s="2">
        <v>103.0185638</v>
      </c>
      <c r="BY341" s="2">
        <v>0</v>
      </c>
      <c r="BZ341" s="2">
        <v>0</v>
      </c>
      <c r="CA341" s="2">
        <v>0</v>
      </c>
      <c r="CB341" s="2">
        <v>16462824.82</v>
      </c>
      <c r="CC341" s="2">
        <v>0</v>
      </c>
      <c r="CD341" s="2">
        <v>0</v>
      </c>
      <c r="CE341" s="2">
        <v>0</v>
      </c>
      <c r="CG341" s="2">
        <f t="shared" si="43"/>
        <v>1357125.9686942031</v>
      </c>
      <c r="CH341" s="2">
        <f t="shared" si="44"/>
        <v>16462824.82</v>
      </c>
      <c r="CI341" s="2">
        <f t="shared" si="45"/>
        <v>1257526.7709999999</v>
      </c>
      <c r="CJ341" s="2">
        <f t="shared" si="46"/>
        <v>199.75556125</v>
      </c>
      <c r="CK341" s="2">
        <f t="shared" si="47"/>
        <v>2.042055</v>
      </c>
      <c r="CL341" s="2">
        <f t="shared" si="48"/>
        <v>173.15626341463414</v>
      </c>
      <c r="CM341" s="2">
        <f t="shared" si="49"/>
        <v>129.21151000389256</v>
      </c>
      <c r="CN341" s="2">
        <f t="shared" si="50"/>
        <v>1255893.1269999999</v>
      </c>
    </row>
    <row r="342" spans="1:92" x14ac:dyDescent="0.45">
      <c r="A342" s="2">
        <v>152</v>
      </c>
      <c r="B342" s="2" t="s">
        <v>151</v>
      </c>
      <c r="C342" s="2">
        <v>1</v>
      </c>
      <c r="D342" s="2">
        <v>2012</v>
      </c>
      <c r="E342" s="2">
        <v>2010</v>
      </c>
      <c r="F342" s="2">
        <v>0.266258573</v>
      </c>
      <c r="G342" s="2">
        <v>1.6441750000000001E-3</v>
      </c>
      <c r="H342" s="2">
        <v>0.24247975499999999</v>
      </c>
      <c r="I342" s="2">
        <v>0.48961749599999999</v>
      </c>
      <c r="J342" s="2">
        <v>180.3683321</v>
      </c>
      <c r="K342" s="2">
        <v>83.208015689999996</v>
      </c>
      <c r="L342" s="2">
        <v>93.483177449999999</v>
      </c>
      <c r="M342" s="2">
        <v>62.307972390000003</v>
      </c>
      <c r="N342" s="2">
        <v>158489.889</v>
      </c>
      <c r="O342" s="2">
        <v>2121.491</v>
      </c>
      <c r="P342" s="2">
        <v>278484.01299999998</v>
      </c>
      <c r="Q342" s="2">
        <v>843667.96699999995</v>
      </c>
      <c r="R342" s="2">
        <v>1516.503422</v>
      </c>
      <c r="S342" s="2">
        <v>107363892.8</v>
      </c>
      <c r="T342" s="2">
        <v>70797</v>
      </c>
      <c r="U342" s="2">
        <v>6.19</v>
      </c>
      <c r="V342" s="2">
        <v>25240.985410000001</v>
      </c>
      <c r="W342" s="20">
        <v>8.7399999999999997E-5</v>
      </c>
      <c r="X342" s="2">
        <v>-6.5595873019999997</v>
      </c>
      <c r="Y342" s="2">
        <v>-6.5595873019999997</v>
      </c>
      <c r="Z342" s="2">
        <v>1.972160975</v>
      </c>
      <c r="AA342" s="2">
        <v>2.78364901</v>
      </c>
      <c r="AB342" s="2">
        <v>97.160316370000004</v>
      </c>
      <c r="AC342" s="2">
        <v>0</v>
      </c>
      <c r="AD342" s="2">
        <v>0</v>
      </c>
      <c r="AE342" s="2">
        <v>0</v>
      </c>
      <c r="AF342" s="2">
        <v>15398927.76</v>
      </c>
      <c r="AG342" s="2">
        <v>0</v>
      </c>
      <c r="AH342" s="2">
        <v>0</v>
      </c>
      <c r="AI342" s="2">
        <v>0</v>
      </c>
      <c r="AJ342" s="2">
        <v>89.76760299</v>
      </c>
      <c r="AK342" s="2">
        <v>89.76760299</v>
      </c>
      <c r="AL342" s="2">
        <v>91.511016470000001</v>
      </c>
      <c r="AM342" s="2">
        <v>59.524323379999998</v>
      </c>
      <c r="AN342" s="2">
        <v>83.208015689999996</v>
      </c>
      <c r="AO342" s="2">
        <v>83.208015689999996</v>
      </c>
      <c r="AP342" s="2">
        <v>93.483177449999999</v>
      </c>
      <c r="AQ342" s="2">
        <v>62.307972390000003</v>
      </c>
      <c r="AR342" s="2">
        <v>28586556.93</v>
      </c>
      <c r="AS342" s="2">
        <v>176525.0564</v>
      </c>
      <c r="AT342" s="2">
        <v>26033570.399999999</v>
      </c>
      <c r="AU342" s="2">
        <v>52567240.399999999</v>
      </c>
      <c r="AV342" s="2">
        <v>1.084725731</v>
      </c>
      <c r="AW342" s="2">
        <v>1.084725731</v>
      </c>
      <c r="AX342" s="2">
        <v>1.0348524649999999</v>
      </c>
      <c r="AY342" s="2">
        <v>1.026655517</v>
      </c>
      <c r="AZ342" s="2">
        <v>1.084725731</v>
      </c>
      <c r="BA342" s="2">
        <v>1.084725731</v>
      </c>
      <c r="BB342" s="2">
        <v>1.0348524649999999</v>
      </c>
      <c r="BC342" s="2">
        <v>1.026655517</v>
      </c>
      <c r="BD342" s="2">
        <v>1.0418025550000001</v>
      </c>
      <c r="BE342" s="2">
        <v>1.0418025550000001</v>
      </c>
      <c r="BF342" s="2">
        <v>1.0519227659999999</v>
      </c>
      <c r="BG342" s="2">
        <v>1.0194016829999999</v>
      </c>
      <c r="BH342" s="2">
        <v>0.25986797699999897</v>
      </c>
      <c r="BI342" s="2">
        <v>0.25986797699999897</v>
      </c>
      <c r="BJ342" s="2">
        <v>0.29128412999999997</v>
      </c>
      <c r="BK342" s="2">
        <v>0.39184975799999999</v>
      </c>
      <c r="BL342" s="2">
        <v>0.25986797699999897</v>
      </c>
      <c r="BM342" s="2">
        <v>0.25986797699999897</v>
      </c>
      <c r="BN342" s="2">
        <v>0.29128412999999997</v>
      </c>
      <c r="BO342" s="2">
        <v>0.39184975799999999</v>
      </c>
      <c r="BP342" s="2">
        <v>0.145164612</v>
      </c>
      <c r="BQ342" s="2">
        <v>0.145164612</v>
      </c>
      <c r="BR342" s="2">
        <v>0.152841594</v>
      </c>
      <c r="BS342" s="2">
        <v>0.14127632900000001</v>
      </c>
      <c r="BT342" s="2">
        <v>1</v>
      </c>
      <c r="BU342" s="2">
        <v>1</v>
      </c>
      <c r="BV342" s="2">
        <v>1</v>
      </c>
      <c r="BW342" s="2">
        <v>1</v>
      </c>
      <c r="BX342" s="2">
        <v>103.8912108</v>
      </c>
      <c r="BY342" s="2">
        <v>0</v>
      </c>
      <c r="BZ342" s="2">
        <v>0</v>
      </c>
      <c r="CA342" s="2">
        <v>0</v>
      </c>
      <c r="CB342" s="2">
        <v>16465706.48</v>
      </c>
      <c r="CC342" s="2">
        <v>0</v>
      </c>
      <c r="CD342" s="2">
        <v>0</v>
      </c>
      <c r="CE342" s="2">
        <v>0</v>
      </c>
      <c r="CG342" s="2">
        <f t="shared" si="43"/>
        <v>1716107.2608497737</v>
      </c>
      <c r="CH342" s="2">
        <f t="shared" si="44"/>
        <v>16465706.48</v>
      </c>
      <c r="CI342" s="2">
        <f t="shared" si="45"/>
        <v>1282763.3599999999</v>
      </c>
      <c r="CJ342" s="2">
        <f t="shared" si="46"/>
        <v>198.11236124999999</v>
      </c>
      <c r="CK342" s="2">
        <f t="shared" si="47"/>
        <v>2.65186375</v>
      </c>
      <c r="CL342" s="2">
        <f t="shared" si="48"/>
        <v>181.12781333333331</v>
      </c>
      <c r="CM342" s="2">
        <f t="shared" si="49"/>
        <v>131.36130276372128</v>
      </c>
      <c r="CN342" s="2">
        <f t="shared" si="50"/>
        <v>1280641.8689999999</v>
      </c>
    </row>
    <row r="343" spans="1:92" x14ac:dyDescent="0.45">
      <c r="A343" s="2">
        <v>153</v>
      </c>
      <c r="B343" s="2" t="s">
        <v>151</v>
      </c>
      <c r="C343" s="2">
        <v>1</v>
      </c>
      <c r="D343" s="2">
        <v>2013</v>
      </c>
      <c r="E343" s="2">
        <v>2011</v>
      </c>
      <c r="F343" s="2">
        <v>0.36994900799999902</v>
      </c>
      <c r="G343" s="2">
        <v>2.8017670000000001E-3</v>
      </c>
      <c r="H343" s="2">
        <v>0.21123803399999999</v>
      </c>
      <c r="I343" s="2">
        <v>0.41601118999999998</v>
      </c>
      <c r="J343" s="2">
        <v>209.5766874</v>
      </c>
      <c r="K343" s="2">
        <v>115.29284629999999</v>
      </c>
      <c r="L343" s="2">
        <v>68.859324380000004</v>
      </c>
      <c r="M343" s="2">
        <v>43.047318990000001</v>
      </c>
      <c r="N343" s="2">
        <v>155161.66899999999</v>
      </c>
      <c r="O343" s="2">
        <v>2136.069</v>
      </c>
      <c r="P343" s="2">
        <v>269646.57299999997</v>
      </c>
      <c r="Q343" s="2">
        <v>849462.96799999999</v>
      </c>
      <c r="R343" s="2">
        <v>1230.1526329999999</v>
      </c>
      <c r="S343" s="2">
        <v>87899326.260000005</v>
      </c>
      <c r="T343" s="2">
        <v>71454</v>
      </c>
      <c r="U343" s="2">
        <v>5.3360000000000003</v>
      </c>
      <c r="V343" s="2">
        <v>24199.4673</v>
      </c>
      <c r="W343" s="20">
        <v>7.47E-5</v>
      </c>
      <c r="X343" s="2">
        <v>9.3447306520000009</v>
      </c>
      <c r="Y343" s="2">
        <v>9.3447306520000009</v>
      </c>
      <c r="Z343" s="2">
        <v>0.70134719800000001</v>
      </c>
      <c r="AA343" s="2">
        <v>-3.9980780600000001</v>
      </c>
      <c r="AB343" s="2">
        <v>94.283841089999996</v>
      </c>
      <c r="AC343" s="2">
        <v>0</v>
      </c>
      <c r="AD343" s="2">
        <v>0</v>
      </c>
      <c r="AE343" s="2">
        <v>0</v>
      </c>
      <c r="AF343" s="2">
        <v>14629238.140000001</v>
      </c>
      <c r="AG343" s="2">
        <v>0</v>
      </c>
      <c r="AH343" s="2">
        <v>0</v>
      </c>
      <c r="AI343" s="2">
        <v>0</v>
      </c>
      <c r="AJ343" s="2">
        <v>105.94811559999999</v>
      </c>
      <c r="AK343" s="2">
        <v>105.94811559999999</v>
      </c>
      <c r="AL343" s="2">
        <v>68.157977180000003</v>
      </c>
      <c r="AM343" s="2">
        <v>47.045397049999998</v>
      </c>
      <c r="AN343" s="2">
        <v>115.29284629999999</v>
      </c>
      <c r="AO343" s="2">
        <v>115.29284629999999</v>
      </c>
      <c r="AP343" s="2">
        <v>68.859324380000004</v>
      </c>
      <c r="AQ343" s="2">
        <v>43.047318990000001</v>
      </c>
      <c r="AR343" s="2">
        <v>32518268.600000001</v>
      </c>
      <c r="AS343" s="2">
        <v>246273.4749</v>
      </c>
      <c r="AT343" s="2">
        <v>18567680.84</v>
      </c>
      <c r="AU343" s="2">
        <v>36567103.350000001</v>
      </c>
      <c r="AV343" s="2">
        <v>1.084725731</v>
      </c>
      <c r="AW343" s="2">
        <v>1.084725731</v>
      </c>
      <c r="AX343" s="2">
        <v>1.0348524649999999</v>
      </c>
      <c r="AY343" s="2">
        <v>1.026655517</v>
      </c>
      <c r="AZ343" s="2">
        <v>1.084725731</v>
      </c>
      <c r="BA343" s="2">
        <v>1.084725731</v>
      </c>
      <c r="BB343" s="2">
        <v>1.0348524649999999</v>
      </c>
      <c r="BC343" s="2">
        <v>1.026655517</v>
      </c>
      <c r="BD343" s="2">
        <v>1.0418025550000001</v>
      </c>
      <c r="BE343" s="2">
        <v>1.0418025550000001</v>
      </c>
      <c r="BF343" s="2">
        <v>1.0519227659999999</v>
      </c>
      <c r="BG343" s="2">
        <v>1.0194016829999999</v>
      </c>
      <c r="BH343" s="2">
        <v>0.25986797699999897</v>
      </c>
      <c r="BI343" s="2">
        <v>0.25986797699999897</v>
      </c>
      <c r="BJ343" s="2">
        <v>0.29128412999999997</v>
      </c>
      <c r="BK343" s="2">
        <v>0.39184975799999999</v>
      </c>
      <c r="BL343" s="2">
        <v>0.25986797699999897</v>
      </c>
      <c r="BM343" s="2">
        <v>0.25986797699999897</v>
      </c>
      <c r="BN343" s="2">
        <v>0.29128412999999997</v>
      </c>
      <c r="BO343" s="2">
        <v>0.39184975799999999</v>
      </c>
      <c r="BP343" s="2">
        <v>0.145164612</v>
      </c>
      <c r="BQ343" s="2">
        <v>0.145164612</v>
      </c>
      <c r="BR343" s="2">
        <v>0.152841594</v>
      </c>
      <c r="BS343" s="2">
        <v>0.14127632900000001</v>
      </c>
      <c r="BT343" s="2">
        <v>1</v>
      </c>
      <c r="BU343" s="2">
        <v>1</v>
      </c>
      <c r="BV343" s="2">
        <v>1</v>
      </c>
      <c r="BW343" s="2">
        <v>1</v>
      </c>
      <c r="BX343" s="2">
        <v>103.6997411</v>
      </c>
      <c r="BY343" s="2">
        <v>0</v>
      </c>
      <c r="BZ343" s="2">
        <v>0</v>
      </c>
      <c r="CA343" s="2">
        <v>0</v>
      </c>
      <c r="CB343" s="2">
        <v>16090224.91</v>
      </c>
      <c r="CC343" s="2">
        <v>0</v>
      </c>
      <c r="CD343" s="2">
        <v>0</v>
      </c>
      <c r="CE343" s="2">
        <v>0</v>
      </c>
      <c r="CG343" s="2">
        <f t="shared" si="43"/>
        <v>1549297.4667235636</v>
      </c>
      <c r="CH343" s="2">
        <f t="shared" si="44"/>
        <v>16090224.91</v>
      </c>
      <c r="CI343" s="2">
        <f t="shared" si="45"/>
        <v>1276407.2790000001</v>
      </c>
      <c r="CJ343" s="2">
        <f t="shared" si="46"/>
        <v>193.95208624999998</v>
      </c>
      <c r="CK343" s="2">
        <f t="shared" si="47"/>
        <v>2.6700862499999998</v>
      </c>
      <c r="CL343" s="2">
        <f t="shared" si="48"/>
        <v>175.37988487804876</v>
      </c>
      <c r="CM343" s="2">
        <f t="shared" si="49"/>
        <v>132.26359953289219</v>
      </c>
      <c r="CN343" s="2">
        <f t="shared" si="50"/>
        <v>1274271.21</v>
      </c>
    </row>
    <row r="344" spans="1:92" x14ac:dyDescent="0.45">
      <c r="A344" s="2">
        <v>154</v>
      </c>
      <c r="B344" s="2" t="s">
        <v>151</v>
      </c>
      <c r="C344" s="2">
        <v>1</v>
      </c>
      <c r="D344" s="2">
        <v>2014</v>
      </c>
      <c r="E344" s="2">
        <v>2012</v>
      </c>
      <c r="F344" s="2">
        <v>0.24528819099999999</v>
      </c>
      <c r="G344" s="2">
        <v>2.16563E-3</v>
      </c>
      <c r="H344" s="2">
        <v>0.22356258500000001</v>
      </c>
      <c r="I344" s="2">
        <v>0.52898359500000003</v>
      </c>
      <c r="J344" s="2">
        <v>279.4196025</v>
      </c>
      <c r="K344" s="2">
        <v>182.9097099</v>
      </c>
      <c r="L344" s="2">
        <v>149.2920427</v>
      </c>
      <c r="M344" s="2">
        <v>114.3949899</v>
      </c>
      <c r="N344" s="2">
        <v>160627.073</v>
      </c>
      <c r="O344" s="2">
        <v>2166.4389999999999</v>
      </c>
      <c r="P344" s="2">
        <v>274006.86099999998</v>
      </c>
      <c r="Q344" s="2">
        <v>846124.31400000001</v>
      </c>
      <c r="R344" s="2">
        <v>2545.0024619999999</v>
      </c>
      <c r="S344" s="2">
        <v>182978042</v>
      </c>
      <c r="T344" s="2">
        <v>71897</v>
      </c>
      <c r="U344" s="2">
        <v>5.6339999999999897</v>
      </c>
      <c r="V344" s="2">
        <v>24265.655919999899</v>
      </c>
      <c r="W344" s="20">
        <v>7.8399999999999995E-5</v>
      </c>
      <c r="X344" s="2">
        <v>47.13089016</v>
      </c>
      <c r="Y344" s="2">
        <v>47.13089016</v>
      </c>
      <c r="Z344" s="2">
        <v>29.61997306</v>
      </c>
      <c r="AA344" s="2">
        <v>21.016721899999901</v>
      </c>
      <c r="AB344" s="2">
        <v>96.509892629999996</v>
      </c>
      <c r="AC344" s="2">
        <v>0</v>
      </c>
      <c r="AD344" s="2">
        <v>0</v>
      </c>
      <c r="AE344" s="2">
        <v>0</v>
      </c>
      <c r="AF344" s="2">
        <v>15502101.57</v>
      </c>
      <c r="AG344" s="2">
        <v>0</v>
      </c>
      <c r="AH344" s="2">
        <v>0</v>
      </c>
      <c r="AI344" s="2">
        <v>0</v>
      </c>
      <c r="AJ344" s="2">
        <v>135.77881969999899</v>
      </c>
      <c r="AK344" s="2">
        <v>135.77881969999899</v>
      </c>
      <c r="AL344" s="2">
        <v>119.6720696</v>
      </c>
      <c r="AM344" s="2">
        <v>93.378268009999999</v>
      </c>
      <c r="AN344" s="2">
        <v>182.9097099</v>
      </c>
      <c r="AO344" s="2">
        <v>182.9097099</v>
      </c>
      <c r="AP344" s="2">
        <v>149.2920427</v>
      </c>
      <c r="AQ344" s="2">
        <v>114.3949899</v>
      </c>
      <c r="AR344" s="2">
        <v>44882352.890000001</v>
      </c>
      <c r="AS344" s="2">
        <v>396262.72899999999</v>
      </c>
      <c r="AT344" s="2">
        <v>40907044</v>
      </c>
      <c r="AU344" s="2">
        <v>96792382.359999999</v>
      </c>
      <c r="AV344" s="2">
        <v>1.084725731</v>
      </c>
      <c r="AW344" s="2">
        <v>1.084725731</v>
      </c>
      <c r="AX344" s="2">
        <v>1.0348524649999999</v>
      </c>
      <c r="AY344" s="2">
        <v>1.026655517</v>
      </c>
      <c r="AZ344" s="2">
        <v>1.084725731</v>
      </c>
      <c r="BA344" s="2">
        <v>1.084725731</v>
      </c>
      <c r="BB344" s="2">
        <v>1.0348524649999999</v>
      </c>
      <c r="BC344" s="2">
        <v>1.026655517</v>
      </c>
      <c r="BD344" s="2">
        <v>1.0418025550000001</v>
      </c>
      <c r="BE344" s="2">
        <v>1.0418025550000001</v>
      </c>
      <c r="BF344" s="2">
        <v>1.0519227659999999</v>
      </c>
      <c r="BG344" s="2">
        <v>1.0194016829999999</v>
      </c>
      <c r="BH344" s="2">
        <v>0.25986797699999897</v>
      </c>
      <c r="BI344" s="2">
        <v>0.25986797699999897</v>
      </c>
      <c r="BJ344" s="2">
        <v>0.29128412999999997</v>
      </c>
      <c r="BK344" s="2">
        <v>0.39184975799999999</v>
      </c>
      <c r="BL344" s="2">
        <v>0.25986797699999897</v>
      </c>
      <c r="BM344" s="2">
        <v>0.25986797699999897</v>
      </c>
      <c r="BN344" s="2">
        <v>0.29128412999999997</v>
      </c>
      <c r="BO344" s="2">
        <v>0.39184975799999999</v>
      </c>
      <c r="BP344" s="2">
        <v>0.145164612</v>
      </c>
      <c r="BQ344" s="2">
        <v>0.145164612</v>
      </c>
      <c r="BR344" s="2">
        <v>0.152841594</v>
      </c>
      <c r="BS344" s="2">
        <v>0.14127632900000001</v>
      </c>
      <c r="BT344" s="2">
        <v>1</v>
      </c>
      <c r="BU344" s="2">
        <v>1</v>
      </c>
      <c r="BV344" s="2">
        <v>1</v>
      </c>
      <c r="BW344" s="2">
        <v>1</v>
      </c>
      <c r="BX344" s="2">
        <v>108.0149625</v>
      </c>
      <c r="BY344" s="2">
        <v>0</v>
      </c>
      <c r="BZ344" s="2">
        <v>0</v>
      </c>
      <c r="CA344" s="2">
        <v>0</v>
      </c>
      <c r="CB344" s="2">
        <v>17350127.27</v>
      </c>
      <c r="CC344" s="2">
        <v>0</v>
      </c>
      <c r="CD344" s="2">
        <v>0</v>
      </c>
      <c r="CE344" s="2">
        <v>0</v>
      </c>
      <c r="CG344" s="2">
        <f t="shared" si="43"/>
        <v>2548367.9002849516</v>
      </c>
      <c r="CH344" s="2">
        <f t="shared" si="44"/>
        <v>17350127.27</v>
      </c>
      <c r="CI344" s="2">
        <f t="shared" si="45"/>
        <v>1282924.6869999999</v>
      </c>
      <c r="CJ344" s="2">
        <f t="shared" si="46"/>
        <v>200.78384124999999</v>
      </c>
      <c r="CK344" s="2">
        <f t="shared" si="47"/>
        <v>2.7080487499999997</v>
      </c>
      <c r="CL344" s="2">
        <f t="shared" si="48"/>
        <v>178.21584455284551</v>
      </c>
      <c r="CM344" s="2">
        <f t="shared" si="49"/>
        <v>131.74376239782018</v>
      </c>
      <c r="CN344" s="2">
        <f t="shared" si="50"/>
        <v>1280758.2480000001</v>
      </c>
    </row>
    <row r="345" spans="1:92" x14ac:dyDescent="0.45">
      <c r="A345" s="2">
        <v>155</v>
      </c>
      <c r="B345" s="2" t="s">
        <v>151</v>
      </c>
      <c r="C345" s="2">
        <v>1</v>
      </c>
      <c r="D345" s="2">
        <v>2015</v>
      </c>
      <c r="E345" s="2">
        <v>2013</v>
      </c>
      <c r="F345" s="2">
        <v>0.27942315600000001</v>
      </c>
      <c r="G345" s="2">
        <v>1.7883809999999999E-3</v>
      </c>
      <c r="H345" s="2">
        <v>0.24115800500000001</v>
      </c>
      <c r="I345" s="2">
        <v>0.47763045900000001</v>
      </c>
      <c r="J345" s="2">
        <v>203.77851559999999</v>
      </c>
      <c r="K345" s="2">
        <v>96.170156890000001</v>
      </c>
      <c r="L345" s="2">
        <v>100.6563737</v>
      </c>
      <c r="M345" s="2">
        <v>64.312911009999993</v>
      </c>
      <c r="N345" s="2">
        <v>156240.03899999999</v>
      </c>
      <c r="O345" s="2">
        <v>2118.8879999999999</v>
      </c>
      <c r="P345" s="2">
        <v>272991.25899999897</v>
      </c>
      <c r="Q345" s="2">
        <v>846217.85800000001</v>
      </c>
      <c r="R345" s="2">
        <v>1573.2141469999999</v>
      </c>
      <c r="S345" s="2">
        <v>113943181</v>
      </c>
      <c r="T345" s="2">
        <v>72427</v>
      </c>
      <c r="U345" s="2">
        <v>5.3140000000000001</v>
      </c>
      <c r="V345" s="2">
        <v>24749.605940000001</v>
      </c>
      <c r="W345" s="20">
        <v>7.3399999999999995E-5</v>
      </c>
      <c r="X345" s="2">
        <v>1.096120577</v>
      </c>
      <c r="Y345" s="2">
        <v>1.096120577</v>
      </c>
      <c r="Z345" s="2">
        <v>1.646291551</v>
      </c>
      <c r="AA345" s="2">
        <v>-2.192101369</v>
      </c>
      <c r="AB345" s="2">
        <v>107.6083588</v>
      </c>
      <c r="AC345" s="2">
        <v>0</v>
      </c>
      <c r="AD345" s="2">
        <v>0</v>
      </c>
      <c r="AE345" s="2">
        <v>0</v>
      </c>
      <c r="AF345" s="2">
        <v>16812734.170000002</v>
      </c>
      <c r="AG345" s="2">
        <v>0</v>
      </c>
      <c r="AH345" s="2">
        <v>0</v>
      </c>
      <c r="AI345" s="2">
        <v>0</v>
      </c>
      <c r="AJ345" s="2">
        <v>95.074036320000005</v>
      </c>
      <c r="AK345" s="2">
        <v>95.074036320000005</v>
      </c>
      <c r="AL345" s="2">
        <v>99.010082190000006</v>
      </c>
      <c r="AM345" s="2">
        <v>66.505012379999997</v>
      </c>
      <c r="AN345" s="2">
        <v>96.170156890000001</v>
      </c>
      <c r="AO345" s="2">
        <v>96.170156890000001</v>
      </c>
      <c r="AP345" s="2">
        <v>100.6563737</v>
      </c>
      <c r="AQ345" s="2">
        <v>64.312911009999993</v>
      </c>
      <c r="AR345" s="2">
        <v>31838363.23</v>
      </c>
      <c r="AS345" s="2">
        <v>203773.79139999999</v>
      </c>
      <c r="AT345" s="2">
        <v>27478310.199999999</v>
      </c>
      <c r="AU345" s="2">
        <v>54422733.799999997</v>
      </c>
      <c r="AV345" s="2">
        <v>1.084725731</v>
      </c>
      <c r="AW345" s="2">
        <v>1.084725731</v>
      </c>
      <c r="AX345" s="2">
        <v>1.0348524649999999</v>
      </c>
      <c r="AY345" s="2">
        <v>1.026655517</v>
      </c>
      <c r="AZ345" s="2">
        <v>1.084725731</v>
      </c>
      <c r="BA345" s="2">
        <v>1.084725731</v>
      </c>
      <c r="BB345" s="2">
        <v>1.0348524649999999</v>
      </c>
      <c r="BC345" s="2">
        <v>1.026655517</v>
      </c>
      <c r="BD345" s="2">
        <v>1.0418025550000001</v>
      </c>
      <c r="BE345" s="2">
        <v>1.0418025550000001</v>
      </c>
      <c r="BF345" s="2">
        <v>1.0519227659999999</v>
      </c>
      <c r="BG345" s="2">
        <v>1.0194016829999999</v>
      </c>
      <c r="BH345" s="2">
        <v>0.25986797699999897</v>
      </c>
      <c r="BI345" s="2">
        <v>0.25986797699999897</v>
      </c>
      <c r="BJ345" s="2">
        <v>0.29128412999999997</v>
      </c>
      <c r="BK345" s="2">
        <v>0.39184975799999999</v>
      </c>
      <c r="BL345" s="2">
        <v>0.25986797699999897</v>
      </c>
      <c r="BM345" s="2">
        <v>0.25986797699999897</v>
      </c>
      <c r="BN345" s="2">
        <v>0.29128412999999997</v>
      </c>
      <c r="BO345" s="2">
        <v>0.39184975799999999</v>
      </c>
      <c r="BP345" s="2">
        <v>0.145164612</v>
      </c>
      <c r="BQ345" s="2">
        <v>0.145164612</v>
      </c>
      <c r="BR345" s="2">
        <v>0.152841594</v>
      </c>
      <c r="BS345" s="2">
        <v>0.14127632900000001</v>
      </c>
      <c r="BT345" s="2">
        <v>1</v>
      </c>
      <c r="BU345" s="2">
        <v>1</v>
      </c>
      <c r="BV345" s="2">
        <v>1</v>
      </c>
      <c r="BW345" s="2">
        <v>1</v>
      </c>
      <c r="BX345" s="2">
        <v>124.87115249999999</v>
      </c>
      <c r="BY345" s="2">
        <v>0</v>
      </c>
      <c r="BZ345" s="2">
        <v>0</v>
      </c>
      <c r="CA345" s="2">
        <v>0</v>
      </c>
      <c r="CB345" s="2">
        <v>19509873.739999998</v>
      </c>
      <c r="CC345" s="2">
        <v>0</v>
      </c>
      <c r="CD345" s="2">
        <v>0</v>
      </c>
      <c r="CE345" s="2">
        <v>0</v>
      </c>
      <c r="CG345" s="2">
        <f t="shared" si="43"/>
        <v>1850341.3783873771</v>
      </c>
      <c r="CH345" s="2">
        <f t="shared" si="44"/>
        <v>19509873.739999998</v>
      </c>
      <c r="CI345" s="2">
        <f t="shared" si="45"/>
        <v>1277568.0439999988</v>
      </c>
      <c r="CJ345" s="2">
        <f t="shared" si="46"/>
        <v>195.30004874999997</v>
      </c>
      <c r="CK345" s="2">
        <f t="shared" si="47"/>
        <v>2.6486099999999997</v>
      </c>
      <c r="CL345" s="2">
        <f t="shared" si="48"/>
        <v>177.55529040650339</v>
      </c>
      <c r="CM345" s="2">
        <f t="shared" si="49"/>
        <v>131.75832744258466</v>
      </c>
      <c r="CN345" s="2">
        <f t="shared" si="50"/>
        <v>1275449.155999999</v>
      </c>
    </row>
    <row r="346" spans="1:92" x14ac:dyDescent="0.45">
      <c r="A346" s="2">
        <v>156</v>
      </c>
      <c r="B346" s="2" t="s">
        <v>151</v>
      </c>
      <c r="C346" s="2">
        <v>1</v>
      </c>
      <c r="D346" s="2">
        <v>2016</v>
      </c>
      <c r="E346" s="2">
        <v>2014</v>
      </c>
      <c r="F346" s="2">
        <v>0.31511270199999902</v>
      </c>
      <c r="G346" s="2">
        <v>1.9507729999999901E-3</v>
      </c>
      <c r="H346" s="2">
        <v>0.21086375399999999</v>
      </c>
      <c r="I346" s="2">
        <v>0.47207276999999997</v>
      </c>
      <c r="J346" s="2">
        <v>231.671546699999</v>
      </c>
      <c r="K346" s="2">
        <v>105.0373061</v>
      </c>
      <c r="L346" s="2">
        <v>88.305083920000001</v>
      </c>
      <c r="M346" s="2">
        <v>63.33684135</v>
      </c>
      <c r="N346" s="2">
        <v>154049.291</v>
      </c>
      <c r="O346" s="2">
        <v>2103.4380000000001</v>
      </c>
      <c r="P346" s="2">
        <v>270447.34299999999</v>
      </c>
      <c r="Q346" s="2">
        <v>844148.86699999997</v>
      </c>
      <c r="R346" s="2">
        <v>1552.683262</v>
      </c>
      <c r="S346" s="2">
        <v>113257375.2</v>
      </c>
      <c r="T346" s="2">
        <v>72943</v>
      </c>
      <c r="U346" s="2">
        <v>5.58</v>
      </c>
      <c r="V346" s="2">
        <v>24394.32645</v>
      </c>
      <c r="W346" s="20">
        <v>7.6500000000000003E-5</v>
      </c>
      <c r="X346" s="2">
        <v>3.7954867430000001</v>
      </c>
      <c r="Y346" s="2">
        <v>3.7954867430000001</v>
      </c>
      <c r="Z346" s="2">
        <v>1.8114169449999999</v>
      </c>
      <c r="AA346" s="2">
        <v>-0.15916153599999999</v>
      </c>
      <c r="AB346" s="2">
        <v>126.6342406</v>
      </c>
      <c r="AC346" s="2">
        <v>0</v>
      </c>
      <c r="AD346" s="2">
        <v>0</v>
      </c>
      <c r="AE346" s="2">
        <v>0</v>
      </c>
      <c r="AF346" s="2">
        <v>19507914.98</v>
      </c>
      <c r="AG346" s="2">
        <v>0</v>
      </c>
      <c r="AH346" s="2">
        <v>0</v>
      </c>
      <c r="AI346" s="2">
        <v>0</v>
      </c>
      <c r="AJ346" s="2">
        <v>101.2418194</v>
      </c>
      <c r="AK346" s="2">
        <v>101.2418194</v>
      </c>
      <c r="AL346" s="2">
        <v>86.493666970000007</v>
      </c>
      <c r="AM346" s="2">
        <v>63.49600289</v>
      </c>
      <c r="AN346" s="2">
        <v>105.0373061</v>
      </c>
      <c r="AO346" s="2">
        <v>105.0373061</v>
      </c>
      <c r="AP346" s="2">
        <v>88.305083920000001</v>
      </c>
      <c r="AQ346" s="2">
        <v>63.33684135</v>
      </c>
      <c r="AR346" s="2">
        <v>35688837.520000003</v>
      </c>
      <c r="AS346" s="2">
        <v>220939.46119999999</v>
      </c>
      <c r="AT346" s="2">
        <v>23881875.32</v>
      </c>
      <c r="AU346" s="2">
        <v>53465722.869999997</v>
      </c>
      <c r="AV346" s="2">
        <v>1.084725731</v>
      </c>
      <c r="AW346" s="2">
        <v>1.084725731</v>
      </c>
      <c r="AX346" s="2">
        <v>1.0348524649999999</v>
      </c>
      <c r="AY346" s="2">
        <v>1.026655517</v>
      </c>
      <c r="AZ346" s="2">
        <v>1.084725731</v>
      </c>
      <c r="BA346" s="2">
        <v>1.084725731</v>
      </c>
      <c r="BB346" s="2">
        <v>1.0348524649999999</v>
      </c>
      <c r="BC346" s="2">
        <v>1.026655517</v>
      </c>
      <c r="BD346" s="2">
        <v>1.0418025550000001</v>
      </c>
      <c r="BE346" s="2">
        <v>1.0418025550000001</v>
      </c>
      <c r="BF346" s="2">
        <v>1.0519227659999999</v>
      </c>
      <c r="BG346" s="2">
        <v>1.0194016829999999</v>
      </c>
      <c r="BH346" s="2">
        <v>0.25986797699999897</v>
      </c>
      <c r="BI346" s="2">
        <v>0.25986797699999897</v>
      </c>
      <c r="BJ346" s="2">
        <v>0.29128412999999997</v>
      </c>
      <c r="BK346" s="2">
        <v>0.39184975799999999</v>
      </c>
      <c r="BL346" s="2">
        <v>0.25986797699999897</v>
      </c>
      <c r="BM346" s="2">
        <v>0.25986797699999897</v>
      </c>
      <c r="BN346" s="2">
        <v>0.29128412999999997</v>
      </c>
      <c r="BO346" s="2">
        <v>0.39184975799999999</v>
      </c>
      <c r="BP346" s="2">
        <v>0.145164612</v>
      </c>
      <c r="BQ346" s="2">
        <v>0.145164612</v>
      </c>
      <c r="BR346" s="2">
        <v>0.152841594</v>
      </c>
      <c r="BS346" s="2">
        <v>0.14127632900000001</v>
      </c>
      <c r="BT346" s="2">
        <v>1</v>
      </c>
      <c r="BU346" s="2">
        <v>1</v>
      </c>
      <c r="BV346" s="2">
        <v>1</v>
      </c>
      <c r="BW346" s="2">
        <v>1</v>
      </c>
      <c r="BX346" s="2">
        <v>138.7734476</v>
      </c>
      <c r="BY346" s="2">
        <v>0</v>
      </c>
      <c r="BZ346" s="2">
        <v>0</v>
      </c>
      <c r="CA346" s="2">
        <v>0</v>
      </c>
      <c r="CB346" s="2">
        <v>21377951.210000001</v>
      </c>
      <c r="CC346" s="2">
        <v>0</v>
      </c>
      <c r="CD346" s="2">
        <v>0</v>
      </c>
      <c r="CE346" s="2">
        <v>0</v>
      </c>
      <c r="CG346" s="2">
        <f t="shared" si="43"/>
        <v>1782704.0462989514</v>
      </c>
      <c r="CH346" s="2">
        <f t="shared" si="44"/>
        <v>21377951.210000001</v>
      </c>
      <c r="CI346" s="2">
        <f t="shared" si="45"/>
        <v>1270748.939</v>
      </c>
      <c r="CJ346" s="2">
        <f t="shared" si="46"/>
        <v>192.56161374999999</v>
      </c>
      <c r="CK346" s="2">
        <f t="shared" si="47"/>
        <v>2.6292975000000003</v>
      </c>
      <c r="CL346" s="2">
        <f t="shared" si="48"/>
        <v>175.90071089430893</v>
      </c>
      <c r="CM346" s="2">
        <f t="shared" si="49"/>
        <v>131.43618014791747</v>
      </c>
      <c r="CN346" s="2">
        <f t="shared" si="50"/>
        <v>1268645.5009999999</v>
      </c>
    </row>
    <row r="347" spans="1:92" x14ac:dyDescent="0.45">
      <c r="A347" s="2">
        <v>157</v>
      </c>
      <c r="B347" s="2" t="s">
        <v>151</v>
      </c>
      <c r="C347" s="2">
        <v>1</v>
      </c>
      <c r="D347" s="2">
        <v>2017</v>
      </c>
      <c r="E347" s="2">
        <v>2015</v>
      </c>
      <c r="F347" s="2">
        <v>0.28286747000000001</v>
      </c>
      <c r="G347" s="2">
        <v>1.0035443E-2</v>
      </c>
      <c r="H347" s="2">
        <v>0.201132751</v>
      </c>
      <c r="I347" s="2">
        <v>0.50596433699999999</v>
      </c>
      <c r="J347" s="2">
        <v>236.60060179999999</v>
      </c>
      <c r="K347" s="2">
        <v>92.709150510000001</v>
      </c>
      <c r="L347" s="2">
        <v>89.502448770000001</v>
      </c>
      <c r="M347" s="2">
        <v>71.523213369999993</v>
      </c>
      <c r="N347" s="2">
        <v>145503.337</v>
      </c>
      <c r="O347" s="2">
        <v>13174.063</v>
      </c>
      <c r="P347" s="2">
        <v>273497.69399999903</v>
      </c>
      <c r="Q347" s="2">
        <v>860951.48899999994</v>
      </c>
      <c r="R347" s="2">
        <v>1653.388359</v>
      </c>
      <c r="S347" s="2">
        <v>121704263.7</v>
      </c>
      <c r="T347" s="2">
        <v>73609</v>
      </c>
      <c r="U347" s="2">
        <v>29.058</v>
      </c>
      <c r="V347" s="2">
        <v>24783.698260000001</v>
      </c>
      <c r="W347" s="2">
        <v>3.9476199999999902E-4</v>
      </c>
      <c r="X347" s="2">
        <v>7.1275057579999999</v>
      </c>
      <c r="Y347" s="2">
        <v>7.1275057579999999</v>
      </c>
      <c r="Z347" s="2">
        <v>3.3236692059999999</v>
      </c>
      <c r="AA347" s="2">
        <v>4.2302887739999999</v>
      </c>
      <c r="AB347" s="2">
        <v>143.8914513</v>
      </c>
      <c r="AC347" s="2">
        <v>0</v>
      </c>
      <c r="AD347" s="2">
        <v>0</v>
      </c>
      <c r="AE347" s="2">
        <v>0</v>
      </c>
      <c r="AF347" s="2">
        <v>20936686.329999998</v>
      </c>
      <c r="AG347" s="2">
        <v>0</v>
      </c>
      <c r="AH347" s="2">
        <v>0</v>
      </c>
      <c r="AI347" s="2">
        <v>0</v>
      </c>
      <c r="AJ347" s="2">
        <v>85.581644760000003</v>
      </c>
      <c r="AK347" s="2">
        <v>85.581644760000003</v>
      </c>
      <c r="AL347" s="2">
        <v>86.178779559999995</v>
      </c>
      <c r="AM347" s="2">
        <v>67.292924599999907</v>
      </c>
      <c r="AN347" s="2">
        <v>92.709150510000001</v>
      </c>
      <c r="AO347" s="2">
        <v>92.709150510000001</v>
      </c>
      <c r="AP347" s="2">
        <v>89.502448770000001</v>
      </c>
      <c r="AQ347" s="2">
        <v>71.523213369999993</v>
      </c>
      <c r="AR347" s="2">
        <v>34426177.100000001</v>
      </c>
      <c r="AS347" s="2">
        <v>1221356.19</v>
      </c>
      <c r="AT347" s="2">
        <v>24478713.350000001</v>
      </c>
      <c r="AU347" s="2">
        <v>61578017.049999997</v>
      </c>
      <c r="AV347" s="2">
        <v>1.084725731</v>
      </c>
      <c r="AW347" s="2">
        <v>1.084725731</v>
      </c>
      <c r="AX347" s="2">
        <v>1.0348524649999999</v>
      </c>
      <c r="AY347" s="2">
        <v>1.026655517</v>
      </c>
      <c r="AZ347" s="2">
        <v>1.084725731</v>
      </c>
      <c r="BA347" s="2">
        <v>1.084725731</v>
      </c>
      <c r="BB347" s="2">
        <v>1.0348524649999999</v>
      </c>
      <c r="BC347" s="2">
        <v>1.026655517</v>
      </c>
      <c r="BD347" s="2">
        <v>1.0418025550000001</v>
      </c>
      <c r="BE347" s="2">
        <v>1.0418025550000001</v>
      </c>
      <c r="BF347" s="2">
        <v>1.0519227659999999</v>
      </c>
      <c r="BG347" s="2">
        <v>1.0194016829999999</v>
      </c>
      <c r="BH347" s="2">
        <v>0.25986797699999897</v>
      </c>
      <c r="BI347" s="2">
        <v>0.25986797699999897</v>
      </c>
      <c r="BJ347" s="2">
        <v>0.29128412999999997</v>
      </c>
      <c r="BK347" s="2">
        <v>0.39184975799999999</v>
      </c>
      <c r="BL347" s="2">
        <v>0.25986797699999897</v>
      </c>
      <c r="BM347" s="2">
        <v>0.25986797699999897</v>
      </c>
      <c r="BN347" s="2">
        <v>0.29128412999999997</v>
      </c>
      <c r="BO347" s="2">
        <v>0.39184975799999999</v>
      </c>
      <c r="BP347" s="2">
        <v>0.145164612</v>
      </c>
      <c r="BQ347" s="2">
        <v>0.145164612</v>
      </c>
      <c r="BR347" s="2">
        <v>0.152841594</v>
      </c>
      <c r="BS347" s="2">
        <v>0.14127632900000001</v>
      </c>
      <c r="BT347" s="2">
        <v>1</v>
      </c>
      <c r="BU347" s="2">
        <v>1</v>
      </c>
      <c r="BV347" s="2">
        <v>1</v>
      </c>
      <c r="BW347" s="2">
        <v>1</v>
      </c>
      <c r="BX347" s="2">
        <v>147.0038342</v>
      </c>
      <c r="BY347" s="2">
        <v>0</v>
      </c>
      <c r="BZ347" s="2">
        <v>0</v>
      </c>
      <c r="CA347" s="2">
        <v>0</v>
      </c>
      <c r="CB347" s="2">
        <v>21389548.43</v>
      </c>
      <c r="CC347" s="2">
        <v>0</v>
      </c>
      <c r="CD347" s="2">
        <v>0</v>
      </c>
      <c r="CE347" s="2">
        <v>0</v>
      </c>
      <c r="CG347" s="2">
        <f t="shared" si="43"/>
        <v>1710407.270979366</v>
      </c>
      <c r="CH347" s="2">
        <f t="shared" si="44"/>
        <v>21389548.43</v>
      </c>
      <c r="CI347" s="2">
        <f t="shared" si="45"/>
        <v>1293126.5829999989</v>
      </c>
      <c r="CJ347" s="2">
        <f t="shared" si="46"/>
        <v>181.87917125000001</v>
      </c>
      <c r="CK347" s="2">
        <f t="shared" si="47"/>
        <v>16.467578750000001</v>
      </c>
      <c r="CL347" s="2">
        <f t="shared" si="48"/>
        <v>177.88467902438961</v>
      </c>
      <c r="CM347" s="2">
        <f t="shared" si="49"/>
        <v>134.0523922148696</v>
      </c>
      <c r="CN347" s="2">
        <f t="shared" si="50"/>
        <v>1279952.5199999991</v>
      </c>
    </row>
    <row r="348" spans="1:92" x14ac:dyDescent="0.45">
      <c r="A348" s="2">
        <v>158</v>
      </c>
      <c r="B348" s="2" t="s">
        <v>151</v>
      </c>
      <c r="C348" s="2">
        <v>1</v>
      </c>
      <c r="D348" s="2">
        <v>2018</v>
      </c>
      <c r="E348" s="2">
        <v>2016</v>
      </c>
      <c r="F348" s="2">
        <v>0.30225269500000002</v>
      </c>
      <c r="G348" s="2">
        <v>1.3438521E-2</v>
      </c>
      <c r="H348" s="2">
        <v>0.18407201300000001</v>
      </c>
      <c r="I348" s="2">
        <v>0.50023677200000005</v>
      </c>
      <c r="J348" s="2">
        <v>237.6058534</v>
      </c>
      <c r="K348" s="2">
        <v>84.446562529999994</v>
      </c>
      <c r="L348" s="2">
        <v>72.484478809999999</v>
      </c>
      <c r="M348" s="2">
        <v>62.540162350000003</v>
      </c>
      <c r="N348" s="2">
        <v>134940.606</v>
      </c>
      <c r="O348" s="2">
        <v>16881.036</v>
      </c>
      <c r="P348" s="2">
        <v>269384.34299999999</v>
      </c>
      <c r="Q348" s="2">
        <v>848489.00300000003</v>
      </c>
      <c r="R348" s="2">
        <v>1428.712518</v>
      </c>
      <c r="S348" s="2">
        <v>106079047</v>
      </c>
      <c r="T348" s="2">
        <v>74248</v>
      </c>
      <c r="U348" s="2">
        <v>28.105999999999899</v>
      </c>
      <c r="V348" s="2">
        <v>25297.20434</v>
      </c>
      <c r="W348" s="2">
        <v>3.78542E-4</v>
      </c>
      <c r="X348" s="2">
        <v>1.9672251269999901</v>
      </c>
      <c r="Y348" s="2">
        <v>1.9672251269999901</v>
      </c>
      <c r="Z348" s="2">
        <v>4.9765443669999998</v>
      </c>
      <c r="AA348" s="2">
        <v>4.1342523729999998</v>
      </c>
      <c r="AB348" s="2">
        <v>153.1592909</v>
      </c>
      <c r="AC348" s="2">
        <v>0</v>
      </c>
      <c r="AD348" s="2">
        <v>0</v>
      </c>
      <c r="AE348" s="2">
        <v>0</v>
      </c>
      <c r="AF348" s="2">
        <v>20667407.52</v>
      </c>
      <c r="AG348" s="2">
        <v>0</v>
      </c>
      <c r="AH348" s="2">
        <v>0</v>
      </c>
      <c r="AI348" s="2">
        <v>0</v>
      </c>
      <c r="AJ348" s="2">
        <v>82.479337400000006</v>
      </c>
      <c r="AK348" s="2">
        <v>82.479337400000006</v>
      </c>
      <c r="AL348" s="2">
        <v>67.50793444</v>
      </c>
      <c r="AM348" s="2">
        <v>58.405909979999997</v>
      </c>
      <c r="AN348" s="2">
        <v>84.446562529999994</v>
      </c>
      <c r="AO348" s="2">
        <v>84.446562529999994</v>
      </c>
      <c r="AP348" s="2">
        <v>72.484478809999999</v>
      </c>
      <c r="AQ348" s="2">
        <v>62.540162350000003</v>
      </c>
      <c r="AR348" s="2">
        <v>32062677.850000001</v>
      </c>
      <c r="AS348" s="2">
        <v>1425545.46199999</v>
      </c>
      <c r="AT348" s="2">
        <v>19526183.699999999</v>
      </c>
      <c r="AU348" s="2">
        <v>53064640</v>
      </c>
      <c r="AV348" s="2">
        <v>1.084725731</v>
      </c>
      <c r="AW348" s="2">
        <v>1.084725731</v>
      </c>
      <c r="AX348" s="2">
        <v>1.0348524649999999</v>
      </c>
      <c r="AY348" s="2">
        <v>1.026655517</v>
      </c>
      <c r="AZ348" s="2">
        <v>1.084725731</v>
      </c>
      <c r="BA348" s="2">
        <v>1.084725731</v>
      </c>
      <c r="BB348" s="2">
        <v>1.0348524649999999</v>
      </c>
      <c r="BC348" s="2">
        <v>1.026655517</v>
      </c>
      <c r="BD348" s="2">
        <v>1.0418025550000001</v>
      </c>
      <c r="BE348" s="2">
        <v>1.0418025550000001</v>
      </c>
      <c r="BF348" s="2">
        <v>1.0519227659999999</v>
      </c>
      <c r="BG348" s="2">
        <v>1.0194016829999999</v>
      </c>
      <c r="BH348" s="2">
        <v>0.25986797699999897</v>
      </c>
      <c r="BI348" s="2">
        <v>0.25986797699999897</v>
      </c>
      <c r="BJ348" s="2">
        <v>0.29128412999999997</v>
      </c>
      <c r="BK348" s="2">
        <v>0.39184975799999999</v>
      </c>
      <c r="BL348" s="2">
        <v>0.25986797699999897</v>
      </c>
      <c r="BM348" s="2">
        <v>0.25986797699999897</v>
      </c>
      <c r="BN348" s="2">
        <v>0.29128412999999997</v>
      </c>
      <c r="BO348" s="2">
        <v>0.39184975799999999</v>
      </c>
      <c r="BP348" s="2">
        <v>0.145164612</v>
      </c>
      <c r="BQ348" s="2">
        <v>0.145164612</v>
      </c>
      <c r="BR348" s="2">
        <v>0.152841594</v>
      </c>
      <c r="BS348" s="2">
        <v>0.14127632900000001</v>
      </c>
      <c r="BT348" s="2">
        <v>1</v>
      </c>
      <c r="BU348" s="2">
        <v>1</v>
      </c>
      <c r="BV348" s="2">
        <v>1</v>
      </c>
      <c r="BW348" s="2">
        <v>1</v>
      </c>
      <c r="BX348" s="2">
        <v>155.41779119999899</v>
      </c>
      <c r="BY348" s="2">
        <v>0</v>
      </c>
      <c r="BZ348" s="2">
        <v>0</v>
      </c>
      <c r="CA348" s="2">
        <v>0</v>
      </c>
      <c r="CB348" s="2">
        <v>20972170.93</v>
      </c>
      <c r="CC348" s="2">
        <v>0</v>
      </c>
      <c r="CD348" s="2">
        <v>0</v>
      </c>
      <c r="CE348" s="2">
        <v>0</v>
      </c>
      <c r="CG348" s="2">
        <f t="shared" si="43"/>
        <v>1448877.5678330408</v>
      </c>
      <c r="CH348" s="2">
        <f t="shared" si="44"/>
        <v>20972170.93</v>
      </c>
      <c r="CI348" s="2">
        <f t="shared" si="45"/>
        <v>1269694.9879999999</v>
      </c>
      <c r="CJ348" s="2">
        <f t="shared" si="46"/>
        <v>168.6757575</v>
      </c>
      <c r="CK348" s="2">
        <f t="shared" si="47"/>
        <v>21.101295</v>
      </c>
      <c r="CL348" s="2">
        <f t="shared" si="48"/>
        <v>175.20932878048779</v>
      </c>
      <c r="CM348" s="2">
        <f t="shared" si="49"/>
        <v>132.11195064227326</v>
      </c>
      <c r="CN348" s="2">
        <f t="shared" si="50"/>
        <v>1252813.952</v>
      </c>
    </row>
    <row r="349" spans="1:92" x14ac:dyDescent="0.45">
      <c r="A349" s="2">
        <v>159</v>
      </c>
      <c r="B349" s="2" t="s">
        <v>151</v>
      </c>
      <c r="C349" s="2">
        <v>1</v>
      </c>
      <c r="D349" s="2">
        <v>2019</v>
      </c>
      <c r="E349" s="2">
        <v>2017</v>
      </c>
      <c r="F349" s="2">
        <v>0.33978898600000002</v>
      </c>
      <c r="G349" s="2">
        <v>2.5256762999999901E-2</v>
      </c>
      <c r="H349" s="2">
        <v>0.19871290999999999</v>
      </c>
      <c r="I349" s="2">
        <v>0.436241341</v>
      </c>
      <c r="J349" s="2">
        <v>286.55820019999999</v>
      </c>
      <c r="K349" s="2">
        <v>151.44478330000001</v>
      </c>
      <c r="L349" s="2">
        <v>86.207240420000005</v>
      </c>
      <c r="M349" s="2">
        <v>61.803588130000001</v>
      </c>
      <c r="N349" s="2">
        <v>134766.53</v>
      </c>
      <c r="O349" s="2">
        <v>18954.352999999999</v>
      </c>
      <c r="P349" s="2">
        <v>261979.875</v>
      </c>
      <c r="Q349" s="2">
        <v>802229.67</v>
      </c>
      <c r="R349" s="2">
        <v>1513.009217</v>
      </c>
      <c r="S349" s="2">
        <v>113654226.3</v>
      </c>
      <c r="T349" s="2">
        <v>75118</v>
      </c>
      <c r="U349" s="2">
        <v>31.405999999999999</v>
      </c>
      <c r="V349" s="2">
        <v>25772.184389999999</v>
      </c>
      <c r="W349" s="2">
        <v>4.1808900000000001E-4</v>
      </c>
      <c r="X349" s="2">
        <v>26.791051399999901</v>
      </c>
      <c r="Y349" s="2">
        <v>26.791051399999901</v>
      </c>
      <c r="Z349" s="2">
        <v>10.170934409999999</v>
      </c>
      <c r="AA349" s="2">
        <v>6.1694517119999999</v>
      </c>
      <c r="AB349" s="2">
        <v>135.113417</v>
      </c>
      <c r="AC349" s="2">
        <v>0</v>
      </c>
      <c r="AD349" s="2">
        <v>0</v>
      </c>
      <c r="AE349" s="2">
        <v>0</v>
      </c>
      <c r="AF349" s="2">
        <v>18208766.359999999</v>
      </c>
      <c r="AG349" s="2">
        <v>0</v>
      </c>
      <c r="AH349" s="2">
        <v>0</v>
      </c>
      <c r="AI349" s="2">
        <v>0</v>
      </c>
      <c r="AJ349" s="2">
        <v>124.6537319</v>
      </c>
      <c r="AK349" s="2">
        <v>124.6537319</v>
      </c>
      <c r="AL349" s="2">
        <v>76.036306010000004</v>
      </c>
      <c r="AM349" s="2">
        <v>55.634136410000004</v>
      </c>
      <c r="AN349" s="2">
        <v>151.44478330000001</v>
      </c>
      <c r="AO349" s="2">
        <v>151.44478330000001</v>
      </c>
      <c r="AP349" s="2">
        <v>86.207240420000005</v>
      </c>
      <c r="AQ349" s="2">
        <v>61.803588130000001</v>
      </c>
      <c r="AR349" s="2">
        <v>38618454.289999999</v>
      </c>
      <c r="AS349" s="2">
        <v>2870537.88199999</v>
      </c>
      <c r="AT349" s="2">
        <v>22584562.07</v>
      </c>
      <c r="AU349" s="2">
        <v>49580672.109999999</v>
      </c>
      <c r="AV349" s="2">
        <v>1.084725731</v>
      </c>
      <c r="AW349" s="2">
        <v>1.084725731</v>
      </c>
      <c r="AX349" s="2">
        <v>1.0348524649999999</v>
      </c>
      <c r="AY349" s="2">
        <v>1.026655517</v>
      </c>
      <c r="AZ349" s="2">
        <v>1.084725731</v>
      </c>
      <c r="BA349" s="2">
        <v>1.084725731</v>
      </c>
      <c r="BB349" s="2">
        <v>1.0348524649999999</v>
      </c>
      <c r="BC349" s="2">
        <v>1.026655517</v>
      </c>
      <c r="BD349" s="2">
        <v>1.0418025550000001</v>
      </c>
      <c r="BE349" s="2">
        <v>1.0418025550000001</v>
      </c>
      <c r="BF349" s="2">
        <v>1.0519227659999999</v>
      </c>
      <c r="BG349" s="2">
        <v>1.0194016829999999</v>
      </c>
      <c r="BH349" s="2">
        <v>0.25986797699999897</v>
      </c>
      <c r="BI349" s="2">
        <v>0.25986797699999897</v>
      </c>
      <c r="BJ349" s="2">
        <v>0.29128412999999997</v>
      </c>
      <c r="BK349" s="2">
        <v>0.39184975799999999</v>
      </c>
      <c r="BL349" s="2">
        <v>0.25986797699999897</v>
      </c>
      <c r="BM349" s="2">
        <v>0.25986797699999897</v>
      </c>
      <c r="BN349" s="2">
        <v>0.29128412999999997</v>
      </c>
      <c r="BO349" s="2">
        <v>0.39184975799999999</v>
      </c>
      <c r="BP349" s="2">
        <v>0.145164612</v>
      </c>
      <c r="BQ349" s="2">
        <v>0.145164612</v>
      </c>
      <c r="BR349" s="2">
        <v>0.152841594</v>
      </c>
      <c r="BS349" s="2">
        <v>0.14127632900000001</v>
      </c>
      <c r="BT349" s="2">
        <v>1</v>
      </c>
      <c r="BU349" s="2">
        <v>1</v>
      </c>
      <c r="BV349" s="2">
        <v>1</v>
      </c>
      <c r="BW349" s="2">
        <v>1</v>
      </c>
      <c r="BX349" s="2">
        <v>150.64252490000001</v>
      </c>
      <c r="BY349" s="2">
        <v>0</v>
      </c>
      <c r="BZ349" s="2">
        <v>0</v>
      </c>
      <c r="CA349" s="2">
        <v>0</v>
      </c>
      <c r="CB349" s="2">
        <v>20301570.350000001</v>
      </c>
      <c r="CC349" s="2">
        <v>0</v>
      </c>
      <c r="CD349" s="2">
        <v>0</v>
      </c>
      <c r="CE349" s="2">
        <v>0</v>
      </c>
      <c r="CG349" s="2">
        <f t="shared" si="43"/>
        <v>1653626.3263707901</v>
      </c>
      <c r="CH349" s="2">
        <f t="shared" si="44"/>
        <v>20301570.350000001</v>
      </c>
      <c r="CI349" s="2">
        <f t="shared" si="45"/>
        <v>1217930.4280000001</v>
      </c>
      <c r="CJ349" s="2">
        <f t="shared" si="46"/>
        <v>168.45816249999999</v>
      </c>
      <c r="CK349" s="2">
        <f t="shared" si="47"/>
        <v>23.692941250000001</v>
      </c>
      <c r="CL349" s="2">
        <f t="shared" si="48"/>
        <v>170.39341463414635</v>
      </c>
      <c r="CM349" s="2">
        <f t="shared" si="49"/>
        <v>124.90925184896848</v>
      </c>
      <c r="CN349" s="2">
        <f t="shared" si="50"/>
        <v>1198976.0750000002</v>
      </c>
    </row>
    <row r="350" spans="1:92" x14ac:dyDescent="0.45">
      <c r="A350" s="2">
        <v>229</v>
      </c>
      <c r="B350" s="2" t="s">
        <v>151</v>
      </c>
      <c r="C350" s="2">
        <v>1</v>
      </c>
      <c r="D350" s="2">
        <v>2020</v>
      </c>
      <c r="E350" s="2">
        <v>2018</v>
      </c>
      <c r="F350" s="2">
        <v>0.27024809991224402</v>
      </c>
      <c r="G350" s="2">
        <v>2.0210575775305901E-2</v>
      </c>
      <c r="H350" s="2">
        <v>0.20764081650841801</v>
      </c>
      <c r="I350" s="2">
        <v>0.50190050780403095</v>
      </c>
      <c r="J350" s="2">
        <v>289.99280390258201</v>
      </c>
      <c r="K350" s="2">
        <v>141.17462143192799</v>
      </c>
      <c r="L350" s="2">
        <v>106.370299712942</v>
      </c>
      <c r="M350" s="2">
        <v>83.994989004399002</v>
      </c>
      <c r="N350" s="2">
        <v>133438.35707948499</v>
      </c>
      <c r="O350" s="2">
        <v>18838.281382906302</v>
      </c>
      <c r="P350" s="2">
        <v>256868.926202253</v>
      </c>
      <c r="Q350" s="2">
        <v>786291.32221671403</v>
      </c>
      <c r="R350" s="2">
        <v>1747.21643172313</v>
      </c>
      <c r="S350" s="2">
        <v>131588890.50105201</v>
      </c>
      <c r="T350" s="2">
        <v>75313.446068771998</v>
      </c>
      <c r="U350" s="2">
        <v>31.405999999999999</v>
      </c>
      <c r="V350" s="2">
        <v>25986.8215331016</v>
      </c>
      <c r="W350" s="2">
        <v>4.1700119346299298E-4</v>
      </c>
      <c r="X350" s="2">
        <v>11.026863895301499</v>
      </c>
      <c r="Y350" s="2">
        <v>11.026863895301499</v>
      </c>
      <c r="Z350" s="2">
        <v>3.5824112838972</v>
      </c>
      <c r="AA350" s="2">
        <v>2.1807995186778601</v>
      </c>
      <c r="AB350" s="2">
        <v>148.818182470653</v>
      </c>
      <c r="AC350" s="2">
        <v>0</v>
      </c>
      <c r="AD350" s="2">
        <v>0</v>
      </c>
      <c r="AE350" s="2">
        <v>0</v>
      </c>
      <c r="AF350" s="2">
        <v>16723538.0822748</v>
      </c>
      <c r="AG350" s="2">
        <v>0</v>
      </c>
      <c r="AH350" s="2">
        <v>0</v>
      </c>
      <c r="AI350" s="2">
        <v>0</v>
      </c>
      <c r="AJ350" s="2">
        <v>130.14775753662701</v>
      </c>
      <c r="AK350" s="2">
        <v>130.14775753662701</v>
      </c>
      <c r="AL350" s="2">
        <v>102.787888429045</v>
      </c>
      <c r="AM350" s="2">
        <v>81.814189485721201</v>
      </c>
      <c r="AN350" s="2">
        <v>141.17462143192799</v>
      </c>
      <c r="AO350" s="2">
        <v>141.17462143192799</v>
      </c>
      <c r="AP350" s="2">
        <v>106.370299712942</v>
      </c>
      <c r="AQ350" s="2">
        <v>83.994989004399002</v>
      </c>
      <c r="AR350" s="2">
        <v>35561647.6274698</v>
      </c>
      <c r="AS350" s="2">
        <v>2659487.2426599502</v>
      </c>
      <c r="AT350" s="2">
        <v>27323224.667075399</v>
      </c>
      <c r="AU350" s="2">
        <v>66044530.963847302</v>
      </c>
      <c r="AV350" s="2">
        <v>1.08333598360149</v>
      </c>
      <c r="AW350" s="2">
        <v>1.08333598360149</v>
      </c>
      <c r="AX350" s="2">
        <v>1.0322279117397899</v>
      </c>
      <c r="AY350" s="2">
        <v>1.0240038885095299</v>
      </c>
      <c r="AZ350" s="2">
        <v>1.08333598360149</v>
      </c>
      <c r="BA350" s="2">
        <v>1.08333598360149</v>
      </c>
      <c r="BB350" s="2">
        <v>1.0322279117397899</v>
      </c>
      <c r="BC350" s="2">
        <v>1.0240038885095299</v>
      </c>
      <c r="BD350" s="2">
        <v>1.04046780064764</v>
      </c>
      <c r="BE350" s="2">
        <v>1.04046780064764</v>
      </c>
      <c r="BF350" s="2">
        <v>1.0492549196949801</v>
      </c>
      <c r="BG350" s="2">
        <v>1.0167687895891999</v>
      </c>
      <c r="BH350" s="2">
        <v>0.25986797699999897</v>
      </c>
      <c r="BI350" s="2">
        <v>0.25986797699999897</v>
      </c>
      <c r="BJ350" s="2">
        <v>0.29128412999999997</v>
      </c>
      <c r="BK350" s="2">
        <v>0.39184975799999999</v>
      </c>
      <c r="BL350" s="2">
        <v>0.25986797699999897</v>
      </c>
      <c r="BM350" s="2">
        <v>0.25986797699999897</v>
      </c>
      <c r="BN350" s="2">
        <v>0.29128412999999997</v>
      </c>
      <c r="BO350" s="2">
        <v>0.39184975799999999</v>
      </c>
      <c r="BP350" s="2">
        <v>0.145164612</v>
      </c>
      <c r="BQ350" s="2">
        <v>0.145164612</v>
      </c>
      <c r="BR350" s="2">
        <v>0.152841594</v>
      </c>
      <c r="BS350" s="2">
        <v>0.14127632900000001</v>
      </c>
      <c r="BT350" s="2">
        <v>1</v>
      </c>
      <c r="BU350" s="2">
        <v>1</v>
      </c>
      <c r="BV350" s="2">
        <v>1</v>
      </c>
      <c r="BW350" s="2">
        <v>1</v>
      </c>
      <c r="BX350" s="2">
        <v>158.48481607982299</v>
      </c>
      <c r="BY350" s="2">
        <v>0</v>
      </c>
      <c r="BZ350" s="2">
        <v>0</v>
      </c>
      <c r="CA350" s="2">
        <v>0</v>
      </c>
      <c r="CB350" s="2">
        <v>21358448.7207659</v>
      </c>
      <c r="CC350" s="2">
        <v>0</v>
      </c>
      <c r="CD350" s="2">
        <v>0</v>
      </c>
      <c r="CE350" s="2">
        <v>0</v>
      </c>
      <c r="CG350" s="2">
        <f t="shared" si="43"/>
        <v>1921175.1669893232</v>
      </c>
      <c r="CH350" s="2">
        <f t="shared" si="44"/>
        <v>21358448.7207659</v>
      </c>
      <c r="CI350" s="2">
        <f t="shared" si="45"/>
        <v>1195436.8868813585</v>
      </c>
      <c r="CJ350" s="2">
        <f t="shared" si="46"/>
        <v>166.79794634935624</v>
      </c>
      <c r="CK350" s="2">
        <f t="shared" si="47"/>
        <v>23.547851728632878</v>
      </c>
      <c r="CL350" s="2">
        <f t="shared" si="48"/>
        <v>167.06922029414829</v>
      </c>
      <c r="CM350" s="2">
        <f t="shared" si="49"/>
        <v>122.42760953160203</v>
      </c>
      <c r="CN350" s="2">
        <f t="shared" si="50"/>
        <v>1176598.605498452</v>
      </c>
    </row>
    <row r="351" spans="1:92" x14ac:dyDescent="0.45">
      <c r="A351" s="2">
        <v>251</v>
      </c>
      <c r="B351" s="2" t="s">
        <v>151</v>
      </c>
      <c r="C351" s="2">
        <v>1</v>
      </c>
      <c r="D351" s="2">
        <v>2021</v>
      </c>
      <c r="E351" s="2">
        <v>2019</v>
      </c>
      <c r="F351" s="2">
        <v>0.284125631764437</v>
      </c>
      <c r="G351" s="2">
        <v>1.9821369198755E-2</v>
      </c>
      <c r="H351" s="2">
        <v>0.20368077499486101</v>
      </c>
      <c r="I351" s="2">
        <v>0.49237222404194603</v>
      </c>
      <c r="J351" s="2">
        <v>282.37801155260502</v>
      </c>
      <c r="K351" s="2">
        <v>140.99374892447099</v>
      </c>
      <c r="L351" s="2">
        <v>106.100527425256</v>
      </c>
      <c r="M351" s="2">
        <v>83.778048168634797</v>
      </c>
      <c r="N351" s="2">
        <v>134047.02076418401</v>
      </c>
      <c r="O351" s="2">
        <v>18888.086296698799</v>
      </c>
      <c r="P351" s="2">
        <v>257920.97488604899</v>
      </c>
      <c r="Q351" s="2">
        <v>789618.78724944103</v>
      </c>
      <c r="R351" s="2">
        <v>1779.3162395511299</v>
      </c>
      <c r="S351" s="2">
        <v>134355102.83254099</v>
      </c>
      <c r="T351" s="2">
        <v>75509.400659679799</v>
      </c>
      <c r="U351" s="2">
        <v>31.405999999999999</v>
      </c>
      <c r="V351" s="2">
        <v>26203.246227561001</v>
      </c>
      <c r="W351" s="2">
        <v>4.1591621723977701E-4</v>
      </c>
      <c r="X351" s="2">
        <v>10.845991387843799</v>
      </c>
      <c r="Y351" s="2">
        <v>10.845991387843799</v>
      </c>
      <c r="Z351" s="2">
        <v>3.31263899621137</v>
      </c>
      <c r="AA351" s="2">
        <v>1.96385868291359</v>
      </c>
      <c r="AB351" s="2">
        <v>141.384262628134</v>
      </c>
      <c r="AC351" s="2">
        <v>0</v>
      </c>
      <c r="AD351" s="2">
        <v>0</v>
      </c>
      <c r="AE351" s="2">
        <v>0</v>
      </c>
      <c r="AF351" s="2">
        <v>19273936.483373001</v>
      </c>
      <c r="AG351" s="2">
        <v>0</v>
      </c>
      <c r="AH351" s="2">
        <v>0</v>
      </c>
      <c r="AI351" s="2">
        <v>0</v>
      </c>
      <c r="AJ351" s="2">
        <v>130.14775753662701</v>
      </c>
      <c r="AK351" s="2">
        <v>130.14775753662701</v>
      </c>
      <c r="AL351" s="2">
        <v>102.787888429045</v>
      </c>
      <c r="AM351" s="2">
        <v>81.814189485721201</v>
      </c>
      <c r="AN351" s="2">
        <v>140.99374892447099</v>
      </c>
      <c r="AO351" s="2">
        <v>140.99374892447099</v>
      </c>
      <c r="AP351" s="2">
        <v>106.100527425256</v>
      </c>
      <c r="AQ351" s="2">
        <v>83.778048168634797</v>
      </c>
      <c r="AR351" s="2">
        <v>38173728.473071702</v>
      </c>
      <c r="AS351" s="2">
        <v>2663102.0969804898</v>
      </c>
      <c r="AT351" s="2">
        <v>27365551.469446201</v>
      </c>
      <c r="AU351" s="2">
        <v>66152720.7930426</v>
      </c>
      <c r="AV351" s="2">
        <v>1.08397838018953</v>
      </c>
      <c r="AW351" s="2">
        <v>1.08397838018953</v>
      </c>
      <c r="AX351" s="2">
        <v>1.03277750730262</v>
      </c>
      <c r="AY351" s="2">
        <v>1.02456723419922</v>
      </c>
      <c r="AZ351" s="2">
        <v>1.08397838018953</v>
      </c>
      <c r="BA351" s="2">
        <v>1.08397838018953</v>
      </c>
      <c r="BB351" s="2">
        <v>1.03277750730262</v>
      </c>
      <c r="BC351" s="2">
        <v>1.02456723419922</v>
      </c>
      <c r="BD351" s="2">
        <v>1.0410847772598899</v>
      </c>
      <c r="BE351" s="2">
        <v>1.0410847772598899</v>
      </c>
      <c r="BF351" s="2">
        <v>1.04981358105415</v>
      </c>
      <c r="BG351" s="2">
        <v>1.01732815496022</v>
      </c>
      <c r="BH351" s="2">
        <v>0.25986797699999897</v>
      </c>
      <c r="BI351" s="2">
        <v>0.25986797699999897</v>
      </c>
      <c r="BJ351" s="2">
        <v>0.29128412999999997</v>
      </c>
      <c r="BK351" s="2">
        <v>0.39184975799999999</v>
      </c>
      <c r="BL351" s="2">
        <v>0.25986797699999897</v>
      </c>
      <c r="BM351" s="2">
        <v>0.25986797699999897</v>
      </c>
      <c r="BN351" s="2">
        <v>0.29128412999999997</v>
      </c>
      <c r="BO351" s="2">
        <v>0.39184975799999999</v>
      </c>
      <c r="BP351" s="2">
        <v>0.145164612</v>
      </c>
      <c r="BQ351" s="2">
        <v>0.145164612</v>
      </c>
      <c r="BR351" s="2">
        <v>0.152841594</v>
      </c>
      <c r="BS351" s="2">
        <v>0.14127632900000001</v>
      </c>
      <c r="BT351" s="2">
        <v>1</v>
      </c>
      <c r="BU351" s="2">
        <v>1</v>
      </c>
      <c r="BV351" s="2">
        <v>1</v>
      </c>
      <c r="BW351" s="2">
        <v>1</v>
      </c>
      <c r="BX351" s="2">
        <v>148.818182470653</v>
      </c>
      <c r="BY351" s="2">
        <v>0</v>
      </c>
      <c r="BZ351" s="2">
        <v>0</v>
      </c>
      <c r="CA351" s="2">
        <v>0</v>
      </c>
      <c r="CB351" s="2">
        <v>19858053.7724391</v>
      </c>
      <c r="CC351" s="2">
        <v>0</v>
      </c>
      <c r="CD351" s="2">
        <v>0</v>
      </c>
      <c r="CE351" s="2">
        <v>0</v>
      </c>
      <c r="CG351" s="2">
        <f t="shared" si="43"/>
        <v>1960571.25221786</v>
      </c>
      <c r="CH351" s="2">
        <f t="shared" si="44"/>
        <v>19858053.7724391</v>
      </c>
      <c r="CI351" s="2">
        <f t="shared" si="45"/>
        <v>1200474.8691963728</v>
      </c>
      <c r="CJ351" s="2">
        <f t="shared" si="46"/>
        <v>167.55877595523</v>
      </c>
      <c r="CK351" s="2">
        <f t="shared" si="47"/>
        <v>23.610107870873499</v>
      </c>
      <c r="CL351" s="2">
        <f t="shared" si="48"/>
        <v>167.75347960068228</v>
      </c>
      <c r="CM351" s="2">
        <f t="shared" si="49"/>
        <v>122.9457045152886</v>
      </c>
      <c r="CN351" s="2">
        <f t="shared" si="50"/>
        <v>1181586.782899674</v>
      </c>
    </row>
    <row r="352" spans="1:92" x14ac:dyDescent="0.45">
      <c r="A352" s="2">
        <v>273</v>
      </c>
      <c r="B352" s="2" t="s">
        <v>151</v>
      </c>
      <c r="C352" s="2">
        <v>1</v>
      </c>
      <c r="D352" s="2">
        <v>2022</v>
      </c>
      <c r="E352" s="2">
        <v>2020</v>
      </c>
      <c r="F352" s="2">
        <v>0.27967733032182202</v>
      </c>
      <c r="G352" s="2">
        <v>1.9922171899715801E-2</v>
      </c>
      <c r="H352" s="2">
        <v>0.204935092170831</v>
      </c>
      <c r="I352" s="2">
        <v>0.49546540560762897</v>
      </c>
      <c r="J352" s="2">
        <v>277.60210321946602</v>
      </c>
      <c r="K352" s="2">
        <v>141.07735539985299</v>
      </c>
      <c r="L352" s="2">
        <v>106.15701919265</v>
      </c>
      <c r="M352" s="2">
        <v>83.824137839637004</v>
      </c>
      <c r="N352" s="2">
        <v>134606.36444191099</v>
      </c>
      <c r="O352" s="2">
        <v>18937.383574554398</v>
      </c>
      <c r="P352" s="2">
        <v>258885.79334226699</v>
      </c>
      <c r="Q352" s="2">
        <v>792656.168976482</v>
      </c>
      <c r="R352" s="2">
        <v>1771.3773047273901</v>
      </c>
      <c r="S352" s="2">
        <v>134103651.265496</v>
      </c>
      <c r="T352" s="2">
        <v>75705.865095823799</v>
      </c>
      <c r="U352" s="2">
        <v>31.405999999999999</v>
      </c>
      <c r="V352" s="2">
        <v>26421.4733605492</v>
      </c>
      <c r="W352" s="2">
        <v>4.1483406396628701E-4</v>
      </c>
      <c r="X352" s="2">
        <v>10.9295978632258</v>
      </c>
      <c r="Y352" s="2">
        <v>10.9295978632258</v>
      </c>
      <c r="Z352" s="2">
        <v>3.3691307636048098</v>
      </c>
      <c r="AA352" s="2">
        <v>2.0099483539157998</v>
      </c>
      <c r="AB352" s="2">
        <v>136.524747819613</v>
      </c>
      <c r="AC352" s="2">
        <v>0</v>
      </c>
      <c r="AD352" s="2">
        <v>0</v>
      </c>
      <c r="AE352" s="2">
        <v>0</v>
      </c>
      <c r="AF352" s="2">
        <v>18515841.256889001</v>
      </c>
      <c r="AG352" s="2">
        <v>0</v>
      </c>
      <c r="AH352" s="2">
        <v>0</v>
      </c>
      <c r="AI352" s="2">
        <v>0</v>
      </c>
      <c r="AJ352" s="2">
        <v>130.14775753662701</v>
      </c>
      <c r="AK352" s="2">
        <v>130.14775753662701</v>
      </c>
      <c r="AL352" s="2">
        <v>102.787888429045</v>
      </c>
      <c r="AM352" s="2">
        <v>81.814189485721201</v>
      </c>
      <c r="AN352" s="2">
        <v>141.07735539985299</v>
      </c>
      <c r="AO352" s="2">
        <v>141.07735539985299</v>
      </c>
      <c r="AP352" s="2">
        <v>106.15701919265</v>
      </c>
      <c r="AQ352" s="2">
        <v>83.824137839637004</v>
      </c>
      <c r="AR352" s="2">
        <v>37505751.172342703</v>
      </c>
      <c r="AS352" s="2">
        <v>2671635.9928907598</v>
      </c>
      <c r="AT352" s="2">
        <v>27482544.1325395</v>
      </c>
      <c r="AU352" s="2">
        <v>66443719.967723198</v>
      </c>
      <c r="AV352" s="2">
        <v>1.0845663913108401</v>
      </c>
      <c r="AW352" s="2">
        <v>1.0845663913108401</v>
      </c>
      <c r="AX352" s="2">
        <v>1.0332797447188899</v>
      </c>
      <c r="AY352" s="2">
        <v>1.02507958299325</v>
      </c>
      <c r="AZ352" s="2">
        <v>1.0845663913108401</v>
      </c>
      <c r="BA352" s="2">
        <v>1.0845663913108401</v>
      </c>
      <c r="BB352" s="2">
        <v>1.0332797447188899</v>
      </c>
      <c r="BC352" s="2">
        <v>1.02507958299325</v>
      </c>
      <c r="BD352" s="2">
        <v>1.0416495204673599</v>
      </c>
      <c r="BE352" s="2">
        <v>1.0416495204673599</v>
      </c>
      <c r="BF352" s="2">
        <v>1.05032410307538</v>
      </c>
      <c r="BG352" s="2">
        <v>1.0178368837541201</v>
      </c>
      <c r="BH352" s="2">
        <v>0.25986797699999897</v>
      </c>
      <c r="BI352" s="2">
        <v>0.25986797699999897</v>
      </c>
      <c r="BJ352" s="2">
        <v>0.29128412999999997</v>
      </c>
      <c r="BK352" s="2">
        <v>0.39184975799999999</v>
      </c>
      <c r="BL352" s="2">
        <v>0.25986797699999897</v>
      </c>
      <c r="BM352" s="2">
        <v>0.25986797699999897</v>
      </c>
      <c r="BN352" s="2">
        <v>0.29128412999999997</v>
      </c>
      <c r="BO352" s="2">
        <v>0.39184975799999999</v>
      </c>
      <c r="BP352" s="2">
        <v>0.145164612</v>
      </c>
      <c r="BQ352" s="2">
        <v>0.145164612</v>
      </c>
      <c r="BR352" s="2">
        <v>0.152841594</v>
      </c>
      <c r="BS352" s="2">
        <v>0.14127632900000001</v>
      </c>
      <c r="BT352" s="2">
        <v>1</v>
      </c>
      <c r="BU352" s="2">
        <v>1</v>
      </c>
      <c r="BV352" s="2">
        <v>1</v>
      </c>
      <c r="BW352" s="2">
        <v>1</v>
      </c>
      <c r="BX352" s="2">
        <v>141.384262628134</v>
      </c>
      <c r="BY352" s="2">
        <v>0</v>
      </c>
      <c r="BZ352" s="2">
        <v>0</v>
      </c>
      <c r="CA352" s="2">
        <v>0</v>
      </c>
      <c r="CB352" s="2">
        <v>18952139.188242301</v>
      </c>
      <c r="CC352" s="2">
        <v>0</v>
      </c>
      <c r="CD352" s="2">
        <v>0</v>
      </c>
      <c r="CE352" s="2">
        <v>0</v>
      </c>
      <c r="CG352" s="2">
        <f t="shared" si="43"/>
        <v>1996751.736551313</v>
      </c>
      <c r="CH352" s="2">
        <f t="shared" si="44"/>
        <v>18952139.188242301</v>
      </c>
      <c r="CI352" s="2">
        <f t="shared" si="45"/>
        <v>1205085.7103352144</v>
      </c>
      <c r="CJ352" s="2">
        <f t="shared" si="46"/>
        <v>168.25795555238875</v>
      </c>
      <c r="CK352" s="2">
        <f t="shared" si="47"/>
        <v>23.671729468192996</v>
      </c>
      <c r="CL352" s="2">
        <f t="shared" si="48"/>
        <v>168.38100379984846</v>
      </c>
      <c r="CM352" s="2">
        <f t="shared" si="49"/>
        <v>123.41863277173718</v>
      </c>
      <c r="CN352" s="2">
        <f t="shared" si="50"/>
        <v>1186148.3267606599</v>
      </c>
    </row>
    <row r="353" spans="1:92" x14ac:dyDescent="0.45">
      <c r="A353" s="2">
        <v>295</v>
      </c>
      <c r="B353" s="2" t="s">
        <v>151</v>
      </c>
      <c r="C353" s="2">
        <v>1</v>
      </c>
      <c r="D353" s="2">
        <v>2023</v>
      </c>
      <c r="E353" s="2">
        <v>2021</v>
      </c>
      <c r="F353" s="2">
        <v>0.27825870957677501</v>
      </c>
      <c r="G353" s="2">
        <v>1.99568690456658E-2</v>
      </c>
      <c r="H353" s="2">
        <v>0.205334336086374</v>
      </c>
      <c r="I353" s="2">
        <v>0.49645008529118401</v>
      </c>
      <c r="J353" s="2">
        <v>275.82875962812102</v>
      </c>
      <c r="K353" s="2">
        <v>141.15388372869799</v>
      </c>
      <c r="L353" s="2">
        <v>106.208643116158</v>
      </c>
      <c r="M353" s="2">
        <v>83.866055240954097</v>
      </c>
      <c r="N353" s="2">
        <v>135096.236456157</v>
      </c>
      <c r="O353" s="2">
        <v>18999.344557398301</v>
      </c>
      <c r="P353" s="2">
        <v>259800.96569433899</v>
      </c>
      <c r="Q353" s="2">
        <v>795478.44661694497</v>
      </c>
      <c r="R353" s="2">
        <v>1770.4391852189201</v>
      </c>
      <c r="S353" s="2">
        <v>134381363.451343</v>
      </c>
      <c r="T353" s="2">
        <v>75902.840703746799</v>
      </c>
      <c r="U353" s="2">
        <v>31.405999999999999</v>
      </c>
      <c r="V353" s="2">
        <v>26641.517943221199</v>
      </c>
      <c r="W353" s="2">
        <v>4.1375472629761998E-4</v>
      </c>
      <c r="X353" s="2">
        <v>11.0061261920709</v>
      </c>
      <c r="Y353" s="2">
        <v>11.0061261920709</v>
      </c>
      <c r="Z353" s="2">
        <v>3.4207546871128498</v>
      </c>
      <c r="AA353" s="2">
        <v>2.0518657552329298</v>
      </c>
      <c r="AB353" s="2">
        <v>134.67487589942201</v>
      </c>
      <c r="AC353" s="2">
        <v>0</v>
      </c>
      <c r="AD353" s="2">
        <v>0</v>
      </c>
      <c r="AE353" s="2">
        <v>0</v>
      </c>
      <c r="AF353" s="2">
        <v>18323426.332221299</v>
      </c>
      <c r="AG353" s="2">
        <v>0</v>
      </c>
      <c r="AH353" s="2">
        <v>0</v>
      </c>
      <c r="AI353" s="2">
        <v>0</v>
      </c>
      <c r="AJ353" s="2">
        <v>130.14775753662701</v>
      </c>
      <c r="AK353" s="2">
        <v>130.14775753662701</v>
      </c>
      <c r="AL353" s="2">
        <v>102.787888429045</v>
      </c>
      <c r="AM353" s="2">
        <v>81.814189485721201</v>
      </c>
      <c r="AN353" s="2">
        <v>141.15388372869799</v>
      </c>
      <c r="AO353" s="2">
        <v>141.15388372869799</v>
      </c>
      <c r="AP353" s="2">
        <v>106.208643116158</v>
      </c>
      <c r="AQ353" s="2">
        <v>83.866055240954097</v>
      </c>
      <c r="AR353" s="2">
        <v>37392784.785138503</v>
      </c>
      <c r="AS353" s="2">
        <v>2681831.2725764802</v>
      </c>
      <c r="AT353" s="2">
        <v>27593108.0466634</v>
      </c>
      <c r="AU353" s="2">
        <v>66713639.346965097</v>
      </c>
      <c r="AV353" s="2">
        <v>1.08507950845977</v>
      </c>
      <c r="AW353" s="2">
        <v>1.08507950845977</v>
      </c>
      <c r="AX353" s="2">
        <v>1.03375459417075</v>
      </c>
      <c r="AY353" s="2">
        <v>1.02555406071638</v>
      </c>
      <c r="AZ353" s="2">
        <v>1.08507950845977</v>
      </c>
      <c r="BA353" s="2">
        <v>1.08507950845977</v>
      </c>
      <c r="BB353" s="2">
        <v>1.03375459417075</v>
      </c>
      <c r="BC353" s="2">
        <v>1.02555406071638</v>
      </c>
      <c r="BD353" s="2">
        <v>1.0421423332969</v>
      </c>
      <c r="BE353" s="2">
        <v>1.0421423332969</v>
      </c>
      <c r="BF353" s="2">
        <v>1.0508067853568901</v>
      </c>
      <c r="BG353" s="2">
        <v>1.01830800905515</v>
      </c>
      <c r="BH353" s="2">
        <v>0.25986797699999897</v>
      </c>
      <c r="BI353" s="2">
        <v>0.25986797699999897</v>
      </c>
      <c r="BJ353" s="2">
        <v>0.29128412999999997</v>
      </c>
      <c r="BK353" s="2">
        <v>0.39184975799999999</v>
      </c>
      <c r="BL353" s="2">
        <v>0.25986797699999897</v>
      </c>
      <c r="BM353" s="2">
        <v>0.25986797699999897</v>
      </c>
      <c r="BN353" s="2">
        <v>0.29128412999999997</v>
      </c>
      <c r="BO353" s="2">
        <v>0.39184975799999999</v>
      </c>
      <c r="BP353" s="2">
        <v>0.145164612</v>
      </c>
      <c r="BQ353" s="2">
        <v>0.145164612</v>
      </c>
      <c r="BR353" s="2">
        <v>0.152841594</v>
      </c>
      <c r="BS353" s="2">
        <v>0.14127632900000001</v>
      </c>
      <c r="BT353" s="2">
        <v>1</v>
      </c>
      <c r="BU353" s="2">
        <v>1</v>
      </c>
      <c r="BV353" s="2">
        <v>1</v>
      </c>
      <c r="BW353" s="2">
        <v>1</v>
      </c>
      <c r="BX353" s="2">
        <v>136.524747819613</v>
      </c>
      <c r="BY353" s="2">
        <v>0</v>
      </c>
      <c r="BZ353" s="2">
        <v>0</v>
      </c>
      <c r="CA353" s="2">
        <v>0</v>
      </c>
      <c r="CB353" s="2">
        <v>18377099.9603469</v>
      </c>
      <c r="CC353" s="2">
        <v>0</v>
      </c>
      <c r="CD353" s="2">
        <v>0</v>
      </c>
      <c r="CE353" s="2">
        <v>0</v>
      </c>
      <c r="CG353" s="2">
        <f t="shared" si="43"/>
        <v>2030199.3507793169</v>
      </c>
      <c r="CH353" s="2">
        <f t="shared" si="44"/>
        <v>18377099.9603469</v>
      </c>
      <c r="CI353" s="2">
        <f t="shared" si="45"/>
        <v>1209374.9933248393</v>
      </c>
      <c r="CJ353" s="2">
        <f t="shared" si="46"/>
        <v>168.87029557019625</v>
      </c>
      <c r="CK353" s="2">
        <f t="shared" si="47"/>
        <v>23.749180696747874</v>
      </c>
      <c r="CL353" s="2">
        <f t="shared" si="48"/>
        <v>168.97623784997657</v>
      </c>
      <c r="CM353" s="2">
        <f t="shared" si="49"/>
        <v>123.85806876091007</v>
      </c>
      <c r="CN353" s="2">
        <f t="shared" si="50"/>
        <v>1190375.648767441</v>
      </c>
    </row>
    <row r="354" spans="1:92" x14ac:dyDescent="0.45">
      <c r="A354" s="2">
        <v>317</v>
      </c>
      <c r="B354" s="2" t="s">
        <v>151</v>
      </c>
      <c r="C354" s="2">
        <v>1</v>
      </c>
      <c r="D354" s="2">
        <v>2024</v>
      </c>
      <c r="E354" s="2">
        <v>2022</v>
      </c>
      <c r="F354" s="2">
        <v>0.15901900932052401</v>
      </c>
      <c r="G354" s="2">
        <v>2.11888036402538E-2</v>
      </c>
      <c r="H354" s="2">
        <v>0.23366345270828101</v>
      </c>
      <c r="I354" s="2">
        <v>0.58612873433094104</v>
      </c>
      <c r="J354" s="2">
        <v>156.768096848358</v>
      </c>
      <c r="K354" s="2">
        <v>156.768096848358</v>
      </c>
      <c r="L354" s="2">
        <v>121.80488396201</v>
      </c>
      <c r="M354" s="2">
        <v>99.452306324674794</v>
      </c>
      <c r="N354" s="2">
        <v>137019.68978439001</v>
      </c>
      <c r="O354" s="2">
        <v>18257.460627477401</v>
      </c>
      <c r="P354" s="2">
        <v>259130.00883598399</v>
      </c>
      <c r="Q354" s="2">
        <v>796103.94542613695</v>
      </c>
      <c r="R354" s="2">
        <v>1775.0275138678001</v>
      </c>
      <c r="S354" s="2">
        <v>135080177.458249</v>
      </c>
      <c r="T354" s="2">
        <v>76100.328813443295</v>
      </c>
      <c r="U354" s="2">
        <v>31.405999999999999</v>
      </c>
      <c r="V354" s="2">
        <v>26863.3951117488</v>
      </c>
      <c r="W354" s="2">
        <v>4.1267819690798301E-4</v>
      </c>
      <c r="X354" s="2">
        <v>11.0729072383578</v>
      </c>
      <c r="Y354" s="2">
        <v>11.0729072383578</v>
      </c>
      <c r="Z354" s="2">
        <v>3.4695634595908902</v>
      </c>
      <c r="AA354" s="2">
        <v>2.0906847655798599</v>
      </c>
      <c r="AB354" s="2">
        <v>15.547432073373701</v>
      </c>
      <c r="AC354" s="2">
        <v>15.547432073373701</v>
      </c>
      <c r="AD354" s="2">
        <v>15.547432073373701</v>
      </c>
      <c r="AE354" s="2">
        <v>15.547432073373701</v>
      </c>
      <c r="AF354" s="2">
        <v>2100399.55967054</v>
      </c>
      <c r="AG354" s="2">
        <v>295391.018944774</v>
      </c>
      <c r="AH354" s="2">
        <v>4039237.8667296502</v>
      </c>
      <c r="AI354" s="2">
        <v>12367647.1146098</v>
      </c>
      <c r="AJ354" s="2">
        <v>130.14775753662701</v>
      </c>
      <c r="AK354" s="2">
        <v>130.14775753662701</v>
      </c>
      <c r="AL354" s="2">
        <v>102.787888429045</v>
      </c>
      <c r="AM354" s="2">
        <v>81.814189485721201</v>
      </c>
      <c r="AN354" s="2">
        <v>141.22066477498501</v>
      </c>
      <c r="AO354" s="2">
        <v>141.22066477498501</v>
      </c>
      <c r="AP354" s="2">
        <v>106.257451888636</v>
      </c>
      <c r="AQ354" s="2">
        <v>83.904874251300996</v>
      </c>
      <c r="AR354" s="2">
        <v>21480315.9982513</v>
      </c>
      <c r="AS354" s="2">
        <v>2862187.3558534798</v>
      </c>
      <c r="AT354" s="2">
        <v>31563300.6573417</v>
      </c>
      <c r="AU354" s="2">
        <v>79174373.446802393</v>
      </c>
      <c r="AV354" s="2">
        <v>1.0870878765688301</v>
      </c>
      <c r="AW354" s="2">
        <v>1.0870878765688301</v>
      </c>
      <c r="AX354" s="2">
        <v>1.0334075261169999</v>
      </c>
      <c r="AY354" s="2">
        <v>1.0256588941911799</v>
      </c>
      <c r="AZ354" s="2">
        <v>1.0870878765688301</v>
      </c>
      <c r="BA354" s="2">
        <v>1.0870878765688301</v>
      </c>
      <c r="BB354" s="2">
        <v>1.0334075261169999</v>
      </c>
      <c r="BC354" s="2">
        <v>1.0256588941911799</v>
      </c>
      <c r="BD354" s="2">
        <v>1.0440712292081999</v>
      </c>
      <c r="BE354" s="2">
        <v>1.0440712292081999</v>
      </c>
      <c r="BF354" s="2">
        <v>1.0504539922782199</v>
      </c>
      <c r="BG354" s="2">
        <v>1.0184121018290899</v>
      </c>
      <c r="BH354" s="2">
        <v>0.25986797699999897</v>
      </c>
      <c r="BI354" s="2">
        <v>0.25986797699999897</v>
      </c>
      <c r="BJ354" s="2">
        <v>0.29128412999999997</v>
      </c>
      <c r="BK354" s="2">
        <v>0.39184975799999999</v>
      </c>
      <c r="BL354" s="2">
        <v>0.25986797699999897</v>
      </c>
      <c r="BM354" s="2">
        <v>0.25986797699999897</v>
      </c>
      <c r="BN354" s="2">
        <v>0.29128412999999997</v>
      </c>
      <c r="BO354" s="2">
        <v>0.39184975799999999</v>
      </c>
      <c r="BP354" s="2">
        <v>0.145164612</v>
      </c>
      <c r="BQ354" s="2">
        <v>0.145164612</v>
      </c>
      <c r="BR354" s="2">
        <v>0.152841594</v>
      </c>
      <c r="BS354" s="2">
        <v>0.14127632900000001</v>
      </c>
      <c r="BT354" s="2">
        <v>1</v>
      </c>
      <c r="BU354" s="2">
        <v>1</v>
      </c>
      <c r="BV354" s="2">
        <v>1</v>
      </c>
      <c r="BW354" s="2">
        <v>1</v>
      </c>
      <c r="BX354" s="2">
        <v>15.547432073373701</v>
      </c>
      <c r="BY354" s="2">
        <v>15.547432073373701</v>
      </c>
      <c r="BZ354" s="2">
        <v>15.547432073373701</v>
      </c>
      <c r="CA354" s="2">
        <v>15.547432073373701</v>
      </c>
      <c r="CB354" s="2">
        <v>2100399.55967054</v>
      </c>
      <c r="CC354" s="2">
        <v>295391.018944774</v>
      </c>
      <c r="CD354" s="2">
        <v>4039237.8667296502</v>
      </c>
      <c r="CE354" s="2">
        <v>12367647.1146098</v>
      </c>
      <c r="CG354" s="2">
        <f t="shared" si="43"/>
        <v>2057037.6619628919</v>
      </c>
      <c r="CH354" s="2">
        <f t="shared" si="44"/>
        <v>18802675.559954762</v>
      </c>
      <c r="CI354" s="2">
        <f t="shared" si="45"/>
        <v>1210511.1046739884</v>
      </c>
      <c r="CJ354" s="2">
        <f t="shared" si="46"/>
        <v>171.27461223048752</v>
      </c>
      <c r="CK354" s="2">
        <f t="shared" si="47"/>
        <v>22.821825784346753</v>
      </c>
      <c r="CL354" s="2">
        <f t="shared" si="48"/>
        <v>168.53984314535543</v>
      </c>
      <c r="CM354" s="2">
        <f t="shared" si="49"/>
        <v>123.95546055681385</v>
      </c>
      <c r="CN354" s="2">
        <f t="shared" si="50"/>
        <v>1192253.644046511</v>
      </c>
    </row>
    <row r="355" spans="1:92" x14ac:dyDescent="0.45">
      <c r="A355" s="2">
        <v>339</v>
      </c>
      <c r="B355" s="2" t="s">
        <v>151</v>
      </c>
      <c r="C355" s="2">
        <v>1</v>
      </c>
      <c r="D355" s="2">
        <v>2025</v>
      </c>
      <c r="E355" s="2">
        <v>2023</v>
      </c>
      <c r="F355" s="2">
        <v>0.159321755883024</v>
      </c>
      <c r="G355" s="2">
        <v>2.1227427271978901E-2</v>
      </c>
      <c r="H355" s="2">
        <v>0.23355704968709701</v>
      </c>
      <c r="I355" s="2">
        <v>0.58589376715789898</v>
      </c>
      <c r="J355" s="2">
        <v>156.848890522972</v>
      </c>
      <c r="K355" s="2">
        <v>156.848890522972</v>
      </c>
      <c r="L355" s="2">
        <v>121.588618638535</v>
      </c>
      <c r="M355" s="2">
        <v>99.280292259357594</v>
      </c>
      <c r="N355" s="2">
        <v>137529.11976848499</v>
      </c>
      <c r="O355" s="2">
        <v>18323.858982625399</v>
      </c>
      <c r="P355" s="2">
        <v>260076.484668591</v>
      </c>
      <c r="Q355" s="2">
        <v>799018.54864930699</v>
      </c>
      <c r="R355" s="2">
        <v>1774.5408188859201</v>
      </c>
      <c r="S355" s="2">
        <v>135394502.34358299</v>
      </c>
      <c r="T355" s="2">
        <v>76298.330758367796</v>
      </c>
      <c r="U355" s="2">
        <v>31.405999999999999</v>
      </c>
      <c r="V355" s="2">
        <v>27087.120128361501</v>
      </c>
      <c r="W355" s="2">
        <v>4.1160446849064503E-4</v>
      </c>
      <c r="X355" s="2">
        <v>11.3342918440601</v>
      </c>
      <c r="Y355" s="2">
        <v>11.3342918440601</v>
      </c>
      <c r="Z355" s="2">
        <v>3.4338890672047202</v>
      </c>
      <c r="AA355" s="2">
        <v>2.0992616313514798</v>
      </c>
      <c r="AB355" s="2">
        <v>15.366841142284899</v>
      </c>
      <c r="AC355" s="2">
        <v>15.366841142284899</v>
      </c>
      <c r="AD355" s="2">
        <v>15.366841142284899</v>
      </c>
      <c r="AE355" s="2">
        <v>15.366841142284899</v>
      </c>
      <c r="AF355" s="2">
        <v>2105559.8062818898</v>
      </c>
      <c r="AG355" s="2">
        <v>280559.49712396797</v>
      </c>
      <c r="AH355" s="2">
        <v>3982009.6809814801</v>
      </c>
      <c r="AI355" s="2">
        <v>12233602.8621097</v>
      </c>
      <c r="AJ355" s="2">
        <v>130.14775753662701</v>
      </c>
      <c r="AK355" s="2">
        <v>130.14775753662701</v>
      </c>
      <c r="AL355" s="2">
        <v>102.787888429045</v>
      </c>
      <c r="AM355" s="2">
        <v>81.814189485721201</v>
      </c>
      <c r="AN355" s="2">
        <v>141.48204938068699</v>
      </c>
      <c r="AO355" s="2">
        <v>141.48204938068699</v>
      </c>
      <c r="AP355" s="2">
        <v>106.22177749625</v>
      </c>
      <c r="AQ355" s="2">
        <v>83.913451117072597</v>
      </c>
      <c r="AR355" s="2">
        <v>21571289.850287899</v>
      </c>
      <c r="AS355" s="2">
        <v>2874076.9515241999</v>
      </c>
      <c r="AT355" s="2">
        <v>31622340.511220101</v>
      </c>
      <c r="AU355" s="2">
        <v>79326795.030551001</v>
      </c>
      <c r="AV355" s="2">
        <v>1.08761330011102</v>
      </c>
      <c r="AW355" s="2">
        <v>1.08761330011102</v>
      </c>
      <c r="AX355" s="2">
        <v>1.03389821564733</v>
      </c>
      <c r="AY355" s="2">
        <v>1.02614704719643</v>
      </c>
      <c r="AZ355" s="2">
        <v>1.08761330011102</v>
      </c>
      <c r="BA355" s="2">
        <v>1.08761330011102</v>
      </c>
      <c r="BB355" s="2">
        <v>1.03389821564733</v>
      </c>
      <c r="BC355" s="2">
        <v>1.02614704719643</v>
      </c>
      <c r="BD355" s="2">
        <v>1.0445758614604601</v>
      </c>
      <c r="BE355" s="2">
        <v>1.0445758614604601</v>
      </c>
      <c r="BF355" s="2">
        <v>1.05095277592657</v>
      </c>
      <c r="BG355" s="2">
        <v>1.01889680578955</v>
      </c>
      <c r="BH355" s="2">
        <v>0.25986797699999897</v>
      </c>
      <c r="BI355" s="2">
        <v>0.25986797699999897</v>
      </c>
      <c r="BJ355" s="2">
        <v>0.29128412999999997</v>
      </c>
      <c r="BK355" s="2">
        <v>0.39184975799999999</v>
      </c>
      <c r="BL355" s="2">
        <v>0.25986797699999897</v>
      </c>
      <c r="BM355" s="2">
        <v>0.25986797699999897</v>
      </c>
      <c r="BN355" s="2">
        <v>0.29128412999999997</v>
      </c>
      <c r="BO355" s="2">
        <v>0.39184975799999999</v>
      </c>
      <c r="BP355" s="2">
        <v>0.145164612</v>
      </c>
      <c r="BQ355" s="2">
        <v>0.145164612</v>
      </c>
      <c r="BR355" s="2">
        <v>0.152841594</v>
      </c>
      <c r="BS355" s="2">
        <v>0.14127632900000001</v>
      </c>
      <c r="BT355" s="2">
        <v>1</v>
      </c>
      <c r="BU355" s="2">
        <v>1</v>
      </c>
      <c r="BV355" s="2">
        <v>1</v>
      </c>
      <c r="BW355" s="2">
        <v>1</v>
      </c>
      <c r="BX355" s="2">
        <v>15.366841142284899</v>
      </c>
      <c r="BY355" s="2">
        <v>15.366841142284899</v>
      </c>
      <c r="BZ355" s="2">
        <v>15.366841142284899</v>
      </c>
      <c r="CA355" s="2">
        <v>15.366841142284899</v>
      </c>
      <c r="CB355" s="2">
        <v>2105559.8062818898</v>
      </c>
      <c r="CC355" s="2">
        <v>280559.49712396797</v>
      </c>
      <c r="CD355" s="2">
        <v>3982009.6809814801</v>
      </c>
      <c r="CE355" s="2">
        <v>12233602.8621097</v>
      </c>
      <c r="CG355" s="2">
        <f t="shared" si="43"/>
        <v>2091825.5554438732</v>
      </c>
      <c r="CH355" s="2">
        <f t="shared" si="44"/>
        <v>18601731.846497037</v>
      </c>
      <c r="CI355" s="2">
        <f t="shared" si="45"/>
        <v>1214948.0120690083</v>
      </c>
      <c r="CJ355" s="2">
        <f t="shared" si="46"/>
        <v>171.91139971060625</v>
      </c>
      <c r="CK355" s="2">
        <f t="shared" si="47"/>
        <v>22.904823728281748</v>
      </c>
      <c r="CL355" s="2">
        <f t="shared" si="48"/>
        <v>169.15543718282342</v>
      </c>
      <c r="CM355" s="2">
        <f t="shared" si="49"/>
        <v>124.40927188000109</v>
      </c>
      <c r="CN355" s="2">
        <f t="shared" si="50"/>
        <v>1196624.1530863829</v>
      </c>
    </row>
    <row r="356" spans="1:92" x14ac:dyDescent="0.45">
      <c r="A356" s="2">
        <v>361</v>
      </c>
      <c r="B356" s="2" t="s">
        <v>151</v>
      </c>
      <c r="C356" s="2">
        <v>1</v>
      </c>
      <c r="D356" s="2">
        <v>2026</v>
      </c>
      <c r="E356" s="2">
        <v>2024</v>
      </c>
      <c r="F356" s="2">
        <v>0.159419492966479</v>
      </c>
      <c r="G356" s="2">
        <v>2.1238095525361302E-2</v>
      </c>
      <c r="H356" s="2">
        <v>0.23359346233091499</v>
      </c>
      <c r="I356" s="2">
        <v>0.58574894917724296</v>
      </c>
      <c r="J356" s="2">
        <v>156.69896604750201</v>
      </c>
      <c r="K356" s="2">
        <v>156.69896604750201</v>
      </c>
      <c r="L356" s="2">
        <v>121.420748407989</v>
      </c>
      <c r="M356" s="2">
        <v>99.101922930584294</v>
      </c>
      <c r="N356" s="2">
        <v>138039.59743961599</v>
      </c>
      <c r="O356" s="2">
        <v>18389.834907588302</v>
      </c>
      <c r="P356" s="2">
        <v>261033.45390628499</v>
      </c>
      <c r="Q356" s="2">
        <v>801969.45637996297</v>
      </c>
      <c r="R356" s="2">
        <v>1773.7191357322799</v>
      </c>
      <c r="S356" s="2">
        <v>135683922.899878</v>
      </c>
      <c r="T356" s="2">
        <v>76496.847875444801</v>
      </c>
      <c r="U356" s="2">
        <v>31.405999999999999</v>
      </c>
      <c r="V356" s="2">
        <v>27312.7083823963</v>
      </c>
      <c r="W356" s="2">
        <v>4.1053353375788499E-4</v>
      </c>
      <c r="X356" s="2">
        <v>11.402674539834001</v>
      </c>
      <c r="Y356" s="2">
        <v>11.402674539834001</v>
      </c>
      <c r="Z356" s="2">
        <v>3.4843260079020899</v>
      </c>
      <c r="AA356" s="2">
        <v>2.13919947382142</v>
      </c>
      <c r="AB356" s="2">
        <v>15.1485339710416</v>
      </c>
      <c r="AC356" s="2">
        <v>15.1485339710416</v>
      </c>
      <c r="AD356" s="2">
        <v>15.1485339710416</v>
      </c>
      <c r="AE356" s="2">
        <v>15.1485339710416</v>
      </c>
      <c r="AF356" s="2">
        <v>2083364.54282036</v>
      </c>
      <c r="AG356" s="2">
        <v>277579.60027887899</v>
      </c>
      <c r="AH356" s="2">
        <v>3939777.4630712499</v>
      </c>
      <c r="AI356" s="2">
        <v>12103959.627706399</v>
      </c>
      <c r="AJ356" s="2">
        <v>130.14775753662701</v>
      </c>
      <c r="AK356" s="2">
        <v>130.14775753662701</v>
      </c>
      <c r="AL356" s="2">
        <v>102.787888429045</v>
      </c>
      <c r="AM356" s="2">
        <v>81.814189485721201</v>
      </c>
      <c r="AN356" s="2">
        <v>141.55043207646099</v>
      </c>
      <c r="AO356" s="2">
        <v>141.55043207646099</v>
      </c>
      <c r="AP356" s="2">
        <v>106.272214436947</v>
      </c>
      <c r="AQ356" s="2">
        <v>83.953388959542593</v>
      </c>
      <c r="AR356" s="2">
        <v>21630662.192401402</v>
      </c>
      <c r="AS356" s="2">
        <v>2881668.1158033698</v>
      </c>
      <c r="AT356" s="2">
        <v>31694877.3328235</v>
      </c>
      <c r="AU356" s="2">
        <v>79476715.258849695</v>
      </c>
      <c r="AV356" s="2">
        <v>1.0881381075097101</v>
      </c>
      <c r="AW356" s="2">
        <v>1.0881381075097101</v>
      </c>
      <c r="AX356" s="2">
        <v>1.03439277455569</v>
      </c>
      <c r="AY356" s="2">
        <v>1.0266397122086901</v>
      </c>
      <c r="AZ356" s="2">
        <v>1.0881381075097101</v>
      </c>
      <c r="BA356" s="2">
        <v>1.0881381075097101</v>
      </c>
      <c r="BB356" s="2">
        <v>1.03439277455569</v>
      </c>
      <c r="BC356" s="2">
        <v>1.0266397122086901</v>
      </c>
      <c r="BD356" s="2">
        <v>1.0450799019503301</v>
      </c>
      <c r="BE356" s="2">
        <v>1.0450799019503301</v>
      </c>
      <c r="BF356" s="2">
        <v>1.0514554927798601</v>
      </c>
      <c r="BG356" s="2">
        <v>1.01938598987744</v>
      </c>
      <c r="BH356" s="2">
        <v>0.25986797699999897</v>
      </c>
      <c r="BI356" s="2">
        <v>0.25986797699999897</v>
      </c>
      <c r="BJ356" s="2">
        <v>0.29128412999999997</v>
      </c>
      <c r="BK356" s="2">
        <v>0.39184975799999999</v>
      </c>
      <c r="BL356" s="2">
        <v>0.25986797699999897</v>
      </c>
      <c r="BM356" s="2">
        <v>0.25986797699999897</v>
      </c>
      <c r="BN356" s="2">
        <v>0.29128412999999997</v>
      </c>
      <c r="BO356" s="2">
        <v>0.39184975799999999</v>
      </c>
      <c r="BP356" s="2">
        <v>0.145164612</v>
      </c>
      <c r="BQ356" s="2">
        <v>0.145164612</v>
      </c>
      <c r="BR356" s="2">
        <v>0.152841594</v>
      </c>
      <c r="BS356" s="2">
        <v>0.14127632900000001</v>
      </c>
      <c r="BT356" s="2">
        <v>1</v>
      </c>
      <c r="BU356" s="2">
        <v>1</v>
      </c>
      <c r="BV356" s="2">
        <v>1</v>
      </c>
      <c r="BW356" s="2">
        <v>1</v>
      </c>
      <c r="BX356" s="2">
        <v>15.1485339710416</v>
      </c>
      <c r="BY356" s="2">
        <v>15.1485339710416</v>
      </c>
      <c r="BZ356" s="2">
        <v>15.1485339710416</v>
      </c>
      <c r="CA356" s="2">
        <v>15.1485339710416</v>
      </c>
      <c r="CB356" s="2">
        <v>2083364.54282036</v>
      </c>
      <c r="CC356" s="2">
        <v>277579.60027887899</v>
      </c>
      <c r="CD356" s="2">
        <v>3939777.4630712499</v>
      </c>
      <c r="CE356" s="2">
        <v>12103959.627706399</v>
      </c>
      <c r="CG356" s="2">
        <f t="shared" si="43"/>
        <v>2127070.9336741706</v>
      </c>
      <c r="CH356" s="2">
        <f t="shared" si="44"/>
        <v>18404681.233876888</v>
      </c>
      <c r="CI356" s="2">
        <f t="shared" si="45"/>
        <v>1219432.3426334523</v>
      </c>
      <c r="CJ356" s="2">
        <f t="shared" si="46"/>
        <v>172.54949679951997</v>
      </c>
      <c r="CK356" s="2">
        <f t="shared" si="47"/>
        <v>22.987293634485376</v>
      </c>
      <c r="CL356" s="2">
        <f t="shared" si="48"/>
        <v>169.77785619920977</v>
      </c>
      <c r="CM356" s="2">
        <f t="shared" si="49"/>
        <v>124.86873590968672</v>
      </c>
      <c r="CN356" s="2">
        <f t="shared" si="50"/>
        <v>1201042.507725864</v>
      </c>
    </row>
    <row r="357" spans="1:92" x14ac:dyDescent="0.45">
      <c r="A357" s="2">
        <v>383</v>
      </c>
      <c r="B357" s="2" t="s">
        <v>151</v>
      </c>
      <c r="C357" s="2">
        <v>1</v>
      </c>
      <c r="D357" s="2">
        <v>2027</v>
      </c>
      <c r="E357" s="2">
        <v>2025</v>
      </c>
      <c r="F357" s="2">
        <v>0.159450695725012</v>
      </c>
      <c r="G357" s="2">
        <v>2.12418403435898E-2</v>
      </c>
      <c r="H357" s="2">
        <v>0.23360495246419699</v>
      </c>
      <c r="I357" s="2">
        <v>0.58570251146719898</v>
      </c>
      <c r="J357" s="2">
        <v>156.702529878506</v>
      </c>
      <c r="K357" s="2">
        <v>156.702529878506</v>
      </c>
      <c r="L357" s="2">
        <v>121.406844398809</v>
      </c>
      <c r="M357" s="2">
        <v>99.077491244176898</v>
      </c>
      <c r="N357" s="2">
        <v>138528.90421624499</v>
      </c>
      <c r="O357" s="2">
        <v>18454.6630728331</v>
      </c>
      <c r="P357" s="2">
        <v>261956.30923074001</v>
      </c>
      <c r="Q357" s="2">
        <v>804807.60838115797</v>
      </c>
      <c r="R357" s="2">
        <v>1775.0800579980701</v>
      </c>
      <c r="S357" s="2">
        <v>136141329.790245</v>
      </c>
      <c r="T357" s="2">
        <v>76695.881505077006</v>
      </c>
      <c r="U357" s="2">
        <v>31.405999999999999</v>
      </c>
      <c r="V357" s="2">
        <v>27540.175391356501</v>
      </c>
      <c r="W357" s="2">
        <v>4.0946538544094302E-4</v>
      </c>
      <c r="X357" s="2">
        <v>11.4709770459114</v>
      </c>
      <c r="Y357" s="2">
        <v>11.4709770459114</v>
      </c>
      <c r="Z357" s="2">
        <v>3.5351606737957102</v>
      </c>
      <c r="AA357" s="2">
        <v>2.1795064624874998</v>
      </c>
      <c r="AB357" s="2">
        <v>15.0837952959682</v>
      </c>
      <c r="AC357" s="2">
        <v>15.0837952959682</v>
      </c>
      <c r="AD357" s="2">
        <v>15.0837952959682</v>
      </c>
      <c r="AE357" s="2">
        <v>15.0837952959682</v>
      </c>
      <c r="AF357" s="2">
        <v>2082161.03051703</v>
      </c>
      <c r="AG357" s="2">
        <v>277388.50527271401</v>
      </c>
      <c r="AH357" s="2">
        <v>3937375.1841219598</v>
      </c>
      <c r="AI357" s="2">
        <v>12096743.1136542</v>
      </c>
      <c r="AJ357" s="2">
        <v>130.14775753662701</v>
      </c>
      <c r="AK357" s="2">
        <v>130.14775753662701</v>
      </c>
      <c r="AL357" s="2">
        <v>102.787888429045</v>
      </c>
      <c r="AM357" s="2">
        <v>81.814189485721201</v>
      </c>
      <c r="AN357" s="2">
        <v>141.618734582538</v>
      </c>
      <c r="AO357" s="2">
        <v>141.618734582538</v>
      </c>
      <c r="AP357" s="2">
        <v>106.323049102841</v>
      </c>
      <c r="AQ357" s="2">
        <v>83.993695948208696</v>
      </c>
      <c r="AR357" s="2">
        <v>21707829.751983002</v>
      </c>
      <c r="AS357" s="2">
        <v>2891892.3915684102</v>
      </c>
      <c r="AT357" s="2">
        <v>31803288.8740629</v>
      </c>
      <c r="AU357" s="2">
        <v>79738318.772631094</v>
      </c>
      <c r="AV357" s="2">
        <v>1.08863953128066</v>
      </c>
      <c r="AW357" s="2">
        <v>1.08863953128066</v>
      </c>
      <c r="AX357" s="2">
        <v>1.0348681823338399</v>
      </c>
      <c r="AY357" s="2">
        <v>1.0271120353613601</v>
      </c>
      <c r="AZ357" s="2">
        <v>1.08863953128066</v>
      </c>
      <c r="BA357" s="2">
        <v>1.08863953128066</v>
      </c>
      <c r="BB357" s="2">
        <v>1.0348681823338399</v>
      </c>
      <c r="BC357" s="2">
        <v>1.0271120353613601</v>
      </c>
      <c r="BD357" s="2">
        <v>1.0455614841151</v>
      </c>
      <c r="BE357" s="2">
        <v>1.0455614841151</v>
      </c>
      <c r="BF357" s="2">
        <v>1.05193874259748</v>
      </c>
      <c r="BG357" s="2">
        <v>1.0198549758311299</v>
      </c>
      <c r="BH357" s="2">
        <v>0.25986797699999897</v>
      </c>
      <c r="BI357" s="2">
        <v>0.25986797699999897</v>
      </c>
      <c r="BJ357" s="2">
        <v>0.29128412999999997</v>
      </c>
      <c r="BK357" s="2">
        <v>0.39184975799999999</v>
      </c>
      <c r="BL357" s="2">
        <v>0.25986797699999897</v>
      </c>
      <c r="BM357" s="2">
        <v>0.25986797699999897</v>
      </c>
      <c r="BN357" s="2">
        <v>0.29128412999999997</v>
      </c>
      <c r="BO357" s="2">
        <v>0.39184975799999999</v>
      </c>
      <c r="BP357" s="2">
        <v>0.145164612</v>
      </c>
      <c r="BQ357" s="2">
        <v>0.145164612</v>
      </c>
      <c r="BR357" s="2">
        <v>0.152841594</v>
      </c>
      <c r="BS357" s="2">
        <v>0.14127632900000001</v>
      </c>
      <c r="BT357" s="2">
        <v>1</v>
      </c>
      <c r="BU357" s="2">
        <v>1</v>
      </c>
      <c r="BV357" s="2">
        <v>1</v>
      </c>
      <c r="BW357" s="2">
        <v>1</v>
      </c>
      <c r="BX357" s="2">
        <v>15.0837952959682</v>
      </c>
      <c r="BY357" s="2">
        <v>15.0837952959682</v>
      </c>
      <c r="BZ357" s="2">
        <v>15.0837952959682</v>
      </c>
      <c r="CA357" s="2">
        <v>15.0837952959682</v>
      </c>
      <c r="CB357" s="2">
        <v>2082161.03051703</v>
      </c>
      <c r="CC357" s="2">
        <v>277388.50527271401</v>
      </c>
      <c r="CD357" s="2">
        <v>3937375.1841219598</v>
      </c>
      <c r="CE357" s="2">
        <v>12096743.1136542</v>
      </c>
      <c r="CG357" s="2">
        <f t="shared" si="43"/>
        <v>2161071.9782309551</v>
      </c>
      <c r="CH357" s="2">
        <f t="shared" si="44"/>
        <v>18393667.833565906</v>
      </c>
      <c r="CI357" s="2">
        <f t="shared" si="45"/>
        <v>1223747.4849009761</v>
      </c>
      <c r="CJ357" s="2">
        <f t="shared" si="46"/>
        <v>173.16113027030624</v>
      </c>
      <c r="CK357" s="2">
        <f t="shared" si="47"/>
        <v>23.068328841041374</v>
      </c>
      <c r="CL357" s="2">
        <f t="shared" si="48"/>
        <v>170.37808730454634</v>
      </c>
      <c r="CM357" s="2">
        <f t="shared" si="49"/>
        <v>125.31064357822623</v>
      </c>
      <c r="CN357" s="2">
        <f t="shared" si="50"/>
        <v>1205292.821828143</v>
      </c>
    </row>
    <row r="358" spans="1:92" x14ac:dyDescent="0.45">
      <c r="A358" s="2">
        <v>405</v>
      </c>
      <c r="B358" s="2" t="s">
        <v>151</v>
      </c>
      <c r="C358" s="2">
        <v>1</v>
      </c>
      <c r="D358" s="2">
        <v>2028</v>
      </c>
      <c r="E358" s="2">
        <v>2026</v>
      </c>
      <c r="F358" s="2">
        <v>0.159427216290219</v>
      </c>
      <c r="G358" s="2">
        <v>2.12398764331308E-2</v>
      </c>
      <c r="H358" s="2">
        <v>0.23359605687166701</v>
      </c>
      <c r="I358" s="2">
        <v>0.58573685040498202</v>
      </c>
      <c r="J358" s="2">
        <v>156.82912433230899</v>
      </c>
      <c r="K358" s="2">
        <v>156.82912433230899</v>
      </c>
      <c r="L358" s="2">
        <v>121.51704583490501</v>
      </c>
      <c r="M358" s="2">
        <v>99.177469254525306</v>
      </c>
      <c r="N358" s="2">
        <v>139001.213827345</v>
      </c>
      <c r="O358" s="2">
        <v>18518.598483044199</v>
      </c>
      <c r="P358" s="2">
        <v>262851.91886647698</v>
      </c>
      <c r="Q358" s="2">
        <v>807555.48781941598</v>
      </c>
      <c r="R358" s="2">
        <v>1778.2069382791699</v>
      </c>
      <c r="S358" s="2">
        <v>136735992.46685201</v>
      </c>
      <c r="T358" s="2">
        <v>76895.432991154506</v>
      </c>
      <c r="U358" s="2">
        <v>31.405999999999999</v>
      </c>
      <c r="V358" s="2">
        <v>27769.536801979299</v>
      </c>
      <c r="W358" s="2">
        <v>4.0840001628997198E-4</v>
      </c>
      <c r="X358" s="2">
        <v>11.5362362252763</v>
      </c>
      <c r="Y358" s="2">
        <v>11.5362362252763</v>
      </c>
      <c r="Z358" s="2">
        <v>3.58402683545473</v>
      </c>
      <c r="AA358" s="2">
        <v>2.2181491983985602</v>
      </c>
      <c r="AB358" s="2">
        <v>15.145130570405501</v>
      </c>
      <c r="AC358" s="2">
        <v>15.145130570405501</v>
      </c>
      <c r="AD358" s="2">
        <v>15.145130570405501</v>
      </c>
      <c r="AE358" s="2">
        <v>15.145130570405501</v>
      </c>
      <c r="AF358" s="2">
        <v>2098038.3421302401</v>
      </c>
      <c r="AG358" s="2">
        <v>279498.28187089902</v>
      </c>
      <c r="AH358" s="2">
        <v>3967362.5070410999</v>
      </c>
      <c r="AI358" s="2">
        <v>12188916.3129884</v>
      </c>
      <c r="AJ358" s="2">
        <v>130.14775753662701</v>
      </c>
      <c r="AK358" s="2">
        <v>130.14775753662701</v>
      </c>
      <c r="AL358" s="2">
        <v>102.787888429045</v>
      </c>
      <c r="AM358" s="2">
        <v>81.814189485721201</v>
      </c>
      <c r="AN358" s="2">
        <v>141.683993761903</v>
      </c>
      <c r="AO358" s="2">
        <v>141.683993761903</v>
      </c>
      <c r="AP358" s="2">
        <v>106.3719152645</v>
      </c>
      <c r="AQ358" s="2">
        <v>84.032338684119694</v>
      </c>
      <c r="AR358" s="2">
        <v>21799438.6456706</v>
      </c>
      <c r="AS358" s="2">
        <v>2904255.58395745</v>
      </c>
      <c r="AT358" s="2">
        <v>31940988.6726906</v>
      </c>
      <c r="AU358" s="2">
        <v>80091309.564533293</v>
      </c>
      <c r="AV358" s="2">
        <v>1.08912204963416</v>
      </c>
      <c r="AW358" s="2">
        <v>1.08912204963416</v>
      </c>
      <c r="AX358" s="2">
        <v>1.0353281404444501</v>
      </c>
      <c r="AY358" s="2">
        <v>1.02756793240028</v>
      </c>
      <c r="AZ358" s="2">
        <v>1.08912204963416</v>
      </c>
      <c r="BA358" s="2">
        <v>1.08912204963416</v>
      </c>
      <c r="BB358" s="2">
        <v>1.0353281404444501</v>
      </c>
      <c r="BC358" s="2">
        <v>1.02756793240028</v>
      </c>
      <c r="BD358" s="2">
        <v>1.0460249089598701</v>
      </c>
      <c r="BE358" s="2">
        <v>1.0460249089598701</v>
      </c>
      <c r="BF358" s="2">
        <v>1.05240628789917</v>
      </c>
      <c r="BG358" s="2">
        <v>1.02030765172976</v>
      </c>
      <c r="BH358" s="2">
        <v>0.25986797699999897</v>
      </c>
      <c r="BI358" s="2">
        <v>0.25986797699999897</v>
      </c>
      <c r="BJ358" s="2">
        <v>0.29128412999999997</v>
      </c>
      <c r="BK358" s="2">
        <v>0.39184975799999999</v>
      </c>
      <c r="BL358" s="2">
        <v>0.25986797699999897</v>
      </c>
      <c r="BM358" s="2">
        <v>0.25986797699999897</v>
      </c>
      <c r="BN358" s="2">
        <v>0.29128412999999997</v>
      </c>
      <c r="BO358" s="2">
        <v>0.39184975799999999</v>
      </c>
      <c r="BP358" s="2">
        <v>0.145164612</v>
      </c>
      <c r="BQ358" s="2">
        <v>0.145164612</v>
      </c>
      <c r="BR358" s="2">
        <v>0.152841594</v>
      </c>
      <c r="BS358" s="2">
        <v>0.14127632900000001</v>
      </c>
      <c r="BT358" s="2">
        <v>1</v>
      </c>
      <c r="BU358" s="2">
        <v>1</v>
      </c>
      <c r="BV358" s="2">
        <v>1</v>
      </c>
      <c r="BW358" s="2">
        <v>1</v>
      </c>
      <c r="BX358" s="2">
        <v>15.145130570405501</v>
      </c>
      <c r="BY358" s="2">
        <v>15.145130570405501</v>
      </c>
      <c r="BZ358" s="2">
        <v>15.145130570405501</v>
      </c>
      <c r="CA358" s="2">
        <v>15.145130570405501</v>
      </c>
      <c r="CB358" s="2">
        <v>2098038.3421302401</v>
      </c>
      <c r="CC358" s="2">
        <v>279498.28187089902</v>
      </c>
      <c r="CD358" s="2">
        <v>3967362.5070410999</v>
      </c>
      <c r="CE358" s="2">
        <v>12188916.3129884</v>
      </c>
      <c r="CG358" s="2">
        <f t="shared" si="43"/>
        <v>2194087.4269664106</v>
      </c>
      <c r="CH358" s="2">
        <f t="shared" si="44"/>
        <v>18533815.444030639</v>
      </c>
      <c r="CI358" s="2">
        <f t="shared" si="45"/>
        <v>1227927.2189962822</v>
      </c>
      <c r="CJ358" s="2">
        <f t="shared" si="46"/>
        <v>173.75151728418123</v>
      </c>
      <c r="CK358" s="2">
        <f t="shared" si="47"/>
        <v>23.148248103805248</v>
      </c>
      <c r="CL358" s="2">
        <f t="shared" si="48"/>
        <v>170.96059763673298</v>
      </c>
      <c r="CM358" s="2">
        <f t="shared" si="49"/>
        <v>125.73849557328393</v>
      </c>
      <c r="CN358" s="2">
        <f t="shared" si="50"/>
        <v>1209408.620513238</v>
      </c>
    </row>
    <row r="359" spans="1:92" x14ac:dyDescent="0.45">
      <c r="A359" s="2">
        <v>427</v>
      </c>
      <c r="B359" s="2" t="s">
        <v>151</v>
      </c>
      <c r="C359" s="2">
        <v>1</v>
      </c>
      <c r="D359" s="2">
        <v>2029</v>
      </c>
      <c r="E359" s="2">
        <v>2027</v>
      </c>
      <c r="F359" s="2">
        <v>0.15945470094026301</v>
      </c>
      <c r="G359" s="2">
        <v>2.1243182488446598E-2</v>
      </c>
      <c r="H359" s="2">
        <v>0.23360677972459501</v>
      </c>
      <c r="I359" s="2">
        <v>0.58569533684669395</v>
      </c>
      <c r="J359" s="2">
        <v>156.83421589761301</v>
      </c>
      <c r="K359" s="2">
        <v>156.83421589761301</v>
      </c>
      <c r="L359" s="2">
        <v>121.506616841487</v>
      </c>
      <c r="M359" s="2">
        <v>99.157060984879607</v>
      </c>
      <c r="N359" s="2">
        <v>139493.33450420501</v>
      </c>
      <c r="O359" s="2">
        <v>18583.850732032701</v>
      </c>
      <c r="P359" s="2">
        <v>263780.36172678001</v>
      </c>
      <c r="Q359" s="2">
        <v>810410.51268626796</v>
      </c>
      <c r="R359" s="2">
        <v>1779.62253074157</v>
      </c>
      <c r="S359" s="2">
        <v>137200895.36969101</v>
      </c>
      <c r="T359" s="2">
        <v>77095.503681064205</v>
      </c>
      <c r="U359" s="2">
        <v>31.405999999999999</v>
      </c>
      <c r="V359" s="2">
        <v>28000.808391311301</v>
      </c>
      <c r="W359" s="2">
        <v>4.0733741907398799E-4</v>
      </c>
      <c r="X359" s="2">
        <v>11.599034906954101</v>
      </c>
      <c r="Y359" s="2">
        <v>11.599034906954101</v>
      </c>
      <c r="Z359" s="2">
        <v>3.6313049584100998</v>
      </c>
      <c r="AA359" s="2">
        <v>2.2554480451264598</v>
      </c>
      <c r="AB359" s="2">
        <v>15.087423454031899</v>
      </c>
      <c r="AC359" s="2">
        <v>15.087423454031899</v>
      </c>
      <c r="AD359" s="2">
        <v>15.087423454031899</v>
      </c>
      <c r="AE359" s="2">
        <v>15.087423454031899</v>
      </c>
      <c r="AF359" s="2">
        <v>2097170.1736376001</v>
      </c>
      <c r="AG359" s="2">
        <v>279397.93708888203</v>
      </c>
      <c r="AH359" s="2">
        <v>3965758.2056433898</v>
      </c>
      <c r="AI359" s="2">
        <v>12183931.6073588</v>
      </c>
      <c r="AJ359" s="2">
        <v>130.14775753662701</v>
      </c>
      <c r="AK359" s="2">
        <v>130.14775753662701</v>
      </c>
      <c r="AL359" s="2">
        <v>102.787888429045</v>
      </c>
      <c r="AM359" s="2">
        <v>81.814189485721201</v>
      </c>
      <c r="AN359" s="2">
        <v>141.746792443581</v>
      </c>
      <c r="AO359" s="2">
        <v>141.746792443581</v>
      </c>
      <c r="AP359" s="2">
        <v>106.419193387455</v>
      </c>
      <c r="AQ359" s="2">
        <v>84.069637530847601</v>
      </c>
      <c r="AR359" s="2">
        <v>21877327.739910498</v>
      </c>
      <c r="AS359" s="2">
        <v>2914583.6579166302</v>
      </c>
      <c r="AT359" s="2">
        <v>32051059.3426449</v>
      </c>
      <c r="AU359" s="2">
        <v>80357924.6292198</v>
      </c>
      <c r="AV359" s="2">
        <v>1.08962332102966</v>
      </c>
      <c r="AW359" s="2">
        <v>1.08962332102966</v>
      </c>
      <c r="AX359" s="2">
        <v>1.03580354725581</v>
      </c>
      <c r="AY359" s="2">
        <v>1.0280402035515199</v>
      </c>
      <c r="AZ359" s="2">
        <v>1.08962332102966</v>
      </c>
      <c r="BA359" s="2">
        <v>1.08962332102966</v>
      </c>
      <c r="BB359" s="2">
        <v>1.03580354725581</v>
      </c>
      <c r="BC359" s="2">
        <v>1.0280402035515199</v>
      </c>
      <c r="BD359" s="2">
        <v>1.0465063447787699</v>
      </c>
      <c r="BE359" s="2">
        <v>1.0465063447787699</v>
      </c>
      <c r="BF359" s="2">
        <v>1.0528895367340501</v>
      </c>
      <c r="BG359" s="2">
        <v>1.02077658604944</v>
      </c>
      <c r="BH359" s="2">
        <v>0.25986797699999897</v>
      </c>
      <c r="BI359" s="2">
        <v>0.25986797699999897</v>
      </c>
      <c r="BJ359" s="2">
        <v>0.29128412999999997</v>
      </c>
      <c r="BK359" s="2">
        <v>0.39184975799999999</v>
      </c>
      <c r="BL359" s="2">
        <v>0.25986797699999897</v>
      </c>
      <c r="BM359" s="2">
        <v>0.25986797699999897</v>
      </c>
      <c r="BN359" s="2">
        <v>0.29128412999999997</v>
      </c>
      <c r="BO359" s="2">
        <v>0.39184975799999999</v>
      </c>
      <c r="BP359" s="2">
        <v>0.145164612</v>
      </c>
      <c r="BQ359" s="2">
        <v>0.145164612</v>
      </c>
      <c r="BR359" s="2">
        <v>0.152841594</v>
      </c>
      <c r="BS359" s="2">
        <v>0.14127632900000001</v>
      </c>
      <c r="BT359" s="2">
        <v>1</v>
      </c>
      <c r="BU359" s="2">
        <v>1</v>
      </c>
      <c r="BV359" s="2">
        <v>1</v>
      </c>
      <c r="BW359" s="2">
        <v>1</v>
      </c>
      <c r="BX359" s="2">
        <v>15.087423454031899</v>
      </c>
      <c r="BY359" s="2">
        <v>15.087423454031899</v>
      </c>
      <c r="BZ359" s="2">
        <v>15.087423454031899</v>
      </c>
      <c r="CA359" s="2">
        <v>15.087423454031899</v>
      </c>
      <c r="CB359" s="2">
        <v>2097170.1736376001</v>
      </c>
      <c r="CC359" s="2">
        <v>279397.93708888203</v>
      </c>
      <c r="CD359" s="2">
        <v>3965758.2056433898</v>
      </c>
      <c r="CE359" s="2">
        <v>12183931.6073588</v>
      </c>
      <c r="CG359" s="2">
        <f t="shared" si="43"/>
        <v>2228498.5958050946</v>
      </c>
      <c r="CH359" s="2">
        <f t="shared" si="44"/>
        <v>18526257.923728675</v>
      </c>
      <c r="CI359" s="2">
        <f t="shared" si="45"/>
        <v>1232268.0596492856</v>
      </c>
      <c r="CJ359" s="2">
        <f t="shared" si="46"/>
        <v>174.36666813025624</v>
      </c>
      <c r="CK359" s="2">
        <f t="shared" si="47"/>
        <v>23.229813415040876</v>
      </c>
      <c r="CL359" s="2">
        <f t="shared" si="48"/>
        <v>171.56446291172685</v>
      </c>
      <c r="CM359" s="2">
        <f t="shared" si="49"/>
        <v>126.18303039101097</v>
      </c>
      <c r="CN359" s="2">
        <f t="shared" si="50"/>
        <v>1213684.208917253</v>
      </c>
    </row>
    <row r="360" spans="1:92" x14ac:dyDescent="0.45">
      <c r="A360" s="2">
        <v>449</v>
      </c>
      <c r="B360" s="2" t="s">
        <v>151</v>
      </c>
      <c r="C360" s="2">
        <v>1</v>
      </c>
      <c r="D360" s="2">
        <v>2030</v>
      </c>
      <c r="E360" s="2">
        <v>2028</v>
      </c>
      <c r="F360" s="2">
        <v>0.159482673402842</v>
      </c>
      <c r="G360" s="2">
        <v>2.1246562212633501E-2</v>
      </c>
      <c r="H360" s="2">
        <v>0.23361741433826</v>
      </c>
      <c r="I360" s="2">
        <v>0.58565335004626295</v>
      </c>
      <c r="J360" s="2">
        <v>156.841296870522</v>
      </c>
      <c r="K360" s="2">
        <v>156.841296870522</v>
      </c>
      <c r="L360" s="2">
        <v>121.497324528638</v>
      </c>
      <c r="M360" s="2">
        <v>99.137541091201996</v>
      </c>
      <c r="N360" s="2">
        <v>139987.055692906</v>
      </c>
      <c r="O360" s="2">
        <v>18649.321736851001</v>
      </c>
      <c r="P360" s="2">
        <v>264711.79633814999</v>
      </c>
      <c r="Q360" s="2">
        <v>813274.74430837797</v>
      </c>
      <c r="R360" s="2">
        <v>1781.05464070109</v>
      </c>
      <c r="S360" s="2">
        <v>137668568.575488</v>
      </c>
      <c r="T360" s="2">
        <v>77296.094925698897</v>
      </c>
      <c r="U360" s="2">
        <v>31.405999999999999</v>
      </c>
      <c r="V360" s="2">
        <v>28234.006067794598</v>
      </c>
      <c r="W360" s="2">
        <v>4.0627758658082002E-4</v>
      </c>
      <c r="X360" s="2">
        <v>11.664274254996601</v>
      </c>
      <c r="Y360" s="2">
        <v>11.664274254996601</v>
      </c>
      <c r="Z360" s="2">
        <v>3.68017102069475</v>
      </c>
      <c r="AA360" s="2">
        <v>2.2940865265823498</v>
      </c>
      <c r="AB360" s="2">
        <v>15.029265078898399</v>
      </c>
      <c r="AC360" s="2">
        <v>15.029265078898399</v>
      </c>
      <c r="AD360" s="2">
        <v>15.029265078898399</v>
      </c>
      <c r="AE360" s="2">
        <v>15.029265078898399</v>
      </c>
      <c r="AF360" s="2">
        <v>2096482.3010031499</v>
      </c>
      <c r="AG360" s="2">
        <v>279301.6188384</v>
      </c>
      <c r="AH360" s="2">
        <v>3964424.9789995002</v>
      </c>
      <c r="AI360" s="2">
        <v>12179874.4178879</v>
      </c>
      <c r="AJ360" s="2">
        <v>130.14775753662701</v>
      </c>
      <c r="AK360" s="2">
        <v>130.14775753662701</v>
      </c>
      <c r="AL360" s="2">
        <v>102.787888429045</v>
      </c>
      <c r="AM360" s="2">
        <v>81.814189485721201</v>
      </c>
      <c r="AN360" s="2">
        <v>141.81203179162301</v>
      </c>
      <c r="AO360" s="2">
        <v>141.81203179162301</v>
      </c>
      <c r="AP360" s="2">
        <v>106.46805944974</v>
      </c>
      <c r="AQ360" s="2">
        <v>84.108276012303506</v>
      </c>
      <c r="AR360" s="2">
        <v>21955751.359961402</v>
      </c>
      <c r="AS360" s="2">
        <v>2924983.8069633301</v>
      </c>
      <c r="AT360" s="2">
        <v>32161775.026255101</v>
      </c>
      <c r="AU360" s="2">
        <v>80626058.382308602</v>
      </c>
      <c r="AV360" s="2">
        <v>1.09012467914844</v>
      </c>
      <c r="AW360" s="2">
        <v>1.09012467914844</v>
      </c>
      <c r="AX360" s="2">
        <v>1.03627902550924</v>
      </c>
      <c r="AY360" s="2">
        <v>1.0285125455038799</v>
      </c>
      <c r="AZ360" s="2">
        <v>1.09012467914844</v>
      </c>
      <c r="BA360" s="2">
        <v>1.09012467914844</v>
      </c>
      <c r="BB360" s="2">
        <v>1.03627902550924</v>
      </c>
      <c r="BC360" s="2">
        <v>1.0285125455038799</v>
      </c>
      <c r="BD360" s="2">
        <v>1.04698786388925</v>
      </c>
      <c r="BE360" s="2">
        <v>1.04698786388925</v>
      </c>
      <c r="BF360" s="2">
        <v>1.0533728581894699</v>
      </c>
      <c r="BG360" s="2">
        <v>1.02124559066999</v>
      </c>
      <c r="BH360" s="2">
        <v>0.25986797699999897</v>
      </c>
      <c r="BI360" s="2">
        <v>0.25986797699999897</v>
      </c>
      <c r="BJ360" s="2">
        <v>0.29128412999999997</v>
      </c>
      <c r="BK360" s="2">
        <v>0.39184975799999999</v>
      </c>
      <c r="BL360" s="2">
        <v>0.25986797699999897</v>
      </c>
      <c r="BM360" s="2">
        <v>0.25986797699999897</v>
      </c>
      <c r="BN360" s="2">
        <v>0.29128412999999997</v>
      </c>
      <c r="BO360" s="2">
        <v>0.39184975799999999</v>
      </c>
      <c r="BP360" s="2">
        <v>0.145164612</v>
      </c>
      <c r="BQ360" s="2">
        <v>0.145164612</v>
      </c>
      <c r="BR360" s="2">
        <v>0.152841594</v>
      </c>
      <c r="BS360" s="2">
        <v>0.14127632900000001</v>
      </c>
      <c r="BT360" s="2">
        <v>1</v>
      </c>
      <c r="BU360" s="2">
        <v>1</v>
      </c>
      <c r="BV360" s="2">
        <v>1</v>
      </c>
      <c r="BW360" s="2">
        <v>1</v>
      </c>
      <c r="BX360" s="2">
        <v>15.029265078898399</v>
      </c>
      <c r="BY360" s="2">
        <v>15.029265078898399</v>
      </c>
      <c r="BZ360" s="2">
        <v>15.029265078898399</v>
      </c>
      <c r="CA360" s="2">
        <v>15.029265078898399</v>
      </c>
      <c r="CB360" s="2">
        <v>2096482.3010031499</v>
      </c>
      <c r="CC360" s="2">
        <v>279301.6188384</v>
      </c>
      <c r="CD360" s="2">
        <v>3964424.9789995002</v>
      </c>
      <c r="CE360" s="2">
        <v>12179874.4178879</v>
      </c>
      <c r="CG360" s="2">
        <f t="shared" si="43"/>
        <v>2263127.374057156</v>
      </c>
      <c r="CH360" s="2">
        <f t="shared" si="44"/>
        <v>18520083.31672895</v>
      </c>
      <c r="CI360" s="2">
        <f t="shared" si="45"/>
        <v>1236622.9180762849</v>
      </c>
      <c r="CJ360" s="2">
        <f t="shared" si="46"/>
        <v>174.98381961613251</v>
      </c>
      <c r="CK360" s="2">
        <f t="shared" si="47"/>
        <v>23.311652171063752</v>
      </c>
      <c r="CL360" s="2">
        <f t="shared" si="48"/>
        <v>172.17027404107316</v>
      </c>
      <c r="CM360" s="2">
        <f t="shared" si="49"/>
        <v>126.62899872454308</v>
      </c>
      <c r="CN360" s="2">
        <f t="shared" si="50"/>
        <v>1217973.5963394339</v>
      </c>
    </row>
    <row r="361" spans="1:92" x14ac:dyDescent="0.45">
      <c r="A361" s="2">
        <v>471</v>
      </c>
      <c r="B361" s="2" t="s">
        <v>151</v>
      </c>
      <c r="C361" s="2">
        <v>1</v>
      </c>
      <c r="D361" s="2">
        <v>2031</v>
      </c>
      <c r="E361" s="2">
        <v>2029</v>
      </c>
      <c r="F361" s="2">
        <v>0.15951008550287199</v>
      </c>
      <c r="G361" s="2">
        <v>2.12498838806322E-2</v>
      </c>
      <c r="H361" s="2">
        <v>0.23362783579256599</v>
      </c>
      <c r="I361" s="2">
        <v>0.58561219482392901</v>
      </c>
      <c r="J361" s="2">
        <v>156.84970781342199</v>
      </c>
      <c r="K361" s="2">
        <v>156.84970781342199</v>
      </c>
      <c r="L361" s="2">
        <v>121.489358242322</v>
      </c>
      <c r="M361" s="2">
        <v>99.119345673213601</v>
      </c>
      <c r="N361" s="2">
        <v>140482.322738255</v>
      </c>
      <c r="O361" s="2">
        <v>18715.011254982201</v>
      </c>
      <c r="P361" s="2">
        <v>265646.19118843001</v>
      </c>
      <c r="Q361" s="2">
        <v>816148.01921402698</v>
      </c>
      <c r="R361" s="2">
        <v>1782.5067724226899</v>
      </c>
      <c r="S361" s="2">
        <v>138139298.245498</v>
      </c>
      <c r="T361" s="2">
        <v>77497.208079465694</v>
      </c>
      <c r="U361" s="2">
        <v>31.405999999999999</v>
      </c>
      <c r="V361" s="2">
        <v>28469.145872360699</v>
      </c>
      <c r="W361" s="2">
        <v>4.0522051161706498E-4</v>
      </c>
      <c r="X361" s="2">
        <v>11.729524889877601</v>
      </c>
      <c r="Y361" s="2">
        <v>11.729524889877601</v>
      </c>
      <c r="Z361" s="2">
        <v>3.7290444263592302</v>
      </c>
      <c r="AA361" s="2">
        <v>2.3327308005748</v>
      </c>
      <c r="AB361" s="2">
        <v>14.9724253869176</v>
      </c>
      <c r="AC361" s="2">
        <v>14.9724253869176</v>
      </c>
      <c r="AD361" s="2">
        <v>14.9724253869176</v>
      </c>
      <c r="AE361" s="2">
        <v>14.9724253869176</v>
      </c>
      <c r="AF361" s="2">
        <v>2095945.74649631</v>
      </c>
      <c r="AG361" s="2">
        <v>279225.57822162198</v>
      </c>
      <c r="AH361" s="2">
        <v>3963377.6197098899</v>
      </c>
      <c r="AI361" s="2">
        <v>12176695.4282216</v>
      </c>
      <c r="AJ361" s="2">
        <v>130.14775753662701</v>
      </c>
      <c r="AK361" s="2">
        <v>130.14775753662701</v>
      </c>
      <c r="AL361" s="2">
        <v>102.787888429045</v>
      </c>
      <c r="AM361" s="2">
        <v>81.814189485721201</v>
      </c>
      <c r="AN361" s="2">
        <v>141.877282426504</v>
      </c>
      <c r="AO361" s="2">
        <v>141.877282426504</v>
      </c>
      <c r="AP361" s="2">
        <v>106.51693285540399</v>
      </c>
      <c r="AQ361" s="2">
        <v>84.146920286295995</v>
      </c>
      <c r="AR361" s="2">
        <v>22034611.274446201</v>
      </c>
      <c r="AS361" s="2">
        <v>2935444.0470688702</v>
      </c>
      <c r="AT361" s="2">
        <v>32273185.286999598</v>
      </c>
      <c r="AU361" s="2">
        <v>80896057.636983693</v>
      </c>
      <c r="AV361" s="2">
        <v>1.09062606384726</v>
      </c>
      <c r="AW361" s="2">
        <v>1.09062606384726</v>
      </c>
      <c r="AX361" s="2">
        <v>1.0367545547216801</v>
      </c>
      <c r="AY361" s="2">
        <v>1.0289849269592399</v>
      </c>
      <c r="AZ361" s="2">
        <v>1.09062606384726</v>
      </c>
      <c r="BA361" s="2">
        <v>1.09062606384726</v>
      </c>
      <c r="BB361" s="2">
        <v>1.0367545547216801</v>
      </c>
      <c r="BC361" s="2">
        <v>1.0289849269592399</v>
      </c>
      <c r="BD361" s="2">
        <v>1.0474694085279901</v>
      </c>
      <c r="BE361" s="2">
        <v>1.0474694085279901</v>
      </c>
      <c r="BF361" s="2">
        <v>1.0538562314444799</v>
      </c>
      <c r="BG361" s="2">
        <v>1.0217146345144299</v>
      </c>
      <c r="BH361" s="2">
        <v>0.25986797699999897</v>
      </c>
      <c r="BI361" s="2">
        <v>0.25986797699999897</v>
      </c>
      <c r="BJ361" s="2">
        <v>0.29128412999999997</v>
      </c>
      <c r="BK361" s="2">
        <v>0.39184975799999999</v>
      </c>
      <c r="BL361" s="2">
        <v>0.25986797699999897</v>
      </c>
      <c r="BM361" s="2">
        <v>0.25986797699999897</v>
      </c>
      <c r="BN361" s="2">
        <v>0.29128412999999997</v>
      </c>
      <c r="BO361" s="2">
        <v>0.39184975799999999</v>
      </c>
      <c r="BP361" s="2">
        <v>0.145164612</v>
      </c>
      <c r="BQ361" s="2">
        <v>0.145164612</v>
      </c>
      <c r="BR361" s="2">
        <v>0.152841594</v>
      </c>
      <c r="BS361" s="2">
        <v>0.14127632900000001</v>
      </c>
      <c r="BT361" s="2">
        <v>1</v>
      </c>
      <c r="BU361" s="2">
        <v>1</v>
      </c>
      <c r="BV361" s="2">
        <v>1</v>
      </c>
      <c r="BW361" s="2">
        <v>1</v>
      </c>
      <c r="BX361" s="2">
        <v>14.9724253869176</v>
      </c>
      <c r="BY361" s="2">
        <v>14.9724253869176</v>
      </c>
      <c r="BZ361" s="2">
        <v>14.9724253869176</v>
      </c>
      <c r="CA361" s="2">
        <v>14.9724253869176</v>
      </c>
      <c r="CB361" s="2">
        <v>2095945.74649631</v>
      </c>
      <c r="CC361" s="2">
        <v>279225.57822162198</v>
      </c>
      <c r="CD361" s="2">
        <v>3963377.6197098899</v>
      </c>
      <c r="CE361" s="2">
        <v>12176695.4282216</v>
      </c>
      <c r="CG361" s="2">
        <f t="shared" si="43"/>
        <v>2297972.2648253934</v>
      </c>
      <c r="CH361" s="2">
        <f t="shared" si="44"/>
        <v>18515244.372649424</v>
      </c>
      <c r="CI361" s="2">
        <f t="shared" si="45"/>
        <v>1240991.544395694</v>
      </c>
      <c r="CJ361" s="2">
        <f t="shared" si="46"/>
        <v>175.60290342281874</v>
      </c>
      <c r="CK361" s="2">
        <f t="shared" si="47"/>
        <v>23.393764068727751</v>
      </c>
      <c r="CL361" s="2">
        <f t="shared" si="48"/>
        <v>172.77801052906017</v>
      </c>
      <c r="CM361" s="2">
        <f t="shared" si="49"/>
        <v>127.07637512090727</v>
      </c>
      <c r="CN361" s="2">
        <f t="shared" si="50"/>
        <v>1222276.533140712</v>
      </c>
    </row>
    <row r="362" spans="1:92" x14ac:dyDescent="0.45">
      <c r="A362" s="2">
        <v>493</v>
      </c>
      <c r="B362" s="2" t="s">
        <v>151</v>
      </c>
      <c r="C362" s="2">
        <v>1</v>
      </c>
      <c r="D362" s="2">
        <v>2032</v>
      </c>
      <c r="E362" s="2">
        <v>2030</v>
      </c>
      <c r="F362" s="2">
        <v>0.159459808509196</v>
      </c>
      <c r="G362" s="2">
        <v>2.1245134928858499E-2</v>
      </c>
      <c r="H362" s="2">
        <v>0.23360879513240801</v>
      </c>
      <c r="I362" s="2">
        <v>0.58568626142953595</v>
      </c>
      <c r="J362" s="2">
        <v>157.03842078589099</v>
      </c>
      <c r="K362" s="2">
        <v>157.03842078589099</v>
      </c>
      <c r="L362" s="2">
        <v>121.661695764209</v>
      </c>
      <c r="M362" s="2">
        <v>99.281452057366593</v>
      </c>
      <c r="N362" s="2">
        <v>140951.81591112199</v>
      </c>
      <c r="O362" s="2">
        <v>18779.279716284898</v>
      </c>
      <c r="P362" s="2">
        <v>266538.94865585101</v>
      </c>
      <c r="Q362" s="2">
        <v>818883.78728594806</v>
      </c>
      <c r="R362" s="2">
        <v>1786.5319857602799</v>
      </c>
      <c r="S362" s="2">
        <v>138811470.956393</v>
      </c>
      <c r="T362" s="2">
        <v>77698.844500296094</v>
      </c>
      <c r="U362" s="2">
        <v>31.405999999999999</v>
      </c>
      <c r="V362" s="2">
        <v>28706.243979533901</v>
      </c>
      <c r="W362" s="2">
        <v>4.0416618700803202E-4</v>
      </c>
      <c r="X362" s="2">
        <v>11.7947789840924</v>
      </c>
      <c r="Y362" s="2">
        <v>11.7947789840924</v>
      </c>
      <c r="Z362" s="2">
        <v>3.7779230699919801</v>
      </c>
      <c r="AA362" s="2">
        <v>2.3713783064736198</v>
      </c>
      <c r="AB362" s="2">
        <v>15.0958842651717</v>
      </c>
      <c r="AC362" s="2">
        <v>15.0958842651717</v>
      </c>
      <c r="AD362" s="2">
        <v>15.0958842651717</v>
      </c>
      <c r="AE362" s="2">
        <v>15.0958842651717</v>
      </c>
      <c r="AF362" s="2">
        <v>2120704.88535921</v>
      </c>
      <c r="AG362" s="2">
        <v>282519.643926599</v>
      </c>
      <c r="AH362" s="2">
        <v>4010164.1576642301</v>
      </c>
      <c r="AI362" s="2">
        <v>12320476.0413041</v>
      </c>
      <c r="AJ362" s="2">
        <v>130.14775753662701</v>
      </c>
      <c r="AK362" s="2">
        <v>130.14775753662701</v>
      </c>
      <c r="AL362" s="2">
        <v>102.787888429045</v>
      </c>
      <c r="AM362" s="2">
        <v>81.814189485721201</v>
      </c>
      <c r="AN362" s="2">
        <v>141.94253652071899</v>
      </c>
      <c r="AO362" s="2">
        <v>141.94253652071899</v>
      </c>
      <c r="AP362" s="2">
        <v>106.565811499037</v>
      </c>
      <c r="AQ362" s="2">
        <v>84.185567792194803</v>
      </c>
      <c r="AR362" s="2">
        <v>22134850.577586301</v>
      </c>
      <c r="AS362" s="2">
        <v>2949068.4301419002</v>
      </c>
      <c r="AT362" s="2">
        <v>32427580.480680302</v>
      </c>
      <c r="AU362" s="2">
        <v>81299971.467984706</v>
      </c>
      <c r="AV362" s="2">
        <v>1.0910998985087901</v>
      </c>
      <c r="AW362" s="2">
        <v>1.0910998985087901</v>
      </c>
      <c r="AX362" s="2">
        <v>1.0372075036145001</v>
      </c>
      <c r="AY362" s="2">
        <v>1.0294333239725799</v>
      </c>
      <c r="AZ362" s="2">
        <v>1.0910998985087901</v>
      </c>
      <c r="BA362" s="2">
        <v>1.0910998985087901</v>
      </c>
      <c r="BB362" s="2">
        <v>1.0372075036145001</v>
      </c>
      <c r="BC362" s="2">
        <v>1.0294333239725799</v>
      </c>
      <c r="BD362" s="2">
        <v>1.0479244932991301</v>
      </c>
      <c r="BE362" s="2">
        <v>1.0479244932991301</v>
      </c>
      <c r="BF362" s="2">
        <v>1.0543166519085601</v>
      </c>
      <c r="BG362" s="2">
        <v>1.02215986337892</v>
      </c>
      <c r="BH362" s="2">
        <v>0.25986797699999897</v>
      </c>
      <c r="BI362" s="2">
        <v>0.25986797699999897</v>
      </c>
      <c r="BJ362" s="2">
        <v>0.29128412999999997</v>
      </c>
      <c r="BK362" s="2">
        <v>0.39184975799999999</v>
      </c>
      <c r="BL362" s="2">
        <v>0.25986797699999897</v>
      </c>
      <c r="BM362" s="2">
        <v>0.25986797699999897</v>
      </c>
      <c r="BN362" s="2">
        <v>0.29128412999999997</v>
      </c>
      <c r="BO362" s="2">
        <v>0.39184975799999999</v>
      </c>
      <c r="BP362" s="2">
        <v>0.145164612</v>
      </c>
      <c r="BQ362" s="2">
        <v>0.145164612</v>
      </c>
      <c r="BR362" s="2">
        <v>0.152841594</v>
      </c>
      <c r="BS362" s="2">
        <v>0.14127632900000001</v>
      </c>
      <c r="BT362" s="2">
        <v>1</v>
      </c>
      <c r="BU362" s="2">
        <v>1</v>
      </c>
      <c r="BV362" s="2">
        <v>1</v>
      </c>
      <c r="BW362" s="2">
        <v>1</v>
      </c>
      <c r="BX362" s="2">
        <v>15.0958842651717</v>
      </c>
      <c r="BY362" s="2">
        <v>15.0958842651717</v>
      </c>
      <c r="BZ362" s="2">
        <v>15.0958842651717</v>
      </c>
      <c r="CA362" s="2">
        <v>15.0958842651717</v>
      </c>
      <c r="CB362" s="2">
        <v>2120704.88535921</v>
      </c>
      <c r="CC362" s="2">
        <v>282519.643926599</v>
      </c>
      <c r="CD362" s="2">
        <v>4010164.1576642301</v>
      </c>
      <c r="CE362" s="2">
        <v>12320476.0413041</v>
      </c>
      <c r="CG362" s="2">
        <f t="shared" si="43"/>
        <v>2331242.5371297169</v>
      </c>
      <c r="CH362" s="2">
        <f t="shared" si="44"/>
        <v>18733864.728254139</v>
      </c>
      <c r="CI362" s="2">
        <f t="shared" si="45"/>
        <v>1245153.831569206</v>
      </c>
      <c r="CJ362" s="2">
        <f t="shared" si="46"/>
        <v>176.18976988890248</v>
      </c>
      <c r="CK362" s="2">
        <f t="shared" si="47"/>
        <v>23.474099645356123</v>
      </c>
      <c r="CL362" s="2">
        <f t="shared" si="48"/>
        <v>173.35866579242341</v>
      </c>
      <c r="CM362" s="2">
        <f t="shared" si="49"/>
        <v>127.50234134463963</v>
      </c>
      <c r="CN362" s="2">
        <f t="shared" si="50"/>
        <v>1226374.551852921</v>
      </c>
    </row>
    <row r="363" spans="1:92" x14ac:dyDescent="0.45">
      <c r="A363" s="2">
        <v>515</v>
      </c>
      <c r="B363" s="2" t="s">
        <v>151</v>
      </c>
      <c r="C363" s="2">
        <v>1</v>
      </c>
      <c r="D363" s="2">
        <v>2033</v>
      </c>
      <c r="E363" s="2">
        <v>2031</v>
      </c>
      <c r="F363" s="2">
        <v>0.159370397006734</v>
      </c>
      <c r="G363" s="2">
        <v>2.12362895243676E-2</v>
      </c>
      <c r="H363" s="2">
        <v>0.23357533142530401</v>
      </c>
      <c r="I363" s="2">
        <v>0.58581798204359303</v>
      </c>
      <c r="J363" s="2">
        <v>157.314155077149</v>
      </c>
      <c r="K363" s="2">
        <v>157.314155077149</v>
      </c>
      <c r="L363" s="2">
        <v>121.922319197083</v>
      </c>
      <c r="M363" s="2">
        <v>99.532203068196097</v>
      </c>
      <c r="N363" s="2">
        <v>141409.368279735</v>
      </c>
      <c r="O363" s="2">
        <v>18842.961695825499</v>
      </c>
      <c r="P363" s="2">
        <v>267412.73649256001</v>
      </c>
      <c r="Q363" s="2">
        <v>821556.45304655796</v>
      </c>
      <c r="R363" s="2">
        <v>1791.8236566651999</v>
      </c>
      <c r="S363" s="2">
        <v>139584864.621878</v>
      </c>
      <c r="T363" s="2">
        <v>77901.005549654597</v>
      </c>
      <c r="U363" s="2">
        <v>31.405999999999999</v>
      </c>
      <c r="V363" s="2">
        <v>28945.316698543898</v>
      </c>
      <c r="W363" s="2">
        <v>4.0311460559770002E-4</v>
      </c>
      <c r="X363" s="2">
        <v>11.8564475027346</v>
      </c>
      <c r="Y363" s="2">
        <v>11.8564475027346</v>
      </c>
      <c r="Z363" s="2">
        <v>3.8244807302507402</v>
      </c>
      <c r="AA363" s="2">
        <v>2.4080635446875802</v>
      </c>
      <c r="AB363" s="2">
        <v>15.309950037787299</v>
      </c>
      <c r="AC363" s="2">
        <v>15.309950037787299</v>
      </c>
      <c r="AD363" s="2">
        <v>15.309950037787299</v>
      </c>
      <c r="AE363" s="2">
        <v>15.309950037787299</v>
      </c>
      <c r="AF363" s="2">
        <v>2157965.2593346802</v>
      </c>
      <c r="AG363" s="2">
        <v>287509.834201955</v>
      </c>
      <c r="AH363" s="2">
        <v>4080697.9870454399</v>
      </c>
      <c r="AI363" s="2">
        <v>12537069.870101901</v>
      </c>
      <c r="AJ363" s="2">
        <v>130.14775753662701</v>
      </c>
      <c r="AK363" s="2">
        <v>130.14775753662701</v>
      </c>
      <c r="AL363" s="2">
        <v>102.787888429045</v>
      </c>
      <c r="AM363" s="2">
        <v>81.814189485721201</v>
      </c>
      <c r="AN363" s="2">
        <v>142.00420503936101</v>
      </c>
      <c r="AO363" s="2">
        <v>142.00420503936101</v>
      </c>
      <c r="AP363" s="2">
        <v>106.61236915929599</v>
      </c>
      <c r="AQ363" s="2">
        <v>84.222253030408694</v>
      </c>
      <c r="AR363" s="2">
        <v>22245695.290920001</v>
      </c>
      <c r="AS363" s="2">
        <v>2964264.59832987</v>
      </c>
      <c r="AT363" s="2">
        <v>32603581.016011499</v>
      </c>
      <c r="AU363" s="2">
        <v>81771323.716617003</v>
      </c>
      <c r="AV363" s="2">
        <v>1.09156034376212</v>
      </c>
      <c r="AW363" s="2">
        <v>1.09156034376212</v>
      </c>
      <c r="AX363" s="2">
        <v>1.0376495362318601</v>
      </c>
      <c r="AY363" s="2">
        <v>1.0298701051877801</v>
      </c>
      <c r="AZ363" s="2">
        <v>1.09156034376212</v>
      </c>
      <c r="BA363" s="2">
        <v>1.09156034376212</v>
      </c>
      <c r="BB363" s="2">
        <v>1.0376495362318601</v>
      </c>
      <c r="BC363" s="2">
        <v>1.0298701051877801</v>
      </c>
      <c r="BD363" s="2">
        <v>1.0483667184880801</v>
      </c>
      <c r="BE363" s="2">
        <v>1.0483667184880801</v>
      </c>
      <c r="BF363" s="2">
        <v>1.0547659760289001</v>
      </c>
      <c r="BG363" s="2">
        <v>1.0225935585166701</v>
      </c>
      <c r="BH363" s="2">
        <v>0.25986797699999897</v>
      </c>
      <c r="BI363" s="2">
        <v>0.25986797699999897</v>
      </c>
      <c r="BJ363" s="2">
        <v>0.29128412999999997</v>
      </c>
      <c r="BK363" s="2">
        <v>0.39184975799999999</v>
      </c>
      <c r="BL363" s="2">
        <v>0.25986797699999897</v>
      </c>
      <c r="BM363" s="2">
        <v>0.25986797699999897</v>
      </c>
      <c r="BN363" s="2">
        <v>0.29128412999999997</v>
      </c>
      <c r="BO363" s="2">
        <v>0.39184975799999999</v>
      </c>
      <c r="BP363" s="2">
        <v>0.145164612</v>
      </c>
      <c r="BQ363" s="2">
        <v>0.145164612</v>
      </c>
      <c r="BR363" s="2">
        <v>0.152841594</v>
      </c>
      <c r="BS363" s="2">
        <v>0.14127632900000001</v>
      </c>
      <c r="BT363" s="2">
        <v>1</v>
      </c>
      <c r="BU363" s="2">
        <v>1</v>
      </c>
      <c r="BV363" s="2">
        <v>1</v>
      </c>
      <c r="BW363" s="2">
        <v>1</v>
      </c>
      <c r="BX363" s="2">
        <v>15.309950037787299</v>
      </c>
      <c r="BY363" s="2">
        <v>15.309950037787299</v>
      </c>
      <c r="BZ363" s="2">
        <v>15.309950037787299</v>
      </c>
      <c r="CA363" s="2">
        <v>15.309950037787299</v>
      </c>
      <c r="CB363" s="2">
        <v>2157965.2593346802</v>
      </c>
      <c r="CC363" s="2">
        <v>287509.834201955</v>
      </c>
      <c r="CD363" s="2">
        <v>4080697.9870454399</v>
      </c>
      <c r="CE363" s="2">
        <v>12537069.870101901</v>
      </c>
      <c r="CG363" s="2">
        <f t="shared" si="43"/>
        <v>2363835.0681394623</v>
      </c>
      <c r="CH363" s="2">
        <f t="shared" si="44"/>
        <v>19063242.950683974</v>
      </c>
      <c r="CI363" s="2">
        <f t="shared" si="45"/>
        <v>1249221.5195146785</v>
      </c>
      <c r="CJ363" s="2">
        <f t="shared" si="46"/>
        <v>176.76171034966876</v>
      </c>
      <c r="CK363" s="2">
        <f t="shared" si="47"/>
        <v>23.553702119781875</v>
      </c>
      <c r="CL363" s="2">
        <f t="shared" si="48"/>
        <v>173.92698308459188</v>
      </c>
      <c r="CM363" s="2">
        <f t="shared" si="49"/>
        <v>127.91848237392884</v>
      </c>
      <c r="CN363" s="2">
        <f t="shared" si="50"/>
        <v>1230378.5578188528</v>
      </c>
    </row>
    <row r="364" spans="1:92" x14ac:dyDescent="0.45">
      <c r="A364" s="2">
        <v>537</v>
      </c>
      <c r="B364" s="2" t="s">
        <v>151</v>
      </c>
      <c r="C364" s="2">
        <v>1</v>
      </c>
      <c r="D364" s="2">
        <v>2034</v>
      </c>
      <c r="E364" s="2">
        <v>2032</v>
      </c>
      <c r="F364" s="2">
        <v>0.159376550718895</v>
      </c>
      <c r="G364" s="2">
        <v>2.1237351135643401E-2</v>
      </c>
      <c r="H364" s="2">
        <v>0.23357831248229399</v>
      </c>
      <c r="I364" s="2">
        <v>0.58580778566316505</v>
      </c>
      <c r="J364" s="2">
        <v>157.36507597296199</v>
      </c>
      <c r="K364" s="2">
        <v>157.36507597296199</v>
      </c>
      <c r="L364" s="2">
        <v>121.958749775063</v>
      </c>
      <c r="M364" s="2">
        <v>99.558932947924404</v>
      </c>
      <c r="N364" s="2">
        <v>141902.79703664599</v>
      </c>
      <c r="O364" s="2">
        <v>18908.926778774199</v>
      </c>
      <c r="P364" s="2">
        <v>268345.576748311</v>
      </c>
      <c r="Q364" s="2">
        <v>824422.42088298197</v>
      </c>
      <c r="R364" s="2">
        <v>1793.9210305438401</v>
      </c>
      <c r="S364" s="2">
        <v>140111856.70490301</v>
      </c>
      <c r="T364" s="2">
        <v>78103.692592548003</v>
      </c>
      <c r="U364" s="2">
        <v>31.405999999999999</v>
      </c>
      <c r="V364" s="2">
        <v>29186.380474448</v>
      </c>
      <c r="W364" s="2">
        <v>4.0206576024866698E-4</v>
      </c>
      <c r="X364" s="2">
        <v>11.9163734199236</v>
      </c>
      <c r="Y364" s="2">
        <v>11.9163734199236</v>
      </c>
      <c r="Z364" s="2">
        <v>3.86991632960653</v>
      </c>
      <c r="AA364" s="2">
        <v>2.4437984457914799</v>
      </c>
      <c r="AB364" s="2">
        <v>15.300945016411699</v>
      </c>
      <c r="AC364" s="2">
        <v>15.300945016411699</v>
      </c>
      <c r="AD364" s="2">
        <v>15.300945016411699</v>
      </c>
      <c r="AE364" s="2">
        <v>15.300945016411699</v>
      </c>
      <c r="AF364" s="2">
        <v>2163696.9688537498</v>
      </c>
      <c r="AG364" s="2">
        <v>288315.12085417798</v>
      </c>
      <c r="AH364" s="2">
        <v>4091667.5777608701</v>
      </c>
      <c r="AI364" s="2">
        <v>12570590.115943599</v>
      </c>
      <c r="AJ364" s="2">
        <v>130.14775753662701</v>
      </c>
      <c r="AK364" s="2">
        <v>130.14775753662701</v>
      </c>
      <c r="AL364" s="2">
        <v>102.787888429045</v>
      </c>
      <c r="AM364" s="2">
        <v>81.814189485721201</v>
      </c>
      <c r="AN364" s="2">
        <v>142.06413095655</v>
      </c>
      <c r="AO364" s="2">
        <v>142.06413095655</v>
      </c>
      <c r="AP364" s="2">
        <v>106.657804758651</v>
      </c>
      <c r="AQ364" s="2">
        <v>84.257987931512602</v>
      </c>
      <c r="AR364" s="2">
        <v>22330544.436447602</v>
      </c>
      <c r="AS364" s="2">
        <v>2975604.6991089899</v>
      </c>
      <c r="AT364" s="2">
        <v>32727091.047892399</v>
      </c>
      <c r="AU364" s="2">
        <v>82078616.521454304</v>
      </c>
      <c r="AV364" s="2">
        <v>1.09205549443784</v>
      </c>
      <c r="AW364" s="2">
        <v>1.09205549443784</v>
      </c>
      <c r="AX364" s="2">
        <v>1.03812010081786</v>
      </c>
      <c r="AY364" s="2">
        <v>1.0303371512394599</v>
      </c>
      <c r="AZ364" s="2">
        <v>1.09205549443784</v>
      </c>
      <c r="BA364" s="2">
        <v>1.09205549443784</v>
      </c>
      <c r="BB364" s="2">
        <v>1.03812010081786</v>
      </c>
      <c r="BC364" s="2">
        <v>1.0303371512394599</v>
      </c>
      <c r="BD364" s="2">
        <v>1.0488422757873499</v>
      </c>
      <c r="BE364" s="2">
        <v>1.0488422757873499</v>
      </c>
      <c r="BF364" s="2">
        <v>1.0552443027639899</v>
      </c>
      <c r="BG364" s="2">
        <v>1.02305730465473</v>
      </c>
      <c r="BH364" s="2">
        <v>0.25986797699999897</v>
      </c>
      <c r="BI364" s="2">
        <v>0.25986797699999897</v>
      </c>
      <c r="BJ364" s="2">
        <v>0.29128412999999997</v>
      </c>
      <c r="BK364" s="2">
        <v>0.39184975799999999</v>
      </c>
      <c r="BL364" s="2">
        <v>0.25986797699999897</v>
      </c>
      <c r="BM364" s="2">
        <v>0.25986797699999897</v>
      </c>
      <c r="BN364" s="2">
        <v>0.29128412999999997</v>
      </c>
      <c r="BO364" s="2">
        <v>0.39184975799999999</v>
      </c>
      <c r="BP364" s="2">
        <v>0.145164612</v>
      </c>
      <c r="BQ364" s="2">
        <v>0.145164612</v>
      </c>
      <c r="BR364" s="2">
        <v>0.152841594</v>
      </c>
      <c r="BS364" s="2">
        <v>0.14127632900000001</v>
      </c>
      <c r="BT364" s="2">
        <v>1</v>
      </c>
      <c r="BU364" s="2">
        <v>1</v>
      </c>
      <c r="BV364" s="2">
        <v>1</v>
      </c>
      <c r="BW364" s="2">
        <v>1</v>
      </c>
      <c r="BX364" s="2">
        <v>15.300945016411699</v>
      </c>
      <c r="BY364" s="2">
        <v>15.300945016411699</v>
      </c>
      <c r="BZ364" s="2">
        <v>15.300945016411699</v>
      </c>
      <c r="CA364" s="2">
        <v>15.300945016411699</v>
      </c>
      <c r="CB364" s="2">
        <v>2163696.9688537498</v>
      </c>
      <c r="CC364" s="2">
        <v>288315.12085417798</v>
      </c>
      <c r="CD364" s="2">
        <v>4091667.5777608701</v>
      </c>
      <c r="CE364" s="2">
        <v>12570590.115943599</v>
      </c>
      <c r="CG364" s="2">
        <f t="shared" si="43"/>
        <v>2398894.9580139443</v>
      </c>
      <c r="CH364" s="2">
        <f t="shared" si="44"/>
        <v>19114269.783412397</v>
      </c>
      <c r="CI364" s="2">
        <f t="shared" si="45"/>
        <v>1253579.7214467132</v>
      </c>
      <c r="CJ364" s="2">
        <f t="shared" si="46"/>
        <v>177.37849629580748</v>
      </c>
      <c r="CK364" s="2">
        <f t="shared" si="47"/>
        <v>23.636158473467749</v>
      </c>
      <c r="CL364" s="2">
        <f t="shared" si="48"/>
        <v>174.53370845418601</v>
      </c>
      <c r="CM364" s="2">
        <f t="shared" si="49"/>
        <v>128.36472104055773</v>
      </c>
      <c r="CN364" s="2">
        <f t="shared" si="50"/>
        <v>1234670.794667939</v>
      </c>
    </row>
    <row r="365" spans="1:92" x14ac:dyDescent="0.45">
      <c r="A365" s="2">
        <v>559</v>
      </c>
      <c r="B365" s="2" t="s">
        <v>151</v>
      </c>
      <c r="C365" s="2">
        <v>1</v>
      </c>
      <c r="D365" s="2">
        <v>2035</v>
      </c>
      <c r="E365" s="2">
        <v>2033</v>
      </c>
      <c r="F365" s="2">
        <v>0.159384935263292</v>
      </c>
      <c r="G365" s="2">
        <v>2.1238686779554001E-2</v>
      </c>
      <c r="H365" s="2">
        <v>0.23358162872899599</v>
      </c>
      <c r="I365" s="2">
        <v>0.585794749228156</v>
      </c>
      <c r="J365" s="2">
        <v>157.41654562959499</v>
      </c>
      <c r="K365" s="2">
        <v>157.41654562959499</v>
      </c>
      <c r="L365" s="2">
        <v>121.994145021772</v>
      </c>
      <c r="M365" s="2">
        <v>99.584170848640099</v>
      </c>
      <c r="N365" s="2">
        <v>142398.16471365499</v>
      </c>
      <c r="O365" s="2">
        <v>18975.130951621199</v>
      </c>
      <c r="P365" s="2">
        <v>269281.91941071698</v>
      </c>
      <c r="Q365" s="2">
        <v>827299.31051792705</v>
      </c>
      <c r="R365" s="2">
        <v>1796.00453603448</v>
      </c>
      <c r="S365" s="2">
        <v>140639560.170403</v>
      </c>
      <c r="T365" s="2">
        <v>78306.906997534694</v>
      </c>
      <c r="U365" s="2">
        <v>31.405999999999999</v>
      </c>
      <c r="V365" s="2">
        <v>29429.451889261501</v>
      </c>
      <c r="W365" s="2">
        <v>4.0101964384210102E-4</v>
      </c>
      <c r="X365" s="2">
        <v>11.980816170011501</v>
      </c>
      <c r="Y365" s="2">
        <v>11.980816170011501</v>
      </c>
      <c r="Z365" s="2">
        <v>3.9182846697709</v>
      </c>
      <c r="AA365" s="2">
        <v>2.4820094399625301</v>
      </c>
      <c r="AB365" s="2">
        <v>15.2879719229564</v>
      </c>
      <c r="AC365" s="2">
        <v>15.2879719229564</v>
      </c>
      <c r="AD365" s="2">
        <v>15.2879719229564</v>
      </c>
      <c r="AE365" s="2">
        <v>15.2879719229564</v>
      </c>
      <c r="AF365" s="2">
        <v>2169405.97688522</v>
      </c>
      <c r="AG365" s="2">
        <v>289079.141687139</v>
      </c>
      <c r="AH365" s="2">
        <v>4102459.6429777299</v>
      </c>
      <c r="AI365" s="2">
        <v>12603746.823114701</v>
      </c>
      <c r="AJ365" s="2">
        <v>130.14775753662701</v>
      </c>
      <c r="AK365" s="2">
        <v>130.14775753662701</v>
      </c>
      <c r="AL365" s="2">
        <v>102.787888429045</v>
      </c>
      <c r="AM365" s="2">
        <v>81.814189485721201</v>
      </c>
      <c r="AN365" s="2">
        <v>142.12857370663801</v>
      </c>
      <c r="AO365" s="2">
        <v>142.12857370663801</v>
      </c>
      <c r="AP365" s="2">
        <v>106.706173098816</v>
      </c>
      <c r="AQ365" s="2">
        <v>84.296198925683697</v>
      </c>
      <c r="AR365" s="2">
        <v>22415827.193217602</v>
      </c>
      <c r="AS365" s="2">
        <v>2986999.5672734301</v>
      </c>
      <c r="AT365" s="2">
        <v>32850817.5283323</v>
      </c>
      <c r="AU365" s="2">
        <v>82385915.881579503</v>
      </c>
      <c r="AV365" s="2">
        <v>1.0925510869886399</v>
      </c>
      <c r="AW365" s="2">
        <v>1.0925510869886399</v>
      </c>
      <c r="AX365" s="2">
        <v>1.03859100367236</v>
      </c>
      <c r="AY365" s="2">
        <v>1.0308045592155799</v>
      </c>
      <c r="AZ365" s="2">
        <v>1.0925510869886399</v>
      </c>
      <c r="BA365" s="2">
        <v>1.0925510869886399</v>
      </c>
      <c r="BB365" s="2">
        <v>1.03859100367236</v>
      </c>
      <c r="BC365" s="2">
        <v>1.0308045592155799</v>
      </c>
      <c r="BD365" s="2">
        <v>1.0493182574764499</v>
      </c>
      <c r="BE365" s="2">
        <v>1.0493182574764499</v>
      </c>
      <c r="BF365" s="2">
        <v>1.05572297334746</v>
      </c>
      <c r="BG365" s="2">
        <v>1.02352141016005</v>
      </c>
      <c r="BH365" s="2">
        <v>0.25986797699999897</v>
      </c>
      <c r="BI365" s="2">
        <v>0.25986797699999897</v>
      </c>
      <c r="BJ365" s="2">
        <v>0.29128412999999997</v>
      </c>
      <c r="BK365" s="2">
        <v>0.39184975799999999</v>
      </c>
      <c r="BL365" s="2">
        <v>0.25986797699999897</v>
      </c>
      <c r="BM365" s="2">
        <v>0.25986797699999897</v>
      </c>
      <c r="BN365" s="2">
        <v>0.29128412999999997</v>
      </c>
      <c r="BO365" s="2">
        <v>0.39184975799999999</v>
      </c>
      <c r="BP365" s="2">
        <v>0.145164612</v>
      </c>
      <c r="BQ365" s="2">
        <v>0.145164612</v>
      </c>
      <c r="BR365" s="2">
        <v>0.152841594</v>
      </c>
      <c r="BS365" s="2">
        <v>0.14127632900000001</v>
      </c>
      <c r="BT365" s="2">
        <v>1</v>
      </c>
      <c r="BU365" s="2">
        <v>1</v>
      </c>
      <c r="BV365" s="2">
        <v>1</v>
      </c>
      <c r="BW365" s="2">
        <v>1</v>
      </c>
      <c r="BX365" s="2">
        <v>15.2879719229564</v>
      </c>
      <c r="BY365" s="2">
        <v>15.2879719229564</v>
      </c>
      <c r="BZ365" s="2">
        <v>15.2879719229564</v>
      </c>
      <c r="CA365" s="2">
        <v>15.2879719229564</v>
      </c>
      <c r="CB365" s="2">
        <v>2169405.97688522</v>
      </c>
      <c r="CC365" s="2">
        <v>289079.141687139</v>
      </c>
      <c r="CD365" s="2">
        <v>4102459.6429777299</v>
      </c>
      <c r="CE365" s="2">
        <v>12603746.823114701</v>
      </c>
      <c r="CG365" s="2">
        <f t="shared" si="43"/>
        <v>2434194.688133508</v>
      </c>
      <c r="CH365" s="2">
        <f t="shared" si="44"/>
        <v>19164691.584664792</v>
      </c>
      <c r="CI365" s="2">
        <f t="shared" si="45"/>
        <v>1257954.5255939201</v>
      </c>
      <c r="CJ365" s="2">
        <f t="shared" si="46"/>
        <v>177.99770589206872</v>
      </c>
      <c r="CK365" s="2">
        <f t="shared" si="47"/>
        <v>23.718913689526499</v>
      </c>
      <c r="CL365" s="2">
        <f t="shared" si="48"/>
        <v>175.14271181184844</v>
      </c>
      <c r="CM365" s="2">
        <f t="shared" si="49"/>
        <v>128.81266025970058</v>
      </c>
      <c r="CN365" s="2">
        <f t="shared" si="50"/>
        <v>1238979.394642299</v>
      </c>
    </row>
    <row r="366" spans="1:92" x14ac:dyDescent="0.45">
      <c r="A366" s="2">
        <v>581</v>
      </c>
      <c r="B366" s="2" t="s">
        <v>151</v>
      </c>
      <c r="C366" s="2">
        <v>1</v>
      </c>
      <c r="D366" s="2">
        <v>2036</v>
      </c>
      <c r="E366" s="2">
        <v>2034</v>
      </c>
      <c r="F366" s="2">
        <v>0.159393576764982</v>
      </c>
      <c r="G366" s="2">
        <v>2.1240049546717099E-2</v>
      </c>
      <c r="H366" s="2">
        <v>0.233585033734801</v>
      </c>
      <c r="I366" s="2">
        <v>0.58578133995349901</v>
      </c>
      <c r="J366" s="2">
        <v>157.46748399657</v>
      </c>
      <c r="K366" s="2">
        <v>157.46748399657</v>
      </c>
      <c r="L366" s="2">
        <v>122.028986239679</v>
      </c>
      <c r="M366" s="2">
        <v>99.608849561203996</v>
      </c>
      <c r="N366" s="2">
        <v>142895.348733544</v>
      </c>
      <c r="O366" s="2">
        <v>19041.572117871499</v>
      </c>
      <c r="P366" s="2">
        <v>270221.670651227</v>
      </c>
      <c r="Q366" s="2">
        <v>830186.70435481798</v>
      </c>
      <c r="R366" s="2">
        <v>1798.0824043377299</v>
      </c>
      <c r="S366" s="2">
        <v>141168618.563977</v>
      </c>
      <c r="T366" s="2">
        <v>78510.650136733893</v>
      </c>
      <c r="U366" s="2">
        <v>31.405999999999999</v>
      </c>
      <c r="V366" s="2">
        <v>29674.5476630993</v>
      </c>
      <c r="W366" s="2">
        <v>3.9997624927769199E-4</v>
      </c>
      <c r="X366" s="2">
        <v>12.0453164291488</v>
      </c>
      <c r="Y366" s="2">
        <v>12.0453164291488</v>
      </c>
      <c r="Z366" s="2">
        <v>3.96668777983992</v>
      </c>
      <c r="AA366" s="2">
        <v>2.5202500446883702</v>
      </c>
      <c r="AB366" s="2">
        <v>15.2744100307944</v>
      </c>
      <c r="AC366" s="2">
        <v>15.2744100307944</v>
      </c>
      <c r="AD366" s="2">
        <v>15.2744100307944</v>
      </c>
      <c r="AE366" s="2">
        <v>15.2744100307944</v>
      </c>
      <c r="AF366" s="2">
        <v>2175047.9554689699</v>
      </c>
      <c r="AG366" s="2">
        <v>289833.930543083</v>
      </c>
      <c r="AH366" s="2">
        <v>4113122.4509586501</v>
      </c>
      <c r="AI366" s="2">
        <v>12636508.8870444</v>
      </c>
      <c r="AJ366" s="2">
        <v>130.14775753662701</v>
      </c>
      <c r="AK366" s="2">
        <v>130.14775753662701</v>
      </c>
      <c r="AL366" s="2">
        <v>102.787888429045</v>
      </c>
      <c r="AM366" s="2">
        <v>81.814189485721201</v>
      </c>
      <c r="AN366" s="2">
        <v>142.19307396577599</v>
      </c>
      <c r="AO366" s="2">
        <v>142.19307396577599</v>
      </c>
      <c r="AP366" s="2">
        <v>106.754576208885</v>
      </c>
      <c r="AQ366" s="2">
        <v>84.334439530409497</v>
      </c>
      <c r="AR366" s="2">
        <v>22501371.039883699</v>
      </c>
      <c r="AS366" s="2">
        <v>2998428.4527404802</v>
      </c>
      <c r="AT366" s="2">
        <v>32974876.529561799</v>
      </c>
      <c r="AU366" s="2">
        <v>82693942.541790903</v>
      </c>
      <c r="AV366" s="2">
        <v>1.0930469912899199</v>
      </c>
      <c r="AW366" s="2">
        <v>1.0930469912899199</v>
      </c>
      <c r="AX366" s="2">
        <v>1.0390621910220701</v>
      </c>
      <c r="AY366" s="2">
        <v>1.0312722545589199</v>
      </c>
      <c r="AZ366" s="2">
        <v>1.0930469912899199</v>
      </c>
      <c r="BA366" s="2">
        <v>1.0930469912899199</v>
      </c>
      <c r="BB366" s="2">
        <v>1.0390621910220701</v>
      </c>
      <c r="BC366" s="2">
        <v>1.0312722545589199</v>
      </c>
      <c r="BD366" s="2">
        <v>1.0497945385799199</v>
      </c>
      <c r="BE366" s="2">
        <v>1.0497945385799199</v>
      </c>
      <c r="BF366" s="2">
        <v>1.05620193311899</v>
      </c>
      <c r="BG366" s="2">
        <v>1.0239858010021901</v>
      </c>
      <c r="BH366" s="2">
        <v>0.25986797699999897</v>
      </c>
      <c r="BI366" s="2">
        <v>0.25986797699999897</v>
      </c>
      <c r="BJ366" s="2">
        <v>0.29128412999999997</v>
      </c>
      <c r="BK366" s="2">
        <v>0.39184975799999999</v>
      </c>
      <c r="BL366" s="2">
        <v>0.25986797699999897</v>
      </c>
      <c r="BM366" s="2">
        <v>0.25986797699999897</v>
      </c>
      <c r="BN366" s="2">
        <v>0.29128412999999997</v>
      </c>
      <c r="BO366" s="2">
        <v>0.39184975799999999</v>
      </c>
      <c r="BP366" s="2">
        <v>0.145164612</v>
      </c>
      <c r="BQ366" s="2">
        <v>0.145164612</v>
      </c>
      <c r="BR366" s="2">
        <v>0.152841594</v>
      </c>
      <c r="BS366" s="2">
        <v>0.14127632900000001</v>
      </c>
      <c r="BT366" s="2">
        <v>1</v>
      </c>
      <c r="BU366" s="2">
        <v>1</v>
      </c>
      <c r="BV366" s="2">
        <v>1</v>
      </c>
      <c r="BW366" s="2">
        <v>1</v>
      </c>
      <c r="BX366" s="2">
        <v>15.2744100307944</v>
      </c>
      <c r="BY366" s="2">
        <v>15.2744100307944</v>
      </c>
      <c r="BZ366" s="2">
        <v>15.2744100307944</v>
      </c>
      <c r="CA366" s="2">
        <v>15.2744100307944</v>
      </c>
      <c r="CB366" s="2">
        <v>2175047.9554689699</v>
      </c>
      <c r="CC366" s="2">
        <v>289833.930543083</v>
      </c>
      <c r="CD366" s="2">
        <v>4113122.4509586501</v>
      </c>
      <c r="CE366" s="2">
        <v>12636508.8870444</v>
      </c>
      <c r="CG366" s="2">
        <f t="shared" si="43"/>
        <v>2469729.5926429476</v>
      </c>
      <c r="CH366" s="2">
        <f t="shared" si="44"/>
        <v>19214513.224015102</v>
      </c>
      <c r="CI366" s="2">
        <f t="shared" si="45"/>
        <v>1262345.2958574605</v>
      </c>
      <c r="CJ366" s="2">
        <f t="shared" si="46"/>
        <v>178.61918591693001</v>
      </c>
      <c r="CK366" s="2">
        <f t="shared" si="47"/>
        <v>23.801965147339374</v>
      </c>
      <c r="CL366" s="2">
        <f t="shared" si="48"/>
        <v>175.75393213087935</v>
      </c>
      <c r="CM366" s="2">
        <f t="shared" si="49"/>
        <v>129.26223501048159</v>
      </c>
      <c r="CN366" s="2">
        <f t="shared" si="50"/>
        <v>1243303.7237395891</v>
      </c>
    </row>
    <row r="367" spans="1:92" x14ac:dyDescent="0.45">
      <c r="A367" s="2">
        <v>603</v>
      </c>
      <c r="B367" s="2" t="s">
        <v>151</v>
      </c>
      <c r="C367" s="2">
        <v>1</v>
      </c>
      <c r="D367" s="2">
        <v>2037</v>
      </c>
      <c r="E367" s="2">
        <v>2035</v>
      </c>
      <c r="F367" s="2">
        <v>0.15940246094640301</v>
      </c>
      <c r="G367" s="2">
        <v>2.1241437674596901E-2</v>
      </c>
      <c r="H367" s="2">
        <v>0.23358852948443001</v>
      </c>
      <c r="I367" s="2">
        <v>0.58576757189456996</v>
      </c>
      <c r="J367" s="2">
        <v>157.51789147499801</v>
      </c>
      <c r="K367" s="2">
        <v>157.51789147499801</v>
      </c>
      <c r="L367" s="2">
        <v>122.063285238072</v>
      </c>
      <c r="M367" s="2">
        <v>99.632980322307105</v>
      </c>
      <c r="N367" s="2">
        <v>143394.35421247099</v>
      </c>
      <c r="O367" s="2">
        <v>19108.251025794601</v>
      </c>
      <c r="P367" s="2">
        <v>271164.84083856602</v>
      </c>
      <c r="Q367" s="2">
        <v>833084.63388717396</v>
      </c>
      <c r="R367" s="2">
        <v>1800.15475960606</v>
      </c>
      <c r="S367" s="2">
        <v>141699043.985037</v>
      </c>
      <c r="T367" s="2">
        <v>78714.9233858347</v>
      </c>
      <c r="U367" s="2">
        <v>31.405999999999999</v>
      </c>
      <c r="V367" s="2">
        <v>29921.684655325502</v>
      </c>
      <c r="W367" s="2">
        <v>3.9893556947360402E-4</v>
      </c>
      <c r="X367" s="2">
        <v>12.109857261914399</v>
      </c>
      <c r="Y367" s="2">
        <v>12.109857261914399</v>
      </c>
      <c r="Z367" s="2">
        <v>4.0151201325706696</v>
      </c>
      <c r="AA367" s="2">
        <v>2.5585141601293602</v>
      </c>
      <c r="AB367" s="2">
        <v>15.260276676456501</v>
      </c>
      <c r="AC367" s="2">
        <v>15.260276676456501</v>
      </c>
      <c r="AD367" s="2">
        <v>15.260276676456501</v>
      </c>
      <c r="AE367" s="2">
        <v>15.260276676456501</v>
      </c>
      <c r="AF367" s="2">
        <v>2180622.5574526298</v>
      </c>
      <c r="AG367" s="2">
        <v>290579.65887342102</v>
      </c>
      <c r="AH367" s="2">
        <v>4123657.4581120401</v>
      </c>
      <c r="AI367" s="2">
        <v>12668878.801570101</v>
      </c>
      <c r="AJ367" s="2">
        <v>130.14775753662701</v>
      </c>
      <c r="AK367" s="2">
        <v>130.14775753662701</v>
      </c>
      <c r="AL367" s="2">
        <v>102.787888429045</v>
      </c>
      <c r="AM367" s="2">
        <v>81.814189485721201</v>
      </c>
      <c r="AN367" s="2">
        <v>142.257614798541</v>
      </c>
      <c r="AO367" s="2">
        <v>142.257614798541</v>
      </c>
      <c r="AP367" s="2">
        <v>106.803008561616</v>
      </c>
      <c r="AQ367" s="2">
        <v>84.372703645850507</v>
      </c>
      <c r="AR367" s="2">
        <v>22587176.3249675</v>
      </c>
      <c r="AS367" s="2">
        <v>3009891.4113581399</v>
      </c>
      <c r="AT367" s="2">
        <v>33099271.313814402</v>
      </c>
      <c r="AU367" s="2">
        <v>83002704.934897199</v>
      </c>
      <c r="AV367" s="2">
        <v>1.09354320573978</v>
      </c>
      <c r="AW367" s="2">
        <v>1.09354320573978</v>
      </c>
      <c r="AX367" s="2">
        <v>1.0395336618048101</v>
      </c>
      <c r="AY367" s="2">
        <v>1.03174023611038</v>
      </c>
      <c r="AZ367" s="2">
        <v>1.09354320573978</v>
      </c>
      <c r="BA367" s="2">
        <v>1.09354320573978</v>
      </c>
      <c r="BB367" s="2">
        <v>1.0395336618048101</v>
      </c>
      <c r="BC367" s="2">
        <v>1.03174023611038</v>
      </c>
      <c r="BD367" s="2">
        <v>1.0502711175592101</v>
      </c>
      <c r="BE367" s="2">
        <v>1.0502711175592101</v>
      </c>
      <c r="BF367" s="2">
        <v>1.0566811809989001</v>
      </c>
      <c r="BG367" s="2">
        <v>1.02445047603026</v>
      </c>
      <c r="BH367" s="2">
        <v>0.25986797699999897</v>
      </c>
      <c r="BI367" s="2">
        <v>0.25986797699999897</v>
      </c>
      <c r="BJ367" s="2">
        <v>0.29128412999999997</v>
      </c>
      <c r="BK367" s="2">
        <v>0.39184975799999999</v>
      </c>
      <c r="BL367" s="2">
        <v>0.25986797699999897</v>
      </c>
      <c r="BM367" s="2">
        <v>0.25986797699999897</v>
      </c>
      <c r="BN367" s="2">
        <v>0.29128412999999997</v>
      </c>
      <c r="BO367" s="2">
        <v>0.39184975799999999</v>
      </c>
      <c r="BP367" s="2">
        <v>0.145164612</v>
      </c>
      <c r="BQ367" s="2">
        <v>0.145164612</v>
      </c>
      <c r="BR367" s="2">
        <v>0.152841594</v>
      </c>
      <c r="BS367" s="2">
        <v>0.14127632900000001</v>
      </c>
      <c r="BT367" s="2">
        <v>1</v>
      </c>
      <c r="BU367" s="2">
        <v>1</v>
      </c>
      <c r="BV367" s="2">
        <v>1</v>
      </c>
      <c r="BW367" s="2">
        <v>1</v>
      </c>
      <c r="BX367" s="2">
        <v>15.260276676456501</v>
      </c>
      <c r="BY367" s="2">
        <v>15.260276676456501</v>
      </c>
      <c r="BZ367" s="2">
        <v>15.260276676456501</v>
      </c>
      <c r="CA367" s="2">
        <v>15.260276676456501</v>
      </c>
      <c r="CB367" s="2">
        <v>2180622.5574526298</v>
      </c>
      <c r="CC367" s="2">
        <v>290579.65887342102</v>
      </c>
      <c r="CD367" s="2">
        <v>4123657.4581120401</v>
      </c>
      <c r="CE367" s="2">
        <v>12668878.801570101</v>
      </c>
      <c r="CG367" s="2">
        <f t="shared" si="43"/>
        <v>2505500.8950709347</v>
      </c>
      <c r="CH367" s="2">
        <f t="shared" si="44"/>
        <v>19263738.476008192</v>
      </c>
      <c r="CI367" s="2">
        <f t="shared" si="45"/>
        <v>1266752.0799640056</v>
      </c>
      <c r="CJ367" s="2">
        <f t="shared" si="46"/>
        <v>179.24294276558874</v>
      </c>
      <c r="CK367" s="2">
        <f t="shared" si="47"/>
        <v>23.885313782243252</v>
      </c>
      <c r="CL367" s="2">
        <f t="shared" si="48"/>
        <v>176.36737615516489</v>
      </c>
      <c r="CM367" s="2">
        <f t="shared" si="49"/>
        <v>129.71345019652378</v>
      </c>
      <c r="CN367" s="2">
        <f t="shared" si="50"/>
        <v>1247643.8289382108</v>
      </c>
    </row>
    <row r="368" spans="1:92" x14ac:dyDescent="0.45">
      <c r="A368" s="2">
        <v>625</v>
      </c>
      <c r="B368" s="2" t="s">
        <v>151</v>
      </c>
      <c r="C368" s="2">
        <v>1</v>
      </c>
      <c r="D368" s="2">
        <v>2038</v>
      </c>
      <c r="E368" s="2">
        <v>2036</v>
      </c>
      <c r="F368" s="2">
        <v>0.159411582674261</v>
      </c>
      <c r="G368" s="2">
        <v>2.1242850630090699E-2</v>
      </c>
      <c r="H368" s="2">
        <v>0.23359211408059999</v>
      </c>
      <c r="I368" s="2">
        <v>0.58575345261504697</v>
      </c>
      <c r="J368" s="2">
        <v>157.567779571263</v>
      </c>
      <c r="K368" s="2">
        <v>157.567779571263</v>
      </c>
      <c r="L368" s="2">
        <v>122.097053622646</v>
      </c>
      <c r="M368" s="2">
        <v>99.656574751993702</v>
      </c>
      <c r="N368" s="2">
        <v>143895.18623638901</v>
      </c>
      <c r="O368" s="2">
        <v>19175.168430858601</v>
      </c>
      <c r="P368" s="2">
        <v>272111.43982869497</v>
      </c>
      <c r="Q368" s="2">
        <v>835993.12907273194</v>
      </c>
      <c r="R368" s="2">
        <v>1802.2217498625901</v>
      </c>
      <c r="S368" s="2">
        <v>142230850.51850599</v>
      </c>
      <c r="T368" s="2">
        <v>78919.728124105895</v>
      </c>
      <c r="U368" s="2">
        <v>31.405999999999999</v>
      </c>
      <c r="V368" s="2">
        <v>30170.879865712799</v>
      </c>
      <c r="W368" s="2">
        <v>3.9789759736642702E-4</v>
      </c>
      <c r="X368" s="2">
        <v>12.1744384598208</v>
      </c>
      <c r="Y368" s="2">
        <v>12.1744384598208</v>
      </c>
      <c r="Z368" s="2">
        <v>4.0635816187852498</v>
      </c>
      <c r="AA368" s="2">
        <v>2.5968016914567902</v>
      </c>
      <c r="AB368" s="2">
        <v>15.245583574815701</v>
      </c>
      <c r="AC368" s="2">
        <v>15.245583574815701</v>
      </c>
      <c r="AD368" s="2">
        <v>15.245583574815701</v>
      </c>
      <c r="AE368" s="2">
        <v>15.245583574815701</v>
      </c>
      <c r="AF368" s="2">
        <v>2186130.6113029602</v>
      </c>
      <c r="AG368" s="2">
        <v>291316.43798231002</v>
      </c>
      <c r="AH368" s="2">
        <v>4134066.2435559598</v>
      </c>
      <c r="AI368" s="2">
        <v>12700861.4108216</v>
      </c>
      <c r="AJ368" s="2">
        <v>130.14775753662701</v>
      </c>
      <c r="AK368" s="2">
        <v>130.14775753662701</v>
      </c>
      <c r="AL368" s="2">
        <v>102.787888429045</v>
      </c>
      <c r="AM368" s="2">
        <v>81.814189485721201</v>
      </c>
      <c r="AN368" s="2">
        <v>142.32219599644799</v>
      </c>
      <c r="AO368" s="2">
        <v>142.32219599644799</v>
      </c>
      <c r="AP368" s="2">
        <v>106.85147004783001</v>
      </c>
      <c r="AQ368" s="2">
        <v>84.410991177178005</v>
      </c>
      <c r="AR368" s="2">
        <v>22673244.986261301</v>
      </c>
      <c r="AS368" s="2">
        <v>3021388.7125553899</v>
      </c>
      <c r="AT368" s="2">
        <v>33224005.060099699</v>
      </c>
      <c r="AU368" s="2">
        <v>83312211.759589806</v>
      </c>
      <c r="AV368" s="2">
        <v>1.09403972870122</v>
      </c>
      <c r="AW368" s="2">
        <v>1.09403972870122</v>
      </c>
      <c r="AX368" s="2">
        <v>1.0400054146931501</v>
      </c>
      <c r="AY368" s="2">
        <v>1.0322085024549601</v>
      </c>
      <c r="AZ368" s="2">
        <v>1.09403972870122</v>
      </c>
      <c r="BA368" s="2">
        <v>1.09403972870122</v>
      </c>
      <c r="BB368" s="2">
        <v>1.0400054146931501</v>
      </c>
      <c r="BC368" s="2">
        <v>1.0322085024549601</v>
      </c>
      <c r="BD368" s="2">
        <v>1.0507479928421</v>
      </c>
      <c r="BE368" s="2">
        <v>1.0507479928421</v>
      </c>
      <c r="BF368" s="2">
        <v>1.05716071563785</v>
      </c>
      <c r="BG368" s="2">
        <v>1.0249154338392299</v>
      </c>
      <c r="BH368" s="2">
        <v>0.25986797699999897</v>
      </c>
      <c r="BI368" s="2">
        <v>0.25986797699999897</v>
      </c>
      <c r="BJ368" s="2">
        <v>0.29128412999999997</v>
      </c>
      <c r="BK368" s="2">
        <v>0.39184975799999999</v>
      </c>
      <c r="BL368" s="2">
        <v>0.25986797699999897</v>
      </c>
      <c r="BM368" s="2">
        <v>0.25986797699999897</v>
      </c>
      <c r="BN368" s="2">
        <v>0.29128412999999997</v>
      </c>
      <c r="BO368" s="2">
        <v>0.39184975799999999</v>
      </c>
      <c r="BP368" s="2">
        <v>0.145164612</v>
      </c>
      <c r="BQ368" s="2">
        <v>0.145164612</v>
      </c>
      <c r="BR368" s="2">
        <v>0.152841594</v>
      </c>
      <c r="BS368" s="2">
        <v>0.14127632900000001</v>
      </c>
      <c r="BT368" s="2">
        <v>1</v>
      </c>
      <c r="BU368" s="2">
        <v>1</v>
      </c>
      <c r="BV368" s="2">
        <v>1</v>
      </c>
      <c r="BW368" s="2">
        <v>1</v>
      </c>
      <c r="BX368" s="2">
        <v>15.245583574815701</v>
      </c>
      <c r="BY368" s="2">
        <v>15.245583574815701</v>
      </c>
      <c r="BZ368" s="2">
        <v>15.245583574815701</v>
      </c>
      <c r="CA368" s="2">
        <v>15.245583574815701</v>
      </c>
      <c r="CB368" s="2">
        <v>2186130.6113029602</v>
      </c>
      <c r="CC368" s="2">
        <v>291316.43798231002</v>
      </c>
      <c r="CD368" s="2">
        <v>4134066.2435559598</v>
      </c>
      <c r="CE368" s="2">
        <v>12700861.4108216</v>
      </c>
      <c r="CG368" s="2">
        <f t="shared" si="43"/>
        <v>2541509.8072678531</v>
      </c>
      <c r="CH368" s="2">
        <f t="shared" si="44"/>
        <v>19312374.703662828</v>
      </c>
      <c r="CI368" s="2">
        <f t="shared" si="45"/>
        <v>1271174.9235686746</v>
      </c>
      <c r="CJ368" s="2">
        <f t="shared" si="46"/>
        <v>179.86898279548626</v>
      </c>
      <c r="CK368" s="2">
        <f t="shared" si="47"/>
        <v>23.968960538573253</v>
      </c>
      <c r="CL368" s="2">
        <f t="shared" si="48"/>
        <v>176.98305029508617</v>
      </c>
      <c r="CM368" s="2">
        <f t="shared" si="49"/>
        <v>130.16631048232495</v>
      </c>
      <c r="CN368" s="2">
        <f t="shared" si="50"/>
        <v>1251999.7551378161</v>
      </c>
    </row>
    <row r="369" spans="1:92" x14ac:dyDescent="0.45">
      <c r="A369" s="2">
        <v>647</v>
      </c>
      <c r="B369" s="2" t="s">
        <v>151</v>
      </c>
      <c r="C369" s="2">
        <v>1</v>
      </c>
      <c r="D369" s="2">
        <v>2039</v>
      </c>
      <c r="E369" s="2">
        <v>2037</v>
      </c>
      <c r="F369" s="2">
        <v>0.15942093692551301</v>
      </c>
      <c r="G369" s="2">
        <v>2.1244287892036601E-2</v>
      </c>
      <c r="H369" s="2">
        <v>0.23359578564806599</v>
      </c>
      <c r="I369" s="2">
        <v>0.58573898953438297</v>
      </c>
      <c r="J369" s="2">
        <v>157.61715960731701</v>
      </c>
      <c r="K369" s="2">
        <v>157.61715960731701</v>
      </c>
      <c r="L369" s="2">
        <v>122.130302791956</v>
      </c>
      <c r="M369" s="2">
        <v>99.679644269495896</v>
      </c>
      <c r="N369" s="2">
        <v>144397.84992731299</v>
      </c>
      <c r="O369" s="2">
        <v>19242.325092344799</v>
      </c>
      <c r="P369" s="2">
        <v>273061.47754133202</v>
      </c>
      <c r="Q369" s="2">
        <v>838912.22006981797</v>
      </c>
      <c r="R369" s="2">
        <v>1804.2835208034601</v>
      </c>
      <c r="S369" s="2">
        <v>142764052.18707699</v>
      </c>
      <c r="T369" s="2">
        <v>79125.065734404503</v>
      </c>
      <c r="U369" s="2">
        <v>31.405999999999999</v>
      </c>
      <c r="V369" s="2">
        <v>30422.150435612701</v>
      </c>
      <c r="W369" s="2">
        <v>3.96862325911128E-4</v>
      </c>
      <c r="X369" s="2">
        <v>12.2390598098168</v>
      </c>
      <c r="Y369" s="2">
        <v>12.2390598098168</v>
      </c>
      <c r="Z369" s="2">
        <v>4.1120721020377298</v>
      </c>
      <c r="AA369" s="2">
        <v>2.6351125229016001</v>
      </c>
      <c r="AB369" s="2">
        <v>15.230342260873099</v>
      </c>
      <c r="AC369" s="2">
        <v>15.230342260873099</v>
      </c>
      <c r="AD369" s="2">
        <v>15.230342260873099</v>
      </c>
      <c r="AE369" s="2">
        <v>15.230342260873099</v>
      </c>
      <c r="AF369" s="2">
        <v>2191572.9360722899</v>
      </c>
      <c r="AG369" s="2">
        <v>292044.378111867</v>
      </c>
      <c r="AH369" s="2">
        <v>4144350.3616900099</v>
      </c>
      <c r="AI369" s="2">
        <v>12732461.4835159</v>
      </c>
      <c r="AJ369" s="2">
        <v>130.14775753662701</v>
      </c>
      <c r="AK369" s="2">
        <v>130.14775753662701</v>
      </c>
      <c r="AL369" s="2">
        <v>102.787888429045</v>
      </c>
      <c r="AM369" s="2">
        <v>81.814189485721201</v>
      </c>
      <c r="AN369" s="2">
        <v>142.38681734644399</v>
      </c>
      <c r="AO369" s="2">
        <v>142.38681734644399</v>
      </c>
      <c r="AP369" s="2">
        <v>106.899960531083</v>
      </c>
      <c r="AQ369" s="2">
        <v>84.449302008622794</v>
      </c>
      <c r="AR369" s="2">
        <v>22759578.958946701</v>
      </c>
      <c r="AS369" s="2">
        <v>3032920.6252959999</v>
      </c>
      <c r="AT369" s="2">
        <v>33349080.932941802</v>
      </c>
      <c r="AU369" s="2">
        <v>83622471.669892594</v>
      </c>
      <c r="AV369" s="2">
        <v>1.09453655856826</v>
      </c>
      <c r="AW369" s="2">
        <v>1.09453655856826</v>
      </c>
      <c r="AX369" s="2">
        <v>1.04047744838483</v>
      </c>
      <c r="AY369" s="2">
        <v>1.0326770522042801</v>
      </c>
      <c r="AZ369" s="2">
        <v>1.09453655856826</v>
      </c>
      <c r="BA369" s="2">
        <v>1.09453655856826</v>
      </c>
      <c r="BB369" s="2">
        <v>1.04047744838483</v>
      </c>
      <c r="BC369" s="2">
        <v>1.0326770522042801</v>
      </c>
      <c r="BD369" s="2">
        <v>1.0512251628861899</v>
      </c>
      <c r="BE369" s="2">
        <v>1.0512251628861899</v>
      </c>
      <c r="BF369" s="2">
        <v>1.0576405357120999</v>
      </c>
      <c r="BG369" s="2">
        <v>1.0253806730505499</v>
      </c>
      <c r="BH369" s="2">
        <v>0.25986797699999897</v>
      </c>
      <c r="BI369" s="2">
        <v>0.25986797699999897</v>
      </c>
      <c r="BJ369" s="2">
        <v>0.29128412999999997</v>
      </c>
      <c r="BK369" s="2">
        <v>0.39184975799999999</v>
      </c>
      <c r="BL369" s="2">
        <v>0.25986797699999897</v>
      </c>
      <c r="BM369" s="2">
        <v>0.25986797699999897</v>
      </c>
      <c r="BN369" s="2">
        <v>0.29128412999999997</v>
      </c>
      <c r="BO369" s="2">
        <v>0.39184975799999999</v>
      </c>
      <c r="BP369" s="2">
        <v>0.145164612</v>
      </c>
      <c r="BQ369" s="2">
        <v>0.145164612</v>
      </c>
      <c r="BR369" s="2">
        <v>0.152841594</v>
      </c>
      <c r="BS369" s="2">
        <v>0.14127632900000001</v>
      </c>
      <c r="BT369" s="2">
        <v>1</v>
      </c>
      <c r="BU369" s="2">
        <v>1</v>
      </c>
      <c r="BV369" s="2">
        <v>1</v>
      </c>
      <c r="BW369" s="2">
        <v>1</v>
      </c>
      <c r="BX369" s="2">
        <v>15.230342260873099</v>
      </c>
      <c r="BY369" s="2">
        <v>15.230342260873099</v>
      </c>
      <c r="BZ369" s="2">
        <v>15.230342260873099</v>
      </c>
      <c r="CA369" s="2">
        <v>15.230342260873099</v>
      </c>
      <c r="CB369" s="2">
        <v>2191572.9360722899</v>
      </c>
      <c r="CC369" s="2">
        <v>292044.378111867</v>
      </c>
      <c r="CD369" s="2">
        <v>4144350.3616900099</v>
      </c>
      <c r="CE369" s="2">
        <v>12732461.4835159</v>
      </c>
      <c r="CG369" s="2">
        <f t="shared" si="43"/>
        <v>2577757.5472861216</v>
      </c>
      <c r="CH369" s="2">
        <f t="shared" si="44"/>
        <v>19360429.159390066</v>
      </c>
      <c r="CI369" s="2">
        <f t="shared" si="45"/>
        <v>1275613.8726308078</v>
      </c>
      <c r="CJ369" s="2">
        <f t="shared" si="46"/>
        <v>180.49731240914124</v>
      </c>
      <c r="CK369" s="2">
        <f t="shared" si="47"/>
        <v>24.052906365430999</v>
      </c>
      <c r="CL369" s="2">
        <f t="shared" si="48"/>
        <v>177.60096100249237</v>
      </c>
      <c r="CM369" s="2">
        <f t="shared" si="49"/>
        <v>130.6208205636151</v>
      </c>
      <c r="CN369" s="2">
        <f t="shared" si="50"/>
        <v>1256371.547538463</v>
      </c>
    </row>
    <row r="370" spans="1:92" x14ac:dyDescent="0.45">
      <c r="A370" s="2">
        <v>669</v>
      </c>
      <c r="B370" s="2" t="s">
        <v>151</v>
      </c>
      <c r="C370" s="2">
        <v>1</v>
      </c>
      <c r="D370" s="2">
        <v>2040</v>
      </c>
      <c r="E370" s="2">
        <v>2038</v>
      </c>
      <c r="F370" s="2">
        <v>0.15943051879591499</v>
      </c>
      <c r="G370" s="2">
        <v>2.1245748951609699E-2</v>
      </c>
      <c r="H370" s="2">
        <v>0.23359954235609401</v>
      </c>
      <c r="I370" s="2">
        <v>0.58572418989637998</v>
      </c>
      <c r="J370" s="2">
        <v>157.66604265133799</v>
      </c>
      <c r="K370" s="2">
        <v>157.66604265133799</v>
      </c>
      <c r="L370" s="2">
        <v>122.16304388933899</v>
      </c>
      <c r="M370" s="2">
        <v>99.702200038418596</v>
      </c>
      <c r="N370" s="2">
        <v>144902.35045200601</v>
      </c>
      <c r="O370" s="2">
        <v>19309.721773798599</v>
      </c>
      <c r="P370" s="2">
        <v>274014.96397460101</v>
      </c>
      <c r="Q370" s="2">
        <v>841841.93728605297</v>
      </c>
      <c r="R370" s="2">
        <v>1806.34021499391</v>
      </c>
      <c r="S370" s="2">
        <v>143298662.88580701</v>
      </c>
      <c r="T370" s="2">
        <v>79330.937603185797</v>
      </c>
      <c r="U370" s="2">
        <v>31.405999999999999</v>
      </c>
      <c r="V370" s="2">
        <v>30675.513649133802</v>
      </c>
      <c r="W370" s="2">
        <v>3.9582974808100702E-4</v>
      </c>
      <c r="X370" s="2">
        <v>12.3037211028897</v>
      </c>
      <c r="Y370" s="2">
        <v>12.3037211028897</v>
      </c>
      <c r="Z370" s="2">
        <v>4.1605914484724904</v>
      </c>
      <c r="AA370" s="2">
        <v>2.6734465408761299</v>
      </c>
      <c r="AB370" s="2">
        <v>15.214564011821301</v>
      </c>
      <c r="AC370" s="2">
        <v>15.214564011821301</v>
      </c>
      <c r="AD370" s="2">
        <v>15.214564011821301</v>
      </c>
      <c r="AE370" s="2">
        <v>15.214564011821301</v>
      </c>
      <c r="AF370" s="2">
        <v>2196950.3308884702</v>
      </c>
      <c r="AG370" s="2">
        <v>292763.58685375599</v>
      </c>
      <c r="AH370" s="2">
        <v>4154511.3292151</v>
      </c>
      <c r="AI370" s="2">
        <v>12763683.6725513</v>
      </c>
      <c r="AJ370" s="2">
        <v>130.14775753662701</v>
      </c>
      <c r="AK370" s="2">
        <v>130.14775753662701</v>
      </c>
      <c r="AL370" s="2">
        <v>102.787888429045</v>
      </c>
      <c r="AM370" s="2">
        <v>81.814189485721201</v>
      </c>
      <c r="AN370" s="2">
        <v>142.45147863951601</v>
      </c>
      <c r="AO370" s="2">
        <v>142.45147863951601</v>
      </c>
      <c r="AP370" s="2">
        <v>106.948479877517</v>
      </c>
      <c r="AQ370" s="2">
        <v>84.487636026597301</v>
      </c>
      <c r="AR370" s="2">
        <v>22846180.166645199</v>
      </c>
      <c r="AS370" s="2">
        <v>3044487.4167732201</v>
      </c>
      <c r="AT370" s="2">
        <v>33474502.0703649</v>
      </c>
      <c r="AU370" s="2">
        <v>83933493.232023895</v>
      </c>
      <c r="AV370" s="2">
        <v>1.0950336937741401</v>
      </c>
      <c r="AW370" s="2">
        <v>1.0950336937741401</v>
      </c>
      <c r="AX370" s="2">
        <v>1.0409497616097201</v>
      </c>
      <c r="AY370" s="2">
        <v>1.0331458840040999</v>
      </c>
      <c r="AZ370" s="2">
        <v>1.0950336937741401</v>
      </c>
      <c r="BA370" s="2">
        <v>1.0950336937741401</v>
      </c>
      <c r="BB370" s="2">
        <v>1.0409497616097201</v>
      </c>
      <c r="BC370" s="2">
        <v>1.0331458840040999</v>
      </c>
      <c r="BD370" s="2">
        <v>1.0517026261867</v>
      </c>
      <c r="BE370" s="2">
        <v>1.0517026261867</v>
      </c>
      <c r="BF370" s="2">
        <v>1.05812063993057</v>
      </c>
      <c r="BG370" s="2">
        <v>1.0258461923195401</v>
      </c>
      <c r="BH370" s="2">
        <v>0.25986797699999897</v>
      </c>
      <c r="BI370" s="2">
        <v>0.25986797699999897</v>
      </c>
      <c r="BJ370" s="2">
        <v>0.29128412999999997</v>
      </c>
      <c r="BK370" s="2">
        <v>0.39184975799999999</v>
      </c>
      <c r="BL370" s="2">
        <v>0.25986797699999897</v>
      </c>
      <c r="BM370" s="2">
        <v>0.25986797699999897</v>
      </c>
      <c r="BN370" s="2">
        <v>0.29128412999999997</v>
      </c>
      <c r="BO370" s="2">
        <v>0.39184975799999999</v>
      </c>
      <c r="BP370" s="2">
        <v>0.145164612</v>
      </c>
      <c r="BQ370" s="2">
        <v>0.145164612</v>
      </c>
      <c r="BR370" s="2">
        <v>0.152841594</v>
      </c>
      <c r="BS370" s="2">
        <v>0.14127632900000001</v>
      </c>
      <c r="BT370" s="2">
        <v>1</v>
      </c>
      <c r="BU370" s="2">
        <v>1</v>
      </c>
      <c r="BV370" s="2">
        <v>1</v>
      </c>
      <c r="BW370" s="2">
        <v>1</v>
      </c>
      <c r="BX370" s="2">
        <v>15.214564011821301</v>
      </c>
      <c r="BY370" s="2">
        <v>15.214564011821301</v>
      </c>
      <c r="BZ370" s="2">
        <v>15.214564011821301</v>
      </c>
      <c r="CA370" s="2">
        <v>15.214564011821301</v>
      </c>
      <c r="CB370" s="2">
        <v>2196950.3308884702</v>
      </c>
      <c r="CC370" s="2">
        <v>292763.58685375599</v>
      </c>
      <c r="CD370" s="2">
        <v>4154511.3292151</v>
      </c>
      <c r="CE370" s="2">
        <v>12763683.6725513</v>
      </c>
      <c r="CG370" s="2">
        <f t="shared" si="43"/>
        <v>2614245.340020583</v>
      </c>
      <c r="CH370" s="2">
        <f t="shared" si="44"/>
        <v>19407908.919508629</v>
      </c>
      <c r="CI370" s="2">
        <f t="shared" si="45"/>
        <v>1280068.9734864586</v>
      </c>
      <c r="CJ370" s="2">
        <f t="shared" si="46"/>
        <v>181.1279380650075</v>
      </c>
      <c r="CK370" s="2">
        <f t="shared" si="47"/>
        <v>24.13715221724825</v>
      </c>
      <c r="CL370" s="2">
        <f t="shared" si="48"/>
        <v>178.22111478022831</v>
      </c>
      <c r="CM370" s="2">
        <f t="shared" si="49"/>
        <v>131.07698517494012</v>
      </c>
      <c r="CN370" s="2">
        <f t="shared" si="50"/>
        <v>1260759.2517126598</v>
      </c>
    </row>
    <row r="371" spans="1:92" x14ac:dyDescent="0.45">
      <c r="A371" s="2">
        <v>691</v>
      </c>
      <c r="B371" s="2" t="s">
        <v>151</v>
      </c>
      <c r="C371" s="2">
        <v>1</v>
      </c>
      <c r="D371" s="2">
        <v>2041</v>
      </c>
      <c r="E371" s="2">
        <v>2039</v>
      </c>
      <c r="F371" s="2">
        <v>0.15944032348873199</v>
      </c>
      <c r="G371" s="2">
        <v>2.1247233311158801E-2</v>
      </c>
      <c r="H371" s="2">
        <v>0.233603382414073</v>
      </c>
      <c r="I371" s="2">
        <v>0.58570906078603402</v>
      </c>
      <c r="J371" s="2">
        <v>157.71443954421201</v>
      </c>
      <c r="K371" s="2">
        <v>157.71443954421201</v>
      </c>
      <c r="L371" s="2">
        <v>122.19528782903799</v>
      </c>
      <c r="M371" s="2">
        <v>99.724252992762004</v>
      </c>
      <c r="N371" s="2">
        <v>145408.693018391</v>
      </c>
      <c r="O371" s="2">
        <v>19377.3592428189</v>
      </c>
      <c r="P371" s="2">
        <v>274971.90919917298</v>
      </c>
      <c r="Q371" s="2">
        <v>844782.31135907501</v>
      </c>
      <c r="R371" s="2">
        <v>1808.3919722291701</v>
      </c>
      <c r="S371" s="2">
        <v>143834696.40835601</v>
      </c>
      <c r="T371" s="2">
        <v>79537.3451205124</v>
      </c>
      <c r="U371" s="2">
        <v>31.405999999999999</v>
      </c>
      <c r="V371" s="2">
        <v>30930.9869343311</v>
      </c>
      <c r="W371" s="2">
        <v>3.9479985686764301E-4</v>
      </c>
      <c r="X371" s="2">
        <v>12.3684221351274</v>
      </c>
      <c r="Y371" s="2">
        <v>12.3684221351274</v>
      </c>
      <c r="Z371" s="2">
        <v>4.20913952753593</v>
      </c>
      <c r="AA371" s="2">
        <v>2.71180363458341</v>
      </c>
      <c r="AB371" s="2">
        <v>15.198259872457401</v>
      </c>
      <c r="AC371" s="2">
        <v>15.198259872457401</v>
      </c>
      <c r="AD371" s="2">
        <v>15.198259872457401</v>
      </c>
      <c r="AE371" s="2">
        <v>15.198259872457401</v>
      </c>
      <c r="AF371" s="2">
        <v>2202263.5782994898</v>
      </c>
      <c r="AG371" s="2">
        <v>293474.16958304198</v>
      </c>
      <c r="AH371" s="2">
        <v>4164550.6314280499</v>
      </c>
      <c r="AI371" s="2">
        <v>12794532.534406399</v>
      </c>
      <c r="AJ371" s="2">
        <v>130.14775753662701</v>
      </c>
      <c r="AK371" s="2">
        <v>130.14775753662701</v>
      </c>
      <c r="AL371" s="2">
        <v>102.787888429045</v>
      </c>
      <c r="AM371" s="2">
        <v>81.814189485721201</v>
      </c>
      <c r="AN371" s="2">
        <v>142.516179671754</v>
      </c>
      <c r="AO371" s="2">
        <v>142.516179671754</v>
      </c>
      <c r="AP371" s="2">
        <v>106.99702795658099</v>
      </c>
      <c r="AQ371" s="2">
        <v>84.525993120304605</v>
      </c>
      <c r="AR371" s="2">
        <v>22933050.524251901</v>
      </c>
      <c r="AS371" s="2">
        <v>3056089.3528280398</v>
      </c>
      <c r="AT371" s="2">
        <v>33600271.589493297</v>
      </c>
      <c r="AU371" s="2">
        <v>84245284.941782698</v>
      </c>
      <c r="AV371" s="2">
        <v>1.0955311327872199</v>
      </c>
      <c r="AW371" s="2">
        <v>1.0955311327872199</v>
      </c>
      <c r="AX371" s="2">
        <v>1.0414223531264799</v>
      </c>
      <c r="AY371" s="2">
        <v>1.03361499653073</v>
      </c>
      <c r="AZ371" s="2">
        <v>1.0955311327872199</v>
      </c>
      <c r="BA371" s="2">
        <v>1.0955311327872199</v>
      </c>
      <c r="BB371" s="2">
        <v>1.0414223531264799</v>
      </c>
      <c r="BC371" s="2">
        <v>1.03361499653073</v>
      </c>
      <c r="BD371" s="2">
        <v>1.0521803812725901</v>
      </c>
      <c r="BE371" s="2">
        <v>1.0521803812725901</v>
      </c>
      <c r="BF371" s="2">
        <v>1.0586010270314601</v>
      </c>
      <c r="BG371" s="2">
        <v>1.02631199033187</v>
      </c>
      <c r="BH371" s="2">
        <v>0.25986797699999897</v>
      </c>
      <c r="BI371" s="2">
        <v>0.25986797699999897</v>
      </c>
      <c r="BJ371" s="2">
        <v>0.29128412999999997</v>
      </c>
      <c r="BK371" s="2">
        <v>0.39184975799999999</v>
      </c>
      <c r="BL371" s="2">
        <v>0.25986797699999897</v>
      </c>
      <c r="BM371" s="2">
        <v>0.25986797699999897</v>
      </c>
      <c r="BN371" s="2">
        <v>0.29128412999999997</v>
      </c>
      <c r="BO371" s="2">
        <v>0.39184975799999999</v>
      </c>
      <c r="BP371" s="2">
        <v>0.145164612</v>
      </c>
      <c r="BQ371" s="2">
        <v>0.145164612</v>
      </c>
      <c r="BR371" s="2">
        <v>0.152841594</v>
      </c>
      <c r="BS371" s="2">
        <v>0.14127632900000001</v>
      </c>
      <c r="BT371" s="2">
        <v>1</v>
      </c>
      <c r="BU371" s="2">
        <v>1</v>
      </c>
      <c r="BV371" s="2">
        <v>1</v>
      </c>
      <c r="BW371" s="2">
        <v>1</v>
      </c>
      <c r="BX371" s="2">
        <v>15.198259872457401</v>
      </c>
      <c r="BY371" s="2">
        <v>15.198259872457401</v>
      </c>
      <c r="BZ371" s="2">
        <v>15.198259872457401</v>
      </c>
      <c r="CA371" s="2">
        <v>15.198259872457401</v>
      </c>
      <c r="CB371" s="2">
        <v>2202263.5782994898</v>
      </c>
      <c r="CC371" s="2">
        <v>293474.16958304198</v>
      </c>
      <c r="CD371" s="2">
        <v>4164550.6314280499</v>
      </c>
      <c r="CE371" s="2">
        <v>12794532.534406399</v>
      </c>
      <c r="CG371" s="2">
        <f t="shared" si="43"/>
        <v>2650974.4170084437</v>
      </c>
      <c r="CH371" s="2">
        <f t="shared" si="44"/>
        <v>19454820.913716979</v>
      </c>
      <c r="CI371" s="2">
        <f t="shared" si="45"/>
        <v>1284540.272819458</v>
      </c>
      <c r="CJ371" s="2">
        <f t="shared" si="46"/>
        <v>181.76086627298875</v>
      </c>
      <c r="CK371" s="2">
        <f t="shared" si="47"/>
        <v>24.221699053523626</v>
      </c>
      <c r="CL371" s="2">
        <f t="shared" si="48"/>
        <v>178.84351817832388</v>
      </c>
      <c r="CM371" s="2">
        <f t="shared" si="49"/>
        <v>131.53480908666018</v>
      </c>
      <c r="CN371" s="2">
        <f t="shared" si="50"/>
        <v>1265162.913576639</v>
      </c>
    </row>
    <row r="372" spans="1:92" x14ac:dyDescent="0.45">
      <c r="A372" s="2">
        <v>713</v>
      </c>
      <c r="B372" s="2" t="s">
        <v>151</v>
      </c>
      <c r="C372" s="2">
        <v>1</v>
      </c>
      <c r="D372" s="2">
        <v>2042</v>
      </c>
      <c r="E372" s="2">
        <v>2040</v>
      </c>
      <c r="F372" s="2">
        <v>0.159450346308804</v>
      </c>
      <c r="G372" s="2">
        <v>2.1248740483583099E-2</v>
      </c>
      <c r="H372" s="2">
        <v>0.23360730406931601</v>
      </c>
      <c r="I372" s="2">
        <v>0.58569360913829605</v>
      </c>
      <c r="J372" s="2">
        <v>157.76236091164199</v>
      </c>
      <c r="K372" s="2">
        <v>157.76236091164199</v>
      </c>
      <c r="L372" s="2">
        <v>122.227045308502</v>
      </c>
      <c r="M372" s="2">
        <v>99.745813849272494</v>
      </c>
      <c r="N372" s="2">
        <v>145916.88287404599</v>
      </c>
      <c r="O372" s="2">
        <v>19445.238270973801</v>
      </c>
      <c r="P372" s="2">
        <v>275932.32335584</v>
      </c>
      <c r="Q372" s="2">
        <v>847733.37314852001</v>
      </c>
      <c r="R372" s="2">
        <v>1810.43892969896</v>
      </c>
      <c r="S372" s="2">
        <v>144372166.45797801</v>
      </c>
      <c r="T372" s="2">
        <v>79744.289680063594</v>
      </c>
      <c r="U372" s="2">
        <v>31.405999999999999</v>
      </c>
      <c r="V372" s="2">
        <v>31188.587864404999</v>
      </c>
      <c r="W372" s="2">
        <v>3.9377264528085303E-4</v>
      </c>
      <c r="X372" s="2">
        <v>12.433162707191</v>
      </c>
      <c r="Y372" s="2">
        <v>12.433162707191</v>
      </c>
      <c r="Z372" s="2">
        <v>4.2577162116336797</v>
      </c>
      <c r="AA372" s="2">
        <v>2.7501836957275798</v>
      </c>
      <c r="AB372" s="2">
        <v>15.181440667823701</v>
      </c>
      <c r="AC372" s="2">
        <v>15.181440667823701</v>
      </c>
      <c r="AD372" s="2">
        <v>15.181440667823701</v>
      </c>
      <c r="AE372" s="2">
        <v>15.181440667823701</v>
      </c>
      <c r="AF372" s="2">
        <v>2207513.44564451</v>
      </c>
      <c r="AG372" s="2">
        <v>294176.229643962</v>
      </c>
      <c r="AH372" s="2">
        <v>4174469.7248254898</v>
      </c>
      <c r="AI372" s="2">
        <v>12825012.5371248</v>
      </c>
      <c r="AJ372" s="2">
        <v>130.14775753662701</v>
      </c>
      <c r="AK372" s="2">
        <v>130.14775753662701</v>
      </c>
      <c r="AL372" s="2">
        <v>102.787888429045</v>
      </c>
      <c r="AM372" s="2">
        <v>81.814189485721201</v>
      </c>
      <c r="AN372" s="2">
        <v>142.58092024381801</v>
      </c>
      <c r="AO372" s="2">
        <v>142.58092024381801</v>
      </c>
      <c r="AP372" s="2">
        <v>107.045604640679</v>
      </c>
      <c r="AQ372" s="2">
        <v>84.564373181448701</v>
      </c>
      <c r="AR372" s="2">
        <v>23020191.939077001</v>
      </c>
      <c r="AS372" s="2">
        <v>3067726.6981182401</v>
      </c>
      <c r="AT372" s="2">
        <v>33726392.588894799</v>
      </c>
      <c r="AU372" s="2">
        <v>84557855.231888205</v>
      </c>
      <c r="AV372" s="2">
        <v>1.09602887410907</v>
      </c>
      <c r="AW372" s="2">
        <v>1.09602887410907</v>
      </c>
      <c r="AX372" s="2">
        <v>1.04189522172099</v>
      </c>
      <c r="AY372" s="2">
        <v>1.03408438848938</v>
      </c>
      <c r="AZ372" s="2">
        <v>1.09602887410907</v>
      </c>
      <c r="BA372" s="2">
        <v>1.09602887410907</v>
      </c>
      <c r="BB372" s="2">
        <v>1.04189522172099</v>
      </c>
      <c r="BC372" s="2">
        <v>1.03408438848938</v>
      </c>
      <c r="BD372" s="2">
        <v>1.0526584267047301</v>
      </c>
      <c r="BE372" s="2">
        <v>1.0526584267047301</v>
      </c>
      <c r="BF372" s="2">
        <v>1.05908169578059</v>
      </c>
      <c r="BG372" s="2">
        <v>1.0267780658018899</v>
      </c>
      <c r="BH372" s="2">
        <v>0.25986797699999897</v>
      </c>
      <c r="BI372" s="2">
        <v>0.25986797699999897</v>
      </c>
      <c r="BJ372" s="2">
        <v>0.29128412999999997</v>
      </c>
      <c r="BK372" s="2">
        <v>0.39184975799999999</v>
      </c>
      <c r="BL372" s="2">
        <v>0.25986797699999897</v>
      </c>
      <c r="BM372" s="2">
        <v>0.25986797699999897</v>
      </c>
      <c r="BN372" s="2">
        <v>0.29128412999999997</v>
      </c>
      <c r="BO372" s="2">
        <v>0.39184975799999999</v>
      </c>
      <c r="BP372" s="2">
        <v>0.145164612</v>
      </c>
      <c r="BQ372" s="2">
        <v>0.145164612</v>
      </c>
      <c r="BR372" s="2">
        <v>0.152841594</v>
      </c>
      <c r="BS372" s="2">
        <v>0.14127632900000001</v>
      </c>
      <c r="BT372" s="2">
        <v>1</v>
      </c>
      <c r="BU372" s="2">
        <v>1</v>
      </c>
      <c r="BV372" s="2">
        <v>1</v>
      </c>
      <c r="BW372" s="2">
        <v>1</v>
      </c>
      <c r="BX372" s="2">
        <v>15.181440667823701</v>
      </c>
      <c r="BY372" s="2">
        <v>15.181440667823701</v>
      </c>
      <c r="BZ372" s="2">
        <v>15.181440667823701</v>
      </c>
      <c r="CA372" s="2">
        <v>15.181440667823701</v>
      </c>
      <c r="CB372" s="2">
        <v>2207513.44564451</v>
      </c>
      <c r="CC372" s="2">
        <v>294176.229643962</v>
      </c>
      <c r="CD372" s="2">
        <v>4174469.7248254898</v>
      </c>
      <c r="CE372" s="2">
        <v>12825012.5371248</v>
      </c>
      <c r="CG372" s="2">
        <f t="shared" si="43"/>
        <v>2687946.0163706751</v>
      </c>
      <c r="CH372" s="2">
        <f t="shared" si="44"/>
        <v>19501171.93723876</v>
      </c>
      <c r="CI372" s="2">
        <f t="shared" si="45"/>
        <v>1289027.8176493798</v>
      </c>
      <c r="CJ372" s="2">
        <f t="shared" si="46"/>
        <v>182.39610359255749</v>
      </c>
      <c r="CK372" s="2">
        <f t="shared" si="47"/>
        <v>24.30654783871725</v>
      </c>
      <c r="CL372" s="2">
        <f t="shared" si="48"/>
        <v>179.46817779241627</v>
      </c>
      <c r="CM372" s="2">
        <f t="shared" si="49"/>
        <v>131.99429710370106</v>
      </c>
      <c r="CN372" s="2">
        <f t="shared" si="50"/>
        <v>1269582.5793784061</v>
      </c>
    </row>
    <row r="373" spans="1:92" x14ac:dyDescent="0.45">
      <c r="A373" s="2">
        <v>735</v>
      </c>
      <c r="B373" s="2" t="s">
        <v>151</v>
      </c>
      <c r="C373" s="2">
        <v>1</v>
      </c>
      <c r="D373" s="2">
        <v>2043</v>
      </c>
      <c r="E373" s="2">
        <v>2041</v>
      </c>
      <c r="F373" s="2">
        <v>0.15946058266461199</v>
      </c>
      <c r="G373" s="2">
        <v>2.12502699925451E-2</v>
      </c>
      <c r="H373" s="2">
        <v>0.23361130560787899</v>
      </c>
      <c r="I373" s="2">
        <v>0.58567784173496296</v>
      </c>
      <c r="J373" s="2">
        <v>157.809817157943</v>
      </c>
      <c r="K373" s="2">
        <v>157.809817157943</v>
      </c>
      <c r="L373" s="2">
        <v>122.258326802266</v>
      </c>
      <c r="M373" s="2">
        <v>99.766893101350902</v>
      </c>
      <c r="N373" s="2">
        <v>146426.925307572</v>
      </c>
      <c r="O373" s="2">
        <v>19513.3596338895</v>
      </c>
      <c r="P373" s="2">
        <v>276896.216657774</v>
      </c>
      <c r="Q373" s="2">
        <v>850695.15374340699</v>
      </c>
      <c r="R373" s="2">
        <v>1812.4812218874199</v>
      </c>
      <c r="S373" s="2">
        <v>144911086.63756201</v>
      </c>
      <c r="T373" s="2">
        <v>79951.772679144895</v>
      </c>
      <c r="U373" s="2">
        <v>31.405999999999999</v>
      </c>
      <c r="V373" s="2">
        <v>31448.334158909602</v>
      </c>
      <c r="W373" s="2">
        <v>3.9274810634863801E-4</v>
      </c>
      <c r="X373" s="2">
        <v>12.4979426240625</v>
      </c>
      <c r="Y373" s="2">
        <v>12.4979426240625</v>
      </c>
      <c r="Z373" s="2">
        <v>4.3063213759673502</v>
      </c>
      <c r="AA373" s="2">
        <v>2.7885866183758301</v>
      </c>
      <c r="AB373" s="2">
        <v>15.164116997253901</v>
      </c>
      <c r="AC373" s="2">
        <v>15.164116997253901</v>
      </c>
      <c r="AD373" s="2">
        <v>15.164116997253901</v>
      </c>
      <c r="AE373" s="2">
        <v>15.164116997253901</v>
      </c>
      <c r="AF373" s="2">
        <v>2212700.6837766301</v>
      </c>
      <c r="AG373" s="2">
        <v>294869.86818052601</v>
      </c>
      <c r="AH373" s="2">
        <v>4184270.03469207</v>
      </c>
      <c r="AI373" s="2">
        <v>12855128.0529008</v>
      </c>
      <c r="AJ373" s="2">
        <v>130.14775753662701</v>
      </c>
      <c r="AK373" s="2">
        <v>130.14775753662701</v>
      </c>
      <c r="AL373" s="2">
        <v>102.787888429045</v>
      </c>
      <c r="AM373" s="2">
        <v>81.814189485721201</v>
      </c>
      <c r="AN373" s="2">
        <v>142.64570016068899</v>
      </c>
      <c r="AO373" s="2">
        <v>142.64570016068899</v>
      </c>
      <c r="AP373" s="2">
        <v>107.094209805012</v>
      </c>
      <c r="AQ373" s="2">
        <v>84.602776104097003</v>
      </c>
      <c r="AR373" s="2">
        <v>23107606.309787799</v>
      </c>
      <c r="AS373" s="2">
        <v>3079399.7159612998</v>
      </c>
      <c r="AT373" s="2">
        <v>33852868.146457396</v>
      </c>
      <c r="AU373" s="2">
        <v>84871212.465355799</v>
      </c>
      <c r="AV373" s="2">
        <v>1.0965269162753299</v>
      </c>
      <c r="AW373" s="2">
        <v>1.0965269162753299</v>
      </c>
      <c r="AX373" s="2">
        <v>1.04236836620704</v>
      </c>
      <c r="AY373" s="2">
        <v>1.03455405861492</v>
      </c>
      <c r="AZ373" s="2">
        <v>1.0965269162753299</v>
      </c>
      <c r="BA373" s="2">
        <v>1.0965269162753299</v>
      </c>
      <c r="BB373" s="2">
        <v>1.04236836620704</v>
      </c>
      <c r="BC373" s="2">
        <v>1.03455405861492</v>
      </c>
      <c r="BD373" s="2">
        <v>1.0531367610767199</v>
      </c>
      <c r="BE373" s="2">
        <v>1.0531367610767199</v>
      </c>
      <c r="BF373" s="2">
        <v>1.05956264497221</v>
      </c>
      <c r="BG373" s="2">
        <v>1.0272444174734101</v>
      </c>
      <c r="BH373" s="2">
        <v>0.25986797699999897</v>
      </c>
      <c r="BI373" s="2">
        <v>0.25986797699999897</v>
      </c>
      <c r="BJ373" s="2">
        <v>0.29128412999999997</v>
      </c>
      <c r="BK373" s="2">
        <v>0.39184975799999999</v>
      </c>
      <c r="BL373" s="2">
        <v>0.25986797699999897</v>
      </c>
      <c r="BM373" s="2">
        <v>0.25986797699999897</v>
      </c>
      <c r="BN373" s="2">
        <v>0.29128412999999997</v>
      </c>
      <c r="BO373" s="2">
        <v>0.39184975799999999</v>
      </c>
      <c r="BP373" s="2">
        <v>0.145164612</v>
      </c>
      <c r="BQ373" s="2">
        <v>0.145164612</v>
      </c>
      <c r="BR373" s="2">
        <v>0.152841594</v>
      </c>
      <c r="BS373" s="2">
        <v>0.14127632900000001</v>
      </c>
      <c r="BT373" s="2">
        <v>1</v>
      </c>
      <c r="BU373" s="2">
        <v>1</v>
      </c>
      <c r="BV373" s="2">
        <v>1</v>
      </c>
      <c r="BW373" s="2">
        <v>1</v>
      </c>
      <c r="BX373" s="2">
        <v>15.164116997253901</v>
      </c>
      <c r="BY373" s="2">
        <v>15.164116997253901</v>
      </c>
      <c r="BZ373" s="2">
        <v>15.164116997253901</v>
      </c>
      <c r="CA373" s="2">
        <v>15.164116997253901</v>
      </c>
      <c r="CB373" s="2">
        <v>2212700.6837766301</v>
      </c>
      <c r="CC373" s="2">
        <v>294869.86818052601</v>
      </c>
      <c r="CD373" s="2">
        <v>4184270.03469207</v>
      </c>
      <c r="CE373" s="2">
        <v>12855128.0529008</v>
      </c>
      <c r="CG373" s="2">
        <f t="shared" si="43"/>
        <v>2725161.3829426211</v>
      </c>
      <c r="CH373" s="2">
        <f t="shared" si="44"/>
        <v>19546968.639550027</v>
      </c>
      <c r="CI373" s="2">
        <f t="shared" si="45"/>
        <v>1293531.6553426425</v>
      </c>
      <c r="CJ373" s="2">
        <f t="shared" si="46"/>
        <v>183.03365663446502</v>
      </c>
      <c r="CK373" s="2">
        <f t="shared" si="47"/>
        <v>24.391699542361877</v>
      </c>
      <c r="CL373" s="2">
        <f t="shared" si="48"/>
        <v>180.09510026521886</v>
      </c>
      <c r="CM373" s="2">
        <f t="shared" si="49"/>
        <v>132.45545406670408</v>
      </c>
      <c r="CN373" s="2">
        <f t="shared" si="50"/>
        <v>1274018.2957087529</v>
      </c>
    </row>
    <row r="374" spans="1:92" x14ac:dyDescent="0.45">
      <c r="A374" s="2">
        <v>757</v>
      </c>
      <c r="B374" s="2" t="s">
        <v>151</v>
      </c>
      <c r="C374" s="2">
        <v>1</v>
      </c>
      <c r="D374" s="2">
        <v>2044</v>
      </c>
      <c r="E374" s="2">
        <v>2042</v>
      </c>
      <c r="F374" s="2">
        <v>0.159471028061692</v>
      </c>
      <c r="G374" s="2">
        <v>2.1251821371786599E-2</v>
      </c>
      <c r="H374" s="2">
        <v>0.23361538535205101</v>
      </c>
      <c r="I374" s="2">
        <v>0.585661765214469</v>
      </c>
      <c r="J374" s="2">
        <v>157.856818480599</v>
      </c>
      <c r="K374" s="2">
        <v>157.856818480599</v>
      </c>
      <c r="L374" s="2">
        <v>122.289142576467</v>
      </c>
      <c r="M374" s="2">
        <v>99.787501033555301</v>
      </c>
      <c r="N374" s="2">
        <v>146938.82564673701</v>
      </c>
      <c r="O374" s="2">
        <v>19581.724111144002</v>
      </c>
      <c r="P374" s="2">
        <v>277863.59938750899</v>
      </c>
      <c r="Q374" s="2">
        <v>853667.684452179</v>
      </c>
      <c r="R374" s="2">
        <v>1814.5189807699401</v>
      </c>
      <c r="S374" s="2">
        <v>145451470.46331301</v>
      </c>
      <c r="T374" s="2">
        <v>80159.795518697196</v>
      </c>
      <c r="U374" s="2">
        <v>31.405999999999999</v>
      </c>
      <c r="V374" s="2">
        <v>31710.2436849718</v>
      </c>
      <c r="W374" s="2">
        <v>3.91726233117143E-4</v>
      </c>
      <c r="X374" s="2">
        <v>12.5627616951609</v>
      </c>
      <c r="Y374" s="2">
        <v>12.5627616951609</v>
      </c>
      <c r="Z374" s="2">
        <v>4.3549548986105</v>
      </c>
      <c r="AA374" s="2">
        <v>2.82701229902238</v>
      </c>
      <c r="AB374" s="2">
        <v>15.146299248811699</v>
      </c>
      <c r="AC374" s="2">
        <v>15.146299248811699</v>
      </c>
      <c r="AD374" s="2">
        <v>15.146299248811699</v>
      </c>
      <c r="AE374" s="2">
        <v>15.146299248811699</v>
      </c>
      <c r="AF374" s="2">
        <v>2217826.02879189</v>
      </c>
      <c r="AG374" s="2">
        <v>295555.18436457397</v>
      </c>
      <c r="AH374" s="2">
        <v>4193952.9583624699</v>
      </c>
      <c r="AI374" s="2">
        <v>12884883.368111501</v>
      </c>
      <c r="AJ374" s="2">
        <v>130.14775753662701</v>
      </c>
      <c r="AK374" s="2">
        <v>130.14775753662701</v>
      </c>
      <c r="AL374" s="2">
        <v>102.787888429045</v>
      </c>
      <c r="AM374" s="2">
        <v>81.814189485721201</v>
      </c>
      <c r="AN374" s="2">
        <v>142.710519231788</v>
      </c>
      <c r="AO374" s="2">
        <v>142.710519231788</v>
      </c>
      <c r="AP374" s="2">
        <v>107.142843327655</v>
      </c>
      <c r="AQ374" s="2">
        <v>84.641201784743501</v>
      </c>
      <c r="AR374" s="2">
        <v>23195295.527869601</v>
      </c>
      <c r="AS374" s="2">
        <v>3091108.6685500499</v>
      </c>
      <c r="AT374" s="2">
        <v>33979701.322309598</v>
      </c>
      <c r="AU374" s="2">
        <v>85185364.944584593</v>
      </c>
      <c r="AV374" s="2">
        <v>1.09702525785351</v>
      </c>
      <c r="AW374" s="2">
        <v>1.09702525785351</v>
      </c>
      <c r="AX374" s="2">
        <v>1.04284178542452</v>
      </c>
      <c r="AY374" s="2">
        <v>1.0350240056699</v>
      </c>
      <c r="AZ374" s="2">
        <v>1.09702525785351</v>
      </c>
      <c r="BA374" s="2">
        <v>1.09702525785351</v>
      </c>
      <c r="BB374" s="2">
        <v>1.04284178542452</v>
      </c>
      <c r="BC374" s="2">
        <v>1.0350240056699</v>
      </c>
      <c r="BD374" s="2">
        <v>1.05361538301272</v>
      </c>
      <c r="BE374" s="2">
        <v>1.05361538301272</v>
      </c>
      <c r="BF374" s="2">
        <v>1.0600438734270601</v>
      </c>
      <c r="BG374" s="2">
        <v>1.02771104411773</v>
      </c>
      <c r="BH374" s="2">
        <v>0.25986797699999897</v>
      </c>
      <c r="BI374" s="2">
        <v>0.25986797699999897</v>
      </c>
      <c r="BJ374" s="2">
        <v>0.29128412999999997</v>
      </c>
      <c r="BK374" s="2">
        <v>0.39184975799999999</v>
      </c>
      <c r="BL374" s="2">
        <v>0.25986797699999897</v>
      </c>
      <c r="BM374" s="2">
        <v>0.25986797699999897</v>
      </c>
      <c r="BN374" s="2">
        <v>0.29128412999999997</v>
      </c>
      <c r="BO374" s="2">
        <v>0.39184975799999999</v>
      </c>
      <c r="BP374" s="2">
        <v>0.145164612</v>
      </c>
      <c r="BQ374" s="2">
        <v>0.145164612</v>
      </c>
      <c r="BR374" s="2">
        <v>0.152841594</v>
      </c>
      <c r="BS374" s="2">
        <v>0.14127632900000001</v>
      </c>
      <c r="BT374" s="2">
        <v>1</v>
      </c>
      <c r="BU374" s="2">
        <v>1</v>
      </c>
      <c r="BV374" s="2">
        <v>1</v>
      </c>
      <c r="BW374" s="2">
        <v>1</v>
      </c>
      <c r="BX374" s="2">
        <v>15.146299248811699</v>
      </c>
      <c r="BY374" s="2">
        <v>15.146299248811699</v>
      </c>
      <c r="BZ374" s="2">
        <v>15.146299248811699</v>
      </c>
      <c r="CA374" s="2">
        <v>15.146299248811699</v>
      </c>
      <c r="CB374" s="2">
        <v>2217826.02879189</v>
      </c>
      <c r="CC374" s="2">
        <v>295555.18436457397</v>
      </c>
      <c r="CD374" s="2">
        <v>4193952.9583624699</v>
      </c>
      <c r="CE374" s="2">
        <v>12884883.368111501</v>
      </c>
      <c r="CG374" s="2">
        <f t="shared" si="43"/>
        <v>2762621.7681898316</v>
      </c>
      <c r="CH374" s="2">
        <f t="shared" si="44"/>
        <v>19592217.539630435</v>
      </c>
      <c r="CI374" s="2">
        <f t="shared" si="45"/>
        <v>1298051.833597569</v>
      </c>
      <c r="CJ374" s="2">
        <f t="shared" si="46"/>
        <v>183.67353205842127</v>
      </c>
      <c r="CK374" s="2">
        <f t="shared" si="47"/>
        <v>24.477155138930001</v>
      </c>
      <c r="CL374" s="2">
        <f t="shared" si="48"/>
        <v>180.72429228455869</v>
      </c>
      <c r="CM374" s="2">
        <f t="shared" si="49"/>
        <v>132.91828485047552</v>
      </c>
      <c r="CN374" s="2">
        <f t="shared" si="50"/>
        <v>1278470.1094864251</v>
      </c>
    </row>
    <row r="375" spans="1:92" x14ac:dyDescent="0.45">
      <c r="A375" s="2">
        <v>779</v>
      </c>
      <c r="B375" s="2" t="s">
        <v>151</v>
      </c>
      <c r="C375" s="2">
        <v>1</v>
      </c>
      <c r="D375" s="2">
        <v>2045</v>
      </c>
      <c r="E375" s="2">
        <v>2043</v>
      </c>
      <c r="F375" s="2">
        <v>0.15948167810226099</v>
      </c>
      <c r="G375" s="2">
        <v>2.1253394165086901E-2</v>
      </c>
      <c r="H375" s="2">
        <v>0.23361954166024301</v>
      </c>
      <c r="I375" s="2">
        <v>0.58564538607240801</v>
      </c>
      <c r="J375" s="2">
        <v>157.90337486982199</v>
      </c>
      <c r="K375" s="2">
        <v>157.90337486982199</v>
      </c>
      <c r="L375" s="2">
        <v>122.31950268851</v>
      </c>
      <c r="M375" s="2">
        <v>99.807647721295794</v>
      </c>
      <c r="N375" s="2">
        <v>147452.58925892599</v>
      </c>
      <c r="O375" s="2">
        <v>19650.332486300798</v>
      </c>
      <c r="P375" s="2">
        <v>278834.48189770302</v>
      </c>
      <c r="Q375" s="2">
        <v>856650.99680517102</v>
      </c>
      <c r="R375" s="2">
        <v>1816.55233579677</v>
      </c>
      <c r="S375" s="2">
        <v>145993331.36154199</v>
      </c>
      <c r="T375" s="2">
        <v>80368.359603306701</v>
      </c>
      <c r="U375" s="2">
        <v>31.405999999999999</v>
      </c>
      <c r="V375" s="2">
        <v>31974.334458520701</v>
      </c>
      <c r="W375" s="2">
        <v>3.9070701865060202E-4</v>
      </c>
      <c r="X375" s="2">
        <v>12.6276197340474</v>
      </c>
      <c r="Y375" s="2">
        <v>12.6276197340474</v>
      </c>
      <c r="Z375" s="2">
        <v>4.4036166603171596</v>
      </c>
      <c r="AA375" s="2">
        <v>2.8654606364265498</v>
      </c>
      <c r="AB375" s="2">
        <v>15.127997599147999</v>
      </c>
      <c r="AC375" s="2">
        <v>15.127997599147999</v>
      </c>
      <c r="AD375" s="2">
        <v>15.127997599147999</v>
      </c>
      <c r="AE375" s="2">
        <v>15.127997599147999</v>
      </c>
      <c r="AF375" s="2">
        <v>2222890.2016054802</v>
      </c>
      <c r="AG375" s="2">
        <v>296232.27534056699</v>
      </c>
      <c r="AH375" s="2">
        <v>4203519.8644248703</v>
      </c>
      <c r="AI375" s="2">
        <v>12914282.680862799</v>
      </c>
      <c r="AJ375" s="2">
        <v>130.14775753662701</v>
      </c>
      <c r="AK375" s="2">
        <v>130.14775753662701</v>
      </c>
      <c r="AL375" s="2">
        <v>102.787888429045</v>
      </c>
      <c r="AM375" s="2">
        <v>81.814189485721201</v>
      </c>
      <c r="AN375" s="2">
        <v>142.775377270674</v>
      </c>
      <c r="AO375" s="2">
        <v>142.775377270674</v>
      </c>
      <c r="AP375" s="2">
        <v>107.191505089362</v>
      </c>
      <c r="AQ375" s="2">
        <v>84.679650122147706</v>
      </c>
      <c r="AR375" s="2">
        <v>23283261.477278199</v>
      </c>
      <c r="AS375" s="2">
        <v>3102853.81690101</v>
      </c>
      <c r="AT375" s="2">
        <v>34106895.158135504</v>
      </c>
      <c r="AU375" s="2">
        <v>85500320.909227401</v>
      </c>
      <c r="AV375" s="2">
        <v>1.09752389744291</v>
      </c>
      <c r="AW375" s="2">
        <v>1.09752389744291</v>
      </c>
      <c r="AX375" s="2">
        <v>1.0433154782394001</v>
      </c>
      <c r="AY375" s="2">
        <v>1.0354942284445701</v>
      </c>
      <c r="AZ375" s="2">
        <v>1.09752389744291</v>
      </c>
      <c r="BA375" s="2">
        <v>1.09752389744291</v>
      </c>
      <c r="BB375" s="2">
        <v>1.0433154782394001</v>
      </c>
      <c r="BC375" s="2">
        <v>1.0354942284445701</v>
      </c>
      <c r="BD375" s="2">
        <v>1.05409429116749</v>
      </c>
      <c r="BE375" s="2">
        <v>1.05409429116749</v>
      </c>
      <c r="BF375" s="2">
        <v>1.0605253799924099</v>
      </c>
      <c r="BG375" s="2">
        <v>1.0281779445336401</v>
      </c>
      <c r="BH375" s="2">
        <v>0.25986797699999897</v>
      </c>
      <c r="BI375" s="2">
        <v>0.25986797699999897</v>
      </c>
      <c r="BJ375" s="2">
        <v>0.29128412999999997</v>
      </c>
      <c r="BK375" s="2">
        <v>0.39184975799999999</v>
      </c>
      <c r="BL375" s="2">
        <v>0.25986797699999897</v>
      </c>
      <c r="BM375" s="2">
        <v>0.25986797699999897</v>
      </c>
      <c r="BN375" s="2">
        <v>0.29128412999999997</v>
      </c>
      <c r="BO375" s="2">
        <v>0.39184975799999999</v>
      </c>
      <c r="BP375" s="2">
        <v>0.145164612</v>
      </c>
      <c r="BQ375" s="2">
        <v>0.145164612</v>
      </c>
      <c r="BR375" s="2">
        <v>0.152841594</v>
      </c>
      <c r="BS375" s="2">
        <v>0.14127632900000001</v>
      </c>
      <c r="BT375" s="2">
        <v>1</v>
      </c>
      <c r="BU375" s="2">
        <v>1</v>
      </c>
      <c r="BV375" s="2">
        <v>1</v>
      </c>
      <c r="BW375" s="2">
        <v>1</v>
      </c>
      <c r="BX375" s="2">
        <v>15.127997599147999</v>
      </c>
      <c r="BY375" s="2">
        <v>15.127997599147999</v>
      </c>
      <c r="BZ375" s="2">
        <v>15.127997599147999</v>
      </c>
      <c r="CA375" s="2">
        <v>15.127997599147999</v>
      </c>
      <c r="CB375" s="2">
        <v>2222890.2016054802</v>
      </c>
      <c r="CC375" s="2">
        <v>296232.27534056699</v>
      </c>
      <c r="CD375" s="2">
        <v>4203519.8644248703</v>
      </c>
      <c r="CE375" s="2">
        <v>12914282.680862799</v>
      </c>
      <c r="CG375" s="2">
        <f t="shared" si="43"/>
        <v>2800328.4302770561</v>
      </c>
      <c r="CH375" s="2">
        <f t="shared" si="44"/>
        <v>19636925.022233717</v>
      </c>
      <c r="CI375" s="2">
        <f t="shared" si="45"/>
        <v>1302588.4004481009</v>
      </c>
      <c r="CJ375" s="2">
        <f t="shared" si="46"/>
        <v>184.31573657365749</v>
      </c>
      <c r="CK375" s="2">
        <f t="shared" si="47"/>
        <v>24.562915607875997</v>
      </c>
      <c r="CL375" s="2">
        <f t="shared" si="48"/>
        <v>181.3557605838719</v>
      </c>
      <c r="CM375" s="2">
        <f t="shared" si="49"/>
        <v>133.38279436437074</v>
      </c>
      <c r="CN375" s="2">
        <f t="shared" si="50"/>
        <v>1282938.0679617999</v>
      </c>
    </row>
    <row r="376" spans="1:92" x14ac:dyDescent="0.45">
      <c r="A376" s="2">
        <v>801</v>
      </c>
      <c r="B376" s="2" t="s">
        <v>151</v>
      </c>
      <c r="C376" s="2">
        <v>1</v>
      </c>
      <c r="D376" s="2">
        <v>2046</v>
      </c>
      <c r="E376" s="2">
        <v>2044</v>
      </c>
      <c r="F376" s="2">
        <v>0.159492528487897</v>
      </c>
      <c r="G376" s="2">
        <v>2.12549879265411E-2</v>
      </c>
      <c r="H376" s="2">
        <v>0.23362377292800801</v>
      </c>
      <c r="I376" s="2">
        <v>0.58562871065755295</v>
      </c>
      <c r="J376" s="2">
        <v>157.94949610140301</v>
      </c>
      <c r="K376" s="2">
        <v>157.94949610140301</v>
      </c>
      <c r="L376" s="2">
        <v>122.349416979917</v>
      </c>
      <c r="M376" s="2">
        <v>99.827343023683895</v>
      </c>
      <c r="N376" s="2">
        <v>147968.22155268901</v>
      </c>
      <c r="O376" s="2">
        <v>19719.185547007201</v>
      </c>
      <c r="P376" s="2">
        <v>279808.87461369002</v>
      </c>
      <c r="Q376" s="2">
        <v>859645.12256294501</v>
      </c>
      <c r="R376" s="2">
        <v>1818.5814137781599</v>
      </c>
      <c r="S376" s="2">
        <v>146536682.65746701</v>
      </c>
      <c r="T376" s="2">
        <v>80577.466341214007</v>
      </c>
      <c r="U376" s="2">
        <v>31.405999999999999</v>
      </c>
      <c r="V376" s="2">
        <v>32240.624645526201</v>
      </c>
      <c r="W376" s="2">
        <v>3.89690456031298E-4</v>
      </c>
      <c r="X376" s="2">
        <v>12.692516558427201</v>
      </c>
      <c r="Y376" s="2">
        <v>12.692516558427201</v>
      </c>
      <c r="Z376" s="2">
        <v>4.4523065445231804</v>
      </c>
      <c r="AA376" s="2">
        <v>2.9039315316138299</v>
      </c>
      <c r="AB376" s="2">
        <v>15.1092220063488</v>
      </c>
      <c r="AC376" s="2">
        <v>15.1092220063488</v>
      </c>
      <c r="AD376" s="2">
        <v>15.1092220063488</v>
      </c>
      <c r="AE376" s="2">
        <v>15.1092220063488</v>
      </c>
      <c r="AF376" s="2">
        <v>2227893.9065240901</v>
      </c>
      <c r="AG376" s="2">
        <v>296901.23603408801</v>
      </c>
      <c r="AH376" s="2">
        <v>4212972.0900176596</v>
      </c>
      <c r="AI376" s="2">
        <v>12943330.092689401</v>
      </c>
      <c r="AJ376" s="2">
        <v>130.14775753662701</v>
      </c>
      <c r="AK376" s="2">
        <v>130.14775753662701</v>
      </c>
      <c r="AL376" s="2">
        <v>102.787888429045</v>
      </c>
      <c r="AM376" s="2">
        <v>81.814189485721201</v>
      </c>
      <c r="AN376" s="2">
        <v>142.84027409505401</v>
      </c>
      <c r="AO376" s="2">
        <v>142.84027409505401</v>
      </c>
      <c r="AP376" s="2">
        <v>107.24019497356799</v>
      </c>
      <c r="AQ376" s="2">
        <v>84.718121017334994</v>
      </c>
      <c r="AR376" s="2">
        <v>23371506.033268102</v>
      </c>
      <c r="AS376" s="2">
        <v>3114635.4206798598</v>
      </c>
      <c r="AT376" s="2">
        <v>34234452.674791798</v>
      </c>
      <c r="AU376" s="2">
        <v>85816088.528727904</v>
      </c>
      <c r="AV376" s="2">
        <v>1.09802283367577</v>
      </c>
      <c r="AW376" s="2">
        <v>1.09802283367577</v>
      </c>
      <c r="AX376" s="2">
        <v>1.04378944354464</v>
      </c>
      <c r="AY376" s="2">
        <v>1.03596472575781</v>
      </c>
      <c r="AZ376" s="2">
        <v>1.09802283367577</v>
      </c>
      <c r="BA376" s="2">
        <v>1.09802283367577</v>
      </c>
      <c r="BB376" s="2">
        <v>1.04378944354464</v>
      </c>
      <c r="BC376" s="2">
        <v>1.03596472575781</v>
      </c>
      <c r="BD376" s="2">
        <v>1.05457348422738</v>
      </c>
      <c r="BE376" s="2">
        <v>1.05457348422738</v>
      </c>
      <c r="BF376" s="2">
        <v>1.0610071635429399</v>
      </c>
      <c r="BG376" s="2">
        <v>1.02864511754837</v>
      </c>
      <c r="BH376" s="2">
        <v>0.25986797699999897</v>
      </c>
      <c r="BI376" s="2">
        <v>0.25986797699999897</v>
      </c>
      <c r="BJ376" s="2">
        <v>0.29128412999999997</v>
      </c>
      <c r="BK376" s="2">
        <v>0.39184975799999999</v>
      </c>
      <c r="BL376" s="2">
        <v>0.25986797699999897</v>
      </c>
      <c r="BM376" s="2">
        <v>0.25986797699999897</v>
      </c>
      <c r="BN376" s="2">
        <v>0.29128412999999997</v>
      </c>
      <c r="BO376" s="2">
        <v>0.39184975799999999</v>
      </c>
      <c r="BP376" s="2">
        <v>0.145164612</v>
      </c>
      <c r="BQ376" s="2">
        <v>0.145164612</v>
      </c>
      <c r="BR376" s="2">
        <v>0.152841594</v>
      </c>
      <c r="BS376" s="2">
        <v>0.14127632900000001</v>
      </c>
      <c r="BT376" s="2">
        <v>1</v>
      </c>
      <c r="BU376" s="2">
        <v>1</v>
      </c>
      <c r="BV376" s="2">
        <v>1</v>
      </c>
      <c r="BW376" s="2">
        <v>1</v>
      </c>
      <c r="BX376" s="2">
        <v>15.1092220063488</v>
      </c>
      <c r="BY376" s="2">
        <v>15.1092220063488</v>
      </c>
      <c r="BZ376" s="2">
        <v>15.1092220063488</v>
      </c>
      <c r="CA376" s="2">
        <v>15.1092220063488</v>
      </c>
      <c r="CB376" s="2">
        <v>2227893.9065240901</v>
      </c>
      <c r="CC376" s="2">
        <v>296901.23603408801</v>
      </c>
      <c r="CD376" s="2">
        <v>4212972.0900176596</v>
      </c>
      <c r="CE376" s="2">
        <v>12943330.092689401</v>
      </c>
      <c r="CG376" s="2">
        <f t="shared" si="43"/>
        <v>2838282.6342148534</v>
      </c>
      <c r="CH376" s="2">
        <f t="shared" si="44"/>
        <v>19681097.325265236</v>
      </c>
      <c r="CI376" s="2">
        <f t="shared" si="45"/>
        <v>1307141.4042763312</v>
      </c>
      <c r="CJ376" s="2">
        <f t="shared" si="46"/>
        <v>184.96027694086126</v>
      </c>
      <c r="CK376" s="2">
        <f t="shared" si="47"/>
        <v>24.648981933759</v>
      </c>
      <c r="CL376" s="2">
        <f t="shared" si="48"/>
        <v>181.98951194386342</v>
      </c>
      <c r="CM376" s="2">
        <f t="shared" si="49"/>
        <v>133.84898755359205</v>
      </c>
      <c r="CN376" s="2">
        <f t="shared" si="50"/>
        <v>1287422.2187293242</v>
      </c>
    </row>
    <row r="377" spans="1:92" x14ac:dyDescent="0.45">
      <c r="A377" s="2">
        <v>823</v>
      </c>
      <c r="B377" s="2" t="s">
        <v>151</v>
      </c>
      <c r="C377" s="2">
        <v>1</v>
      </c>
      <c r="D377" s="2">
        <v>2047</v>
      </c>
      <c r="E377" s="2">
        <v>2045</v>
      </c>
      <c r="F377" s="2">
        <v>0.159503575014562</v>
      </c>
      <c r="G377" s="2">
        <v>2.12566022200441E-2</v>
      </c>
      <c r="H377" s="2">
        <v>0.23362807758613499</v>
      </c>
      <c r="I377" s="2">
        <v>0.58561174517925796</v>
      </c>
      <c r="J377" s="2">
        <v>157.99519174767701</v>
      </c>
      <c r="K377" s="2">
        <v>157.99519174767701</v>
      </c>
      <c r="L377" s="2">
        <v>122.378895087244</v>
      </c>
      <c r="M377" s="2">
        <v>99.846596594435795</v>
      </c>
      <c r="N377" s="2">
        <v>148485.72797644101</v>
      </c>
      <c r="O377" s="2">
        <v>19788.284084922401</v>
      </c>
      <c r="P377" s="2">
        <v>280786.78803136601</v>
      </c>
      <c r="Q377" s="2">
        <v>862650.09370931599</v>
      </c>
      <c r="R377" s="2">
        <v>1820.6063390299</v>
      </c>
      <c r="S377" s="2">
        <v>147081537.584907</v>
      </c>
      <c r="T377" s="2">
        <v>80787.117144323798</v>
      </c>
      <c r="U377" s="2">
        <v>31.405999999999999</v>
      </c>
      <c r="V377" s="2">
        <v>32509.132563249099</v>
      </c>
      <c r="W377" s="2">
        <v>3.8867653835951101E-4</v>
      </c>
      <c r="X377" s="2">
        <v>12.7574519902881</v>
      </c>
      <c r="Y377" s="2">
        <v>12.7574519902881</v>
      </c>
      <c r="Z377" s="2">
        <v>4.5010244374364801</v>
      </c>
      <c r="AA377" s="2">
        <v>2.9424248879519999</v>
      </c>
      <c r="AB377" s="2">
        <v>15.089982220762501</v>
      </c>
      <c r="AC377" s="2">
        <v>15.089982220762501</v>
      </c>
      <c r="AD377" s="2">
        <v>15.089982220762501</v>
      </c>
      <c r="AE377" s="2">
        <v>15.089982220762501</v>
      </c>
      <c r="AF377" s="2">
        <v>2232837.8324679402</v>
      </c>
      <c r="AG377" s="2">
        <v>297562.15931225702</v>
      </c>
      <c r="AH377" s="2">
        <v>4222310.9431321695</v>
      </c>
      <c r="AI377" s="2">
        <v>12972029.6156401</v>
      </c>
      <c r="AJ377" s="2">
        <v>130.14775753662701</v>
      </c>
      <c r="AK377" s="2">
        <v>130.14775753662701</v>
      </c>
      <c r="AL377" s="2">
        <v>102.787888429045</v>
      </c>
      <c r="AM377" s="2">
        <v>81.814189485721201</v>
      </c>
      <c r="AN377" s="2">
        <v>142.905209526915</v>
      </c>
      <c r="AO377" s="2">
        <v>142.905209526915</v>
      </c>
      <c r="AP377" s="2">
        <v>107.288912866481</v>
      </c>
      <c r="AQ377" s="2">
        <v>84.756614373673202</v>
      </c>
      <c r="AR377" s="2">
        <v>23460031.063431401</v>
      </c>
      <c r="AS377" s="2">
        <v>3126453.7383548399</v>
      </c>
      <c r="AT377" s="2">
        <v>34362376.874374896</v>
      </c>
      <c r="AU377" s="2">
        <v>86132675.908746302</v>
      </c>
      <c r="AV377" s="2">
        <v>1.0985220652155301</v>
      </c>
      <c r="AW377" s="2">
        <v>1.0985220652155301</v>
      </c>
      <c r="AX377" s="2">
        <v>1.04426368025872</v>
      </c>
      <c r="AY377" s="2">
        <v>1.0364354964556499</v>
      </c>
      <c r="AZ377" s="2">
        <v>1.0985220652155301</v>
      </c>
      <c r="BA377" s="2">
        <v>1.0985220652155301</v>
      </c>
      <c r="BB377" s="2">
        <v>1.04426368025872</v>
      </c>
      <c r="BC377" s="2">
        <v>1.0364354964556499</v>
      </c>
      <c r="BD377" s="2">
        <v>1.05505296090871</v>
      </c>
      <c r="BE377" s="2">
        <v>1.05505296090871</v>
      </c>
      <c r="BF377" s="2">
        <v>1.06148922297933</v>
      </c>
      <c r="BG377" s="2">
        <v>1.0291125620160999</v>
      </c>
      <c r="BH377" s="2">
        <v>0.25986797699999897</v>
      </c>
      <c r="BI377" s="2">
        <v>0.25986797699999897</v>
      </c>
      <c r="BJ377" s="2">
        <v>0.29128412999999997</v>
      </c>
      <c r="BK377" s="2">
        <v>0.39184975799999999</v>
      </c>
      <c r="BL377" s="2">
        <v>0.25986797699999897</v>
      </c>
      <c r="BM377" s="2">
        <v>0.25986797699999897</v>
      </c>
      <c r="BN377" s="2">
        <v>0.29128412999999997</v>
      </c>
      <c r="BO377" s="2">
        <v>0.39184975799999999</v>
      </c>
      <c r="BP377" s="2">
        <v>0.145164612</v>
      </c>
      <c r="BQ377" s="2">
        <v>0.145164612</v>
      </c>
      <c r="BR377" s="2">
        <v>0.152841594</v>
      </c>
      <c r="BS377" s="2">
        <v>0.14127632900000001</v>
      </c>
      <c r="BT377" s="2">
        <v>1</v>
      </c>
      <c r="BU377" s="2">
        <v>1</v>
      </c>
      <c r="BV377" s="2">
        <v>1</v>
      </c>
      <c r="BW377" s="2">
        <v>1</v>
      </c>
      <c r="BX377" s="2">
        <v>15.089982220762501</v>
      </c>
      <c r="BY377" s="2">
        <v>15.089982220762501</v>
      </c>
      <c r="BZ377" s="2">
        <v>15.089982220762501</v>
      </c>
      <c r="CA377" s="2">
        <v>15.089982220762501</v>
      </c>
      <c r="CB377" s="2">
        <v>2232837.8324679402</v>
      </c>
      <c r="CC377" s="2">
        <v>297562.15931225702</v>
      </c>
      <c r="CD377" s="2">
        <v>4222310.9431321695</v>
      </c>
      <c r="CE377" s="2">
        <v>12972029.6156401</v>
      </c>
      <c r="CG377" s="2">
        <f t="shared" si="43"/>
        <v>2876485.6518104635</v>
      </c>
      <c r="CH377" s="2">
        <f t="shared" si="44"/>
        <v>19724740.550552465</v>
      </c>
      <c r="CI377" s="2">
        <f t="shared" si="45"/>
        <v>1311710.8938020454</v>
      </c>
      <c r="CJ377" s="2">
        <f t="shared" si="46"/>
        <v>185.60715997055127</v>
      </c>
      <c r="CK377" s="2">
        <f t="shared" si="47"/>
        <v>24.735355106153001</v>
      </c>
      <c r="CL377" s="2">
        <f t="shared" si="48"/>
        <v>182.62555319113235</v>
      </c>
      <c r="CM377" s="2">
        <f t="shared" si="49"/>
        <v>134.31686939810291</v>
      </c>
      <c r="CN377" s="2">
        <f t="shared" si="50"/>
        <v>1291922.609717123</v>
      </c>
    </row>
    <row r="378" spans="1:92" x14ac:dyDescent="0.45">
      <c r="A378" s="2">
        <v>845</v>
      </c>
      <c r="B378" s="2" t="s">
        <v>151</v>
      </c>
      <c r="C378" s="2">
        <v>1</v>
      </c>
      <c r="D378" s="2">
        <v>2048</v>
      </c>
      <c r="E378" s="2">
        <v>2046</v>
      </c>
      <c r="F378" s="2">
        <v>0.15951481357231401</v>
      </c>
      <c r="G378" s="2">
        <v>2.1258236619258901E-2</v>
      </c>
      <c r="H378" s="2">
        <v>0.23363245410057101</v>
      </c>
      <c r="I378" s="2">
        <v>0.58559449570785405</v>
      </c>
      <c r="J378" s="2">
        <v>158.04047117711599</v>
      </c>
      <c r="K378" s="2">
        <v>158.04047117711599</v>
      </c>
      <c r="L378" s="2">
        <v>122.407946441748</v>
      </c>
      <c r="M378" s="2">
        <v>99.865417881561001</v>
      </c>
      <c r="N378" s="2">
        <v>149005.114018925</v>
      </c>
      <c r="O378" s="2">
        <v>19857.628895751299</v>
      </c>
      <c r="P378" s="2">
        <v>281768.23271797202</v>
      </c>
      <c r="Q378" s="2">
        <v>865665.94245389104</v>
      </c>
      <c r="R378" s="2">
        <v>1822.62723335701</v>
      </c>
      <c r="S378" s="2">
        <v>147627909.28301701</v>
      </c>
      <c r="T378" s="2">
        <v>80997.313428214198</v>
      </c>
      <c r="U378" s="2">
        <v>31.405999999999999</v>
      </c>
      <c r="V378" s="2">
        <v>32779.876681500697</v>
      </c>
      <c r="W378" s="2">
        <v>3.8766525875347398E-4</v>
      </c>
      <c r="X378" s="2">
        <v>12.8224258556791</v>
      </c>
      <c r="Y378" s="2">
        <v>12.8224258556791</v>
      </c>
      <c r="Z378" s="2">
        <v>4.5497702278930197</v>
      </c>
      <c r="AA378" s="2">
        <v>2.9809406110293302</v>
      </c>
      <c r="AB378" s="2">
        <v>15.0702877848104</v>
      </c>
      <c r="AC378" s="2">
        <v>15.0702877848104</v>
      </c>
      <c r="AD378" s="2">
        <v>15.0702877848104</v>
      </c>
      <c r="AE378" s="2">
        <v>15.0702877848104</v>
      </c>
      <c r="AF378" s="2">
        <v>2237722.65254205</v>
      </c>
      <c r="AG378" s="2">
        <v>298215.13592736598</v>
      </c>
      <c r="AH378" s="2">
        <v>4231537.70180526</v>
      </c>
      <c r="AI378" s="2">
        <v>13000385.169793099</v>
      </c>
      <c r="AJ378" s="2">
        <v>130.14775753662701</v>
      </c>
      <c r="AK378" s="2">
        <v>130.14775753662701</v>
      </c>
      <c r="AL378" s="2">
        <v>102.787888429045</v>
      </c>
      <c r="AM378" s="2">
        <v>81.814189485721201</v>
      </c>
      <c r="AN378" s="2">
        <v>142.97018339230601</v>
      </c>
      <c r="AO378" s="2">
        <v>142.97018339230601</v>
      </c>
      <c r="AP378" s="2">
        <v>107.337658656938</v>
      </c>
      <c r="AQ378" s="2">
        <v>84.795130096750498</v>
      </c>
      <c r="AR378" s="2">
        <v>23548838.427351002</v>
      </c>
      <c r="AS378" s="2">
        <v>3138309.0271448698</v>
      </c>
      <c r="AT378" s="2">
        <v>34490670.739527799</v>
      </c>
      <c r="AU378" s="2">
        <v>86450091.088993207</v>
      </c>
      <c r="AV378" s="2">
        <v>1.0990215907568399</v>
      </c>
      <c r="AW378" s="2">
        <v>1.0990215907568399</v>
      </c>
      <c r="AX378" s="2">
        <v>1.04473818732576</v>
      </c>
      <c r="AY378" s="2">
        <v>1.03690653941127</v>
      </c>
      <c r="AZ378" s="2">
        <v>1.0990215907568399</v>
      </c>
      <c r="BA378" s="2">
        <v>1.0990215907568399</v>
      </c>
      <c r="BB378" s="2">
        <v>1.04473818732576</v>
      </c>
      <c r="BC378" s="2">
        <v>1.03690653941127</v>
      </c>
      <c r="BD378" s="2">
        <v>1.0555327199578</v>
      </c>
      <c r="BE378" s="2">
        <v>1.0555327199578</v>
      </c>
      <c r="BF378" s="2">
        <v>1.06197155722825</v>
      </c>
      <c r="BG378" s="2">
        <v>1.02958027681797</v>
      </c>
      <c r="BH378" s="2">
        <v>0.25986797699999897</v>
      </c>
      <c r="BI378" s="2">
        <v>0.25986797699999897</v>
      </c>
      <c r="BJ378" s="2">
        <v>0.29128412999999997</v>
      </c>
      <c r="BK378" s="2">
        <v>0.39184975799999999</v>
      </c>
      <c r="BL378" s="2">
        <v>0.25986797699999897</v>
      </c>
      <c r="BM378" s="2">
        <v>0.25986797699999897</v>
      </c>
      <c r="BN378" s="2">
        <v>0.29128412999999997</v>
      </c>
      <c r="BO378" s="2">
        <v>0.39184975799999999</v>
      </c>
      <c r="BP378" s="2">
        <v>0.145164612</v>
      </c>
      <c r="BQ378" s="2">
        <v>0.145164612</v>
      </c>
      <c r="BR378" s="2">
        <v>0.152841594</v>
      </c>
      <c r="BS378" s="2">
        <v>0.14127632900000001</v>
      </c>
      <c r="BT378" s="2">
        <v>1</v>
      </c>
      <c r="BU378" s="2">
        <v>1</v>
      </c>
      <c r="BV378" s="2">
        <v>1</v>
      </c>
      <c r="BW378" s="2">
        <v>1</v>
      </c>
      <c r="BX378" s="2">
        <v>15.0702877848104</v>
      </c>
      <c r="BY378" s="2">
        <v>15.0702877848104</v>
      </c>
      <c r="BZ378" s="2">
        <v>15.0702877848104</v>
      </c>
      <c r="CA378" s="2">
        <v>15.0702877848104</v>
      </c>
      <c r="CB378" s="2">
        <v>2237722.65254205</v>
      </c>
      <c r="CC378" s="2">
        <v>298215.13592736598</v>
      </c>
      <c r="CD378" s="2">
        <v>4231537.70180526</v>
      </c>
      <c r="CE378" s="2">
        <v>13000385.169793099</v>
      </c>
      <c r="CG378" s="2">
        <f t="shared" si="43"/>
        <v>2914938.7617403753</v>
      </c>
      <c r="CH378" s="2">
        <f t="shared" si="44"/>
        <v>19767860.660067774</v>
      </c>
      <c r="CI378" s="2">
        <f t="shared" si="45"/>
        <v>1316296.9180865395</v>
      </c>
      <c r="CJ378" s="2">
        <f t="shared" si="46"/>
        <v>186.25639252365625</v>
      </c>
      <c r="CK378" s="2">
        <f t="shared" si="47"/>
        <v>24.822036119689123</v>
      </c>
      <c r="CL378" s="2">
        <f t="shared" si="48"/>
        <v>183.26389119868099</v>
      </c>
      <c r="CM378" s="2">
        <f t="shared" si="49"/>
        <v>134.78644491302313</v>
      </c>
      <c r="CN378" s="2">
        <f t="shared" si="50"/>
        <v>1296439.2891907881</v>
      </c>
    </row>
    <row r="379" spans="1:92" x14ac:dyDescent="0.45">
      <c r="A379" s="2">
        <v>867</v>
      </c>
      <c r="B379" s="2" t="s">
        <v>151</v>
      </c>
      <c r="C379" s="2">
        <v>1</v>
      </c>
      <c r="D379" s="2">
        <v>2049</v>
      </c>
      <c r="E379" s="2">
        <v>2047</v>
      </c>
      <c r="F379" s="2">
        <v>0.159526240145627</v>
      </c>
      <c r="G379" s="2">
        <v>2.1259890707649901E-2</v>
      </c>
      <c r="H379" s="2">
        <v>0.233636900972537</v>
      </c>
      <c r="I379" s="2">
        <v>0.58557696817418403</v>
      </c>
      <c r="J379" s="2">
        <v>158.08534355283399</v>
      </c>
      <c r="K379" s="2">
        <v>158.08534355283399</v>
      </c>
      <c r="L379" s="2">
        <v>122.436580267899</v>
      </c>
      <c r="M379" s="2">
        <v>99.883816125872201</v>
      </c>
      <c r="N379" s="2">
        <v>149526.38520987899</v>
      </c>
      <c r="O379" s="2">
        <v>19927.220779290299</v>
      </c>
      <c r="P379" s="2">
        <v>282753.21931320202</v>
      </c>
      <c r="Q379" s="2">
        <v>868692.70123566</v>
      </c>
      <c r="R379" s="2">
        <v>1824.6442160205399</v>
      </c>
      <c r="S379" s="2">
        <v>148175810.79162201</v>
      </c>
      <c r="T379" s="2">
        <v>81208.056612146698</v>
      </c>
      <c r="U379" s="2">
        <v>31.405999999999999</v>
      </c>
      <c r="V379" s="2">
        <v>33052.875623913598</v>
      </c>
      <c r="W379" s="2">
        <v>3.8665661034932499E-4</v>
      </c>
      <c r="X379" s="2">
        <v>12.887437984712999</v>
      </c>
      <c r="Y379" s="2">
        <v>12.887437984712999</v>
      </c>
      <c r="Z379" s="2">
        <v>4.5985438073588796</v>
      </c>
      <c r="AA379" s="2">
        <v>3.0194786086563101</v>
      </c>
      <c r="AB379" s="2">
        <v>15.050148031494601</v>
      </c>
      <c r="AC379" s="2">
        <v>15.050148031494601</v>
      </c>
      <c r="AD379" s="2">
        <v>15.050148031494601</v>
      </c>
      <c r="AE379" s="2">
        <v>15.050148031494601</v>
      </c>
      <c r="AF379" s="2">
        <v>2242549.0234345701</v>
      </c>
      <c r="AG379" s="2">
        <v>298860.25443554402</v>
      </c>
      <c r="AH379" s="2">
        <v>4240653.6129781296</v>
      </c>
      <c r="AI379" s="2">
        <v>13028400.579754399</v>
      </c>
      <c r="AJ379" s="2">
        <v>130.14775753662701</v>
      </c>
      <c r="AK379" s="2">
        <v>130.14775753662701</v>
      </c>
      <c r="AL379" s="2">
        <v>102.787888429045</v>
      </c>
      <c r="AM379" s="2">
        <v>81.814189485721201</v>
      </c>
      <c r="AN379" s="2">
        <v>143.03519552134</v>
      </c>
      <c r="AO379" s="2">
        <v>143.03519552134</v>
      </c>
      <c r="AP379" s="2">
        <v>107.386432236404</v>
      </c>
      <c r="AQ379" s="2">
        <v>84.833668094377501</v>
      </c>
      <c r="AR379" s="2">
        <v>23637929.976117399</v>
      </c>
      <c r="AS379" s="2">
        <v>3150201.5429472998</v>
      </c>
      <c r="AT379" s="2">
        <v>34619337.232447699</v>
      </c>
      <c r="AU379" s="2">
        <v>86768342.040109903</v>
      </c>
      <c r="AV379" s="2">
        <v>1.0995214090258001</v>
      </c>
      <c r="AW379" s="2">
        <v>1.0995214090258001</v>
      </c>
      <c r="AX379" s="2">
        <v>1.04521296371562</v>
      </c>
      <c r="AY379" s="2">
        <v>1.0373778535252001</v>
      </c>
      <c r="AZ379" s="2">
        <v>1.0995214090258001</v>
      </c>
      <c r="BA379" s="2">
        <v>1.0995214090258001</v>
      </c>
      <c r="BB379" s="2">
        <v>1.04521296371562</v>
      </c>
      <c r="BC379" s="2">
        <v>1.0373778535252001</v>
      </c>
      <c r="BD379" s="2">
        <v>1.05601276015114</v>
      </c>
      <c r="BE379" s="2">
        <v>1.05601276015114</v>
      </c>
      <c r="BF379" s="2">
        <v>1.0624541652425701</v>
      </c>
      <c r="BG379" s="2">
        <v>1.0300482608622801</v>
      </c>
      <c r="BH379" s="2">
        <v>0.25986797699999897</v>
      </c>
      <c r="BI379" s="2">
        <v>0.25986797699999897</v>
      </c>
      <c r="BJ379" s="2">
        <v>0.29128412999999997</v>
      </c>
      <c r="BK379" s="2">
        <v>0.39184975799999999</v>
      </c>
      <c r="BL379" s="2">
        <v>0.25986797699999897</v>
      </c>
      <c r="BM379" s="2">
        <v>0.25986797699999897</v>
      </c>
      <c r="BN379" s="2">
        <v>0.29128412999999997</v>
      </c>
      <c r="BO379" s="2">
        <v>0.39184975799999999</v>
      </c>
      <c r="BP379" s="2">
        <v>0.145164612</v>
      </c>
      <c r="BQ379" s="2">
        <v>0.145164612</v>
      </c>
      <c r="BR379" s="2">
        <v>0.152841594</v>
      </c>
      <c r="BS379" s="2">
        <v>0.14127632900000001</v>
      </c>
      <c r="BT379" s="2">
        <v>1</v>
      </c>
      <c r="BU379" s="2">
        <v>1</v>
      </c>
      <c r="BV379" s="2">
        <v>1</v>
      </c>
      <c r="BW379" s="2">
        <v>1</v>
      </c>
      <c r="BX379" s="2">
        <v>15.050148031494601</v>
      </c>
      <c r="BY379" s="2">
        <v>15.050148031494601</v>
      </c>
      <c r="BZ379" s="2">
        <v>15.050148031494601</v>
      </c>
      <c r="CA379" s="2">
        <v>15.050148031494601</v>
      </c>
      <c r="CB379" s="2">
        <v>2242549.0234345701</v>
      </c>
      <c r="CC379" s="2">
        <v>298860.25443554402</v>
      </c>
      <c r="CD379" s="2">
        <v>4240653.6129781296</v>
      </c>
      <c r="CE379" s="2">
        <v>13028400.579754399</v>
      </c>
      <c r="CG379" s="2">
        <f t="shared" si="43"/>
        <v>2953643.2496366668</v>
      </c>
      <c r="CH379" s="2">
        <f t="shared" si="44"/>
        <v>19810463.470602643</v>
      </c>
      <c r="CI379" s="2">
        <f t="shared" si="45"/>
        <v>1320899.5265380312</v>
      </c>
      <c r="CJ379" s="2">
        <f t="shared" si="46"/>
        <v>186.90798151234875</v>
      </c>
      <c r="CK379" s="2">
        <f t="shared" si="47"/>
        <v>24.909025974112875</v>
      </c>
      <c r="CL379" s="2">
        <f t="shared" si="48"/>
        <v>183.90453288663545</v>
      </c>
      <c r="CM379" s="2">
        <f t="shared" si="49"/>
        <v>135.25771914918801</v>
      </c>
      <c r="CN379" s="2">
        <f t="shared" si="50"/>
        <v>1300972.305758741</v>
      </c>
    </row>
    <row r="380" spans="1:92" x14ac:dyDescent="0.45">
      <c r="A380" s="2">
        <v>889</v>
      </c>
      <c r="B380" s="2" t="s">
        <v>151</v>
      </c>
      <c r="C380" s="2">
        <v>1</v>
      </c>
      <c r="D380" s="2">
        <v>2050</v>
      </c>
      <c r="E380" s="2">
        <v>2048</v>
      </c>
      <c r="F380" s="2">
        <v>0.159537850812837</v>
      </c>
      <c r="G380" s="2">
        <v>2.1261564078425901E-2</v>
      </c>
      <c r="H380" s="2">
        <v>0.23364141673832001</v>
      </c>
      <c r="I380" s="2">
        <v>0.585559168370415</v>
      </c>
      <c r="J380" s="2">
        <v>158.129817833191</v>
      </c>
      <c r="K380" s="2">
        <v>158.129817833191</v>
      </c>
      <c r="L380" s="2">
        <v>122.46480558396399</v>
      </c>
      <c r="M380" s="2">
        <v>99.901800361572697</v>
      </c>
      <c r="N380" s="2">
        <v>150049.54712037501</v>
      </c>
      <c r="O380" s="2">
        <v>19997.0605394536</v>
      </c>
      <c r="P380" s="2">
        <v>283741.758529771</v>
      </c>
      <c r="Q380" s="2">
        <v>871730.40272484301</v>
      </c>
      <c r="R380" s="2">
        <v>1826.65740373433</v>
      </c>
      <c r="S380" s="2">
        <v>148725255.04893199</v>
      </c>
      <c r="T380" s="2">
        <v>81419.348119075206</v>
      </c>
      <c r="U380" s="2">
        <v>31.405999999999999</v>
      </c>
      <c r="V380" s="2">
        <v>33328.148169222703</v>
      </c>
      <c r="W380" s="2">
        <v>3.85650586301061E-4</v>
      </c>
      <c r="X380" s="2">
        <v>12.9524882115937</v>
      </c>
      <c r="Y380" s="2">
        <v>12.9524882115937</v>
      </c>
      <c r="Z380" s="2">
        <v>4.6473450699479004</v>
      </c>
      <c r="AA380" s="2">
        <v>3.05803879088046</v>
      </c>
      <c r="AB380" s="2">
        <v>15.029572084971001</v>
      </c>
      <c r="AC380" s="2">
        <v>15.029572084971001</v>
      </c>
      <c r="AD380" s="2">
        <v>15.029572084971001</v>
      </c>
      <c r="AE380" s="2">
        <v>15.029572084971001</v>
      </c>
      <c r="AF380" s="2">
        <v>2247317.58511703</v>
      </c>
      <c r="AG380" s="2">
        <v>299497.60115547699</v>
      </c>
      <c r="AH380" s="2">
        <v>4249659.8919254001</v>
      </c>
      <c r="AI380" s="2">
        <v>13056079.5729095</v>
      </c>
      <c r="AJ380" s="2">
        <v>130.14775753662701</v>
      </c>
      <c r="AK380" s="2">
        <v>130.14775753662701</v>
      </c>
      <c r="AL380" s="2">
        <v>102.787888429045</v>
      </c>
      <c r="AM380" s="2">
        <v>81.814189485721201</v>
      </c>
      <c r="AN380" s="2">
        <v>143.10024574822</v>
      </c>
      <c r="AO380" s="2">
        <v>143.10024574822</v>
      </c>
      <c r="AP380" s="2">
        <v>107.435233498993</v>
      </c>
      <c r="AQ380" s="2">
        <v>84.872228276601604</v>
      </c>
      <c r="AR380" s="2">
        <v>23727307.552097801</v>
      </c>
      <c r="AS380" s="2">
        <v>3162131.5403031199</v>
      </c>
      <c r="AT380" s="2">
        <v>34748379.294400603</v>
      </c>
      <c r="AU380" s="2">
        <v>87087436.662130699</v>
      </c>
      <c r="AV380" s="2">
        <v>1.1000215187798199</v>
      </c>
      <c r="AW380" s="2">
        <v>1.1000215187798199</v>
      </c>
      <c r="AX380" s="2">
        <v>1.04568800842381</v>
      </c>
      <c r="AY380" s="2">
        <v>1.0378494377252101</v>
      </c>
      <c r="AZ380" s="2">
        <v>1.1000215187798199</v>
      </c>
      <c r="BA380" s="2">
        <v>1.1000215187798199</v>
      </c>
      <c r="BB380" s="2">
        <v>1.04568800842381</v>
      </c>
      <c r="BC380" s="2">
        <v>1.0378494377252101</v>
      </c>
      <c r="BD380" s="2">
        <v>1.0564930802953301</v>
      </c>
      <c r="BE380" s="2">
        <v>1.0564930802953301</v>
      </c>
      <c r="BF380" s="2">
        <v>1.0629370460012399</v>
      </c>
      <c r="BG380" s="2">
        <v>1.0305165130843801</v>
      </c>
      <c r="BH380" s="2">
        <v>0.25986797699999897</v>
      </c>
      <c r="BI380" s="2">
        <v>0.25986797699999897</v>
      </c>
      <c r="BJ380" s="2">
        <v>0.29128412999999997</v>
      </c>
      <c r="BK380" s="2">
        <v>0.39184975799999999</v>
      </c>
      <c r="BL380" s="2">
        <v>0.25986797699999897</v>
      </c>
      <c r="BM380" s="2">
        <v>0.25986797699999897</v>
      </c>
      <c r="BN380" s="2">
        <v>0.29128412999999997</v>
      </c>
      <c r="BO380" s="2">
        <v>0.39184975799999999</v>
      </c>
      <c r="BP380" s="2">
        <v>0.145164612</v>
      </c>
      <c r="BQ380" s="2">
        <v>0.145164612</v>
      </c>
      <c r="BR380" s="2">
        <v>0.152841594</v>
      </c>
      <c r="BS380" s="2">
        <v>0.14127632900000001</v>
      </c>
      <c r="BT380" s="2">
        <v>1</v>
      </c>
      <c r="BU380" s="2">
        <v>1</v>
      </c>
      <c r="BV380" s="2">
        <v>1</v>
      </c>
      <c r="BW380" s="2">
        <v>1</v>
      </c>
      <c r="BX380" s="2">
        <v>15.029572084971001</v>
      </c>
      <c r="BY380" s="2">
        <v>15.029572084971001</v>
      </c>
      <c r="BZ380" s="2">
        <v>15.029572084971001</v>
      </c>
      <c r="CA380" s="2">
        <v>15.029572084971001</v>
      </c>
      <c r="CB380" s="2">
        <v>2247317.58511703</v>
      </c>
      <c r="CC380" s="2">
        <v>299497.60115547699</v>
      </c>
      <c r="CD380" s="2">
        <v>4249659.8919254001</v>
      </c>
      <c r="CE380" s="2">
        <v>13056079.5729095</v>
      </c>
      <c r="CG380" s="2">
        <f t="shared" si="43"/>
        <v>2992600.408150814</v>
      </c>
      <c r="CH380" s="2">
        <f t="shared" si="44"/>
        <v>19852554.651107408</v>
      </c>
      <c r="CI380" s="2">
        <f t="shared" si="45"/>
        <v>1325518.7689144425</v>
      </c>
      <c r="CJ380" s="2">
        <f t="shared" si="46"/>
        <v>187.56193390046874</v>
      </c>
      <c r="CK380" s="2">
        <f t="shared" si="47"/>
        <v>24.996325674316999</v>
      </c>
      <c r="CL380" s="2">
        <f t="shared" si="48"/>
        <v>184.54748522261528</v>
      </c>
      <c r="CM380" s="2">
        <f t="shared" si="49"/>
        <v>135.73069719343604</v>
      </c>
      <c r="CN380" s="2">
        <f t="shared" si="50"/>
        <v>1305521.708374989</v>
      </c>
    </row>
    <row r="381" spans="1:92" x14ac:dyDescent="0.45">
      <c r="A381" s="2">
        <v>911</v>
      </c>
      <c r="B381" s="2" t="s">
        <v>151</v>
      </c>
      <c r="C381" s="2">
        <v>1</v>
      </c>
      <c r="D381" s="2">
        <v>2051</v>
      </c>
      <c r="E381" s="2">
        <v>2049</v>
      </c>
      <c r="F381" s="2">
        <v>0.15954964174210601</v>
      </c>
      <c r="G381" s="2">
        <v>2.1263256334120802E-2</v>
      </c>
      <c r="H381" s="2">
        <v>0.23364599996774399</v>
      </c>
      <c r="I381" s="2">
        <v>0.58554110195602804</v>
      </c>
      <c r="J381" s="2">
        <v>158.173902780546</v>
      </c>
      <c r="K381" s="2">
        <v>158.173902780546</v>
      </c>
      <c r="L381" s="2">
        <v>122.49263121077399</v>
      </c>
      <c r="M381" s="2">
        <v>99.9193794250167</v>
      </c>
      <c r="N381" s="2">
        <v>150574.605361839</v>
      </c>
      <c r="O381" s="2">
        <v>20067.148984220599</v>
      </c>
      <c r="P381" s="2">
        <v>284733.86115184601</v>
      </c>
      <c r="Q381" s="2">
        <v>874779.079817686</v>
      </c>
      <c r="R381" s="2">
        <v>1828.66691078025</v>
      </c>
      <c r="S381" s="2">
        <v>149276254.89889899</v>
      </c>
      <c r="T381" s="2">
        <v>81631.189375656206</v>
      </c>
      <c r="U381" s="2">
        <v>31.405999999999999</v>
      </c>
      <c r="V381" s="2">
        <v>33605.713252556801</v>
      </c>
      <c r="W381" s="2">
        <v>3.8464717978049101E-4</v>
      </c>
      <c r="X381" s="2">
        <v>13.017576374601701</v>
      </c>
      <c r="Y381" s="2">
        <v>13.017576374601701</v>
      </c>
      <c r="Z381" s="2">
        <v>4.6961739124123296</v>
      </c>
      <c r="AA381" s="2">
        <v>3.0966210699783798</v>
      </c>
      <c r="AB381" s="2">
        <v>15.0085688693171</v>
      </c>
      <c r="AC381" s="2">
        <v>15.0085688693171</v>
      </c>
      <c r="AD381" s="2">
        <v>15.0085688693171</v>
      </c>
      <c r="AE381" s="2">
        <v>15.0085688693171</v>
      </c>
      <c r="AF381" s="2">
        <v>2252028.9617659999</v>
      </c>
      <c r="AG381" s="2">
        <v>300127.260290295</v>
      </c>
      <c r="AH381" s="2">
        <v>4258557.7239952404</v>
      </c>
      <c r="AI381" s="2">
        <v>13083425.7847734</v>
      </c>
      <c r="AJ381" s="2">
        <v>130.14775753662701</v>
      </c>
      <c r="AK381" s="2">
        <v>130.14775753662701</v>
      </c>
      <c r="AL381" s="2">
        <v>102.787888429045</v>
      </c>
      <c r="AM381" s="2">
        <v>81.814189485721201</v>
      </c>
      <c r="AN381" s="2">
        <v>143.165333911228</v>
      </c>
      <c r="AO381" s="2">
        <v>143.165333911228</v>
      </c>
      <c r="AP381" s="2">
        <v>107.484062341457</v>
      </c>
      <c r="AQ381" s="2">
        <v>84.910810555699499</v>
      </c>
      <c r="AR381" s="2">
        <v>23816972.989722699</v>
      </c>
      <c r="AS381" s="2">
        <v>3174099.2725128499</v>
      </c>
      <c r="AT381" s="2">
        <v>34877799.847293101</v>
      </c>
      <c r="AU381" s="2">
        <v>87407382.789370403</v>
      </c>
      <c r="AV381" s="2">
        <v>1.10052191880628</v>
      </c>
      <c r="AW381" s="2">
        <v>1.10052191880628</v>
      </c>
      <c r="AX381" s="2">
        <v>1.0461633204704099</v>
      </c>
      <c r="AY381" s="2">
        <v>1.03832129096512</v>
      </c>
      <c r="AZ381" s="2">
        <v>1.10052191880628</v>
      </c>
      <c r="BA381" s="2">
        <v>1.10052191880628</v>
      </c>
      <c r="BB381" s="2">
        <v>1.0461633204704099</v>
      </c>
      <c r="BC381" s="2">
        <v>1.03832129096512</v>
      </c>
      <c r="BD381" s="2">
        <v>1.0569736792257201</v>
      </c>
      <c r="BE381" s="2">
        <v>1.0569736792257201</v>
      </c>
      <c r="BF381" s="2">
        <v>1.0634201985081799</v>
      </c>
      <c r="BG381" s="2">
        <v>1.0309850324454799</v>
      </c>
      <c r="BH381" s="2">
        <v>0.25986797699999897</v>
      </c>
      <c r="BI381" s="2">
        <v>0.25986797699999897</v>
      </c>
      <c r="BJ381" s="2">
        <v>0.29128412999999997</v>
      </c>
      <c r="BK381" s="2">
        <v>0.39184975799999999</v>
      </c>
      <c r="BL381" s="2">
        <v>0.25986797699999897</v>
      </c>
      <c r="BM381" s="2">
        <v>0.25986797699999897</v>
      </c>
      <c r="BN381" s="2">
        <v>0.29128412999999997</v>
      </c>
      <c r="BO381" s="2">
        <v>0.39184975799999999</v>
      </c>
      <c r="BP381" s="2">
        <v>0.145164612</v>
      </c>
      <c r="BQ381" s="2">
        <v>0.145164612</v>
      </c>
      <c r="BR381" s="2">
        <v>0.152841594</v>
      </c>
      <c r="BS381" s="2">
        <v>0.14127632900000001</v>
      </c>
      <c r="BT381" s="2">
        <v>1</v>
      </c>
      <c r="BU381" s="2">
        <v>1</v>
      </c>
      <c r="BV381" s="2">
        <v>1</v>
      </c>
      <c r="BW381" s="2">
        <v>1</v>
      </c>
      <c r="BX381" s="2">
        <v>15.0085688693171</v>
      </c>
      <c r="BY381" s="2">
        <v>15.0085688693171</v>
      </c>
      <c r="BZ381" s="2">
        <v>15.0085688693171</v>
      </c>
      <c r="CA381" s="2">
        <v>15.0085688693171</v>
      </c>
      <c r="CB381" s="2">
        <v>2252028.9617659999</v>
      </c>
      <c r="CC381" s="2">
        <v>300127.260290295</v>
      </c>
      <c r="CD381" s="2">
        <v>4258557.7239952404</v>
      </c>
      <c r="CE381" s="2">
        <v>13083425.7847734</v>
      </c>
      <c r="CG381" s="2">
        <f t="shared" si="43"/>
        <v>3031811.5369285252</v>
      </c>
      <c r="CH381" s="2">
        <f t="shared" si="44"/>
        <v>19894139.730824936</v>
      </c>
      <c r="CI381" s="2">
        <f t="shared" si="45"/>
        <v>1330154.6953155915</v>
      </c>
      <c r="CJ381" s="2">
        <f t="shared" si="46"/>
        <v>188.21825670229876</v>
      </c>
      <c r="CK381" s="2">
        <f t="shared" si="47"/>
        <v>25.08393623027575</v>
      </c>
      <c r="CL381" s="2">
        <f t="shared" si="48"/>
        <v>185.19275522071285</v>
      </c>
      <c r="CM381" s="2">
        <f t="shared" si="49"/>
        <v>136.20538416779851</v>
      </c>
      <c r="CN381" s="2">
        <f t="shared" si="50"/>
        <v>1310087.5463313709</v>
      </c>
    </row>
    <row r="382" spans="1:92" x14ac:dyDescent="0.45">
      <c r="A382" s="2">
        <v>0</v>
      </c>
      <c r="B382" s="2" t="s">
        <v>152</v>
      </c>
      <c r="C382" s="2">
        <v>1</v>
      </c>
      <c r="D382" s="2">
        <v>2010</v>
      </c>
      <c r="E382" s="2">
        <v>2008</v>
      </c>
      <c r="F382" s="2">
        <v>0.23288521300000001</v>
      </c>
      <c r="G382" s="2">
        <v>1.3210288999999899E-2</v>
      </c>
      <c r="H382" s="2">
        <v>0.229989203999999</v>
      </c>
      <c r="I382" s="2">
        <v>0.52391529400000003</v>
      </c>
      <c r="J382" s="2">
        <v>329.38826820000003</v>
      </c>
      <c r="K382" s="2">
        <v>228.19329289999999</v>
      </c>
      <c r="L382" s="2">
        <v>167.37180859999901</v>
      </c>
      <c r="M382" s="2">
        <v>113.7829325</v>
      </c>
      <c r="N382" s="2">
        <v>144083.02900000001</v>
      </c>
      <c r="O382" s="2">
        <v>11797.459500000001</v>
      </c>
      <c r="P382" s="2">
        <v>280029.75599999999</v>
      </c>
      <c r="Q382" s="2">
        <v>938345.97549999994</v>
      </c>
      <c r="R382" s="2">
        <v>2480.2011050000001</v>
      </c>
      <c r="S382" s="2">
        <v>203788204</v>
      </c>
      <c r="T382" s="2">
        <v>82166</v>
      </c>
      <c r="U382" s="2">
        <v>32.021999999999998</v>
      </c>
      <c r="V382" s="2">
        <v>26930.313889999899</v>
      </c>
      <c r="W382" s="2">
        <v>3.8972300000000002E-4</v>
      </c>
      <c r="X382" s="2">
        <v>-9.7728232419999994</v>
      </c>
      <c r="Y382" s="2">
        <v>-9.7728232419999994</v>
      </c>
      <c r="Z382" s="2">
        <v>-6.8457569950000003</v>
      </c>
      <c r="AA382" s="2">
        <v>-14.540561459999999</v>
      </c>
      <c r="AB382" s="2">
        <v>101.1949753</v>
      </c>
      <c r="AC382" s="2">
        <v>0</v>
      </c>
      <c r="AD382" s="2">
        <v>0</v>
      </c>
      <c r="AE382" s="2">
        <v>0</v>
      </c>
      <c r="AF382" s="2">
        <v>14580478.560000001</v>
      </c>
      <c r="AG382" s="2">
        <v>0</v>
      </c>
      <c r="AH382" s="2">
        <v>0</v>
      </c>
      <c r="AI382" s="2">
        <v>0</v>
      </c>
      <c r="AJ382" s="2">
        <v>237.96611609999999</v>
      </c>
      <c r="AK382" s="2">
        <v>237.96611609999999</v>
      </c>
      <c r="AL382" s="2">
        <v>174.2175656</v>
      </c>
      <c r="AM382" s="2">
        <v>128.32349389999999</v>
      </c>
      <c r="AN382" s="2">
        <v>228.19329289999999</v>
      </c>
      <c r="AO382" s="2">
        <v>228.19329289999999</v>
      </c>
      <c r="AP382" s="2">
        <v>167.37180859999901</v>
      </c>
      <c r="AQ382" s="2">
        <v>113.7829325</v>
      </c>
      <c r="AR382" s="2">
        <v>47459259.390000001</v>
      </c>
      <c r="AS382" s="2">
        <v>2692101.1310000001</v>
      </c>
      <c r="AT382" s="2">
        <v>46869086.729999997</v>
      </c>
      <c r="AU382" s="2">
        <v>106767756.7</v>
      </c>
      <c r="AV382" s="2">
        <v>1.180479297</v>
      </c>
      <c r="AW382" s="2">
        <v>1.180479297</v>
      </c>
      <c r="AX382" s="2">
        <v>1.1755440259999901</v>
      </c>
      <c r="AY382" s="2">
        <v>1.1260510180000001</v>
      </c>
      <c r="AZ382" s="2">
        <v>1.180479297</v>
      </c>
      <c r="BA382" s="2">
        <v>1.180479297</v>
      </c>
      <c r="BB382" s="2">
        <v>1.1755440259999901</v>
      </c>
      <c r="BC382" s="2">
        <v>1.1260510180000001</v>
      </c>
      <c r="BD382" s="2">
        <v>1.0672742420000001</v>
      </c>
      <c r="BE382" s="2">
        <v>1.0672742420000001</v>
      </c>
      <c r="BF382" s="2">
        <v>1.0816209379999999</v>
      </c>
      <c r="BG382" s="2">
        <v>1.0715523849999999</v>
      </c>
      <c r="BH382" s="2">
        <v>0.180835828</v>
      </c>
      <c r="BI382" s="2">
        <v>0.180835828</v>
      </c>
      <c r="BJ382" s="2">
        <v>0.20535931899999901</v>
      </c>
      <c r="BK382" s="2">
        <v>0.23708504999999999</v>
      </c>
      <c r="BL382" s="2">
        <v>0.180835828</v>
      </c>
      <c r="BM382" s="2">
        <v>0.180835828</v>
      </c>
      <c r="BN382" s="2">
        <v>0.20535931899999901</v>
      </c>
      <c r="BO382" s="2">
        <v>0.23708504999999999</v>
      </c>
      <c r="BP382" s="2">
        <v>0.15867292099999999</v>
      </c>
      <c r="BQ382" s="2">
        <v>0.15867292099999999</v>
      </c>
      <c r="BR382" s="2">
        <v>0.18056576799999999</v>
      </c>
      <c r="BS382" s="2">
        <v>0.21254435599999999</v>
      </c>
      <c r="BT382" s="2">
        <v>1</v>
      </c>
      <c r="BU382" s="2">
        <v>1</v>
      </c>
      <c r="BV382" s="2">
        <v>1</v>
      </c>
      <c r="BW382" s="2">
        <v>1</v>
      </c>
      <c r="BX382" s="2">
        <v>102.0409693</v>
      </c>
      <c r="BY382" s="2">
        <v>0</v>
      </c>
      <c r="BZ382" s="2">
        <v>0</v>
      </c>
      <c r="CA382" s="2">
        <v>0</v>
      </c>
      <c r="CB382" s="2">
        <v>14702371.939999999</v>
      </c>
      <c r="CC382" s="2">
        <v>0</v>
      </c>
      <c r="CD382" s="2">
        <v>0</v>
      </c>
      <c r="CE382" s="2">
        <v>0</v>
      </c>
      <c r="CG382" s="2">
        <f t="shared" si="43"/>
        <v>14965107.435997784</v>
      </c>
      <c r="CH382" s="2">
        <f t="shared" si="44"/>
        <v>14702371.939999999</v>
      </c>
      <c r="CI382" s="2">
        <f t="shared" si="45"/>
        <v>1374256.22</v>
      </c>
      <c r="CJ382" s="2">
        <f t="shared" si="46"/>
        <v>180.10378625000001</v>
      </c>
      <c r="CK382" s="2">
        <f t="shared" si="47"/>
        <v>14.746824375000001</v>
      </c>
      <c r="CL382" s="2">
        <f t="shared" si="48"/>
        <v>182.13317463414634</v>
      </c>
      <c r="CM382" s="2">
        <f t="shared" si="49"/>
        <v>146.10291560918645</v>
      </c>
      <c r="CN382" s="2">
        <f t="shared" si="50"/>
        <v>1362458.7604999999</v>
      </c>
    </row>
    <row r="383" spans="1:92" x14ac:dyDescent="0.45">
      <c r="A383" s="2">
        <v>1</v>
      </c>
      <c r="B383" s="2" t="s">
        <v>152</v>
      </c>
      <c r="C383" s="2">
        <v>1</v>
      </c>
      <c r="D383" s="2">
        <v>2011</v>
      </c>
      <c r="E383" s="2">
        <v>2009</v>
      </c>
      <c r="F383" s="2">
        <v>0.34133180399999902</v>
      </c>
      <c r="G383" s="2">
        <v>2.5099960000000001E-2</v>
      </c>
      <c r="H383" s="2">
        <v>0.21692672499999999</v>
      </c>
      <c r="I383" s="2">
        <v>0.41664151100000002</v>
      </c>
      <c r="J383" s="2">
        <v>241.81462169999901</v>
      </c>
      <c r="K383" s="2">
        <v>143.72136130000001</v>
      </c>
      <c r="L383" s="2">
        <v>78.211629070000001</v>
      </c>
      <c r="M383" s="2">
        <v>45.228651139999997</v>
      </c>
      <c r="N383" s="2">
        <v>140366.91199999899</v>
      </c>
      <c r="O383" s="2">
        <v>17366.898000000001</v>
      </c>
      <c r="P383" s="2">
        <v>275811.43900000001</v>
      </c>
      <c r="Q383" s="2">
        <v>916050.56799999997</v>
      </c>
      <c r="R383" s="2">
        <v>1196.3974049999999</v>
      </c>
      <c r="S383" s="2">
        <v>99442159.469999999</v>
      </c>
      <c r="T383" s="2">
        <v>83118</v>
      </c>
      <c r="U383" s="2">
        <v>31.074000000000002</v>
      </c>
      <c r="V383" s="2">
        <v>25598.71776</v>
      </c>
      <c r="W383" s="2">
        <v>3.7385400000000002E-4</v>
      </c>
      <c r="X383" s="2">
        <v>46.605744299999998</v>
      </c>
      <c r="Y383" s="2">
        <v>46.605744299999998</v>
      </c>
      <c r="Z383" s="2">
        <v>17.569433759999999</v>
      </c>
      <c r="AA383" s="2">
        <v>8.3892717619999999</v>
      </c>
      <c r="AB383" s="2">
        <v>98.09326034</v>
      </c>
      <c r="AC383" s="2">
        <v>0</v>
      </c>
      <c r="AD383" s="2">
        <v>0</v>
      </c>
      <c r="AE383" s="2">
        <v>0</v>
      </c>
      <c r="AF383" s="2">
        <v>13769048.039999999</v>
      </c>
      <c r="AG383" s="2">
        <v>0</v>
      </c>
      <c r="AH383" s="2">
        <v>0</v>
      </c>
      <c r="AI383" s="2">
        <v>0</v>
      </c>
      <c r="AJ383" s="2">
        <v>97.115617049999997</v>
      </c>
      <c r="AK383" s="2">
        <v>97.115617049999997</v>
      </c>
      <c r="AL383" s="2">
        <v>60.642195309999998</v>
      </c>
      <c r="AM383" s="2">
        <v>36.839379379999997</v>
      </c>
      <c r="AN383" s="2">
        <v>143.72136130000001</v>
      </c>
      <c r="AO383" s="2">
        <v>143.72136130000001</v>
      </c>
      <c r="AP383" s="2">
        <v>78.211629070000001</v>
      </c>
      <c r="AQ383" s="2">
        <v>45.228651139999997</v>
      </c>
      <c r="AR383" s="2">
        <v>33942771.719999999</v>
      </c>
      <c r="AS383" s="2">
        <v>2495994.2230000002</v>
      </c>
      <c r="AT383" s="2">
        <v>21571661.960000001</v>
      </c>
      <c r="AU383" s="2">
        <v>41431731.57</v>
      </c>
      <c r="AV383" s="2">
        <v>1.180479297</v>
      </c>
      <c r="AW383" s="2">
        <v>1.180479297</v>
      </c>
      <c r="AX383" s="2">
        <v>1.1755440259999901</v>
      </c>
      <c r="AY383" s="2">
        <v>1.1260510180000001</v>
      </c>
      <c r="AZ383" s="2">
        <v>1.180479297</v>
      </c>
      <c r="BA383" s="2">
        <v>1.180479297</v>
      </c>
      <c r="BB383" s="2">
        <v>1.1755440259999901</v>
      </c>
      <c r="BC383" s="2">
        <v>1.1260510180000001</v>
      </c>
      <c r="BD383" s="2">
        <v>1.0672742420000001</v>
      </c>
      <c r="BE383" s="2">
        <v>1.0672742420000001</v>
      </c>
      <c r="BF383" s="2">
        <v>1.0816209379999999</v>
      </c>
      <c r="BG383" s="2">
        <v>1.0715523849999999</v>
      </c>
      <c r="BH383" s="2">
        <v>0.180835828</v>
      </c>
      <c r="BI383" s="2">
        <v>0.180835828</v>
      </c>
      <c r="BJ383" s="2">
        <v>0.20535931899999901</v>
      </c>
      <c r="BK383" s="2">
        <v>0.23708504999999999</v>
      </c>
      <c r="BL383" s="2">
        <v>0.180835828</v>
      </c>
      <c r="BM383" s="2">
        <v>0.180835828</v>
      </c>
      <c r="BN383" s="2">
        <v>0.20535931899999901</v>
      </c>
      <c r="BO383" s="2">
        <v>0.23708504999999999</v>
      </c>
      <c r="BP383" s="2">
        <v>0.15867292099999999</v>
      </c>
      <c r="BQ383" s="2">
        <v>0.15867292099999999</v>
      </c>
      <c r="BR383" s="2">
        <v>0.18056576799999999</v>
      </c>
      <c r="BS383" s="2">
        <v>0.21254435599999999</v>
      </c>
      <c r="BT383" s="2">
        <v>1</v>
      </c>
      <c r="BU383" s="2">
        <v>1</v>
      </c>
      <c r="BV383" s="2">
        <v>1</v>
      </c>
      <c r="BW383" s="2">
        <v>1</v>
      </c>
      <c r="BX383" s="2">
        <v>103.0185638</v>
      </c>
      <c r="BY383" s="2">
        <v>0</v>
      </c>
      <c r="BZ383" s="2">
        <v>0</v>
      </c>
      <c r="CA383" s="2">
        <v>0</v>
      </c>
      <c r="CB383" s="2">
        <v>14460397.68</v>
      </c>
      <c r="CC383" s="2">
        <v>0</v>
      </c>
      <c r="CD383" s="2">
        <v>0</v>
      </c>
      <c r="CE383" s="2">
        <v>0</v>
      </c>
      <c r="CG383" s="2">
        <f t="shared" si="43"/>
        <v>4825093.8064795844</v>
      </c>
      <c r="CH383" s="2">
        <f t="shared" si="44"/>
        <v>14460397.68</v>
      </c>
      <c r="CI383" s="2">
        <f t="shared" si="45"/>
        <v>1349595.8169999989</v>
      </c>
      <c r="CJ383" s="2">
        <f t="shared" si="46"/>
        <v>175.45863999999875</v>
      </c>
      <c r="CK383" s="2">
        <f t="shared" si="47"/>
        <v>21.708622500000001</v>
      </c>
      <c r="CL383" s="2">
        <f t="shared" si="48"/>
        <v>179.38955382113821</v>
      </c>
      <c r="CM383" s="2">
        <f t="shared" si="49"/>
        <v>142.6314625145971</v>
      </c>
      <c r="CN383" s="2">
        <f t="shared" si="50"/>
        <v>1332228.9189999988</v>
      </c>
    </row>
    <row r="384" spans="1:92" x14ac:dyDescent="0.45">
      <c r="A384" s="2">
        <v>2</v>
      </c>
      <c r="B384" s="2" t="s">
        <v>152</v>
      </c>
      <c r="C384" s="2">
        <v>1</v>
      </c>
      <c r="D384" s="2">
        <v>2012</v>
      </c>
      <c r="E384" s="2">
        <v>2010</v>
      </c>
      <c r="F384" s="2">
        <v>0.24585511899999901</v>
      </c>
      <c r="G384" s="2">
        <v>2.1770827999999999E-2</v>
      </c>
      <c r="H384" s="2">
        <v>0.20811812699999899</v>
      </c>
      <c r="I384" s="2">
        <v>0.52425592499999996</v>
      </c>
      <c r="J384" s="2">
        <v>223.57655170000001</v>
      </c>
      <c r="K384" s="2">
        <v>119.2848561</v>
      </c>
      <c r="L384" s="2">
        <v>92.783137190000005</v>
      </c>
      <c r="M384" s="2">
        <v>70.61025171</v>
      </c>
      <c r="N384" s="2">
        <v>134911.622</v>
      </c>
      <c r="O384" s="2">
        <v>22391.645</v>
      </c>
      <c r="P384" s="2">
        <v>275192.89500000002</v>
      </c>
      <c r="Q384" s="2">
        <v>910902.61599999899</v>
      </c>
      <c r="R384" s="2">
        <v>1465.7170799999999</v>
      </c>
      <c r="S384" s="2">
        <v>122686382.5</v>
      </c>
      <c r="T384" s="2">
        <v>83704</v>
      </c>
      <c r="U384" s="2">
        <v>30.134</v>
      </c>
      <c r="V384" s="2">
        <v>24571.053230000001</v>
      </c>
      <c r="W384" s="2">
        <v>3.6000699999999899E-4</v>
      </c>
      <c r="X384" s="2">
        <v>28.595835690000001</v>
      </c>
      <c r="Y384" s="2">
        <v>28.595835690000001</v>
      </c>
      <c r="Z384" s="2">
        <v>16.87969618</v>
      </c>
      <c r="AA384" s="2">
        <v>6.8969297729999903</v>
      </c>
      <c r="AB384" s="2">
        <v>104.29169549999899</v>
      </c>
      <c r="AC384" s="2">
        <v>0</v>
      </c>
      <c r="AD384" s="2">
        <v>0</v>
      </c>
      <c r="AE384" s="2">
        <v>0</v>
      </c>
      <c r="AF384" s="2">
        <v>14070161.810000001</v>
      </c>
      <c r="AG384" s="2">
        <v>0</v>
      </c>
      <c r="AH384" s="2">
        <v>0</v>
      </c>
      <c r="AI384" s="2">
        <v>0</v>
      </c>
      <c r="AJ384" s="2">
        <v>90.689020429999999</v>
      </c>
      <c r="AK384" s="2">
        <v>90.689020429999999</v>
      </c>
      <c r="AL384" s="2">
        <v>75.903441009999995</v>
      </c>
      <c r="AM384" s="2">
        <v>63.71332194</v>
      </c>
      <c r="AN384" s="2">
        <v>119.2848561</v>
      </c>
      <c r="AO384" s="2">
        <v>119.2848561</v>
      </c>
      <c r="AP384" s="2">
        <v>92.783137190000005</v>
      </c>
      <c r="AQ384" s="2">
        <v>70.61025171</v>
      </c>
      <c r="AR384" s="2">
        <v>30163075.23</v>
      </c>
      <c r="AS384" s="2">
        <v>2670984.1519999998</v>
      </c>
      <c r="AT384" s="2">
        <v>25533260.129999999</v>
      </c>
      <c r="AU384" s="2">
        <v>64319063</v>
      </c>
      <c r="AV384" s="2">
        <v>1.180479297</v>
      </c>
      <c r="AW384" s="2">
        <v>1.180479297</v>
      </c>
      <c r="AX384" s="2">
        <v>1.1755440259999901</v>
      </c>
      <c r="AY384" s="2">
        <v>1.1260510180000001</v>
      </c>
      <c r="AZ384" s="2">
        <v>1.180479297</v>
      </c>
      <c r="BA384" s="2">
        <v>1.180479297</v>
      </c>
      <c r="BB384" s="2">
        <v>1.1755440259999901</v>
      </c>
      <c r="BC384" s="2">
        <v>1.1260510180000001</v>
      </c>
      <c r="BD384" s="2">
        <v>1.0672742420000001</v>
      </c>
      <c r="BE384" s="2">
        <v>1.0672742420000001</v>
      </c>
      <c r="BF384" s="2">
        <v>1.0816209379999999</v>
      </c>
      <c r="BG384" s="2">
        <v>1.0715523849999999</v>
      </c>
      <c r="BH384" s="2">
        <v>0.180835828</v>
      </c>
      <c r="BI384" s="2">
        <v>0.180835828</v>
      </c>
      <c r="BJ384" s="2">
        <v>0.20535931899999901</v>
      </c>
      <c r="BK384" s="2">
        <v>0.23708504999999999</v>
      </c>
      <c r="BL384" s="2">
        <v>0.180835828</v>
      </c>
      <c r="BM384" s="2">
        <v>0.180835828</v>
      </c>
      <c r="BN384" s="2">
        <v>0.20535931899999901</v>
      </c>
      <c r="BO384" s="2">
        <v>0.23708504999999999</v>
      </c>
      <c r="BP384" s="2">
        <v>0.15867292099999999</v>
      </c>
      <c r="BQ384" s="2">
        <v>0.15867292099999999</v>
      </c>
      <c r="BR384" s="2">
        <v>0.18056576799999999</v>
      </c>
      <c r="BS384" s="2">
        <v>0.21254435599999999</v>
      </c>
      <c r="BT384" s="2">
        <v>1</v>
      </c>
      <c r="BU384" s="2">
        <v>1</v>
      </c>
      <c r="BV384" s="2">
        <v>1</v>
      </c>
      <c r="BW384" s="2">
        <v>1</v>
      </c>
      <c r="BX384" s="2">
        <v>103.8912108</v>
      </c>
      <c r="BY384" s="2">
        <v>0</v>
      </c>
      <c r="BZ384" s="2">
        <v>0</v>
      </c>
      <c r="CA384" s="2">
        <v>0</v>
      </c>
      <c r="CB384" s="2">
        <v>14016131.77</v>
      </c>
      <c r="CC384" s="2">
        <v>0</v>
      </c>
      <c r="CD384" s="2">
        <v>0</v>
      </c>
      <c r="CE384" s="2">
        <v>0</v>
      </c>
      <c r="CG384" s="2">
        <f t="shared" si="43"/>
        <v>6595260.1077889595</v>
      </c>
      <c r="CH384" s="2">
        <f t="shared" si="44"/>
        <v>14016131.77</v>
      </c>
      <c r="CI384" s="2">
        <f t="shared" si="45"/>
        <v>1343398.777999999</v>
      </c>
      <c r="CJ384" s="2">
        <f t="shared" si="46"/>
        <v>168.63952750000001</v>
      </c>
      <c r="CK384" s="2">
        <f t="shared" si="47"/>
        <v>27.98955625</v>
      </c>
      <c r="CL384" s="2">
        <f t="shared" si="48"/>
        <v>178.98724878048782</v>
      </c>
      <c r="CM384" s="2">
        <f t="shared" si="49"/>
        <v>141.82991296224196</v>
      </c>
      <c r="CN384" s="2">
        <f t="shared" si="50"/>
        <v>1321007.132999999</v>
      </c>
    </row>
    <row r="385" spans="1:92" x14ac:dyDescent="0.45">
      <c r="A385" s="2">
        <v>3</v>
      </c>
      <c r="B385" s="2" t="s">
        <v>152</v>
      </c>
      <c r="C385" s="2">
        <v>1</v>
      </c>
      <c r="D385" s="2">
        <v>2013</v>
      </c>
      <c r="E385" s="2">
        <v>2011</v>
      </c>
      <c r="F385" s="2">
        <v>0.24393524999999999</v>
      </c>
      <c r="G385" s="2">
        <v>2.1037586E-2</v>
      </c>
      <c r="H385" s="2">
        <v>0.237371832</v>
      </c>
      <c r="I385" s="2">
        <v>0.49765533200000001</v>
      </c>
      <c r="J385" s="2">
        <v>200.1927694</v>
      </c>
      <c r="K385" s="2">
        <v>104.3277375</v>
      </c>
      <c r="L385" s="2">
        <v>95.583681179999999</v>
      </c>
      <c r="M385" s="2">
        <v>60.782573999999997</v>
      </c>
      <c r="N385" s="2">
        <v>137812.31200000001</v>
      </c>
      <c r="O385" s="2">
        <v>22806.464</v>
      </c>
      <c r="P385" s="2">
        <v>280871.24099999998</v>
      </c>
      <c r="Q385" s="2">
        <v>926000.91899999999</v>
      </c>
      <c r="R385" s="2">
        <v>1339.6640970000001</v>
      </c>
      <c r="S385" s="2">
        <v>113099801.7</v>
      </c>
      <c r="T385" s="2">
        <v>84424</v>
      </c>
      <c r="U385" s="2">
        <v>38.659999999999997</v>
      </c>
      <c r="V385" s="2">
        <v>23145.8909199999</v>
      </c>
      <c r="W385" s="2">
        <v>4.5792699999999898E-4</v>
      </c>
      <c r="X385" s="2">
        <v>18.155217400000002</v>
      </c>
      <c r="Y385" s="2">
        <v>18.155217400000002</v>
      </c>
      <c r="Z385" s="2">
        <v>23.502770210000001</v>
      </c>
      <c r="AA385" s="2">
        <v>12.0743081999999</v>
      </c>
      <c r="AB385" s="2">
        <v>95.865031849999994</v>
      </c>
      <c r="AC385" s="2">
        <v>0</v>
      </c>
      <c r="AD385" s="2">
        <v>0</v>
      </c>
      <c r="AE385" s="2">
        <v>0</v>
      </c>
      <c r="AF385" s="2">
        <v>13211381.68</v>
      </c>
      <c r="AG385" s="2">
        <v>0</v>
      </c>
      <c r="AH385" s="2">
        <v>0</v>
      </c>
      <c r="AI385" s="2">
        <v>0</v>
      </c>
      <c r="AJ385" s="2">
        <v>86.1725200999999</v>
      </c>
      <c r="AK385" s="2">
        <v>86.1725200999999</v>
      </c>
      <c r="AL385" s="2">
        <v>72.080910970000005</v>
      </c>
      <c r="AM385" s="2">
        <v>48.7082658</v>
      </c>
      <c r="AN385" s="2">
        <v>104.3277375</v>
      </c>
      <c r="AO385" s="2">
        <v>104.3277375</v>
      </c>
      <c r="AP385" s="2">
        <v>95.583681179999999</v>
      </c>
      <c r="AQ385" s="2">
        <v>60.782573999999997</v>
      </c>
      <c r="AR385" s="2">
        <v>27589028.390000001</v>
      </c>
      <c r="AS385" s="2">
        <v>2379346.79</v>
      </c>
      <c r="AT385" s="2">
        <v>26846707.149999999</v>
      </c>
      <c r="AU385" s="2">
        <v>56284719.380000003</v>
      </c>
      <c r="AV385" s="2">
        <v>1.180479297</v>
      </c>
      <c r="AW385" s="2">
        <v>1.180479297</v>
      </c>
      <c r="AX385" s="2">
        <v>1.1755440259999901</v>
      </c>
      <c r="AY385" s="2">
        <v>1.1260510180000001</v>
      </c>
      <c r="AZ385" s="2">
        <v>1.180479297</v>
      </c>
      <c r="BA385" s="2">
        <v>1.180479297</v>
      </c>
      <c r="BB385" s="2">
        <v>1.1755440259999901</v>
      </c>
      <c r="BC385" s="2">
        <v>1.1260510180000001</v>
      </c>
      <c r="BD385" s="2">
        <v>1.0672742420000001</v>
      </c>
      <c r="BE385" s="2">
        <v>1.0672742420000001</v>
      </c>
      <c r="BF385" s="2">
        <v>1.0816209379999999</v>
      </c>
      <c r="BG385" s="2">
        <v>1.0715523849999999</v>
      </c>
      <c r="BH385" s="2">
        <v>0.180835828</v>
      </c>
      <c r="BI385" s="2">
        <v>0.180835828</v>
      </c>
      <c r="BJ385" s="2">
        <v>0.20535931899999901</v>
      </c>
      <c r="BK385" s="2">
        <v>0.23708504999999999</v>
      </c>
      <c r="BL385" s="2">
        <v>0.180835828</v>
      </c>
      <c r="BM385" s="2">
        <v>0.180835828</v>
      </c>
      <c r="BN385" s="2">
        <v>0.20535931899999901</v>
      </c>
      <c r="BO385" s="2">
        <v>0.23708504999999999</v>
      </c>
      <c r="BP385" s="2">
        <v>0.15867292099999999</v>
      </c>
      <c r="BQ385" s="2">
        <v>0.15867292099999999</v>
      </c>
      <c r="BR385" s="2">
        <v>0.18056576799999999</v>
      </c>
      <c r="BS385" s="2">
        <v>0.21254435599999999</v>
      </c>
      <c r="BT385" s="2">
        <v>1</v>
      </c>
      <c r="BU385" s="2">
        <v>1</v>
      </c>
      <c r="BV385" s="2">
        <v>1</v>
      </c>
      <c r="BW385" s="2">
        <v>1</v>
      </c>
      <c r="BX385" s="2">
        <v>103.6997411</v>
      </c>
      <c r="BY385" s="2">
        <v>0</v>
      </c>
      <c r="BZ385" s="2">
        <v>0</v>
      </c>
      <c r="CA385" s="2">
        <v>0</v>
      </c>
      <c r="CB385" s="2">
        <v>14291101.08</v>
      </c>
      <c r="CC385" s="2">
        <v>0</v>
      </c>
      <c r="CD385" s="2">
        <v>0</v>
      </c>
      <c r="CE385" s="2">
        <v>0</v>
      </c>
      <c r="CG385" s="2">
        <f t="shared" si="43"/>
        <v>5691333.5760414191</v>
      </c>
      <c r="CH385" s="2">
        <f t="shared" si="44"/>
        <v>14291101.08</v>
      </c>
      <c r="CI385" s="2">
        <f t="shared" si="45"/>
        <v>1367490.936</v>
      </c>
      <c r="CJ385" s="2">
        <f t="shared" si="46"/>
        <v>172.26539</v>
      </c>
      <c r="CK385" s="2">
        <f t="shared" si="47"/>
        <v>28.50808</v>
      </c>
      <c r="CL385" s="2">
        <f t="shared" si="48"/>
        <v>182.68048195121949</v>
      </c>
      <c r="CM385" s="2">
        <f t="shared" si="49"/>
        <v>144.18075811599843</v>
      </c>
      <c r="CN385" s="2">
        <f t="shared" si="50"/>
        <v>1344684.4720000001</v>
      </c>
    </row>
    <row r="386" spans="1:92" x14ac:dyDescent="0.45">
      <c r="A386" s="2">
        <v>4</v>
      </c>
      <c r="B386" s="2" t="s">
        <v>152</v>
      </c>
      <c r="C386" s="2">
        <v>1</v>
      </c>
      <c r="D386" s="2">
        <v>2014</v>
      </c>
      <c r="E386" s="2">
        <v>2012</v>
      </c>
      <c r="F386" s="2">
        <v>0.20433305600000001</v>
      </c>
      <c r="G386" s="2">
        <v>1.9306799999999999E-2</v>
      </c>
      <c r="H386" s="2">
        <v>0.219735915</v>
      </c>
      <c r="I386" s="2">
        <v>0.55662422899999997</v>
      </c>
      <c r="J386" s="2">
        <v>233.2245585</v>
      </c>
      <c r="K386" s="2">
        <v>135.00916119999999</v>
      </c>
      <c r="L386" s="2">
        <v>123.7429482</v>
      </c>
      <c r="M386" s="2">
        <v>93.787798379999998</v>
      </c>
      <c r="N386" s="2">
        <v>138898.772</v>
      </c>
      <c r="O386" s="2">
        <v>22671.544999999998</v>
      </c>
      <c r="P386" s="2">
        <v>281523.49400000001</v>
      </c>
      <c r="Q386" s="2">
        <v>940913.76500000001</v>
      </c>
      <c r="R386" s="2">
        <v>1869.9517430000001</v>
      </c>
      <c r="S386" s="2">
        <v>158538248.69999999</v>
      </c>
      <c r="T386" s="2">
        <v>84782</v>
      </c>
      <c r="U386" s="2">
        <v>38.351999999999997</v>
      </c>
      <c r="V386" s="2">
        <v>22867.699000000001</v>
      </c>
      <c r="W386" s="2">
        <v>4.5236000000000001E-4</v>
      </c>
      <c r="X386" s="2">
        <v>6.1873163050000004</v>
      </c>
      <c r="Y386" s="2">
        <v>6.1873163050000004</v>
      </c>
      <c r="Z386" s="2">
        <v>5.8685891729999904</v>
      </c>
      <c r="AA386" s="2">
        <v>0.65909843599999995</v>
      </c>
      <c r="AB386" s="2">
        <v>98.21539731</v>
      </c>
      <c r="AC386" s="2">
        <v>0</v>
      </c>
      <c r="AD386" s="2">
        <v>0</v>
      </c>
      <c r="AE386" s="2">
        <v>0</v>
      </c>
      <c r="AF386" s="2">
        <v>13641998.08</v>
      </c>
      <c r="AG386" s="2">
        <v>0</v>
      </c>
      <c r="AH386" s="2">
        <v>0</v>
      </c>
      <c r="AI386" s="2">
        <v>0</v>
      </c>
      <c r="AJ386" s="2">
        <v>128.8218449</v>
      </c>
      <c r="AK386" s="2">
        <v>128.8218449</v>
      </c>
      <c r="AL386" s="2">
        <v>117.874359</v>
      </c>
      <c r="AM386" s="2">
        <v>93.128699949999998</v>
      </c>
      <c r="AN386" s="2">
        <v>135.00916119999999</v>
      </c>
      <c r="AO386" s="2">
        <v>135.00916119999999</v>
      </c>
      <c r="AP386" s="2">
        <v>123.7429482</v>
      </c>
      <c r="AQ386" s="2">
        <v>93.787798379999998</v>
      </c>
      <c r="AR386" s="2">
        <v>32394604.780000001</v>
      </c>
      <c r="AS386" s="2">
        <v>3060866.27399999</v>
      </c>
      <c r="AT386" s="2">
        <v>34836547.130000003</v>
      </c>
      <c r="AU386" s="2">
        <v>88246230.489999995</v>
      </c>
      <c r="AV386" s="2">
        <v>1.180479297</v>
      </c>
      <c r="AW386" s="2">
        <v>1.180479297</v>
      </c>
      <c r="AX386" s="2">
        <v>1.1755440259999901</v>
      </c>
      <c r="AY386" s="2">
        <v>1.1260510180000001</v>
      </c>
      <c r="AZ386" s="2">
        <v>1.180479297</v>
      </c>
      <c r="BA386" s="2">
        <v>1.180479297</v>
      </c>
      <c r="BB386" s="2">
        <v>1.1755440259999901</v>
      </c>
      <c r="BC386" s="2">
        <v>1.1260510180000001</v>
      </c>
      <c r="BD386" s="2">
        <v>1.0672742420000001</v>
      </c>
      <c r="BE386" s="2">
        <v>1.0672742420000001</v>
      </c>
      <c r="BF386" s="2">
        <v>1.0816209379999999</v>
      </c>
      <c r="BG386" s="2">
        <v>1.0715523849999999</v>
      </c>
      <c r="BH386" s="2">
        <v>0.180835828</v>
      </c>
      <c r="BI386" s="2">
        <v>0.180835828</v>
      </c>
      <c r="BJ386" s="2">
        <v>0.20535931899999901</v>
      </c>
      <c r="BK386" s="2">
        <v>0.23708504999999999</v>
      </c>
      <c r="BL386" s="2">
        <v>0.180835828</v>
      </c>
      <c r="BM386" s="2">
        <v>0.180835828</v>
      </c>
      <c r="BN386" s="2">
        <v>0.20535931899999901</v>
      </c>
      <c r="BO386" s="2">
        <v>0.23708504999999999</v>
      </c>
      <c r="BP386" s="2">
        <v>0.15867292099999999</v>
      </c>
      <c r="BQ386" s="2">
        <v>0.15867292099999999</v>
      </c>
      <c r="BR386" s="2">
        <v>0.18056576799999999</v>
      </c>
      <c r="BS386" s="2">
        <v>0.21254435599999999</v>
      </c>
      <c r="BT386" s="2">
        <v>1</v>
      </c>
      <c r="BU386" s="2">
        <v>1</v>
      </c>
      <c r="BV386" s="2">
        <v>1</v>
      </c>
      <c r="BW386" s="2">
        <v>1</v>
      </c>
      <c r="BX386" s="2">
        <v>108.0149625</v>
      </c>
      <c r="BY386" s="2">
        <v>0</v>
      </c>
      <c r="BZ386" s="2">
        <v>0</v>
      </c>
      <c r="CA386" s="2">
        <v>0</v>
      </c>
      <c r="CB386" s="2">
        <v>15003145.65</v>
      </c>
      <c r="CC386" s="2">
        <v>0</v>
      </c>
      <c r="CD386" s="2">
        <v>0</v>
      </c>
      <c r="CE386" s="2">
        <v>0</v>
      </c>
      <c r="CG386" s="2">
        <f t="shared" si="43"/>
        <v>10050015.456898438</v>
      </c>
      <c r="CH386" s="2">
        <f t="shared" si="44"/>
        <v>15003145.65</v>
      </c>
      <c r="CI386" s="2">
        <f t="shared" si="45"/>
        <v>1384007.5759999999</v>
      </c>
      <c r="CJ386" s="2">
        <f t="shared" si="46"/>
        <v>173.62346500000001</v>
      </c>
      <c r="CK386" s="2">
        <f t="shared" si="47"/>
        <v>28.339431249999997</v>
      </c>
      <c r="CL386" s="2">
        <f t="shared" si="48"/>
        <v>183.10471154471546</v>
      </c>
      <c r="CM386" s="2">
        <f t="shared" si="49"/>
        <v>146.50272713117946</v>
      </c>
      <c r="CN386" s="2">
        <f t="shared" si="50"/>
        <v>1361336.031</v>
      </c>
    </row>
    <row r="387" spans="1:92" x14ac:dyDescent="0.45">
      <c r="A387" s="2">
        <v>5</v>
      </c>
      <c r="B387" s="2" t="s">
        <v>152</v>
      </c>
      <c r="C387" s="2">
        <v>1</v>
      </c>
      <c r="D387" s="2">
        <v>2015</v>
      </c>
      <c r="E387" s="2">
        <v>2013</v>
      </c>
      <c r="F387" s="2">
        <v>0.22232631</v>
      </c>
      <c r="G387" s="2">
        <v>1.6906912999999999E-2</v>
      </c>
      <c r="H387" s="2">
        <v>0.215126978</v>
      </c>
      <c r="I387" s="2">
        <v>0.54563979900000004</v>
      </c>
      <c r="J387" s="2">
        <v>219.2101318</v>
      </c>
      <c r="K387" s="2">
        <v>98.956611080000002</v>
      </c>
      <c r="L387" s="2">
        <v>103.95011</v>
      </c>
      <c r="M387" s="2">
        <v>79.357178590000004</v>
      </c>
      <c r="N387" s="2">
        <v>136496.48000000001</v>
      </c>
      <c r="O387" s="2">
        <v>22993.798999999999</v>
      </c>
      <c r="P387" s="2">
        <v>278523.04800000001</v>
      </c>
      <c r="Q387" s="2">
        <v>925360.66899999999</v>
      </c>
      <c r="R387" s="2">
        <v>1575.769403</v>
      </c>
      <c r="S387" s="2">
        <v>134583313.09999999</v>
      </c>
      <c r="T387" s="2">
        <v>85408</v>
      </c>
      <c r="U387" s="2">
        <v>38.012</v>
      </c>
      <c r="V387" s="2">
        <v>23423.64356</v>
      </c>
      <c r="W387" s="2">
        <v>4.4506400000000001E-4</v>
      </c>
      <c r="X387" s="2">
        <v>17.13754617</v>
      </c>
      <c r="Y387" s="2">
        <v>17.13754617</v>
      </c>
      <c r="Z387" s="2">
        <v>17.09245761</v>
      </c>
      <c r="AA387" s="2">
        <v>9.6466165229999898</v>
      </c>
      <c r="AB387" s="2">
        <v>120.253520799999</v>
      </c>
      <c r="AC387" s="2">
        <v>0</v>
      </c>
      <c r="AD387" s="2">
        <v>0</v>
      </c>
      <c r="AE387" s="2">
        <v>0</v>
      </c>
      <c r="AF387" s="2">
        <v>16414182.289999999</v>
      </c>
      <c r="AG387" s="2">
        <v>0</v>
      </c>
      <c r="AH387" s="2">
        <v>0</v>
      </c>
      <c r="AI387" s="2">
        <v>0</v>
      </c>
      <c r="AJ387" s="2">
        <v>81.819064909999994</v>
      </c>
      <c r="AK387" s="2">
        <v>81.819064909999994</v>
      </c>
      <c r="AL387" s="2">
        <v>86.857652349999995</v>
      </c>
      <c r="AM387" s="2">
        <v>69.710562069999995</v>
      </c>
      <c r="AN387" s="2">
        <v>98.956611080000002</v>
      </c>
      <c r="AO387" s="2">
        <v>98.956611080000002</v>
      </c>
      <c r="AP387" s="2">
        <v>103.95011</v>
      </c>
      <c r="AQ387" s="2">
        <v>79.357178590000004</v>
      </c>
      <c r="AR387" s="2">
        <v>29921411.379999999</v>
      </c>
      <c r="AS387" s="2">
        <v>2275388.4249999998</v>
      </c>
      <c r="AT387" s="2">
        <v>28952501.469999999</v>
      </c>
      <c r="AU387" s="2">
        <v>73434011.870000005</v>
      </c>
      <c r="AV387" s="2">
        <v>1.180479297</v>
      </c>
      <c r="AW387" s="2">
        <v>1.180479297</v>
      </c>
      <c r="AX387" s="2">
        <v>1.1755440259999901</v>
      </c>
      <c r="AY387" s="2">
        <v>1.1260510180000001</v>
      </c>
      <c r="AZ387" s="2">
        <v>1.180479297</v>
      </c>
      <c r="BA387" s="2">
        <v>1.180479297</v>
      </c>
      <c r="BB387" s="2">
        <v>1.1755440259999901</v>
      </c>
      <c r="BC387" s="2">
        <v>1.1260510180000001</v>
      </c>
      <c r="BD387" s="2">
        <v>1.0672742420000001</v>
      </c>
      <c r="BE387" s="2">
        <v>1.0672742420000001</v>
      </c>
      <c r="BF387" s="2">
        <v>1.0816209379999999</v>
      </c>
      <c r="BG387" s="2">
        <v>1.0715523849999999</v>
      </c>
      <c r="BH387" s="2">
        <v>0.180835828</v>
      </c>
      <c r="BI387" s="2">
        <v>0.180835828</v>
      </c>
      <c r="BJ387" s="2">
        <v>0.20535931899999901</v>
      </c>
      <c r="BK387" s="2">
        <v>0.23708504999999999</v>
      </c>
      <c r="BL387" s="2">
        <v>0.180835828</v>
      </c>
      <c r="BM387" s="2">
        <v>0.180835828</v>
      </c>
      <c r="BN387" s="2">
        <v>0.20535931899999901</v>
      </c>
      <c r="BO387" s="2">
        <v>0.23708504999999999</v>
      </c>
      <c r="BP387" s="2">
        <v>0.15867292099999999</v>
      </c>
      <c r="BQ387" s="2">
        <v>0.15867292099999999</v>
      </c>
      <c r="BR387" s="2">
        <v>0.18056576799999999</v>
      </c>
      <c r="BS387" s="2">
        <v>0.21254435599999999</v>
      </c>
      <c r="BT387" s="2">
        <v>1</v>
      </c>
      <c r="BU387" s="2">
        <v>1</v>
      </c>
      <c r="BV387" s="2">
        <v>1</v>
      </c>
      <c r="BW387" s="2">
        <v>1</v>
      </c>
      <c r="BX387" s="2">
        <v>124.87115249999999</v>
      </c>
      <c r="BY387" s="2">
        <v>0</v>
      </c>
      <c r="BZ387" s="2">
        <v>0</v>
      </c>
      <c r="CA387" s="2">
        <v>0</v>
      </c>
      <c r="CB387" s="2">
        <v>17044472.77</v>
      </c>
      <c r="CC387" s="2">
        <v>0</v>
      </c>
      <c r="CD387" s="2">
        <v>0</v>
      </c>
      <c r="CE387" s="2">
        <v>0</v>
      </c>
      <c r="CG387" s="2">
        <f t="shared" si="43"/>
        <v>7196778.2692999262</v>
      </c>
      <c r="CH387" s="2">
        <f t="shared" si="44"/>
        <v>17044472.77</v>
      </c>
      <c r="CI387" s="2">
        <f t="shared" si="45"/>
        <v>1363373.996</v>
      </c>
      <c r="CJ387" s="2">
        <f t="shared" si="46"/>
        <v>170.62060000000002</v>
      </c>
      <c r="CK387" s="2">
        <f t="shared" si="47"/>
        <v>28.742248749999998</v>
      </c>
      <c r="CL387" s="2">
        <f t="shared" si="48"/>
        <v>181.15320195121953</v>
      </c>
      <c r="CM387" s="2">
        <f t="shared" si="49"/>
        <v>144.08106952121449</v>
      </c>
      <c r="CN387" s="2">
        <f t="shared" si="50"/>
        <v>1340380.1970000002</v>
      </c>
    </row>
    <row r="388" spans="1:92" x14ac:dyDescent="0.45">
      <c r="A388" s="2">
        <v>6</v>
      </c>
      <c r="B388" s="2" t="s">
        <v>152</v>
      </c>
      <c r="C388" s="2">
        <v>1</v>
      </c>
      <c r="D388" s="2">
        <v>2016</v>
      </c>
      <c r="E388" s="2">
        <v>2014</v>
      </c>
      <c r="F388" s="2">
        <v>0.25026942399999902</v>
      </c>
      <c r="G388" s="2">
        <v>1.8671757000000001E-2</v>
      </c>
      <c r="H388" s="2">
        <v>0.20459427899999999</v>
      </c>
      <c r="I388" s="2">
        <v>0.52646453999999998</v>
      </c>
      <c r="J388" s="2">
        <v>233.08091859999899</v>
      </c>
      <c r="K388" s="2">
        <v>106.8156158</v>
      </c>
      <c r="L388" s="2">
        <v>94.233960099999905</v>
      </c>
      <c r="M388" s="2">
        <v>73.192733039999993</v>
      </c>
      <c r="N388" s="2">
        <v>138299.427</v>
      </c>
      <c r="O388" s="2">
        <v>22514.885999999999</v>
      </c>
      <c r="P388" s="2">
        <v>279643.90000000002</v>
      </c>
      <c r="Q388" s="2">
        <v>926446.76399999997</v>
      </c>
      <c r="R388" s="2">
        <v>1497.1292269999999</v>
      </c>
      <c r="S388" s="2">
        <v>128801021.7</v>
      </c>
      <c r="T388" s="2">
        <v>86032</v>
      </c>
      <c r="U388" s="2">
        <v>38.51</v>
      </c>
      <c r="V388" s="2">
        <v>23019.711510000001</v>
      </c>
      <c r="W388" s="2">
        <v>4.4762399999999998E-4</v>
      </c>
      <c r="X388" s="2">
        <v>16.93797094</v>
      </c>
      <c r="Y388" s="2">
        <v>16.93797094</v>
      </c>
      <c r="Z388" s="2">
        <v>14.7776376999999</v>
      </c>
      <c r="AA388" s="2">
        <v>8.4559195139999996</v>
      </c>
      <c r="AB388" s="2">
        <v>126.26530279999901</v>
      </c>
      <c r="AC388" s="2">
        <v>0</v>
      </c>
      <c r="AD388" s="2">
        <v>0</v>
      </c>
      <c r="AE388" s="2">
        <v>0</v>
      </c>
      <c r="AF388" s="2">
        <v>17462419.02</v>
      </c>
      <c r="AG388" s="2">
        <v>0</v>
      </c>
      <c r="AH388" s="2">
        <v>0</v>
      </c>
      <c r="AI388" s="2">
        <v>0</v>
      </c>
      <c r="AJ388" s="2">
        <v>89.877644869999997</v>
      </c>
      <c r="AK388" s="2">
        <v>89.877644869999997</v>
      </c>
      <c r="AL388" s="2">
        <v>79.456322400000005</v>
      </c>
      <c r="AM388" s="2">
        <v>64.736813519999998</v>
      </c>
      <c r="AN388" s="2">
        <v>106.8156158</v>
      </c>
      <c r="AO388" s="2">
        <v>106.8156158</v>
      </c>
      <c r="AP388" s="2">
        <v>94.233960099999905</v>
      </c>
      <c r="AQ388" s="2">
        <v>73.192733039999993</v>
      </c>
      <c r="AR388" s="2">
        <v>32234957.48</v>
      </c>
      <c r="AS388" s="2">
        <v>2404941.4130000002</v>
      </c>
      <c r="AT388" s="2">
        <v>26351952.120000001</v>
      </c>
      <c r="AU388" s="2">
        <v>67809170.670000002</v>
      </c>
      <c r="AV388" s="2">
        <v>1.180479297</v>
      </c>
      <c r="AW388" s="2">
        <v>1.180479297</v>
      </c>
      <c r="AX388" s="2">
        <v>1.1755440259999901</v>
      </c>
      <c r="AY388" s="2">
        <v>1.1260510180000001</v>
      </c>
      <c r="AZ388" s="2">
        <v>1.180479297</v>
      </c>
      <c r="BA388" s="2">
        <v>1.180479297</v>
      </c>
      <c r="BB388" s="2">
        <v>1.1755440259999901</v>
      </c>
      <c r="BC388" s="2">
        <v>1.1260510180000001</v>
      </c>
      <c r="BD388" s="2">
        <v>1.0672742420000001</v>
      </c>
      <c r="BE388" s="2">
        <v>1.0672742420000001</v>
      </c>
      <c r="BF388" s="2">
        <v>1.0816209379999999</v>
      </c>
      <c r="BG388" s="2">
        <v>1.0715523849999999</v>
      </c>
      <c r="BH388" s="2">
        <v>0.180835828</v>
      </c>
      <c r="BI388" s="2">
        <v>0.180835828</v>
      </c>
      <c r="BJ388" s="2">
        <v>0.20535931899999901</v>
      </c>
      <c r="BK388" s="2">
        <v>0.23708504999999999</v>
      </c>
      <c r="BL388" s="2">
        <v>0.180835828</v>
      </c>
      <c r="BM388" s="2">
        <v>0.180835828</v>
      </c>
      <c r="BN388" s="2">
        <v>0.20535931899999901</v>
      </c>
      <c r="BO388" s="2">
        <v>0.23708504999999999</v>
      </c>
      <c r="BP388" s="2">
        <v>0.15867292099999999</v>
      </c>
      <c r="BQ388" s="2">
        <v>0.15867292099999999</v>
      </c>
      <c r="BR388" s="2">
        <v>0.18056576799999999</v>
      </c>
      <c r="BS388" s="2">
        <v>0.21254435599999999</v>
      </c>
      <c r="BT388" s="2">
        <v>1</v>
      </c>
      <c r="BU388" s="2">
        <v>1</v>
      </c>
      <c r="BV388" s="2">
        <v>1</v>
      </c>
      <c r="BW388" s="2">
        <v>1</v>
      </c>
      <c r="BX388" s="2">
        <v>138.7734476</v>
      </c>
      <c r="BY388" s="2">
        <v>0</v>
      </c>
      <c r="BZ388" s="2">
        <v>0</v>
      </c>
      <c r="CA388" s="2">
        <v>0</v>
      </c>
      <c r="CB388" s="2">
        <v>19192288.280000001</v>
      </c>
      <c r="CC388" s="2">
        <v>0</v>
      </c>
      <c r="CD388" s="2">
        <v>0</v>
      </c>
      <c r="CE388" s="2">
        <v>0</v>
      </c>
      <c r="CG388" s="2">
        <f t="shared" ref="CG388:CG451" si="51">+(IF((N388*(AJ388*AZ388-AJ388)*BT388+P388*(AL388*BB388-AL388)*BV388+Q388*(AM388*BC388-AM388)*BW388+N388*(AJ388*BD388-AJ388)*(1-BT388)+P388*(AL388*BF388-AL388)*(1-BV388)+Q388*(AM388*BG388-AM388)*(1-BW388))&lt;0,0,(N388*(AJ388*AZ388-AJ388)*BT388+P388*(AL388*BB388-AL388)*BV388+Q388*(AM388*BC388-AM388)*BW388+N388*(AJ388*BD388-AJ388)*(1-BT388)+P388*(AL388*BF388-AL388)*(1-BV388)+Q388*(AM388*BG388-AM388)*(1-BW388))))/2</f>
        <v>6851897.5990824215</v>
      </c>
      <c r="CH388" s="2">
        <f t="shared" ref="CH388:CH451" si="52">+SUM(CB388:CE388)</f>
        <v>19192288.280000001</v>
      </c>
      <c r="CI388" s="2">
        <f t="shared" ref="CI388:CI451" si="53">+SUM(N388:Q388)</f>
        <v>1366904.977</v>
      </c>
      <c r="CJ388" s="2">
        <f t="shared" ref="CJ388:CJ451" si="54">+N388/800</f>
        <v>172.87428374999999</v>
      </c>
      <c r="CK388" s="2">
        <f t="shared" ref="CK388:CK451" si="55">+O388/(1600/2)</f>
        <v>28.143607499999998</v>
      </c>
      <c r="CL388" s="2">
        <f t="shared" ref="CL388:CL451" si="56">+P388/(3075/2)</f>
        <v>181.88221138211384</v>
      </c>
      <c r="CM388" s="2">
        <f t="shared" ref="CM388:CM451" si="57">+Q388/(12845/2)</f>
        <v>144.25017734527052</v>
      </c>
      <c r="CN388" s="2">
        <f t="shared" si="50"/>
        <v>1344390.091</v>
      </c>
    </row>
    <row r="389" spans="1:92" x14ac:dyDescent="0.45">
      <c r="A389" s="2">
        <v>7</v>
      </c>
      <c r="B389" s="2" t="s">
        <v>152</v>
      </c>
      <c r="C389" s="2">
        <v>1</v>
      </c>
      <c r="D389" s="2">
        <v>2017</v>
      </c>
      <c r="E389" s="2">
        <v>2015</v>
      </c>
      <c r="F389" s="2">
        <v>0.23677469700000001</v>
      </c>
      <c r="G389" s="2">
        <v>1.4383470000000001E-2</v>
      </c>
      <c r="H389" s="2">
        <v>0.188542288</v>
      </c>
      <c r="I389" s="2">
        <v>0.56029954500000001</v>
      </c>
      <c r="J389" s="2">
        <v>225.8198361</v>
      </c>
      <c r="K389" s="2">
        <v>84.556454079999995</v>
      </c>
      <c r="L389" s="2">
        <v>87.984918960000002</v>
      </c>
      <c r="M389" s="2">
        <v>77.667760680000001</v>
      </c>
      <c r="N389" s="2">
        <v>138593.91</v>
      </c>
      <c r="O389" s="2">
        <v>22484.74</v>
      </c>
      <c r="P389" s="2">
        <v>283251.01799999998</v>
      </c>
      <c r="Q389" s="2">
        <v>953565.28500000003</v>
      </c>
      <c r="R389" s="2">
        <v>1521.9175399999999</v>
      </c>
      <c r="S389" s="2">
        <v>132181582.09999999</v>
      </c>
      <c r="T389" s="2">
        <v>86852</v>
      </c>
      <c r="U389" s="2">
        <v>38.381999999999998</v>
      </c>
      <c r="V389" s="2">
        <v>23774.48272</v>
      </c>
      <c r="W389" s="2">
        <v>4.4192400000000001E-4</v>
      </c>
      <c r="X389" s="2">
        <v>12.244893599999999</v>
      </c>
      <c r="Y389" s="2">
        <v>12.244893599999999</v>
      </c>
      <c r="Z389" s="2">
        <v>10.299525640000001</v>
      </c>
      <c r="AA389" s="2">
        <v>5.3353101870000001</v>
      </c>
      <c r="AB389" s="2">
        <v>141.2633821</v>
      </c>
      <c r="AC389" s="2">
        <v>0</v>
      </c>
      <c r="AD389" s="2">
        <v>0</v>
      </c>
      <c r="AE389" s="2">
        <v>0</v>
      </c>
      <c r="AF389" s="2">
        <v>19578244.460000001</v>
      </c>
      <c r="AG389" s="2">
        <v>0</v>
      </c>
      <c r="AH389" s="2">
        <v>0</v>
      </c>
      <c r="AI389" s="2">
        <v>0</v>
      </c>
      <c r="AJ389" s="2">
        <v>72.311560470000003</v>
      </c>
      <c r="AK389" s="2">
        <v>72.311560470000003</v>
      </c>
      <c r="AL389" s="2">
        <v>77.685393320000003</v>
      </c>
      <c r="AM389" s="2">
        <v>72.332450489999999</v>
      </c>
      <c r="AN389" s="2">
        <v>84.556454079999995</v>
      </c>
      <c r="AO389" s="2">
        <v>84.556454079999995</v>
      </c>
      <c r="AP389" s="2">
        <v>87.984918960000002</v>
      </c>
      <c r="AQ389" s="2">
        <v>77.667760680000001</v>
      </c>
      <c r="AR389" s="2">
        <v>31297254.050000001</v>
      </c>
      <c r="AS389" s="2">
        <v>1901229.885</v>
      </c>
      <c r="AT389" s="2">
        <v>24921817.859999999</v>
      </c>
      <c r="AU389" s="2">
        <v>74061280.349999994</v>
      </c>
      <c r="AV389" s="2">
        <v>1.180479297</v>
      </c>
      <c r="AW389" s="2">
        <v>1.180479297</v>
      </c>
      <c r="AX389" s="2">
        <v>1.1755440259999901</v>
      </c>
      <c r="AY389" s="2">
        <v>1.1260510180000001</v>
      </c>
      <c r="AZ389" s="2">
        <v>1.180479297</v>
      </c>
      <c r="BA389" s="2">
        <v>1.180479297</v>
      </c>
      <c r="BB389" s="2">
        <v>1.1755440259999901</v>
      </c>
      <c r="BC389" s="2">
        <v>1.1260510180000001</v>
      </c>
      <c r="BD389" s="2">
        <v>1.0672742420000001</v>
      </c>
      <c r="BE389" s="2">
        <v>1.0672742420000001</v>
      </c>
      <c r="BF389" s="2">
        <v>1.0816209379999999</v>
      </c>
      <c r="BG389" s="2">
        <v>1.0715523849999999</v>
      </c>
      <c r="BH389" s="2">
        <v>0.180835828</v>
      </c>
      <c r="BI389" s="2">
        <v>0.180835828</v>
      </c>
      <c r="BJ389" s="2">
        <v>0.20535931899999901</v>
      </c>
      <c r="BK389" s="2">
        <v>0.23708504999999999</v>
      </c>
      <c r="BL389" s="2">
        <v>0.180835828</v>
      </c>
      <c r="BM389" s="2">
        <v>0.180835828</v>
      </c>
      <c r="BN389" s="2">
        <v>0.20535931899999901</v>
      </c>
      <c r="BO389" s="2">
        <v>0.23708504999999999</v>
      </c>
      <c r="BP389" s="2">
        <v>0.15867292099999999</v>
      </c>
      <c r="BQ389" s="2">
        <v>0.15867292099999999</v>
      </c>
      <c r="BR389" s="2">
        <v>0.18056576799999999</v>
      </c>
      <c r="BS389" s="2">
        <v>0.21254435599999999</v>
      </c>
      <c r="BT389" s="2">
        <v>1</v>
      </c>
      <c r="BU389" s="2">
        <v>1</v>
      </c>
      <c r="BV389" s="2">
        <v>1</v>
      </c>
      <c r="BW389" s="2">
        <v>1</v>
      </c>
      <c r="BX389" s="2">
        <v>147.0038342</v>
      </c>
      <c r="BY389" s="2">
        <v>0</v>
      </c>
      <c r="BZ389" s="2">
        <v>0</v>
      </c>
      <c r="CA389" s="2">
        <v>0</v>
      </c>
      <c r="CB389" s="2">
        <v>20373836.16</v>
      </c>
      <c r="CC389" s="2">
        <v>0</v>
      </c>
      <c r="CD389" s="2">
        <v>0</v>
      </c>
      <c r="CE389" s="2">
        <v>0</v>
      </c>
      <c r="CG389" s="2">
        <f t="shared" si="51"/>
        <v>7182856.2733221855</v>
      </c>
      <c r="CH389" s="2">
        <f t="shared" si="52"/>
        <v>20373836.16</v>
      </c>
      <c r="CI389" s="2">
        <f t="shared" si="53"/>
        <v>1397894.953</v>
      </c>
      <c r="CJ389" s="2">
        <f t="shared" si="54"/>
        <v>173.24238750000001</v>
      </c>
      <c r="CK389" s="2">
        <f t="shared" si="55"/>
        <v>28.105925000000003</v>
      </c>
      <c r="CL389" s="2">
        <f t="shared" si="56"/>
        <v>184.22830439024389</v>
      </c>
      <c r="CM389" s="2">
        <f t="shared" si="57"/>
        <v>148.47260179058</v>
      </c>
      <c r="CN389" s="2">
        <f t="shared" ref="CN389:CN452" si="58">+SUM(N389,P389,Q389)</f>
        <v>1375410.213</v>
      </c>
    </row>
    <row r="390" spans="1:92" x14ac:dyDescent="0.45">
      <c r="A390" s="2">
        <v>8</v>
      </c>
      <c r="B390" s="2" t="s">
        <v>152</v>
      </c>
      <c r="C390" s="2">
        <v>1</v>
      </c>
      <c r="D390" s="2">
        <v>2018</v>
      </c>
      <c r="E390" s="2">
        <v>2016</v>
      </c>
      <c r="F390" s="2">
        <v>0.25937174099999999</v>
      </c>
      <c r="G390" s="2">
        <v>1.9104810999999999E-2</v>
      </c>
      <c r="H390" s="2">
        <v>0.177910866</v>
      </c>
      <c r="I390" s="2">
        <v>0.54361258099999998</v>
      </c>
      <c r="J390" s="2">
        <v>230.3840137</v>
      </c>
      <c r="K390" s="2">
        <v>98.191993550000007</v>
      </c>
      <c r="L390" s="2">
        <v>76.666053680000005</v>
      </c>
      <c r="M390" s="2">
        <v>69.307832730000001</v>
      </c>
      <c r="N390" s="2">
        <v>141787.74299999999</v>
      </c>
      <c r="O390" s="2">
        <v>24503.891</v>
      </c>
      <c r="P390" s="2">
        <v>292258.89500000002</v>
      </c>
      <c r="Q390" s="2">
        <v>987814.85599999898</v>
      </c>
      <c r="R390" s="2">
        <v>1432.1119630000001</v>
      </c>
      <c r="S390" s="2">
        <v>125941358.2</v>
      </c>
      <c r="T390" s="2">
        <v>87941</v>
      </c>
      <c r="U390" s="2">
        <v>39.082000000000001</v>
      </c>
      <c r="V390" s="2">
        <v>24222.987700000001</v>
      </c>
      <c r="W390" s="2">
        <v>4.4441199999999999E-4</v>
      </c>
      <c r="X390" s="2">
        <v>22.91695039</v>
      </c>
      <c r="Y390" s="2">
        <v>22.91695039</v>
      </c>
      <c r="Z390" s="2">
        <v>13.07888921</v>
      </c>
      <c r="AA390" s="2">
        <v>8.7490203389999994</v>
      </c>
      <c r="AB390" s="2">
        <v>132.19202009999901</v>
      </c>
      <c r="AC390" s="2">
        <v>0</v>
      </c>
      <c r="AD390" s="2">
        <v>0</v>
      </c>
      <c r="AE390" s="2">
        <v>0</v>
      </c>
      <c r="AF390" s="2">
        <v>18743208.18</v>
      </c>
      <c r="AG390" s="2">
        <v>0</v>
      </c>
      <c r="AH390" s="2">
        <v>0</v>
      </c>
      <c r="AI390" s="2">
        <v>0</v>
      </c>
      <c r="AJ390" s="2">
        <v>75.275043150000002</v>
      </c>
      <c r="AK390" s="2">
        <v>75.275043150000002</v>
      </c>
      <c r="AL390" s="2">
        <v>63.587164479999998</v>
      </c>
      <c r="AM390" s="2">
        <v>60.55881239</v>
      </c>
      <c r="AN390" s="2">
        <v>98.191993550000007</v>
      </c>
      <c r="AO390" s="2">
        <v>98.191993550000007</v>
      </c>
      <c r="AP390" s="2">
        <v>76.666053680000005</v>
      </c>
      <c r="AQ390" s="2">
        <v>69.307832730000001</v>
      </c>
      <c r="AR390" s="2">
        <v>32665629.32</v>
      </c>
      <c r="AS390" s="2">
        <v>2406085.9069999899</v>
      </c>
      <c r="AT390" s="2">
        <v>22406336.129999999</v>
      </c>
      <c r="AU390" s="2">
        <v>68463306.810000002</v>
      </c>
      <c r="AV390" s="2">
        <v>1.180479297</v>
      </c>
      <c r="AW390" s="2">
        <v>1.180479297</v>
      </c>
      <c r="AX390" s="2">
        <v>1.1755440259999901</v>
      </c>
      <c r="AY390" s="2">
        <v>1.1260510180000001</v>
      </c>
      <c r="AZ390" s="2">
        <v>1.180479297</v>
      </c>
      <c r="BA390" s="2">
        <v>1.180479297</v>
      </c>
      <c r="BB390" s="2">
        <v>1.1755440259999901</v>
      </c>
      <c r="BC390" s="2">
        <v>1.1260510180000001</v>
      </c>
      <c r="BD390" s="2">
        <v>1.0672742420000001</v>
      </c>
      <c r="BE390" s="2">
        <v>1.0672742420000001</v>
      </c>
      <c r="BF390" s="2">
        <v>1.0816209379999999</v>
      </c>
      <c r="BG390" s="2">
        <v>1.0715523849999999</v>
      </c>
      <c r="BH390" s="2">
        <v>0.180835828</v>
      </c>
      <c r="BI390" s="2">
        <v>0.180835828</v>
      </c>
      <c r="BJ390" s="2">
        <v>0.20535931899999901</v>
      </c>
      <c r="BK390" s="2">
        <v>0.23708504999999999</v>
      </c>
      <c r="BL390" s="2">
        <v>0.180835828</v>
      </c>
      <c r="BM390" s="2">
        <v>0.180835828</v>
      </c>
      <c r="BN390" s="2">
        <v>0.20535931899999901</v>
      </c>
      <c r="BO390" s="2">
        <v>0.23708504999999999</v>
      </c>
      <c r="BP390" s="2">
        <v>0.15867292099999999</v>
      </c>
      <c r="BQ390" s="2">
        <v>0.15867292099999999</v>
      </c>
      <c r="BR390" s="2">
        <v>0.18056576799999999</v>
      </c>
      <c r="BS390" s="2">
        <v>0.21254435599999999</v>
      </c>
      <c r="BT390" s="2">
        <v>1</v>
      </c>
      <c r="BU390" s="2">
        <v>1</v>
      </c>
      <c r="BV390" s="2">
        <v>1</v>
      </c>
      <c r="BW390" s="2">
        <v>1</v>
      </c>
      <c r="BX390" s="2">
        <v>155.41779119999899</v>
      </c>
      <c r="BY390" s="2">
        <v>0</v>
      </c>
      <c r="BZ390" s="2">
        <v>0</v>
      </c>
      <c r="CA390" s="2">
        <v>0</v>
      </c>
      <c r="CB390" s="2">
        <v>22036337.84</v>
      </c>
      <c r="CC390" s="2">
        <v>0</v>
      </c>
      <c r="CD390" s="2">
        <v>0</v>
      </c>
      <c r="CE390" s="2">
        <v>0</v>
      </c>
      <c r="CG390" s="2">
        <f t="shared" si="51"/>
        <v>6364524.7557092253</v>
      </c>
      <c r="CH390" s="2">
        <f t="shared" si="52"/>
        <v>22036337.84</v>
      </c>
      <c r="CI390" s="2">
        <f t="shared" si="53"/>
        <v>1446365.3849999988</v>
      </c>
      <c r="CJ390" s="2">
        <f t="shared" si="54"/>
        <v>177.23467874999997</v>
      </c>
      <c r="CK390" s="2">
        <f t="shared" si="55"/>
        <v>30.629863749999998</v>
      </c>
      <c r="CL390" s="2">
        <f t="shared" si="56"/>
        <v>190.0870861788618</v>
      </c>
      <c r="CM390" s="2">
        <f t="shared" si="57"/>
        <v>153.80534931880092</v>
      </c>
      <c r="CN390" s="2">
        <f t="shared" si="58"/>
        <v>1421861.493999999</v>
      </c>
    </row>
    <row r="391" spans="1:92" x14ac:dyDescent="0.45">
      <c r="A391" s="2">
        <v>9</v>
      </c>
      <c r="B391" s="2" t="s">
        <v>152</v>
      </c>
      <c r="C391" s="2">
        <v>1</v>
      </c>
      <c r="D391" s="2">
        <v>2019</v>
      </c>
      <c r="E391" s="2">
        <v>2017</v>
      </c>
      <c r="F391" s="2">
        <v>0.30894734600000001</v>
      </c>
      <c r="G391" s="2">
        <v>2.66251029999999E-2</v>
      </c>
      <c r="H391" s="2">
        <v>0.201703467</v>
      </c>
      <c r="I391" s="2">
        <v>0.46272408399999998</v>
      </c>
      <c r="J391" s="2">
        <v>272.80033039999898</v>
      </c>
      <c r="K391" s="2">
        <v>142.9869956</v>
      </c>
      <c r="L391" s="2">
        <v>87.512772810000001</v>
      </c>
      <c r="M391" s="2">
        <v>59.39836854</v>
      </c>
      <c r="N391" s="2">
        <v>146591.86199999999</v>
      </c>
      <c r="O391" s="2">
        <v>24102.664000000001</v>
      </c>
      <c r="P391" s="2">
        <v>298340.49300000002</v>
      </c>
      <c r="Q391" s="2">
        <v>1008365.25599999</v>
      </c>
      <c r="R391" s="2">
        <v>1450.60663</v>
      </c>
      <c r="S391" s="2">
        <v>129440530.8</v>
      </c>
      <c r="T391" s="2">
        <v>89232</v>
      </c>
      <c r="U391" s="2">
        <v>38.816000000000003</v>
      </c>
      <c r="V391" s="2">
        <v>24180.395850000001</v>
      </c>
      <c r="W391" s="2">
        <v>4.3500099999999899E-4</v>
      </c>
      <c r="X391" s="2">
        <v>13.29253958</v>
      </c>
      <c r="Y391" s="2">
        <v>13.29253958</v>
      </c>
      <c r="Z391" s="2">
        <v>10.610007660000001</v>
      </c>
      <c r="AA391" s="2">
        <v>6.5785265289999897</v>
      </c>
      <c r="AB391" s="2">
        <v>129.81333480000001</v>
      </c>
      <c r="AC391" s="2">
        <v>0</v>
      </c>
      <c r="AD391" s="2">
        <v>0</v>
      </c>
      <c r="AE391" s="2">
        <v>0</v>
      </c>
      <c r="AF391" s="2">
        <v>19029578.469999999</v>
      </c>
      <c r="AG391" s="2">
        <v>0</v>
      </c>
      <c r="AH391" s="2">
        <v>0</v>
      </c>
      <c r="AI391" s="2">
        <v>0</v>
      </c>
      <c r="AJ391" s="2">
        <v>129.694456</v>
      </c>
      <c r="AK391" s="2">
        <v>129.694456</v>
      </c>
      <c r="AL391" s="2">
        <v>76.902765149999993</v>
      </c>
      <c r="AM391" s="2">
        <v>52.819842010000002</v>
      </c>
      <c r="AN391" s="2">
        <v>142.9869956</v>
      </c>
      <c r="AO391" s="2">
        <v>142.9869956</v>
      </c>
      <c r="AP391" s="2">
        <v>87.512772810000001</v>
      </c>
      <c r="AQ391" s="2">
        <v>59.39836854</v>
      </c>
      <c r="AR391" s="2">
        <v>39990308.390000001</v>
      </c>
      <c r="AS391" s="2">
        <v>3446367.5109999999</v>
      </c>
      <c r="AT391" s="2">
        <v>26108603.780000001</v>
      </c>
      <c r="AU391" s="2">
        <v>59895251.100000001</v>
      </c>
      <c r="AV391" s="2">
        <v>1.180479297</v>
      </c>
      <c r="AW391" s="2">
        <v>1.180479297</v>
      </c>
      <c r="AX391" s="2">
        <v>1.1755440259999901</v>
      </c>
      <c r="AY391" s="2">
        <v>1.1260510180000001</v>
      </c>
      <c r="AZ391" s="2">
        <v>1.180479297</v>
      </c>
      <c r="BA391" s="2">
        <v>1.180479297</v>
      </c>
      <c r="BB391" s="2">
        <v>1.1755440259999901</v>
      </c>
      <c r="BC391" s="2">
        <v>1.1260510180000001</v>
      </c>
      <c r="BD391" s="2">
        <v>1.0672742420000001</v>
      </c>
      <c r="BE391" s="2">
        <v>1.0672742420000001</v>
      </c>
      <c r="BF391" s="2">
        <v>1.0816209379999999</v>
      </c>
      <c r="BG391" s="2">
        <v>1.0715523849999999</v>
      </c>
      <c r="BH391" s="2">
        <v>0.180835828</v>
      </c>
      <c r="BI391" s="2">
        <v>0.180835828</v>
      </c>
      <c r="BJ391" s="2">
        <v>0.20535931899999901</v>
      </c>
      <c r="BK391" s="2">
        <v>0.23708504999999999</v>
      </c>
      <c r="BL391" s="2">
        <v>0.180835828</v>
      </c>
      <c r="BM391" s="2">
        <v>0.180835828</v>
      </c>
      <c r="BN391" s="2">
        <v>0.20535931899999901</v>
      </c>
      <c r="BO391" s="2">
        <v>0.23708504999999999</v>
      </c>
      <c r="BP391" s="2">
        <v>0.15867292099999999</v>
      </c>
      <c r="BQ391" s="2">
        <v>0.15867292099999999</v>
      </c>
      <c r="BR391" s="2">
        <v>0.18056576799999999</v>
      </c>
      <c r="BS391" s="2">
        <v>0.21254435599999999</v>
      </c>
      <c r="BT391" s="2">
        <v>1</v>
      </c>
      <c r="BU391" s="2">
        <v>1</v>
      </c>
      <c r="BV391" s="2">
        <v>1</v>
      </c>
      <c r="BW391" s="2">
        <v>1</v>
      </c>
      <c r="BX391" s="2">
        <v>150.64252490000001</v>
      </c>
      <c r="BY391" s="2">
        <v>0</v>
      </c>
      <c r="BZ391" s="2">
        <v>0</v>
      </c>
      <c r="CA391" s="2">
        <v>0</v>
      </c>
      <c r="CB391" s="2">
        <v>22082968.219999999</v>
      </c>
      <c r="CC391" s="2">
        <v>0</v>
      </c>
      <c r="CD391" s="2">
        <v>0</v>
      </c>
      <c r="CE391" s="2">
        <v>0</v>
      </c>
      <c r="CG391" s="2">
        <f t="shared" si="51"/>
        <v>7086266.8660146119</v>
      </c>
      <c r="CH391" s="2">
        <f t="shared" si="52"/>
        <v>22082968.219999999</v>
      </c>
      <c r="CI391" s="2">
        <f t="shared" si="53"/>
        <v>1477400.2749999901</v>
      </c>
      <c r="CJ391" s="2">
        <f t="shared" si="54"/>
        <v>183.23982749999999</v>
      </c>
      <c r="CK391" s="2">
        <f t="shared" si="55"/>
        <v>30.128330000000002</v>
      </c>
      <c r="CL391" s="2">
        <f t="shared" si="56"/>
        <v>194.04259707317075</v>
      </c>
      <c r="CM391" s="2">
        <f t="shared" si="57"/>
        <v>157.00510019462672</v>
      </c>
      <c r="CN391" s="2">
        <f t="shared" si="58"/>
        <v>1453297.61099999</v>
      </c>
    </row>
    <row r="392" spans="1:92" x14ac:dyDescent="0.45">
      <c r="A392" s="2">
        <v>220</v>
      </c>
      <c r="B392" s="2" t="s">
        <v>152</v>
      </c>
      <c r="C392" s="2">
        <v>1</v>
      </c>
      <c r="D392" s="2">
        <v>2020</v>
      </c>
      <c r="E392" s="2">
        <v>2018</v>
      </c>
      <c r="F392" s="2">
        <v>0.234402543612209</v>
      </c>
      <c r="G392" s="2">
        <v>2.17898863140959E-2</v>
      </c>
      <c r="H392" s="2">
        <v>0.20813660887531099</v>
      </c>
      <c r="I392" s="2">
        <v>0.53567096119838198</v>
      </c>
      <c r="J392" s="2">
        <v>302.45491579361698</v>
      </c>
      <c r="K392" s="2">
        <v>153.63673332296401</v>
      </c>
      <c r="L392" s="2">
        <v>120.831688187918</v>
      </c>
      <c r="M392" s="2">
        <v>92.126951357241197</v>
      </c>
      <c r="N392" s="2">
        <v>142973.885308264</v>
      </c>
      <c r="O392" s="2">
        <v>23707.265049928701</v>
      </c>
      <c r="P392" s="2">
        <v>287931.50446749799</v>
      </c>
      <c r="Q392" s="2">
        <v>971925.46110730805</v>
      </c>
      <c r="R392" s="2">
        <v>1865.1718381967</v>
      </c>
      <c r="S392" s="2">
        <v>167155840.36510101</v>
      </c>
      <c r="T392" s="2">
        <v>89619.539037599898</v>
      </c>
      <c r="U392" s="2">
        <v>38.816000000000003</v>
      </c>
      <c r="V392" s="2">
        <v>24362.679879213902</v>
      </c>
      <c r="W392" s="2">
        <v>4.3311176890695001E-4</v>
      </c>
      <c r="X392" s="2">
        <v>23.488975786336901</v>
      </c>
      <c r="Y392" s="2">
        <v>23.488975786336901</v>
      </c>
      <c r="Z392" s="2">
        <v>18.043799758873401</v>
      </c>
      <c r="AA392" s="2">
        <v>10.312761871519999</v>
      </c>
      <c r="AB392" s="2">
        <v>148.818182470653</v>
      </c>
      <c r="AC392" s="2">
        <v>0</v>
      </c>
      <c r="AD392" s="2">
        <v>0</v>
      </c>
      <c r="AE392" s="2">
        <v>0</v>
      </c>
      <c r="AF392" s="2">
        <v>17215713.471962299</v>
      </c>
      <c r="AG392" s="2">
        <v>0</v>
      </c>
      <c r="AH392" s="2">
        <v>0</v>
      </c>
      <c r="AI392" s="2">
        <v>0</v>
      </c>
      <c r="AJ392" s="2">
        <v>130.14775753662701</v>
      </c>
      <c r="AK392" s="2">
        <v>130.14775753662701</v>
      </c>
      <c r="AL392" s="2">
        <v>102.787888429045</v>
      </c>
      <c r="AM392" s="2">
        <v>81.814189485721201</v>
      </c>
      <c r="AN392" s="2">
        <v>153.63673332296401</v>
      </c>
      <c r="AO392" s="2">
        <v>153.63673332296401</v>
      </c>
      <c r="AP392" s="2">
        <v>120.831688187918</v>
      </c>
      <c r="AQ392" s="2">
        <v>92.126951357241197</v>
      </c>
      <c r="AR392" s="2">
        <v>39181754.161216199</v>
      </c>
      <c r="AS392" s="2">
        <v>3642306.7582927202</v>
      </c>
      <c r="AT392" s="2">
        <v>34791249.7672951</v>
      </c>
      <c r="AU392" s="2">
        <v>89540529.678297207</v>
      </c>
      <c r="AV392" s="2">
        <v>1.1766917534894901</v>
      </c>
      <c r="AW392" s="2">
        <v>1.1766917534894901</v>
      </c>
      <c r="AX392" s="2">
        <v>1.17021216795687</v>
      </c>
      <c r="AY392" s="2">
        <v>1.1207609717337601</v>
      </c>
      <c r="AZ392" s="2">
        <v>1.1766917534894901</v>
      </c>
      <c r="BA392" s="2">
        <v>1.1766917534894901</v>
      </c>
      <c r="BB392" s="2">
        <v>1.17021216795687</v>
      </c>
      <c r="BC392" s="2">
        <v>1.1207609717337601</v>
      </c>
      <c r="BD392" s="2">
        <v>1.0638499145768101</v>
      </c>
      <c r="BE392" s="2">
        <v>1.0638499145768101</v>
      </c>
      <c r="BF392" s="2">
        <v>1.07671508235331</v>
      </c>
      <c r="BG392" s="2">
        <v>1.0665183664673299</v>
      </c>
      <c r="BH392" s="2">
        <v>0.180835828</v>
      </c>
      <c r="BI392" s="2">
        <v>0.180835828</v>
      </c>
      <c r="BJ392" s="2">
        <v>0.20535931899999901</v>
      </c>
      <c r="BK392" s="2">
        <v>0.23708504999999999</v>
      </c>
      <c r="BL392" s="2">
        <v>0.180835828</v>
      </c>
      <c r="BM392" s="2">
        <v>0.180835828</v>
      </c>
      <c r="BN392" s="2">
        <v>0.20535931899999901</v>
      </c>
      <c r="BO392" s="2">
        <v>0.23708504999999999</v>
      </c>
      <c r="BP392" s="2">
        <v>0.15867292099999999</v>
      </c>
      <c r="BQ392" s="2">
        <v>0.15867292099999999</v>
      </c>
      <c r="BR392" s="2">
        <v>0.18056576799999999</v>
      </c>
      <c r="BS392" s="2">
        <v>0.21254435599999999</v>
      </c>
      <c r="BT392" s="2">
        <v>1</v>
      </c>
      <c r="BU392" s="2">
        <v>1</v>
      </c>
      <c r="BV392" s="2">
        <v>1</v>
      </c>
      <c r="BW392" s="2">
        <v>1</v>
      </c>
      <c r="BX392" s="2">
        <v>158.48481607982299</v>
      </c>
      <c r="BY392" s="2">
        <v>0</v>
      </c>
      <c r="BZ392" s="2">
        <v>0</v>
      </c>
      <c r="CA392" s="2">
        <v>0</v>
      </c>
      <c r="CB392" s="2">
        <v>23232584.287868802</v>
      </c>
      <c r="CC392" s="2">
        <v>0</v>
      </c>
      <c r="CD392" s="2">
        <v>0</v>
      </c>
      <c r="CE392" s="2">
        <v>0</v>
      </c>
      <c r="CG392" s="2">
        <f t="shared" si="51"/>
        <v>8963997.8204944637</v>
      </c>
      <c r="CH392" s="2">
        <f t="shared" si="52"/>
        <v>23232584.287868802</v>
      </c>
      <c r="CI392" s="2">
        <f t="shared" si="53"/>
        <v>1426538.1159329987</v>
      </c>
      <c r="CJ392" s="2">
        <f t="shared" si="54"/>
        <v>178.71735663532999</v>
      </c>
      <c r="CK392" s="2">
        <f t="shared" si="55"/>
        <v>29.634081312410878</v>
      </c>
      <c r="CL392" s="2">
        <f t="shared" si="56"/>
        <v>187.272523230893</v>
      </c>
      <c r="CM392" s="2">
        <f t="shared" si="57"/>
        <v>151.3313290941702</v>
      </c>
      <c r="CN392" s="2">
        <f t="shared" si="58"/>
        <v>1402830.8508830699</v>
      </c>
    </row>
    <row r="393" spans="1:92" x14ac:dyDescent="0.45">
      <c r="A393" s="2">
        <v>242</v>
      </c>
      <c r="B393" s="2" t="s">
        <v>152</v>
      </c>
      <c r="C393" s="2">
        <v>1</v>
      </c>
      <c r="D393" s="2">
        <v>2021</v>
      </c>
      <c r="E393" s="2">
        <v>2019</v>
      </c>
      <c r="F393" s="2">
        <v>0.25001171797631</v>
      </c>
      <c r="G393" s="2">
        <v>2.1346744362495802E-2</v>
      </c>
      <c r="H393" s="2">
        <v>0.20390121826574001</v>
      </c>
      <c r="I393" s="2">
        <v>0.52474031939545296</v>
      </c>
      <c r="J393" s="2">
        <v>294.528055656633</v>
      </c>
      <c r="K393" s="2">
        <v>153.143793028499</v>
      </c>
      <c r="L393" s="2">
        <v>120.283637758262</v>
      </c>
      <c r="M393" s="2">
        <v>91.694150509627406</v>
      </c>
      <c r="N393" s="2">
        <v>143865.66763407001</v>
      </c>
      <c r="O393" s="2">
        <v>23816.679189636401</v>
      </c>
      <c r="P393" s="2">
        <v>289642.457377007</v>
      </c>
      <c r="Q393" s="2">
        <v>977803.89032856701</v>
      </c>
      <c r="R393" s="2">
        <v>1898.29704867799</v>
      </c>
      <c r="S393" s="2">
        <v>170863365.69673499</v>
      </c>
      <c r="T393" s="2">
        <v>90008.761176617205</v>
      </c>
      <c r="U393" s="2">
        <v>38.816000000000003</v>
      </c>
      <c r="V393" s="2">
        <v>24546.338057449699</v>
      </c>
      <c r="W393" s="2">
        <v>4.31230742838998E-4</v>
      </c>
      <c r="X393" s="2">
        <v>22.996035491872199</v>
      </c>
      <c r="Y393" s="2">
        <v>22.996035491872199</v>
      </c>
      <c r="Z393" s="2">
        <v>17.495749329217499</v>
      </c>
      <c r="AA393" s="2">
        <v>9.8799610239062705</v>
      </c>
      <c r="AB393" s="2">
        <v>141.384262628134</v>
      </c>
      <c r="AC393" s="2">
        <v>0</v>
      </c>
      <c r="AD393" s="2">
        <v>0</v>
      </c>
      <c r="AE393" s="2">
        <v>0</v>
      </c>
      <c r="AF393" s="2">
        <v>20685709.568996299</v>
      </c>
      <c r="AG393" s="2">
        <v>0</v>
      </c>
      <c r="AH393" s="2">
        <v>0</v>
      </c>
      <c r="AI393" s="2">
        <v>0</v>
      </c>
      <c r="AJ393" s="2">
        <v>130.14775753662701</v>
      </c>
      <c r="AK393" s="2">
        <v>130.14775753662701</v>
      </c>
      <c r="AL393" s="2">
        <v>102.787888429045</v>
      </c>
      <c r="AM393" s="2">
        <v>81.814189485721201</v>
      </c>
      <c r="AN393" s="2">
        <v>153.143793028499</v>
      </c>
      <c r="AO393" s="2">
        <v>153.143793028499</v>
      </c>
      <c r="AP393" s="2">
        <v>120.283637758262</v>
      </c>
      <c r="AQ393" s="2">
        <v>91.694150509627406</v>
      </c>
      <c r="AR393" s="2">
        <v>42717843.597055398</v>
      </c>
      <c r="AS393" s="2">
        <v>3647376.5884438399</v>
      </c>
      <c r="AT393" s="2">
        <v>34839248.422549002</v>
      </c>
      <c r="AU393" s="2">
        <v>89658897.088686898</v>
      </c>
      <c r="AV393" s="2">
        <v>1.1776458849228999</v>
      </c>
      <c r="AW393" s="2">
        <v>1.1776458849228999</v>
      </c>
      <c r="AX393" s="2">
        <v>1.1711161438147299</v>
      </c>
      <c r="AY393" s="2">
        <v>1.1216421924243301</v>
      </c>
      <c r="AZ393" s="2">
        <v>1.1776458849228999</v>
      </c>
      <c r="BA393" s="2">
        <v>1.1776458849228999</v>
      </c>
      <c r="BB393" s="2">
        <v>1.1711161438147299</v>
      </c>
      <c r="BC393" s="2">
        <v>1.1216421924243301</v>
      </c>
      <c r="BD393" s="2">
        <v>1.0647125471574499</v>
      </c>
      <c r="BE393" s="2">
        <v>1.0647125471574499</v>
      </c>
      <c r="BF393" s="2">
        <v>1.0775468327545501</v>
      </c>
      <c r="BG393" s="2">
        <v>1.06735693782652</v>
      </c>
      <c r="BH393" s="2">
        <v>0.180835828</v>
      </c>
      <c r="BI393" s="2">
        <v>0.180835828</v>
      </c>
      <c r="BJ393" s="2">
        <v>0.20535931899999901</v>
      </c>
      <c r="BK393" s="2">
        <v>0.23708504999999999</v>
      </c>
      <c r="BL393" s="2">
        <v>0.180835828</v>
      </c>
      <c r="BM393" s="2">
        <v>0.180835828</v>
      </c>
      <c r="BN393" s="2">
        <v>0.20535931899999901</v>
      </c>
      <c r="BO393" s="2">
        <v>0.23708504999999999</v>
      </c>
      <c r="BP393" s="2">
        <v>0.15867292099999999</v>
      </c>
      <c r="BQ393" s="2">
        <v>0.15867292099999999</v>
      </c>
      <c r="BR393" s="2">
        <v>0.18056576799999999</v>
      </c>
      <c r="BS393" s="2">
        <v>0.21254435599999999</v>
      </c>
      <c r="BT393" s="2">
        <v>1</v>
      </c>
      <c r="BU393" s="2">
        <v>1</v>
      </c>
      <c r="BV393" s="2">
        <v>1</v>
      </c>
      <c r="BW393" s="2">
        <v>1</v>
      </c>
      <c r="BX393" s="2">
        <v>148.818182470653</v>
      </c>
      <c r="BY393" s="2">
        <v>0</v>
      </c>
      <c r="BZ393" s="2">
        <v>0</v>
      </c>
      <c r="CA393" s="2">
        <v>0</v>
      </c>
      <c r="CB393" s="2">
        <v>21277113.752343498</v>
      </c>
      <c r="CC393" s="2">
        <v>0</v>
      </c>
      <c r="CD393" s="2">
        <v>0</v>
      </c>
      <c r="CE393" s="2">
        <v>0</v>
      </c>
      <c r="CG393" s="2">
        <f t="shared" si="51"/>
        <v>9075895.0716467537</v>
      </c>
      <c r="CH393" s="2">
        <f t="shared" si="52"/>
        <v>21277113.752343498</v>
      </c>
      <c r="CI393" s="2">
        <f t="shared" si="53"/>
        <v>1435128.6945292805</v>
      </c>
      <c r="CJ393" s="2">
        <f t="shared" si="54"/>
        <v>179.83208454258749</v>
      </c>
      <c r="CK393" s="2">
        <f t="shared" si="55"/>
        <v>29.7708489870455</v>
      </c>
      <c r="CL393" s="2">
        <f t="shared" si="56"/>
        <v>188.38533813138667</v>
      </c>
      <c r="CM393" s="2">
        <f t="shared" si="57"/>
        <v>152.24661585497344</v>
      </c>
      <c r="CN393" s="2">
        <f t="shared" si="58"/>
        <v>1411312.0153396442</v>
      </c>
    </row>
    <row r="394" spans="1:92" x14ac:dyDescent="0.45">
      <c r="A394" s="2">
        <v>264</v>
      </c>
      <c r="B394" s="2" t="s">
        <v>152</v>
      </c>
      <c r="C394" s="2">
        <v>1</v>
      </c>
      <c r="D394" s="2">
        <v>2022</v>
      </c>
      <c r="E394" s="2">
        <v>2020</v>
      </c>
      <c r="F394" s="2">
        <v>0.246043559269084</v>
      </c>
      <c r="G394" s="2">
        <v>2.1438284655810099E-2</v>
      </c>
      <c r="H394" s="2">
        <v>0.20497259161382</v>
      </c>
      <c r="I394" s="2">
        <v>0.52754556446128398</v>
      </c>
      <c r="J394" s="2">
        <v>289.79271891456602</v>
      </c>
      <c r="K394" s="2">
        <v>153.267971094952</v>
      </c>
      <c r="L394" s="2">
        <v>120.376555527883</v>
      </c>
      <c r="M394" s="2">
        <v>91.766246866184304</v>
      </c>
      <c r="N394" s="2">
        <v>144681.62588832801</v>
      </c>
      <c r="O394" s="2">
        <v>23920.453444742299</v>
      </c>
      <c r="P394" s="2">
        <v>291195.50270115101</v>
      </c>
      <c r="Q394" s="2">
        <v>983122.847869294</v>
      </c>
      <c r="R394" s="2">
        <v>1891.7507738099901</v>
      </c>
      <c r="S394" s="2">
        <v>171013652.724931</v>
      </c>
      <c r="T394" s="2">
        <v>90399.6737268453</v>
      </c>
      <c r="U394" s="2">
        <v>38.816000000000003</v>
      </c>
      <c r="V394" s="2">
        <v>24731.380743736299</v>
      </c>
      <c r="W394" s="2">
        <v>4.29357886161311E-4</v>
      </c>
      <c r="X394" s="2">
        <v>23.1202135583254</v>
      </c>
      <c r="Y394" s="2">
        <v>23.1202135583254</v>
      </c>
      <c r="Z394" s="2">
        <v>17.588667098837799</v>
      </c>
      <c r="AA394" s="2">
        <v>9.9520573804630992</v>
      </c>
      <c r="AB394" s="2">
        <v>136.524747819613</v>
      </c>
      <c r="AC394" s="2">
        <v>0</v>
      </c>
      <c r="AD394" s="2">
        <v>0</v>
      </c>
      <c r="AE394" s="2">
        <v>0</v>
      </c>
      <c r="AF394" s="2">
        <v>19901748.545426</v>
      </c>
      <c r="AG394" s="2">
        <v>0</v>
      </c>
      <c r="AH394" s="2">
        <v>0</v>
      </c>
      <c r="AI394" s="2">
        <v>0</v>
      </c>
      <c r="AJ394" s="2">
        <v>130.14775753662701</v>
      </c>
      <c r="AK394" s="2">
        <v>130.14775753662701</v>
      </c>
      <c r="AL394" s="2">
        <v>102.787888429045</v>
      </c>
      <c r="AM394" s="2">
        <v>81.814189485721201</v>
      </c>
      <c r="AN394" s="2">
        <v>153.267971094952</v>
      </c>
      <c r="AO394" s="2">
        <v>153.267971094952</v>
      </c>
      <c r="AP394" s="2">
        <v>120.376555527883</v>
      </c>
      <c r="AQ394" s="2">
        <v>91.766246866184304</v>
      </c>
      <c r="AR394" s="2">
        <v>42076807.800049201</v>
      </c>
      <c r="AS394" s="2">
        <v>3666239.3671469302</v>
      </c>
      <c r="AT394" s="2">
        <v>35053111.600374997</v>
      </c>
      <c r="AU394" s="2">
        <v>90217493.957359806</v>
      </c>
      <c r="AV394" s="2">
        <v>1.1785141830130901</v>
      </c>
      <c r="AW394" s="2">
        <v>1.1785141830130901</v>
      </c>
      <c r="AX394" s="2">
        <v>1.17193247281841</v>
      </c>
      <c r="AY394" s="2">
        <v>1.12243537369854</v>
      </c>
      <c r="AZ394" s="2">
        <v>1.1785141830130901</v>
      </c>
      <c r="BA394" s="2">
        <v>1.1785141830130901</v>
      </c>
      <c r="BB394" s="2">
        <v>1.17193247281841</v>
      </c>
      <c r="BC394" s="2">
        <v>1.12243537369854</v>
      </c>
      <c r="BD394" s="2">
        <v>1.0654975776009299</v>
      </c>
      <c r="BE394" s="2">
        <v>1.0654975776009299</v>
      </c>
      <c r="BF394" s="2">
        <v>1.07829793907056</v>
      </c>
      <c r="BG394" s="2">
        <v>1.06811173070228</v>
      </c>
      <c r="BH394" s="2">
        <v>0.180835828</v>
      </c>
      <c r="BI394" s="2">
        <v>0.180835828</v>
      </c>
      <c r="BJ394" s="2">
        <v>0.20535931899999901</v>
      </c>
      <c r="BK394" s="2">
        <v>0.23708504999999999</v>
      </c>
      <c r="BL394" s="2">
        <v>0.180835828</v>
      </c>
      <c r="BM394" s="2">
        <v>0.180835828</v>
      </c>
      <c r="BN394" s="2">
        <v>0.20535931899999901</v>
      </c>
      <c r="BO394" s="2">
        <v>0.23708504999999999</v>
      </c>
      <c r="BP394" s="2">
        <v>0.15867292099999999</v>
      </c>
      <c r="BQ394" s="2">
        <v>0.15867292099999999</v>
      </c>
      <c r="BR394" s="2">
        <v>0.18056576799999999</v>
      </c>
      <c r="BS394" s="2">
        <v>0.21254435599999999</v>
      </c>
      <c r="BT394" s="2">
        <v>1</v>
      </c>
      <c r="BU394" s="2">
        <v>1</v>
      </c>
      <c r="BV394" s="2">
        <v>1</v>
      </c>
      <c r="BW394" s="2">
        <v>1</v>
      </c>
      <c r="BX394" s="2">
        <v>141.384262628134</v>
      </c>
      <c r="BY394" s="2">
        <v>0</v>
      </c>
      <c r="BZ394" s="2">
        <v>0</v>
      </c>
      <c r="CA394" s="2">
        <v>0</v>
      </c>
      <c r="CB394" s="2">
        <v>20340341.335947301</v>
      </c>
      <c r="CC394" s="2">
        <v>0</v>
      </c>
      <c r="CD394" s="2">
        <v>0</v>
      </c>
      <c r="CE394" s="2">
        <v>0</v>
      </c>
      <c r="CG394" s="2">
        <f t="shared" si="51"/>
        <v>9177743.9979403764</v>
      </c>
      <c r="CH394" s="2">
        <f t="shared" si="52"/>
        <v>20340341.335947301</v>
      </c>
      <c r="CI394" s="2">
        <f t="shared" si="53"/>
        <v>1442920.4299035154</v>
      </c>
      <c r="CJ394" s="2">
        <f t="shared" si="54"/>
        <v>180.85203236041002</v>
      </c>
      <c r="CK394" s="2">
        <f t="shared" si="55"/>
        <v>29.900566805927873</v>
      </c>
      <c r="CL394" s="2">
        <f t="shared" si="56"/>
        <v>189.39544891131774</v>
      </c>
      <c r="CM394" s="2">
        <f t="shared" si="57"/>
        <v>153.0747914160053</v>
      </c>
      <c r="CN394" s="2">
        <f t="shared" si="58"/>
        <v>1418999.976458773</v>
      </c>
    </row>
    <row r="395" spans="1:92" x14ac:dyDescent="0.45">
      <c r="A395" s="2">
        <v>286</v>
      </c>
      <c r="B395" s="2" t="s">
        <v>152</v>
      </c>
      <c r="C395" s="2">
        <v>1</v>
      </c>
      <c r="D395" s="2">
        <v>2023</v>
      </c>
      <c r="E395" s="2">
        <v>2021</v>
      </c>
      <c r="F395" s="2">
        <v>0.24476938172988699</v>
      </c>
      <c r="G395" s="2">
        <v>2.1470110132063399E-2</v>
      </c>
      <c r="H395" s="2">
        <v>0.20531600358779201</v>
      </c>
      <c r="I395" s="2">
        <v>0.52844450455025604</v>
      </c>
      <c r="J395" s="2">
        <v>288.05585404368702</v>
      </c>
      <c r="K395" s="2">
        <v>153.38097814426499</v>
      </c>
      <c r="L395" s="2">
        <v>120.460464262434</v>
      </c>
      <c r="M395" s="2">
        <v>91.831140349249296</v>
      </c>
      <c r="N395" s="2">
        <v>145439.99623183801</v>
      </c>
      <c r="O395" s="2">
        <v>24038.506086400801</v>
      </c>
      <c r="P395" s="2">
        <v>292700.17001036101</v>
      </c>
      <c r="Q395" s="2">
        <v>988221.07975283905</v>
      </c>
      <c r="R395" s="2">
        <v>1891.4539114889501</v>
      </c>
      <c r="S395" s="2">
        <v>171729420.76122701</v>
      </c>
      <c r="T395" s="2">
        <v>90792.284029824601</v>
      </c>
      <c r="U395" s="2">
        <v>38.816000000000003</v>
      </c>
      <c r="V395" s="2">
        <v>24917.8183751943</v>
      </c>
      <c r="W395" s="2">
        <v>4.2749316339381799E-4</v>
      </c>
      <c r="X395" s="2">
        <v>23.233220607637801</v>
      </c>
      <c r="Y395" s="2">
        <v>23.233220607637801</v>
      </c>
      <c r="Z395" s="2">
        <v>17.672575833389299</v>
      </c>
      <c r="AA395" s="2">
        <v>10.016950863528001</v>
      </c>
      <c r="AB395" s="2">
        <v>134.67487589942201</v>
      </c>
      <c r="AC395" s="2">
        <v>0</v>
      </c>
      <c r="AD395" s="2">
        <v>0</v>
      </c>
      <c r="AE395" s="2">
        <v>0</v>
      </c>
      <c r="AF395" s="2">
        <v>19726375.2612198</v>
      </c>
      <c r="AG395" s="2">
        <v>0</v>
      </c>
      <c r="AH395" s="2">
        <v>0</v>
      </c>
      <c r="AI395" s="2">
        <v>0</v>
      </c>
      <c r="AJ395" s="2">
        <v>130.14775753662701</v>
      </c>
      <c r="AK395" s="2">
        <v>130.14775753662701</v>
      </c>
      <c r="AL395" s="2">
        <v>102.787888429045</v>
      </c>
      <c r="AM395" s="2">
        <v>81.814189485721201</v>
      </c>
      <c r="AN395" s="2">
        <v>153.38097814426499</v>
      </c>
      <c r="AO395" s="2">
        <v>153.38097814426499</v>
      </c>
      <c r="AP395" s="2">
        <v>120.460464262434</v>
      </c>
      <c r="AQ395" s="2">
        <v>91.831140349249296</v>
      </c>
      <c r="AR395" s="2">
        <v>42034104.144557402</v>
      </c>
      <c r="AS395" s="2">
        <v>3687049.57665902</v>
      </c>
      <c r="AT395" s="2">
        <v>35258798.369141698</v>
      </c>
      <c r="AU395" s="2">
        <v>90749468.670869693</v>
      </c>
      <c r="AV395" s="2">
        <v>1.1793172395590801</v>
      </c>
      <c r="AW395" s="2">
        <v>1.1793172395590801</v>
      </c>
      <c r="AX395" s="2">
        <v>1.1727197030480401</v>
      </c>
      <c r="AY395" s="2">
        <v>1.12319206108185</v>
      </c>
      <c r="AZ395" s="2">
        <v>1.1793172395590801</v>
      </c>
      <c r="BA395" s="2">
        <v>1.1793172395590801</v>
      </c>
      <c r="BB395" s="2">
        <v>1.1727197030480401</v>
      </c>
      <c r="BC395" s="2">
        <v>1.12319206108185</v>
      </c>
      <c r="BD395" s="2">
        <v>1.0662236230034901</v>
      </c>
      <c r="BE395" s="2">
        <v>1.0662236230034901</v>
      </c>
      <c r="BF395" s="2">
        <v>1.07902227153329</v>
      </c>
      <c r="BG395" s="2">
        <v>1.0688317959189699</v>
      </c>
      <c r="BH395" s="2">
        <v>0.180835828</v>
      </c>
      <c r="BI395" s="2">
        <v>0.180835828</v>
      </c>
      <c r="BJ395" s="2">
        <v>0.20535931899999901</v>
      </c>
      <c r="BK395" s="2">
        <v>0.23708504999999999</v>
      </c>
      <c r="BL395" s="2">
        <v>0.180835828</v>
      </c>
      <c r="BM395" s="2">
        <v>0.180835828</v>
      </c>
      <c r="BN395" s="2">
        <v>0.20535931899999901</v>
      </c>
      <c r="BO395" s="2">
        <v>0.23708504999999999</v>
      </c>
      <c r="BP395" s="2">
        <v>0.15867292099999999</v>
      </c>
      <c r="BQ395" s="2">
        <v>0.15867292099999999</v>
      </c>
      <c r="BR395" s="2">
        <v>0.18056576799999999</v>
      </c>
      <c r="BS395" s="2">
        <v>0.21254435599999999</v>
      </c>
      <c r="BT395" s="2">
        <v>1</v>
      </c>
      <c r="BU395" s="2">
        <v>1</v>
      </c>
      <c r="BV395" s="2">
        <v>1</v>
      </c>
      <c r="BW395" s="2">
        <v>1</v>
      </c>
      <c r="BX395" s="2">
        <v>136.524747819613</v>
      </c>
      <c r="BY395" s="2">
        <v>0</v>
      </c>
      <c r="BZ395" s="2">
        <v>0</v>
      </c>
      <c r="CA395" s="2">
        <v>0</v>
      </c>
      <c r="CB395" s="2">
        <v>19752622.488535699</v>
      </c>
      <c r="CC395" s="2">
        <v>0</v>
      </c>
      <c r="CD395" s="2">
        <v>0</v>
      </c>
      <c r="CE395" s="2">
        <v>0</v>
      </c>
      <c r="CG395" s="2">
        <f t="shared" si="51"/>
        <v>9275415.7336064968</v>
      </c>
      <c r="CH395" s="2">
        <f t="shared" si="52"/>
        <v>19752622.488535699</v>
      </c>
      <c r="CI395" s="2">
        <f t="shared" si="53"/>
        <v>1450399.7520814389</v>
      </c>
      <c r="CJ395" s="2">
        <f t="shared" si="54"/>
        <v>181.79999528979752</v>
      </c>
      <c r="CK395" s="2">
        <f t="shared" si="55"/>
        <v>30.048132608001001</v>
      </c>
      <c r="CL395" s="2">
        <f t="shared" si="56"/>
        <v>190.37409431568196</v>
      </c>
      <c r="CM395" s="2">
        <f t="shared" si="57"/>
        <v>153.86859941655726</v>
      </c>
      <c r="CN395" s="2">
        <f t="shared" si="58"/>
        <v>1426361.2459950382</v>
      </c>
    </row>
    <row r="396" spans="1:92" x14ac:dyDescent="0.45">
      <c r="A396" s="2">
        <v>308</v>
      </c>
      <c r="B396" s="2" t="s">
        <v>152</v>
      </c>
      <c r="C396" s="2">
        <v>1</v>
      </c>
      <c r="D396" s="2">
        <v>2024</v>
      </c>
      <c r="E396" s="2">
        <v>2022</v>
      </c>
      <c r="F396" s="2">
        <v>0.14164088449231299</v>
      </c>
      <c r="G396" s="2">
        <v>2.24202073564823E-2</v>
      </c>
      <c r="H396" s="2">
        <v>0.227335294990135</v>
      </c>
      <c r="I396" s="2">
        <v>0.60860361316106804</v>
      </c>
      <c r="J396" s="2">
        <v>170.196603900989</v>
      </c>
      <c r="K396" s="2">
        <v>170.196603900989</v>
      </c>
      <c r="L396" s="2">
        <v>137.25249174353399</v>
      </c>
      <c r="M396" s="2">
        <v>108.604157862297</v>
      </c>
      <c r="N396" s="2">
        <v>146920.64452429599</v>
      </c>
      <c r="O396" s="2">
        <v>23255.935791346401</v>
      </c>
      <c r="P396" s="2">
        <v>292409.659178956</v>
      </c>
      <c r="Q396" s="2">
        <v>989311.73069445801</v>
      </c>
      <c r="R396" s="2">
        <v>1936.03883452387</v>
      </c>
      <c r="S396" s="2">
        <v>176540797.74075899</v>
      </c>
      <c r="T396" s="2">
        <v>91186.599458980403</v>
      </c>
      <c r="U396" s="2">
        <v>38.816000000000003</v>
      </c>
      <c r="V396" s="2">
        <v>25105.661467624599</v>
      </c>
      <c r="W396" s="2">
        <v>4.2563653921054098E-4</v>
      </c>
      <c r="X396" s="2">
        <v>23.337736616273698</v>
      </c>
      <c r="Y396" s="2">
        <v>23.337736616273698</v>
      </c>
      <c r="Z396" s="2">
        <v>17.7534935664005</v>
      </c>
      <c r="AA396" s="2">
        <v>10.0788586284873</v>
      </c>
      <c r="AB396" s="2">
        <v>16.711109748088699</v>
      </c>
      <c r="AC396" s="2">
        <v>16.711109748088699</v>
      </c>
      <c r="AD396" s="2">
        <v>16.711109748088699</v>
      </c>
      <c r="AE396" s="2">
        <v>16.711109748088699</v>
      </c>
      <c r="AF396" s="2">
        <v>2430463.73879187</v>
      </c>
      <c r="AG396" s="2">
        <v>401710.11338994402</v>
      </c>
      <c r="AH396" s="2">
        <v>4891344.6643273998</v>
      </c>
      <c r="AI396" s="2">
        <v>16514270.919124501</v>
      </c>
      <c r="AJ396" s="2">
        <v>130.14775753662701</v>
      </c>
      <c r="AK396" s="2">
        <v>130.14775753662701</v>
      </c>
      <c r="AL396" s="2">
        <v>102.787888429045</v>
      </c>
      <c r="AM396" s="2">
        <v>81.814189485721201</v>
      </c>
      <c r="AN396" s="2">
        <v>153.4854941529</v>
      </c>
      <c r="AO396" s="2">
        <v>153.4854941529</v>
      </c>
      <c r="AP396" s="2">
        <v>120.54138199544499</v>
      </c>
      <c r="AQ396" s="2">
        <v>91.893048114208497</v>
      </c>
      <c r="AR396" s="2">
        <v>25005394.740979701</v>
      </c>
      <c r="AS396" s="2">
        <v>3958081.29222664</v>
      </c>
      <c r="AT396" s="2">
        <v>40133954.332189403</v>
      </c>
      <c r="AU396" s="2">
        <v>107443367.37536301</v>
      </c>
      <c r="AV396" s="2">
        <v>1.18087802086611</v>
      </c>
      <c r="AW396" s="2">
        <v>1.18087802086611</v>
      </c>
      <c r="AX396" s="2">
        <v>1.17256838980873</v>
      </c>
      <c r="AY396" s="2">
        <v>1.12335321061158</v>
      </c>
      <c r="AZ396" s="2">
        <v>1.18087802086611</v>
      </c>
      <c r="BA396" s="2">
        <v>1.18087802086611</v>
      </c>
      <c r="BB396" s="2">
        <v>1.17256838980873</v>
      </c>
      <c r="BC396" s="2">
        <v>1.12335321061158</v>
      </c>
      <c r="BD396" s="2">
        <v>1.0676347292301001</v>
      </c>
      <c r="BE396" s="2">
        <v>1.0676347292301001</v>
      </c>
      <c r="BF396" s="2">
        <v>1.07888304785113</v>
      </c>
      <c r="BG396" s="2">
        <v>1.0689851461315001</v>
      </c>
      <c r="BH396" s="2">
        <v>0.180835828</v>
      </c>
      <c r="BI396" s="2">
        <v>0.180835828</v>
      </c>
      <c r="BJ396" s="2">
        <v>0.20535931899999901</v>
      </c>
      <c r="BK396" s="2">
        <v>0.23708504999999999</v>
      </c>
      <c r="BL396" s="2">
        <v>0.180835828</v>
      </c>
      <c r="BM396" s="2">
        <v>0.180835828</v>
      </c>
      <c r="BN396" s="2">
        <v>0.20535931899999901</v>
      </c>
      <c r="BO396" s="2">
        <v>0.23708504999999999</v>
      </c>
      <c r="BP396" s="2">
        <v>0.15867292099999999</v>
      </c>
      <c r="BQ396" s="2">
        <v>0.15867292099999999</v>
      </c>
      <c r="BR396" s="2">
        <v>0.18056576799999999</v>
      </c>
      <c r="BS396" s="2">
        <v>0.21254435599999999</v>
      </c>
      <c r="BT396" s="2">
        <v>1</v>
      </c>
      <c r="BU396" s="2">
        <v>1</v>
      </c>
      <c r="BV396" s="2">
        <v>1</v>
      </c>
      <c r="BW396" s="2">
        <v>1</v>
      </c>
      <c r="BX396" s="2">
        <v>16.711109748088699</v>
      </c>
      <c r="BY396" s="2">
        <v>16.711109748088699</v>
      </c>
      <c r="BZ396" s="2">
        <v>16.711109748088699</v>
      </c>
      <c r="CA396" s="2">
        <v>16.711109748088699</v>
      </c>
      <c r="CB396" s="2">
        <v>2430463.73879187</v>
      </c>
      <c r="CC396" s="2">
        <v>401710.11338994402</v>
      </c>
      <c r="CD396" s="2">
        <v>4891344.6643273998</v>
      </c>
      <c r="CE396" s="2">
        <v>16514270.919124501</v>
      </c>
      <c r="CG396" s="2">
        <f t="shared" si="51"/>
        <v>9314780.5986870024</v>
      </c>
      <c r="CH396" s="2">
        <f t="shared" si="52"/>
        <v>24237789.435633715</v>
      </c>
      <c r="CI396" s="2">
        <f t="shared" si="53"/>
        <v>1451897.9701890564</v>
      </c>
      <c r="CJ396" s="2">
        <f t="shared" si="54"/>
        <v>183.65080565536999</v>
      </c>
      <c r="CK396" s="2">
        <f t="shared" si="55"/>
        <v>29.069919739183</v>
      </c>
      <c r="CL396" s="2">
        <f t="shared" si="56"/>
        <v>190.18514418143479</v>
      </c>
      <c r="CM396" s="2">
        <f t="shared" si="57"/>
        <v>154.03841661260537</v>
      </c>
      <c r="CN396" s="2">
        <f t="shared" si="58"/>
        <v>1428642.0343977101</v>
      </c>
    </row>
    <row r="397" spans="1:92" x14ac:dyDescent="0.45">
      <c r="A397" s="2">
        <v>330</v>
      </c>
      <c r="B397" s="2" t="s">
        <v>152</v>
      </c>
      <c r="C397" s="2">
        <v>1</v>
      </c>
      <c r="D397" s="2">
        <v>2025</v>
      </c>
      <c r="E397" s="2">
        <v>2023</v>
      </c>
      <c r="F397" s="2">
        <v>0.14173941314198199</v>
      </c>
      <c r="G397" s="2">
        <v>2.2437237636102701E-2</v>
      </c>
      <c r="H397" s="2">
        <v>0.227229141690693</v>
      </c>
      <c r="I397" s="2">
        <v>0.60859420753121996</v>
      </c>
      <c r="J397" s="2">
        <v>170.51671448582599</v>
      </c>
      <c r="K397" s="2">
        <v>170.51671448582599</v>
      </c>
      <c r="L397" s="2">
        <v>137.353916972897</v>
      </c>
      <c r="M397" s="2">
        <v>108.734320578181</v>
      </c>
      <c r="N397" s="2">
        <v>147664.70350562799</v>
      </c>
      <c r="O397" s="2">
        <v>23375.206441002902</v>
      </c>
      <c r="P397" s="2">
        <v>293884.04084276297</v>
      </c>
      <c r="Q397" s="2">
        <v>994292.56724055705</v>
      </c>
      <c r="R397" s="2">
        <v>1939.7239344995501</v>
      </c>
      <c r="S397" s="2">
        <v>177645014.39046499</v>
      </c>
      <c r="T397" s="2">
        <v>91582.627419760698</v>
      </c>
      <c r="U397" s="2">
        <v>38.816000000000003</v>
      </c>
      <c r="V397" s="2">
        <v>25294.920616101201</v>
      </c>
      <c r="W397" s="2">
        <v>4.23787978438923E-4</v>
      </c>
      <c r="X397" s="2">
        <v>23.540868803388001</v>
      </c>
      <c r="Y397" s="2">
        <v>23.540868803388001</v>
      </c>
      <c r="Z397" s="2">
        <v>17.737940398040099</v>
      </c>
      <c r="AA397" s="2">
        <v>10.092042946648499</v>
      </c>
      <c r="AB397" s="2">
        <v>16.8280881458114</v>
      </c>
      <c r="AC397" s="2">
        <v>16.8280881458114</v>
      </c>
      <c r="AD397" s="2">
        <v>16.8280881458114</v>
      </c>
      <c r="AE397" s="2">
        <v>16.8280881458114</v>
      </c>
      <c r="AF397" s="2">
        <v>2472393.5564942802</v>
      </c>
      <c r="AG397" s="2">
        <v>391352.93741011003</v>
      </c>
      <c r="AH397" s="2">
        <v>4920695.5193501599</v>
      </c>
      <c r="AI397" s="2">
        <v>16648225.0078116</v>
      </c>
      <c r="AJ397" s="2">
        <v>130.14775753662701</v>
      </c>
      <c r="AK397" s="2">
        <v>130.14775753662701</v>
      </c>
      <c r="AL397" s="2">
        <v>102.787888429045</v>
      </c>
      <c r="AM397" s="2">
        <v>81.814189485721201</v>
      </c>
      <c r="AN397" s="2">
        <v>153.68862634001499</v>
      </c>
      <c r="AO397" s="2">
        <v>153.68862634001499</v>
      </c>
      <c r="AP397" s="2">
        <v>120.52582882708499</v>
      </c>
      <c r="AQ397" s="2">
        <v>91.906232432369706</v>
      </c>
      <c r="AR397" s="2">
        <v>25179300.087303501</v>
      </c>
      <c r="AS397" s="2">
        <v>3985863.4027477498</v>
      </c>
      <c r="AT397" s="2">
        <v>40366124.145576298</v>
      </c>
      <c r="AU397" s="2">
        <v>108113726.75483701</v>
      </c>
      <c r="AV397" s="2">
        <v>1.1816554716935099</v>
      </c>
      <c r="AW397" s="2">
        <v>1.1816554716935099</v>
      </c>
      <c r="AX397" s="2">
        <v>1.17333698867781</v>
      </c>
      <c r="AY397" s="2">
        <v>1.1240884500833901</v>
      </c>
      <c r="AZ397" s="2">
        <v>1.1816554716935099</v>
      </c>
      <c r="BA397" s="2">
        <v>1.1816554716935099</v>
      </c>
      <c r="BB397" s="2">
        <v>1.17333698867781</v>
      </c>
      <c r="BC397" s="2">
        <v>1.1240884500833901</v>
      </c>
      <c r="BD397" s="2">
        <v>1.0683376244393701</v>
      </c>
      <c r="BE397" s="2">
        <v>1.0683376244393701</v>
      </c>
      <c r="BF397" s="2">
        <v>1.0795902375533799</v>
      </c>
      <c r="BG397" s="2">
        <v>1.06968480147301</v>
      </c>
      <c r="BH397" s="2">
        <v>0.180835828</v>
      </c>
      <c r="BI397" s="2">
        <v>0.180835828</v>
      </c>
      <c r="BJ397" s="2">
        <v>0.20535931899999901</v>
      </c>
      <c r="BK397" s="2">
        <v>0.23708504999999999</v>
      </c>
      <c r="BL397" s="2">
        <v>0.180835828</v>
      </c>
      <c r="BM397" s="2">
        <v>0.180835828</v>
      </c>
      <c r="BN397" s="2">
        <v>0.20535931899999901</v>
      </c>
      <c r="BO397" s="2">
        <v>0.23708504999999999</v>
      </c>
      <c r="BP397" s="2">
        <v>0.15867292099999999</v>
      </c>
      <c r="BQ397" s="2">
        <v>0.15867292099999999</v>
      </c>
      <c r="BR397" s="2">
        <v>0.18056576799999999</v>
      </c>
      <c r="BS397" s="2">
        <v>0.21254435599999999</v>
      </c>
      <c r="BT397" s="2">
        <v>1</v>
      </c>
      <c r="BU397" s="2">
        <v>1</v>
      </c>
      <c r="BV397" s="2">
        <v>1</v>
      </c>
      <c r="BW397" s="2">
        <v>1</v>
      </c>
      <c r="BX397" s="2">
        <v>16.8280881458114</v>
      </c>
      <c r="BY397" s="2">
        <v>16.8280881458114</v>
      </c>
      <c r="BZ397" s="2">
        <v>16.8280881458114</v>
      </c>
      <c r="CA397" s="2">
        <v>16.8280881458114</v>
      </c>
      <c r="CB397" s="2">
        <v>2472393.5564942802</v>
      </c>
      <c r="CC397" s="2">
        <v>391352.93741011003</v>
      </c>
      <c r="CD397" s="2">
        <v>4920695.5193501599</v>
      </c>
      <c r="CE397" s="2">
        <v>16648225.0078116</v>
      </c>
      <c r="CG397" s="2">
        <f t="shared" si="51"/>
        <v>9410732.4265258182</v>
      </c>
      <c r="CH397" s="2">
        <f t="shared" si="52"/>
        <v>24432667.021066152</v>
      </c>
      <c r="CI397" s="2">
        <f t="shared" si="53"/>
        <v>1459216.518029951</v>
      </c>
      <c r="CJ397" s="2">
        <f t="shared" si="54"/>
        <v>184.58087938203499</v>
      </c>
      <c r="CK397" s="2">
        <f t="shared" si="55"/>
        <v>29.219008051253628</v>
      </c>
      <c r="CL397" s="2">
        <f t="shared" si="56"/>
        <v>191.14409160504908</v>
      </c>
      <c r="CM397" s="2">
        <f t="shared" si="57"/>
        <v>154.81394585294777</v>
      </c>
      <c r="CN397" s="2">
        <f t="shared" si="58"/>
        <v>1435841.3115889481</v>
      </c>
    </row>
    <row r="398" spans="1:92" x14ac:dyDescent="0.45">
      <c r="A398" s="2">
        <v>352</v>
      </c>
      <c r="B398" s="2" t="s">
        <v>152</v>
      </c>
      <c r="C398" s="2">
        <v>1</v>
      </c>
      <c r="D398" s="2">
        <v>2026</v>
      </c>
      <c r="E398" s="2">
        <v>2024</v>
      </c>
      <c r="F398" s="2">
        <v>0.14173366030413501</v>
      </c>
      <c r="G398" s="2">
        <v>2.2437229787610001E-2</v>
      </c>
      <c r="H398" s="2">
        <v>0.227225905857941</v>
      </c>
      <c r="I398" s="2">
        <v>0.60860320405031199</v>
      </c>
      <c r="J398" s="2">
        <v>170.64584909640399</v>
      </c>
      <c r="K398" s="2">
        <v>170.64584909640399</v>
      </c>
      <c r="L398" s="2">
        <v>137.46087075649601</v>
      </c>
      <c r="M398" s="2">
        <v>108.822424728442</v>
      </c>
      <c r="N398" s="2">
        <v>148415.51770682199</v>
      </c>
      <c r="O398" s="2">
        <v>23495.005122208899</v>
      </c>
      <c r="P398" s="2">
        <v>295379.79842814698</v>
      </c>
      <c r="Q398" s="2">
        <v>999350.58949312603</v>
      </c>
      <c r="R398" s="2">
        <v>1942.70500697031</v>
      </c>
      <c r="S398" s="2">
        <v>178690735.73501801</v>
      </c>
      <c r="T398" s="2">
        <v>91980.375349776004</v>
      </c>
      <c r="U398" s="2">
        <v>38.816000000000003</v>
      </c>
      <c r="V398" s="2">
        <v>25485.6064955695</v>
      </c>
      <c r="W398" s="2">
        <v>4.2194744605916399E-4</v>
      </c>
      <c r="X398" s="2">
        <v>23.642052285168599</v>
      </c>
      <c r="Y398" s="2">
        <v>23.642052285168599</v>
      </c>
      <c r="Z398" s="2">
        <v>17.816943052842198</v>
      </c>
      <c r="AA398" s="2">
        <v>10.152195968112199</v>
      </c>
      <c r="AB398" s="2">
        <v>16.856039274608701</v>
      </c>
      <c r="AC398" s="2">
        <v>16.856039274608701</v>
      </c>
      <c r="AD398" s="2">
        <v>16.856039274608701</v>
      </c>
      <c r="AE398" s="2">
        <v>16.856039274608701</v>
      </c>
      <c r="AF398" s="2">
        <v>2489042.0417643301</v>
      </c>
      <c r="AG398" s="2">
        <v>394013.39782163198</v>
      </c>
      <c r="AH398" s="2">
        <v>4953720.9346263297</v>
      </c>
      <c r="AI398" s="2">
        <v>16759834.5638583</v>
      </c>
      <c r="AJ398" s="2">
        <v>130.14775753662701</v>
      </c>
      <c r="AK398" s="2">
        <v>130.14775753662701</v>
      </c>
      <c r="AL398" s="2">
        <v>102.787888429045</v>
      </c>
      <c r="AM398" s="2">
        <v>81.814189485721201</v>
      </c>
      <c r="AN398" s="2">
        <v>153.78980982179499</v>
      </c>
      <c r="AO398" s="2">
        <v>153.78980982179499</v>
      </c>
      <c r="AP398" s="2">
        <v>120.604831481887</v>
      </c>
      <c r="AQ398" s="2">
        <v>91.966385453833396</v>
      </c>
      <c r="AR398" s="2">
        <v>25326492.0381632</v>
      </c>
      <c r="AS398" s="2">
        <v>4009325.0986037101</v>
      </c>
      <c r="AT398" s="2">
        <v>40603164.295811497</v>
      </c>
      <c r="AU398" s="2">
        <v>108751754.30244</v>
      </c>
      <c r="AV398" s="2">
        <v>1.1824365417761999</v>
      </c>
      <c r="AW398" s="2">
        <v>1.1824365417761999</v>
      </c>
      <c r="AX398" s="2">
        <v>1.17411332753745</v>
      </c>
      <c r="AY398" s="2">
        <v>1.12483182924122</v>
      </c>
      <c r="AZ398" s="2">
        <v>1.1824365417761999</v>
      </c>
      <c r="BA398" s="2">
        <v>1.1824365417761999</v>
      </c>
      <c r="BB398" s="2">
        <v>1.17411332753745</v>
      </c>
      <c r="BC398" s="2">
        <v>1.12483182924122</v>
      </c>
      <c r="BD398" s="2">
        <v>1.0690437918262801</v>
      </c>
      <c r="BE398" s="2">
        <v>1.0690437918262801</v>
      </c>
      <c r="BF398" s="2">
        <v>1.0803045488398899</v>
      </c>
      <c r="BG398" s="2">
        <v>1.0703922025559001</v>
      </c>
      <c r="BH398" s="2">
        <v>0.180835828</v>
      </c>
      <c r="BI398" s="2">
        <v>0.180835828</v>
      </c>
      <c r="BJ398" s="2">
        <v>0.20535931899999901</v>
      </c>
      <c r="BK398" s="2">
        <v>0.23708504999999999</v>
      </c>
      <c r="BL398" s="2">
        <v>0.180835828</v>
      </c>
      <c r="BM398" s="2">
        <v>0.180835828</v>
      </c>
      <c r="BN398" s="2">
        <v>0.20535931899999901</v>
      </c>
      <c r="BO398" s="2">
        <v>0.23708504999999999</v>
      </c>
      <c r="BP398" s="2">
        <v>0.15867292099999999</v>
      </c>
      <c r="BQ398" s="2">
        <v>0.15867292099999999</v>
      </c>
      <c r="BR398" s="2">
        <v>0.18056576799999999</v>
      </c>
      <c r="BS398" s="2">
        <v>0.21254435599999999</v>
      </c>
      <c r="BT398" s="2">
        <v>1</v>
      </c>
      <c r="BU398" s="2">
        <v>1</v>
      </c>
      <c r="BV398" s="2">
        <v>1</v>
      </c>
      <c r="BW398" s="2">
        <v>1</v>
      </c>
      <c r="BX398" s="2">
        <v>16.856039274608701</v>
      </c>
      <c r="BY398" s="2">
        <v>16.856039274608701</v>
      </c>
      <c r="BZ398" s="2">
        <v>16.856039274608701</v>
      </c>
      <c r="CA398" s="2">
        <v>16.856039274608701</v>
      </c>
      <c r="CB398" s="2">
        <v>2489042.0417643301</v>
      </c>
      <c r="CC398" s="2">
        <v>394013.39782163198</v>
      </c>
      <c r="CD398" s="2">
        <v>4953720.9346263297</v>
      </c>
      <c r="CE398" s="2">
        <v>16759834.5638583</v>
      </c>
      <c r="CG398" s="2">
        <f t="shared" si="51"/>
        <v>9508326.4315898977</v>
      </c>
      <c r="CH398" s="2">
        <f t="shared" si="52"/>
        <v>24596610.938070592</v>
      </c>
      <c r="CI398" s="2">
        <f t="shared" si="53"/>
        <v>1466640.9107503039</v>
      </c>
      <c r="CJ398" s="2">
        <f t="shared" si="54"/>
        <v>185.51939713352749</v>
      </c>
      <c r="CK398" s="2">
        <f t="shared" si="55"/>
        <v>29.368756402761122</v>
      </c>
      <c r="CL398" s="2">
        <f t="shared" si="56"/>
        <v>192.11694206708748</v>
      </c>
      <c r="CM398" s="2">
        <f t="shared" si="57"/>
        <v>155.60149310908929</v>
      </c>
      <c r="CN398" s="2">
        <f t="shared" si="58"/>
        <v>1443145.9056280949</v>
      </c>
    </row>
    <row r="399" spans="1:92" x14ac:dyDescent="0.45">
      <c r="A399" s="2">
        <v>374</v>
      </c>
      <c r="B399" s="2" t="s">
        <v>152</v>
      </c>
      <c r="C399" s="2">
        <v>1</v>
      </c>
      <c r="D399" s="2">
        <v>2027</v>
      </c>
      <c r="E399" s="2">
        <v>2025</v>
      </c>
      <c r="F399" s="2">
        <v>0.141634355161249</v>
      </c>
      <c r="G399" s="2">
        <v>2.2425933804309399E-2</v>
      </c>
      <c r="H399" s="2">
        <v>0.227169704933846</v>
      </c>
      <c r="I399" s="2">
        <v>0.60877000610059395</v>
      </c>
      <c r="J399" s="2">
        <v>171.042527516929</v>
      </c>
      <c r="K399" s="2">
        <v>171.042527516929</v>
      </c>
      <c r="L399" s="2">
        <v>137.83569288936701</v>
      </c>
      <c r="M399" s="2">
        <v>109.178267592503</v>
      </c>
      <c r="N399" s="2">
        <v>149129.30867710401</v>
      </c>
      <c r="O399" s="2">
        <v>23612.660931506602</v>
      </c>
      <c r="P399" s="2">
        <v>296815.94027644</v>
      </c>
      <c r="Q399" s="2">
        <v>1004189.20515414</v>
      </c>
      <c r="R399" s="2">
        <v>1949.49104410733</v>
      </c>
      <c r="S399" s="2">
        <v>180093691.63254401</v>
      </c>
      <c r="T399" s="2">
        <v>92379.850718938906</v>
      </c>
      <c r="U399" s="2">
        <v>38.816000000000003</v>
      </c>
      <c r="V399" s="2">
        <v>25677.729861447799</v>
      </c>
      <c r="W399" s="2">
        <v>4.2011490720355601E-4</v>
      </c>
      <c r="X399" s="2">
        <v>23.743706804910602</v>
      </c>
      <c r="Y399" s="2">
        <v>23.743706804910602</v>
      </c>
      <c r="Z399" s="2">
        <v>17.8967412849297</v>
      </c>
      <c r="AA399" s="2">
        <v>10.213014931390401</v>
      </c>
      <c r="AB399" s="2">
        <v>17.151063175392</v>
      </c>
      <c r="AC399" s="2">
        <v>17.151063175392</v>
      </c>
      <c r="AD399" s="2">
        <v>17.151063175392</v>
      </c>
      <c r="AE399" s="2">
        <v>17.151063175392</v>
      </c>
      <c r="AF399" s="2">
        <v>2545483.9203982302</v>
      </c>
      <c r="AG399" s="2">
        <v>402964.31715716497</v>
      </c>
      <c r="AH399" s="2">
        <v>5066077.5835757405</v>
      </c>
      <c r="AI399" s="2">
        <v>17139925.094761901</v>
      </c>
      <c r="AJ399" s="2">
        <v>130.14775753662701</v>
      </c>
      <c r="AK399" s="2">
        <v>130.14775753662701</v>
      </c>
      <c r="AL399" s="2">
        <v>102.787888429045</v>
      </c>
      <c r="AM399" s="2">
        <v>81.814189485721201</v>
      </c>
      <c r="AN399" s="2">
        <v>153.89146434153699</v>
      </c>
      <c r="AO399" s="2">
        <v>153.89146434153699</v>
      </c>
      <c r="AP399" s="2">
        <v>120.684629713975</v>
      </c>
      <c r="AQ399" s="2">
        <v>92.027204417111605</v>
      </c>
      <c r="AR399" s="2">
        <v>25507453.882984299</v>
      </c>
      <c r="AS399" s="2">
        <v>4038769.2071251501</v>
      </c>
      <c r="AT399" s="2">
        <v>40911830.788612202</v>
      </c>
      <c r="AU399" s="2">
        <v>109635637.753822</v>
      </c>
      <c r="AV399" s="2">
        <v>1.18317582854442</v>
      </c>
      <c r="AW399" s="2">
        <v>1.18317582854442</v>
      </c>
      <c r="AX399" s="2">
        <v>1.1748554403296201</v>
      </c>
      <c r="AY399" s="2">
        <v>1.1255398307825</v>
      </c>
      <c r="AZ399" s="2">
        <v>1.18317582854442</v>
      </c>
      <c r="BA399" s="2">
        <v>1.18317582854442</v>
      </c>
      <c r="BB399" s="2">
        <v>1.1748554403296201</v>
      </c>
      <c r="BC399" s="2">
        <v>1.1255398307825</v>
      </c>
      <c r="BD399" s="2">
        <v>1.06971218281558</v>
      </c>
      <c r="BE399" s="2">
        <v>1.06971218281558</v>
      </c>
      <c r="BF399" s="2">
        <v>1.0809873686378799</v>
      </c>
      <c r="BG399" s="2">
        <v>1.07106593822864</v>
      </c>
      <c r="BH399" s="2">
        <v>0.180835828</v>
      </c>
      <c r="BI399" s="2">
        <v>0.180835828</v>
      </c>
      <c r="BJ399" s="2">
        <v>0.20535931899999901</v>
      </c>
      <c r="BK399" s="2">
        <v>0.23708504999999999</v>
      </c>
      <c r="BL399" s="2">
        <v>0.180835828</v>
      </c>
      <c r="BM399" s="2">
        <v>0.180835828</v>
      </c>
      <c r="BN399" s="2">
        <v>0.20535931899999901</v>
      </c>
      <c r="BO399" s="2">
        <v>0.23708504999999999</v>
      </c>
      <c r="BP399" s="2">
        <v>0.15867292099999999</v>
      </c>
      <c r="BQ399" s="2">
        <v>0.15867292099999999</v>
      </c>
      <c r="BR399" s="2">
        <v>0.18056576799999999</v>
      </c>
      <c r="BS399" s="2">
        <v>0.21254435599999999</v>
      </c>
      <c r="BT399" s="2">
        <v>1</v>
      </c>
      <c r="BU399" s="2">
        <v>1</v>
      </c>
      <c r="BV399" s="2">
        <v>1</v>
      </c>
      <c r="BW399" s="2">
        <v>1</v>
      </c>
      <c r="BX399" s="2">
        <v>17.151063175392</v>
      </c>
      <c r="BY399" s="2">
        <v>17.151063175392</v>
      </c>
      <c r="BZ399" s="2">
        <v>17.151063175392</v>
      </c>
      <c r="CA399" s="2">
        <v>17.151063175392</v>
      </c>
      <c r="CB399" s="2">
        <v>2545483.9203982302</v>
      </c>
      <c r="CC399" s="2">
        <v>402964.31715716497</v>
      </c>
      <c r="CD399" s="2">
        <v>5066077.5835757405</v>
      </c>
      <c r="CE399" s="2">
        <v>17139925.094761901</v>
      </c>
      <c r="CG399" s="2">
        <f t="shared" si="51"/>
        <v>9601938.566837322</v>
      </c>
      <c r="CH399" s="2">
        <f t="shared" si="52"/>
        <v>25154450.915893037</v>
      </c>
      <c r="CI399" s="2">
        <f t="shared" si="53"/>
        <v>1473747.1150391907</v>
      </c>
      <c r="CJ399" s="2">
        <f t="shared" si="54"/>
        <v>186.41163584638002</v>
      </c>
      <c r="CK399" s="2">
        <f t="shared" si="55"/>
        <v>29.515826164383252</v>
      </c>
      <c r="CL399" s="2">
        <f t="shared" si="56"/>
        <v>193.05101806597725</v>
      </c>
      <c r="CM399" s="2">
        <f t="shared" si="57"/>
        <v>156.35487818670921</v>
      </c>
      <c r="CN399" s="2">
        <f t="shared" si="58"/>
        <v>1450134.4541076841</v>
      </c>
    </row>
    <row r="400" spans="1:92" x14ac:dyDescent="0.45">
      <c r="A400" s="2">
        <v>396</v>
      </c>
      <c r="B400" s="2" t="s">
        <v>152</v>
      </c>
      <c r="C400" s="2">
        <v>1</v>
      </c>
      <c r="D400" s="2">
        <v>2028</v>
      </c>
      <c r="E400" s="2">
        <v>2026</v>
      </c>
      <c r="F400" s="2">
        <v>0.14146161938062099</v>
      </c>
      <c r="G400" s="2">
        <v>2.2405744764902001E-2</v>
      </c>
      <c r="H400" s="2">
        <v>0.22707246955704799</v>
      </c>
      <c r="I400" s="2">
        <v>0.60906016629742799</v>
      </c>
      <c r="J400" s="2">
        <v>171.64593011711099</v>
      </c>
      <c r="K400" s="2">
        <v>171.64593011711099</v>
      </c>
      <c r="L400" s="2">
        <v>138.41915918137201</v>
      </c>
      <c r="M400" s="2">
        <v>109.74337824988</v>
      </c>
      <c r="N400" s="2">
        <v>149814.702070456</v>
      </c>
      <c r="O400" s="2">
        <v>23728.768208066402</v>
      </c>
      <c r="P400" s="2">
        <v>298206.83702548302</v>
      </c>
      <c r="Q400" s="2">
        <v>1008860.67021041</v>
      </c>
      <c r="R400" s="2">
        <v>1959.2505855181</v>
      </c>
      <c r="S400" s="2">
        <v>181781348.14724201</v>
      </c>
      <c r="T400" s="2">
        <v>92781.061029603807</v>
      </c>
      <c r="U400" s="2">
        <v>38.816000000000003</v>
      </c>
      <c r="V400" s="2">
        <v>25871.301550234301</v>
      </c>
      <c r="W400" s="2">
        <v>4.1829032715582601E-4</v>
      </c>
      <c r="X400" s="2">
        <v>23.839923319970399</v>
      </c>
      <c r="Y400" s="2">
        <v>23.839923319970399</v>
      </c>
      <c r="Z400" s="2">
        <v>17.973021491812599</v>
      </c>
      <c r="AA400" s="2">
        <v>10.270939503645399</v>
      </c>
      <c r="AB400" s="2">
        <v>17.658249260514001</v>
      </c>
      <c r="AC400" s="2">
        <v>17.658249260514001</v>
      </c>
      <c r="AD400" s="2">
        <v>17.658249260514001</v>
      </c>
      <c r="AE400" s="2">
        <v>17.658249260514001</v>
      </c>
      <c r="AF400" s="2">
        <v>2633362.5046684402</v>
      </c>
      <c r="AG400" s="2">
        <v>416958.25243254501</v>
      </c>
      <c r="AH400" s="2">
        <v>5241249.8578952299</v>
      </c>
      <c r="AI400" s="2">
        <v>17732223.289329302</v>
      </c>
      <c r="AJ400" s="2">
        <v>130.14775753662701</v>
      </c>
      <c r="AK400" s="2">
        <v>130.14775753662701</v>
      </c>
      <c r="AL400" s="2">
        <v>102.787888429045</v>
      </c>
      <c r="AM400" s="2">
        <v>81.814189485721201</v>
      </c>
      <c r="AN400" s="2">
        <v>153.987680856597</v>
      </c>
      <c r="AO400" s="2">
        <v>153.987680856597</v>
      </c>
      <c r="AP400" s="2">
        <v>120.760909920858</v>
      </c>
      <c r="AQ400" s="2">
        <v>92.085128989366595</v>
      </c>
      <c r="AR400" s="2">
        <v>25715083.882101301</v>
      </c>
      <c r="AS400" s="2">
        <v>4072946.4896069001</v>
      </c>
      <c r="AT400" s="2">
        <v>41277539.643203802</v>
      </c>
      <c r="AU400" s="2">
        <v>110715778.132329</v>
      </c>
      <c r="AV400" s="2">
        <v>1.18388274737495</v>
      </c>
      <c r="AW400" s="2">
        <v>1.18388274737495</v>
      </c>
      <c r="AX400" s="2">
        <v>1.1755711476445001</v>
      </c>
      <c r="AY400" s="2">
        <v>1.1262205088808701</v>
      </c>
      <c r="AZ400" s="2">
        <v>1.18388274737495</v>
      </c>
      <c r="BA400" s="2">
        <v>1.18388274737495</v>
      </c>
      <c r="BB400" s="2">
        <v>1.1755711476445001</v>
      </c>
      <c r="BC400" s="2">
        <v>1.1262205088808701</v>
      </c>
      <c r="BD400" s="2">
        <v>1.0703513098726301</v>
      </c>
      <c r="BE400" s="2">
        <v>1.0703513098726301</v>
      </c>
      <c r="BF400" s="2">
        <v>1.08164589269155</v>
      </c>
      <c r="BG400" s="2">
        <v>1.0717136728588299</v>
      </c>
      <c r="BH400" s="2">
        <v>0.180835828</v>
      </c>
      <c r="BI400" s="2">
        <v>0.180835828</v>
      </c>
      <c r="BJ400" s="2">
        <v>0.20535931899999901</v>
      </c>
      <c r="BK400" s="2">
        <v>0.23708504999999999</v>
      </c>
      <c r="BL400" s="2">
        <v>0.180835828</v>
      </c>
      <c r="BM400" s="2">
        <v>0.180835828</v>
      </c>
      <c r="BN400" s="2">
        <v>0.20535931899999901</v>
      </c>
      <c r="BO400" s="2">
        <v>0.23708504999999999</v>
      </c>
      <c r="BP400" s="2">
        <v>0.15867292099999999</v>
      </c>
      <c r="BQ400" s="2">
        <v>0.15867292099999999</v>
      </c>
      <c r="BR400" s="2">
        <v>0.18056576799999999</v>
      </c>
      <c r="BS400" s="2">
        <v>0.21254435599999999</v>
      </c>
      <c r="BT400" s="2">
        <v>1</v>
      </c>
      <c r="BU400" s="2">
        <v>1</v>
      </c>
      <c r="BV400" s="2">
        <v>1</v>
      </c>
      <c r="BW400" s="2">
        <v>1</v>
      </c>
      <c r="BX400" s="2">
        <v>17.658249260514001</v>
      </c>
      <c r="BY400" s="2">
        <v>17.658249260514001</v>
      </c>
      <c r="BZ400" s="2">
        <v>17.658249260514001</v>
      </c>
      <c r="CA400" s="2">
        <v>17.658249260514001</v>
      </c>
      <c r="CB400" s="2">
        <v>2633362.5046684402</v>
      </c>
      <c r="CC400" s="2">
        <v>416958.25243254501</v>
      </c>
      <c r="CD400" s="2">
        <v>5241249.8578952299</v>
      </c>
      <c r="CE400" s="2">
        <v>17732223.289329302</v>
      </c>
      <c r="CG400" s="2">
        <f t="shared" si="51"/>
        <v>9692549.9079034105</v>
      </c>
      <c r="CH400" s="2">
        <f t="shared" si="52"/>
        <v>26023793.904325515</v>
      </c>
      <c r="CI400" s="2">
        <f t="shared" si="53"/>
        <v>1480610.9775144155</v>
      </c>
      <c r="CJ400" s="2">
        <f t="shared" si="54"/>
        <v>187.26837758807</v>
      </c>
      <c r="CK400" s="2">
        <f t="shared" si="55"/>
        <v>29.660960260083002</v>
      </c>
      <c r="CL400" s="2">
        <f t="shared" si="56"/>
        <v>193.95566635803775</v>
      </c>
      <c r="CM400" s="2">
        <f t="shared" si="57"/>
        <v>157.08223747923861</v>
      </c>
      <c r="CN400" s="2">
        <f t="shared" si="58"/>
        <v>1456882.209306349</v>
      </c>
    </row>
    <row r="401" spans="1:92" x14ac:dyDescent="0.45">
      <c r="A401" s="2">
        <v>418</v>
      </c>
      <c r="B401" s="2" t="s">
        <v>152</v>
      </c>
      <c r="C401" s="2">
        <v>1</v>
      </c>
      <c r="D401" s="2">
        <v>2029</v>
      </c>
      <c r="E401" s="2">
        <v>2027</v>
      </c>
      <c r="F401" s="2">
        <v>0.141377516685357</v>
      </c>
      <c r="G401" s="2">
        <v>2.2396195357842E-2</v>
      </c>
      <c r="H401" s="2">
        <v>0.227026276599298</v>
      </c>
      <c r="I401" s="2">
        <v>0.60920001135750101</v>
      </c>
      <c r="J401" s="2">
        <v>171.98967244013099</v>
      </c>
      <c r="K401" s="2">
        <v>171.98967244013099</v>
      </c>
      <c r="L401" s="2">
        <v>138.74446364746899</v>
      </c>
      <c r="M401" s="2">
        <v>110.05080579926501</v>
      </c>
      <c r="N401" s="2">
        <v>150543.02393879299</v>
      </c>
      <c r="O401" s="2">
        <v>23848.141153852201</v>
      </c>
      <c r="P401" s="2">
        <v>299669.89790188702</v>
      </c>
      <c r="Q401" s="2">
        <v>1013793.10165726</v>
      </c>
      <c r="R401" s="2">
        <v>1965.35606126366</v>
      </c>
      <c r="S401" s="2">
        <v>183139766.367544</v>
      </c>
      <c r="T401" s="2">
        <v>93184.013816708393</v>
      </c>
      <c r="U401" s="2">
        <v>38.816000000000003</v>
      </c>
      <c r="V401" s="2">
        <v>26066.332480118199</v>
      </c>
      <c r="W401" s="2">
        <v>4.1647367135047201E-4</v>
      </c>
      <c r="X401" s="2">
        <v>23.931927220523999</v>
      </c>
      <c r="Y401" s="2">
        <v>23.931927220523999</v>
      </c>
      <c r="Z401" s="2">
        <v>18.046587535443301</v>
      </c>
      <c r="AA401" s="2">
        <v>10.3266286305638</v>
      </c>
      <c r="AB401" s="2">
        <v>17.909987682980301</v>
      </c>
      <c r="AC401" s="2">
        <v>17.909987682980301</v>
      </c>
      <c r="AD401" s="2">
        <v>17.909987682980301</v>
      </c>
      <c r="AE401" s="2">
        <v>17.909987682980301</v>
      </c>
      <c r="AF401" s="2">
        <v>2683179.46881124</v>
      </c>
      <c r="AG401" s="2">
        <v>424981.94633876497</v>
      </c>
      <c r="AH401" s="2">
        <v>5340880.7781069297</v>
      </c>
      <c r="AI401" s="2">
        <v>18068682.1773118</v>
      </c>
      <c r="AJ401" s="2">
        <v>130.14775753662701</v>
      </c>
      <c r="AK401" s="2">
        <v>130.14775753662701</v>
      </c>
      <c r="AL401" s="2">
        <v>102.787888429045</v>
      </c>
      <c r="AM401" s="2">
        <v>81.814189485721201</v>
      </c>
      <c r="AN401" s="2">
        <v>154.079684757151</v>
      </c>
      <c r="AO401" s="2">
        <v>154.079684757151</v>
      </c>
      <c r="AP401" s="2">
        <v>120.83447596448801</v>
      </c>
      <c r="AQ401" s="2">
        <v>92.140818116285004</v>
      </c>
      <c r="AR401" s="2">
        <v>25891845.375379998</v>
      </c>
      <c r="AS401" s="2">
        <v>4101633.9853570699</v>
      </c>
      <c r="AT401" s="2">
        <v>41577539.255689196</v>
      </c>
      <c r="AU401" s="2">
        <v>111568747.751118</v>
      </c>
      <c r="AV401" s="2">
        <v>1.18463095298315</v>
      </c>
      <c r="AW401" s="2">
        <v>1.18463095298315</v>
      </c>
      <c r="AX401" s="2">
        <v>1.1763209332033899</v>
      </c>
      <c r="AY401" s="2">
        <v>1.1269363170497799</v>
      </c>
      <c r="AZ401" s="2">
        <v>1.18463095298315</v>
      </c>
      <c r="BA401" s="2">
        <v>1.18463095298315</v>
      </c>
      <c r="BB401" s="2">
        <v>1.1763209332033899</v>
      </c>
      <c r="BC401" s="2">
        <v>1.1269363170497799</v>
      </c>
      <c r="BD401" s="2">
        <v>1.07102776440714</v>
      </c>
      <c r="BE401" s="2">
        <v>1.07102776440714</v>
      </c>
      <c r="BF401" s="2">
        <v>1.0823357722209901</v>
      </c>
      <c r="BG401" s="2">
        <v>1.07239483733392</v>
      </c>
      <c r="BH401" s="2">
        <v>0.180835828</v>
      </c>
      <c r="BI401" s="2">
        <v>0.180835828</v>
      </c>
      <c r="BJ401" s="2">
        <v>0.20535931899999901</v>
      </c>
      <c r="BK401" s="2">
        <v>0.23708504999999999</v>
      </c>
      <c r="BL401" s="2">
        <v>0.180835828</v>
      </c>
      <c r="BM401" s="2">
        <v>0.180835828</v>
      </c>
      <c r="BN401" s="2">
        <v>0.20535931899999901</v>
      </c>
      <c r="BO401" s="2">
        <v>0.23708504999999999</v>
      </c>
      <c r="BP401" s="2">
        <v>0.15867292099999999</v>
      </c>
      <c r="BQ401" s="2">
        <v>0.15867292099999999</v>
      </c>
      <c r="BR401" s="2">
        <v>0.18056576799999999</v>
      </c>
      <c r="BS401" s="2">
        <v>0.21254435599999999</v>
      </c>
      <c r="BT401" s="2">
        <v>1</v>
      </c>
      <c r="BU401" s="2">
        <v>1</v>
      </c>
      <c r="BV401" s="2">
        <v>1</v>
      </c>
      <c r="BW401" s="2">
        <v>1</v>
      </c>
      <c r="BX401" s="2">
        <v>17.909987682980301</v>
      </c>
      <c r="BY401" s="2">
        <v>17.909987682980301</v>
      </c>
      <c r="BZ401" s="2">
        <v>17.909987682980301</v>
      </c>
      <c r="CA401" s="2">
        <v>17.909987682980301</v>
      </c>
      <c r="CB401" s="2">
        <v>2683179.46881124</v>
      </c>
      <c r="CC401" s="2">
        <v>424981.94633876497</v>
      </c>
      <c r="CD401" s="2">
        <v>5340880.7781069297</v>
      </c>
      <c r="CE401" s="2">
        <v>18068682.1773118</v>
      </c>
      <c r="CG401" s="2">
        <f t="shared" si="51"/>
        <v>9788497.1660924945</v>
      </c>
      <c r="CH401" s="2">
        <f t="shared" si="52"/>
        <v>26517724.370568737</v>
      </c>
      <c r="CI401" s="2">
        <f t="shared" si="53"/>
        <v>1487854.164651792</v>
      </c>
      <c r="CJ401" s="2">
        <f t="shared" si="54"/>
        <v>188.17877992349125</v>
      </c>
      <c r="CK401" s="2">
        <f t="shared" si="55"/>
        <v>29.81017644231525</v>
      </c>
      <c r="CL401" s="2">
        <f t="shared" si="56"/>
        <v>194.907250667894</v>
      </c>
      <c r="CM401" s="2">
        <f t="shared" si="57"/>
        <v>157.85022991938652</v>
      </c>
      <c r="CN401" s="2">
        <f t="shared" si="58"/>
        <v>1464006.02349794</v>
      </c>
    </row>
    <row r="402" spans="1:92" x14ac:dyDescent="0.45">
      <c r="A402" s="2">
        <v>440</v>
      </c>
      <c r="B402" s="2" t="s">
        <v>152</v>
      </c>
      <c r="C402" s="2">
        <v>1</v>
      </c>
      <c r="D402" s="2">
        <v>2030</v>
      </c>
      <c r="E402" s="2">
        <v>2028</v>
      </c>
      <c r="F402" s="2">
        <v>0.141303567791041</v>
      </c>
      <c r="G402" s="2">
        <v>2.2387921180264701E-2</v>
      </c>
      <c r="H402" s="2">
        <v>0.226985145765387</v>
      </c>
      <c r="I402" s="2">
        <v>0.60932336526330599</v>
      </c>
      <c r="J402" s="2">
        <v>172.312245002656</v>
      </c>
      <c r="K402" s="2">
        <v>172.312245002656</v>
      </c>
      <c r="L402" s="2">
        <v>139.04672780228199</v>
      </c>
      <c r="M402" s="2">
        <v>110.334564344874</v>
      </c>
      <c r="N402" s="2">
        <v>151278.64640663299</v>
      </c>
      <c r="O402" s="2">
        <v>23968.357380878198</v>
      </c>
      <c r="P402" s="2">
        <v>301146.14449797099</v>
      </c>
      <c r="Q402" s="2">
        <v>1018771.7427346</v>
      </c>
      <c r="R402" s="2">
        <v>1971.13854793875</v>
      </c>
      <c r="S402" s="2">
        <v>184476327.03682199</v>
      </c>
      <c r="T402" s="2">
        <v>93588.716647915004</v>
      </c>
      <c r="U402" s="2">
        <v>38.816000000000003</v>
      </c>
      <c r="V402" s="2">
        <v>26262.833651595301</v>
      </c>
      <c r="W402" s="2">
        <v>4.1466490537211297E-4</v>
      </c>
      <c r="X402" s="2">
        <v>24.029304502607602</v>
      </c>
      <c r="Y402" s="2">
        <v>24.029304502607602</v>
      </c>
      <c r="Z402" s="2">
        <v>18.123656409815201</v>
      </c>
      <c r="AA402" s="2">
        <v>10.385191895730699</v>
      </c>
      <c r="AB402" s="2">
        <v>18.1351829634221</v>
      </c>
      <c r="AC402" s="2">
        <v>18.1351829634221</v>
      </c>
      <c r="AD402" s="2">
        <v>18.1351829634221</v>
      </c>
      <c r="AE402" s="2">
        <v>18.1351829634221</v>
      </c>
      <c r="AF402" s="2">
        <v>2730125.2829968501</v>
      </c>
      <c r="AG402" s="2">
        <v>432490.40316262702</v>
      </c>
      <c r="AH402" s="2">
        <v>5434568.4270807505</v>
      </c>
      <c r="AI402" s="2">
        <v>18385323.385609601</v>
      </c>
      <c r="AJ402" s="2">
        <v>130.14775753662701</v>
      </c>
      <c r="AK402" s="2">
        <v>130.14775753662701</v>
      </c>
      <c r="AL402" s="2">
        <v>102.787888429045</v>
      </c>
      <c r="AM402" s="2">
        <v>81.814189485721201</v>
      </c>
      <c r="AN402" s="2">
        <v>154.17706203923399</v>
      </c>
      <c r="AO402" s="2">
        <v>154.17706203923399</v>
      </c>
      <c r="AP402" s="2">
        <v>120.91154483886</v>
      </c>
      <c r="AQ402" s="2">
        <v>92.1993813814519</v>
      </c>
      <c r="AR402" s="2">
        <v>26067163.183290102</v>
      </c>
      <c r="AS402" s="2">
        <v>4130041.4693251201</v>
      </c>
      <c r="AT402" s="2">
        <v>41873385.982716396</v>
      </c>
      <c r="AU402" s="2">
        <v>112405736.401491</v>
      </c>
      <c r="AV402" s="2">
        <v>1.18538347771595</v>
      </c>
      <c r="AW402" s="2">
        <v>1.18538347771595</v>
      </c>
      <c r="AX402" s="2">
        <v>1.17707426269074</v>
      </c>
      <c r="AY402" s="2">
        <v>1.1276557730077601</v>
      </c>
      <c r="AZ402" s="2">
        <v>1.18538347771595</v>
      </c>
      <c r="BA402" s="2">
        <v>1.18538347771595</v>
      </c>
      <c r="BB402" s="2">
        <v>1.17707426269074</v>
      </c>
      <c r="BC402" s="2">
        <v>1.1276557730077601</v>
      </c>
      <c r="BD402" s="2">
        <v>1.0717081238728501</v>
      </c>
      <c r="BE402" s="2">
        <v>1.0717081238728501</v>
      </c>
      <c r="BF402" s="2">
        <v>1.0830289125276999</v>
      </c>
      <c r="BG402" s="2">
        <v>1.0730794730523401</v>
      </c>
      <c r="BH402" s="2">
        <v>0.180835828</v>
      </c>
      <c r="BI402" s="2">
        <v>0.180835828</v>
      </c>
      <c r="BJ402" s="2">
        <v>0.20535931899999901</v>
      </c>
      <c r="BK402" s="2">
        <v>0.23708504999999999</v>
      </c>
      <c r="BL402" s="2">
        <v>0.180835828</v>
      </c>
      <c r="BM402" s="2">
        <v>0.180835828</v>
      </c>
      <c r="BN402" s="2">
        <v>0.20535931899999901</v>
      </c>
      <c r="BO402" s="2">
        <v>0.23708504999999999</v>
      </c>
      <c r="BP402" s="2">
        <v>0.15867292099999999</v>
      </c>
      <c r="BQ402" s="2">
        <v>0.15867292099999999</v>
      </c>
      <c r="BR402" s="2">
        <v>0.18056576799999999</v>
      </c>
      <c r="BS402" s="2">
        <v>0.21254435599999999</v>
      </c>
      <c r="BT402" s="2">
        <v>1</v>
      </c>
      <c r="BU402" s="2">
        <v>1</v>
      </c>
      <c r="BV402" s="2">
        <v>1</v>
      </c>
      <c r="BW402" s="2">
        <v>1</v>
      </c>
      <c r="BX402" s="2">
        <v>18.1351829634221</v>
      </c>
      <c r="BY402" s="2">
        <v>18.1351829634221</v>
      </c>
      <c r="BZ402" s="2">
        <v>18.1351829634221</v>
      </c>
      <c r="CA402" s="2">
        <v>18.1351829634221</v>
      </c>
      <c r="CB402" s="2">
        <v>2730125.2829968501</v>
      </c>
      <c r="CC402" s="2">
        <v>432490.40316262702</v>
      </c>
      <c r="CD402" s="2">
        <v>5434568.4270807505</v>
      </c>
      <c r="CE402" s="2">
        <v>18385323.385609601</v>
      </c>
      <c r="CG402" s="2">
        <f t="shared" si="51"/>
        <v>9885615.7174979784</v>
      </c>
      <c r="CH402" s="2">
        <f t="shared" si="52"/>
        <v>26982507.498849828</v>
      </c>
      <c r="CI402" s="2">
        <f t="shared" si="53"/>
        <v>1495164.8910200822</v>
      </c>
      <c r="CJ402" s="2">
        <f t="shared" si="54"/>
        <v>189.09830800829124</v>
      </c>
      <c r="CK402" s="2">
        <f t="shared" si="55"/>
        <v>29.960446726097747</v>
      </c>
      <c r="CL402" s="2">
        <f t="shared" si="56"/>
        <v>195.86741105559088</v>
      </c>
      <c r="CM402" s="2">
        <f t="shared" si="57"/>
        <v>158.62541731951731</v>
      </c>
      <c r="CN402" s="2">
        <f t="shared" si="58"/>
        <v>1471196.533639204</v>
      </c>
    </row>
    <row r="403" spans="1:92" x14ac:dyDescent="0.45">
      <c r="A403" s="2">
        <v>462</v>
      </c>
      <c r="B403" s="2" t="s">
        <v>152</v>
      </c>
      <c r="C403" s="2">
        <v>1</v>
      </c>
      <c r="D403" s="2">
        <v>2031</v>
      </c>
      <c r="E403" s="2">
        <v>2029</v>
      </c>
      <c r="F403" s="2">
        <v>0.14123731476259899</v>
      </c>
      <c r="G403" s="2">
        <v>2.2380580342103901E-2</v>
      </c>
      <c r="H403" s="2">
        <v>0.226948319263961</v>
      </c>
      <c r="I403" s="2">
        <v>0.60943378563133399</v>
      </c>
      <c r="J403" s="2">
        <v>172.614017203201</v>
      </c>
      <c r="K403" s="2">
        <v>172.614017203201</v>
      </c>
      <c r="L403" s="2">
        <v>139.327993743658</v>
      </c>
      <c r="M403" s="2">
        <v>110.597258845026</v>
      </c>
      <c r="N403" s="2">
        <v>152021.204500058</v>
      </c>
      <c r="O403" s="2">
        <v>24089.404324457701</v>
      </c>
      <c r="P403" s="2">
        <v>302635.14717979199</v>
      </c>
      <c r="Q403" s="2">
        <v>1023794.85055557</v>
      </c>
      <c r="R403" s="2">
        <v>1976.62919875841</v>
      </c>
      <c r="S403" s="2">
        <v>185793611.64527801</v>
      </c>
      <c r="T403" s="2">
        <v>93995.177123752699</v>
      </c>
      <c r="U403" s="2">
        <v>38.816000000000003</v>
      </c>
      <c r="V403" s="2">
        <v>26460.816148088899</v>
      </c>
      <c r="W403" s="2">
        <v>4.1286399495483702E-4</v>
      </c>
      <c r="X403" s="2">
        <v>24.1272439090726</v>
      </c>
      <c r="Y403" s="2">
        <v>24.1272439090726</v>
      </c>
      <c r="Z403" s="2">
        <v>18.201089557111299</v>
      </c>
      <c r="AA403" s="2">
        <v>10.4440536018038</v>
      </c>
      <c r="AB403" s="2">
        <v>18.339015757501301</v>
      </c>
      <c r="AC403" s="2">
        <v>18.339015757501301</v>
      </c>
      <c r="AD403" s="2">
        <v>18.339015757501301</v>
      </c>
      <c r="AE403" s="2">
        <v>18.339015757501301</v>
      </c>
      <c r="AF403" s="2">
        <v>2774301.48022471</v>
      </c>
      <c r="AG403" s="2">
        <v>439556.08368934802</v>
      </c>
      <c r="AH403" s="2">
        <v>5522723.8892590702</v>
      </c>
      <c r="AI403" s="2">
        <v>18683271.043306999</v>
      </c>
      <c r="AJ403" s="2">
        <v>130.14775753662701</v>
      </c>
      <c r="AK403" s="2">
        <v>130.14775753662701</v>
      </c>
      <c r="AL403" s="2">
        <v>102.787888429045</v>
      </c>
      <c r="AM403" s="2">
        <v>81.814189485721201</v>
      </c>
      <c r="AN403" s="2">
        <v>154.27500144569899</v>
      </c>
      <c r="AO403" s="2">
        <v>154.27500144569899</v>
      </c>
      <c r="AP403" s="2">
        <v>120.988977986156</v>
      </c>
      <c r="AQ403" s="2">
        <v>92.258243087525003</v>
      </c>
      <c r="AR403" s="2">
        <v>26240990.808824301</v>
      </c>
      <c r="AS403" s="2">
        <v>4158168.8524768101</v>
      </c>
      <c r="AT403" s="2">
        <v>42165547.892877102</v>
      </c>
      <c r="AU403" s="2">
        <v>113228904.09109899</v>
      </c>
      <c r="AV403" s="2">
        <v>1.18613988382542</v>
      </c>
      <c r="AW403" s="2">
        <v>1.18613988382542</v>
      </c>
      <c r="AX403" s="2">
        <v>1.1778308610386199</v>
      </c>
      <c r="AY403" s="2">
        <v>1.12837856862367</v>
      </c>
      <c r="AZ403" s="2">
        <v>1.18613988382542</v>
      </c>
      <c r="BA403" s="2">
        <v>1.18613988382542</v>
      </c>
      <c r="BB403" s="2">
        <v>1.1778308610386199</v>
      </c>
      <c r="BC403" s="2">
        <v>1.12837856862367</v>
      </c>
      <c r="BD403" s="2">
        <v>1.0723919925007701</v>
      </c>
      <c r="BE403" s="2">
        <v>1.0723919925007701</v>
      </c>
      <c r="BF403" s="2">
        <v>1.083725060521</v>
      </c>
      <c r="BG403" s="2">
        <v>1.0737672867958601</v>
      </c>
      <c r="BH403" s="2">
        <v>0.180835828</v>
      </c>
      <c r="BI403" s="2">
        <v>0.180835828</v>
      </c>
      <c r="BJ403" s="2">
        <v>0.20535931899999901</v>
      </c>
      <c r="BK403" s="2">
        <v>0.23708504999999999</v>
      </c>
      <c r="BL403" s="2">
        <v>0.180835828</v>
      </c>
      <c r="BM403" s="2">
        <v>0.180835828</v>
      </c>
      <c r="BN403" s="2">
        <v>0.20535931899999901</v>
      </c>
      <c r="BO403" s="2">
        <v>0.23708504999999999</v>
      </c>
      <c r="BP403" s="2">
        <v>0.15867292099999999</v>
      </c>
      <c r="BQ403" s="2">
        <v>0.15867292099999999</v>
      </c>
      <c r="BR403" s="2">
        <v>0.18056576799999999</v>
      </c>
      <c r="BS403" s="2">
        <v>0.21254435599999999</v>
      </c>
      <c r="BT403" s="2">
        <v>1</v>
      </c>
      <c r="BU403" s="2">
        <v>1</v>
      </c>
      <c r="BV403" s="2">
        <v>1</v>
      </c>
      <c r="BW403" s="2">
        <v>1</v>
      </c>
      <c r="BX403" s="2">
        <v>18.339015757501301</v>
      </c>
      <c r="BY403" s="2">
        <v>18.339015757501301</v>
      </c>
      <c r="BZ403" s="2">
        <v>18.339015757501301</v>
      </c>
      <c r="CA403" s="2">
        <v>18.339015757501301</v>
      </c>
      <c r="CB403" s="2">
        <v>2774301.48022471</v>
      </c>
      <c r="CC403" s="2">
        <v>439556.08368934802</v>
      </c>
      <c r="CD403" s="2">
        <v>5522723.8892590702</v>
      </c>
      <c r="CE403" s="2">
        <v>18683271.043306999</v>
      </c>
      <c r="CG403" s="2">
        <f t="shared" si="51"/>
        <v>9983876.8878738843</v>
      </c>
      <c r="CH403" s="2">
        <f t="shared" si="52"/>
        <v>27419852.496480126</v>
      </c>
      <c r="CI403" s="2">
        <f t="shared" si="53"/>
        <v>1502540.6065598777</v>
      </c>
      <c r="CJ403" s="2">
        <f t="shared" si="54"/>
        <v>190.0265056250725</v>
      </c>
      <c r="CK403" s="2">
        <f t="shared" si="55"/>
        <v>30.111755405572126</v>
      </c>
      <c r="CL403" s="2">
        <f t="shared" si="56"/>
        <v>196.83586808441757</v>
      </c>
      <c r="CM403" s="2">
        <f t="shared" si="57"/>
        <v>159.40752830760141</v>
      </c>
      <c r="CN403" s="2">
        <f t="shared" si="58"/>
        <v>1478451.20223542</v>
      </c>
    </row>
    <row r="404" spans="1:92" x14ac:dyDescent="0.45">
      <c r="A404" s="2">
        <v>484</v>
      </c>
      <c r="B404" s="2" t="s">
        <v>152</v>
      </c>
      <c r="C404" s="2">
        <v>1</v>
      </c>
      <c r="D404" s="2">
        <v>2032</v>
      </c>
      <c r="E404" s="2">
        <v>2030</v>
      </c>
      <c r="F404" s="2">
        <v>0.141064456909088</v>
      </c>
      <c r="G404" s="2">
        <v>2.23604167219159E-2</v>
      </c>
      <c r="H404" s="2">
        <v>0.22685076895558001</v>
      </c>
      <c r="I404" s="2">
        <v>0.60972435741341402</v>
      </c>
      <c r="J404" s="2">
        <v>173.23200938208799</v>
      </c>
      <c r="K404" s="2">
        <v>173.23200938208799</v>
      </c>
      <c r="L404" s="2">
        <v>139.925310510179</v>
      </c>
      <c r="M404" s="2">
        <v>111.17594140245799</v>
      </c>
      <c r="N404" s="2">
        <v>152718.84275149999</v>
      </c>
      <c r="O404" s="2">
        <v>24207.777352540699</v>
      </c>
      <c r="P404" s="2">
        <v>304051.49464262498</v>
      </c>
      <c r="Q404" s="2">
        <v>1028551.15285061</v>
      </c>
      <c r="R404" s="2">
        <v>1986.6232645697501</v>
      </c>
      <c r="S404" s="2">
        <v>187543996.41150901</v>
      </c>
      <c r="T404" s="2">
        <v>94403.402877760003</v>
      </c>
      <c r="U404" s="2">
        <v>38.816000000000003</v>
      </c>
      <c r="V404" s="2">
        <v>26660.2911365748</v>
      </c>
      <c r="W404" s="2">
        <v>4.1107090598154801E-4</v>
      </c>
      <c r="X404" s="2">
        <v>24.225688468007402</v>
      </c>
      <c r="Y404" s="2">
        <v>24.225688468007402</v>
      </c>
      <c r="Z404" s="2">
        <v>18.278858703679699</v>
      </c>
      <c r="AA404" s="2">
        <v>10.503188539283</v>
      </c>
      <c r="AB404" s="2">
        <v>18.8585633774542</v>
      </c>
      <c r="AC404" s="2">
        <v>18.8585633774542</v>
      </c>
      <c r="AD404" s="2">
        <v>18.8585633774542</v>
      </c>
      <c r="AE404" s="2">
        <v>18.8585633774542</v>
      </c>
      <c r="AF404" s="2">
        <v>2866901.5197812798</v>
      </c>
      <c r="AG404" s="2">
        <v>454291.55817790597</v>
      </c>
      <c r="AH404" s="2">
        <v>5707264.1033353098</v>
      </c>
      <c r="AI404" s="2">
        <v>19307300.074713599</v>
      </c>
      <c r="AJ404" s="2">
        <v>130.14775753662701</v>
      </c>
      <c r="AK404" s="2">
        <v>130.14775753662701</v>
      </c>
      <c r="AL404" s="2">
        <v>102.787888429045</v>
      </c>
      <c r="AM404" s="2">
        <v>81.814189485721201</v>
      </c>
      <c r="AN404" s="2">
        <v>154.37344600463399</v>
      </c>
      <c r="AO404" s="2">
        <v>154.37344600463399</v>
      </c>
      <c r="AP404" s="2">
        <v>121.066747132725</v>
      </c>
      <c r="AQ404" s="2">
        <v>92.317378025004203</v>
      </c>
      <c r="AR404" s="2">
        <v>26455792.0003496</v>
      </c>
      <c r="AS404" s="2">
        <v>4193561.91345486</v>
      </c>
      <c r="AT404" s="2">
        <v>42544499.798953503</v>
      </c>
      <c r="AU404" s="2">
        <v>114350142.698751</v>
      </c>
      <c r="AV404" s="2">
        <v>1.18684751242527</v>
      </c>
      <c r="AW404" s="2">
        <v>1.18684751242527</v>
      </c>
      <c r="AX404" s="2">
        <v>1.1785474609105799</v>
      </c>
      <c r="AY404" s="2">
        <v>1.12906005109494</v>
      </c>
      <c r="AZ404" s="2">
        <v>1.18684751242527</v>
      </c>
      <c r="BA404" s="2">
        <v>1.18684751242527</v>
      </c>
      <c r="BB404" s="2">
        <v>1.1785474609105799</v>
      </c>
      <c r="BC404" s="2">
        <v>1.12906005109494</v>
      </c>
      <c r="BD404" s="2">
        <v>1.0730317612620199</v>
      </c>
      <c r="BE404" s="2">
        <v>1.0730317612620199</v>
      </c>
      <c r="BF404" s="2">
        <v>1.0843844058186001</v>
      </c>
      <c r="BG404" s="2">
        <v>1.0744157868689099</v>
      </c>
      <c r="BH404" s="2">
        <v>0.180835828</v>
      </c>
      <c r="BI404" s="2">
        <v>0.180835828</v>
      </c>
      <c r="BJ404" s="2">
        <v>0.20535931899999901</v>
      </c>
      <c r="BK404" s="2">
        <v>0.23708504999999999</v>
      </c>
      <c r="BL404" s="2">
        <v>0.180835828</v>
      </c>
      <c r="BM404" s="2">
        <v>0.180835828</v>
      </c>
      <c r="BN404" s="2">
        <v>0.20535931899999901</v>
      </c>
      <c r="BO404" s="2">
        <v>0.23708504999999999</v>
      </c>
      <c r="BP404" s="2">
        <v>0.15867292099999999</v>
      </c>
      <c r="BQ404" s="2">
        <v>0.15867292099999999</v>
      </c>
      <c r="BR404" s="2">
        <v>0.18056576799999999</v>
      </c>
      <c r="BS404" s="2">
        <v>0.21254435599999999</v>
      </c>
      <c r="BT404" s="2">
        <v>1</v>
      </c>
      <c r="BU404" s="2">
        <v>1</v>
      </c>
      <c r="BV404" s="2">
        <v>1</v>
      </c>
      <c r="BW404" s="2">
        <v>1</v>
      </c>
      <c r="BX404" s="2">
        <v>18.8585633774542</v>
      </c>
      <c r="BY404" s="2">
        <v>18.8585633774542</v>
      </c>
      <c r="BZ404" s="2">
        <v>18.8585633774542</v>
      </c>
      <c r="CA404" s="2">
        <v>18.8585633774542</v>
      </c>
      <c r="CB404" s="2">
        <v>2866901.5197812798</v>
      </c>
      <c r="CC404" s="2">
        <v>454291.55817790597</v>
      </c>
      <c r="CD404" s="2">
        <v>5707264.1033353098</v>
      </c>
      <c r="CE404" s="2">
        <v>19307300.074713599</v>
      </c>
      <c r="CG404" s="2">
        <f t="shared" si="51"/>
        <v>10077153.749187719</v>
      </c>
      <c r="CH404" s="2">
        <f t="shared" si="52"/>
        <v>28335757.256008096</v>
      </c>
      <c r="CI404" s="2">
        <f t="shared" si="53"/>
        <v>1509529.2675972758</v>
      </c>
      <c r="CJ404" s="2">
        <f t="shared" si="54"/>
        <v>190.89855343937498</v>
      </c>
      <c r="CK404" s="2">
        <f t="shared" si="55"/>
        <v>30.259721690675875</v>
      </c>
      <c r="CL404" s="2">
        <f t="shared" si="56"/>
        <v>197.75706968626014</v>
      </c>
      <c r="CM404" s="2">
        <f t="shared" si="57"/>
        <v>160.14809697946438</v>
      </c>
      <c r="CN404" s="2">
        <f t="shared" si="58"/>
        <v>1485321.490244735</v>
      </c>
    </row>
    <row r="405" spans="1:92" x14ac:dyDescent="0.45">
      <c r="A405" s="2">
        <v>506</v>
      </c>
      <c r="B405" s="2" t="s">
        <v>152</v>
      </c>
      <c r="C405" s="2">
        <v>1</v>
      </c>
      <c r="D405" s="2">
        <v>2033</v>
      </c>
      <c r="E405" s="2">
        <v>2031</v>
      </c>
      <c r="F405" s="2">
        <v>0.14084340955337701</v>
      </c>
      <c r="G405" s="2">
        <v>2.2334411594726399E-2</v>
      </c>
      <c r="H405" s="2">
        <v>0.22672668136989699</v>
      </c>
      <c r="I405" s="2">
        <v>0.61009549748199798</v>
      </c>
      <c r="J405" s="2">
        <v>173.99010792644799</v>
      </c>
      <c r="K405" s="2">
        <v>173.99010792644799</v>
      </c>
      <c r="L405" s="2">
        <v>140.66497056678699</v>
      </c>
      <c r="M405" s="2">
        <v>111.89769860741499</v>
      </c>
      <c r="N405" s="2">
        <v>153398.065226807</v>
      </c>
      <c r="O405" s="2">
        <v>24325.281086807099</v>
      </c>
      <c r="P405" s="2">
        <v>305439.064644414</v>
      </c>
      <c r="Q405" s="2">
        <v>1033200.42206677</v>
      </c>
      <c r="R405" s="2">
        <v>1998.6565983568901</v>
      </c>
      <c r="S405" s="2">
        <v>189499430.67379001</v>
      </c>
      <c r="T405" s="2">
        <v>94813.401576628297</v>
      </c>
      <c r="U405" s="2">
        <v>38.816000000000003</v>
      </c>
      <c r="V405" s="2">
        <v>26861.269868210798</v>
      </c>
      <c r="W405" s="2">
        <v>4.09285604483325E-4</v>
      </c>
      <c r="X405" s="2">
        <v>24.3177847434462</v>
      </c>
      <c r="Y405" s="2">
        <v>24.3177847434462</v>
      </c>
      <c r="Z405" s="2">
        <v>18.352516491366501</v>
      </c>
      <c r="AA405" s="2">
        <v>10.558943475318699</v>
      </c>
      <c r="AB405" s="2">
        <v>19.524565646374999</v>
      </c>
      <c r="AC405" s="2">
        <v>19.524565646374999</v>
      </c>
      <c r="AD405" s="2">
        <v>19.524565646374999</v>
      </c>
      <c r="AE405" s="2">
        <v>19.524565646374999</v>
      </c>
      <c r="AF405" s="2">
        <v>2981769.0707401</v>
      </c>
      <c r="AG405" s="2">
        <v>472646.33807251498</v>
      </c>
      <c r="AH405" s="2">
        <v>5936473.3670284096</v>
      </c>
      <c r="AI405" s="2">
        <v>20082014.504486602</v>
      </c>
      <c r="AJ405" s="2">
        <v>130.14775753662701</v>
      </c>
      <c r="AK405" s="2">
        <v>130.14775753662701</v>
      </c>
      <c r="AL405" s="2">
        <v>102.787888429045</v>
      </c>
      <c r="AM405" s="2">
        <v>81.814189485721201</v>
      </c>
      <c r="AN405" s="2">
        <v>154.46554228007301</v>
      </c>
      <c r="AO405" s="2">
        <v>154.46554228007301</v>
      </c>
      <c r="AP405" s="2">
        <v>121.140404920412</v>
      </c>
      <c r="AQ405" s="2">
        <v>92.3731329610399</v>
      </c>
      <c r="AR405" s="2">
        <v>26689745.924520601</v>
      </c>
      <c r="AS405" s="2">
        <v>4232358.2816347703</v>
      </c>
      <c r="AT405" s="2">
        <v>42964577.038153499</v>
      </c>
      <c r="AU405" s="2">
        <v>115612749.429481</v>
      </c>
      <c r="AV405" s="2">
        <v>1.18753372346372</v>
      </c>
      <c r="AW405" s="2">
        <v>1.18753372346372</v>
      </c>
      <c r="AX405" s="2">
        <v>1.1792466557083801</v>
      </c>
      <c r="AY405" s="2">
        <v>1.1297235178910701</v>
      </c>
      <c r="AZ405" s="2">
        <v>1.18753372346372</v>
      </c>
      <c r="BA405" s="2">
        <v>1.18753372346372</v>
      </c>
      <c r="BB405" s="2">
        <v>1.1792466557083801</v>
      </c>
      <c r="BC405" s="2">
        <v>1.1297235178910701</v>
      </c>
      <c r="BD405" s="2">
        <v>1.0736521663532299</v>
      </c>
      <c r="BE405" s="2">
        <v>1.0736521663532299</v>
      </c>
      <c r="BF405" s="2">
        <v>1.08502773666485</v>
      </c>
      <c r="BG405" s="2">
        <v>1.07504714318971</v>
      </c>
      <c r="BH405" s="2">
        <v>0.180835828</v>
      </c>
      <c r="BI405" s="2">
        <v>0.180835828</v>
      </c>
      <c r="BJ405" s="2">
        <v>0.20535931899999901</v>
      </c>
      <c r="BK405" s="2">
        <v>0.23708504999999999</v>
      </c>
      <c r="BL405" s="2">
        <v>0.180835828</v>
      </c>
      <c r="BM405" s="2">
        <v>0.180835828</v>
      </c>
      <c r="BN405" s="2">
        <v>0.20535931899999901</v>
      </c>
      <c r="BO405" s="2">
        <v>0.23708504999999999</v>
      </c>
      <c r="BP405" s="2">
        <v>0.15867292099999999</v>
      </c>
      <c r="BQ405" s="2">
        <v>0.15867292099999999</v>
      </c>
      <c r="BR405" s="2">
        <v>0.18056576799999999</v>
      </c>
      <c r="BS405" s="2">
        <v>0.21254435599999999</v>
      </c>
      <c r="BT405" s="2">
        <v>1</v>
      </c>
      <c r="BU405" s="2">
        <v>1</v>
      </c>
      <c r="BV405" s="2">
        <v>1</v>
      </c>
      <c r="BW405" s="2">
        <v>1</v>
      </c>
      <c r="BX405" s="2">
        <v>19.524565646374999</v>
      </c>
      <c r="BY405" s="2">
        <v>19.524565646374999</v>
      </c>
      <c r="BZ405" s="2">
        <v>19.524565646374999</v>
      </c>
      <c r="CA405" s="2">
        <v>19.524565646374999</v>
      </c>
      <c r="CB405" s="2">
        <v>2981769.0707401</v>
      </c>
      <c r="CC405" s="2">
        <v>472646.33807251498</v>
      </c>
      <c r="CD405" s="2">
        <v>5936473.3670284096</v>
      </c>
      <c r="CE405" s="2">
        <v>20082014.504486602</v>
      </c>
      <c r="CG405" s="2">
        <f t="shared" si="51"/>
        <v>10168557.967009399</v>
      </c>
      <c r="CH405" s="2">
        <f t="shared" si="52"/>
        <v>29472903.280327626</v>
      </c>
      <c r="CI405" s="2">
        <f t="shared" si="53"/>
        <v>1516362.8330247982</v>
      </c>
      <c r="CJ405" s="2">
        <f t="shared" si="54"/>
        <v>191.74758153350874</v>
      </c>
      <c r="CK405" s="2">
        <f t="shared" si="55"/>
        <v>30.406601358508873</v>
      </c>
      <c r="CL405" s="2">
        <f t="shared" si="56"/>
        <v>198.65955424026927</v>
      </c>
      <c r="CM405" s="2">
        <f t="shared" si="57"/>
        <v>160.87200032180149</v>
      </c>
      <c r="CN405" s="2">
        <f t="shared" si="58"/>
        <v>1492037.5519379911</v>
      </c>
    </row>
    <row r="406" spans="1:92" x14ac:dyDescent="0.45">
      <c r="A406" s="2">
        <v>528</v>
      </c>
      <c r="B406" s="2" t="s">
        <v>152</v>
      </c>
      <c r="C406" s="2">
        <v>1</v>
      </c>
      <c r="D406" s="2">
        <v>2034</v>
      </c>
      <c r="E406" s="2">
        <v>2032</v>
      </c>
      <c r="F406" s="2">
        <v>0.140769312225168</v>
      </c>
      <c r="G406" s="2">
        <v>2.2326054119454802E-2</v>
      </c>
      <c r="H406" s="2">
        <v>0.226686582709407</v>
      </c>
      <c r="I406" s="2">
        <v>0.61021805094596904</v>
      </c>
      <c r="J406" s="2">
        <v>174.308984288837</v>
      </c>
      <c r="K406" s="2">
        <v>174.308984288837</v>
      </c>
      <c r="L406" s="2">
        <v>140.96640685819</v>
      </c>
      <c r="M406" s="2">
        <v>112.181547140128</v>
      </c>
      <c r="N406" s="2">
        <v>154148.28327965501</v>
      </c>
      <c r="O406" s="2">
        <v>24447.962844470901</v>
      </c>
      <c r="P406" s="2">
        <v>306945.06938960898</v>
      </c>
      <c r="Q406" s="2">
        <v>1038279.07401293</v>
      </c>
      <c r="R406" s="2">
        <v>2004.4658863923901</v>
      </c>
      <c r="S406" s="2">
        <v>190875626.68037701</v>
      </c>
      <c r="T406" s="2">
        <v>95225.180920345694</v>
      </c>
      <c r="U406" s="2">
        <v>38.816000000000003</v>
      </c>
      <c r="V406" s="2">
        <v>27063.763678972002</v>
      </c>
      <c r="W406" s="2">
        <v>4.0750805663877402E-4</v>
      </c>
      <c r="X406" s="2">
        <v>24.407093571298098</v>
      </c>
      <c r="Y406" s="2">
        <v>24.407093571298098</v>
      </c>
      <c r="Z406" s="2">
        <v>18.424385248233001</v>
      </c>
      <c r="AA406" s="2">
        <v>10.6132244734947</v>
      </c>
      <c r="AB406" s="2">
        <v>19.754133180912099</v>
      </c>
      <c r="AC406" s="2">
        <v>19.754133180912099</v>
      </c>
      <c r="AD406" s="2">
        <v>19.754133180912099</v>
      </c>
      <c r="AE406" s="2">
        <v>19.754133180912099</v>
      </c>
      <c r="AF406" s="2">
        <v>3030245.8101845998</v>
      </c>
      <c r="AG406" s="2">
        <v>480524.84225191199</v>
      </c>
      <c r="AH406" s="2">
        <v>6033683.9616390001</v>
      </c>
      <c r="AI406" s="2">
        <v>20409978.740081701</v>
      </c>
      <c r="AJ406" s="2">
        <v>130.14775753662701</v>
      </c>
      <c r="AK406" s="2">
        <v>130.14775753662701</v>
      </c>
      <c r="AL406" s="2">
        <v>102.787888429045</v>
      </c>
      <c r="AM406" s="2">
        <v>81.814189485721201</v>
      </c>
      <c r="AN406" s="2">
        <v>154.554851107925</v>
      </c>
      <c r="AO406" s="2">
        <v>154.554851107925</v>
      </c>
      <c r="AP406" s="2">
        <v>121.21227367727801</v>
      </c>
      <c r="AQ406" s="2">
        <v>92.427413959215897</v>
      </c>
      <c r="AR406" s="2">
        <v>26869430.688344602</v>
      </c>
      <c r="AS406" s="2">
        <v>4261499.5713509601</v>
      </c>
      <c r="AT406" s="2">
        <v>43268943.534691103</v>
      </c>
      <c r="AU406" s="2">
        <v>116475752.88598999</v>
      </c>
      <c r="AV406" s="2">
        <v>1.18828874081502</v>
      </c>
      <c r="AW406" s="2">
        <v>1.18828874081502</v>
      </c>
      <c r="AX406" s="2">
        <v>1.18000253033094</v>
      </c>
      <c r="AY406" s="2">
        <v>1.13044542180693</v>
      </c>
      <c r="AZ406" s="2">
        <v>1.18828874081502</v>
      </c>
      <c r="BA406" s="2">
        <v>1.18828874081502</v>
      </c>
      <c r="BB406" s="2">
        <v>1.18000253033094</v>
      </c>
      <c r="BC406" s="2">
        <v>1.13044542180693</v>
      </c>
      <c r="BD406" s="2">
        <v>1.0743347794014599</v>
      </c>
      <c r="BE406" s="2">
        <v>1.0743347794014599</v>
      </c>
      <c r="BF406" s="2">
        <v>1.0857232187567001</v>
      </c>
      <c r="BG406" s="2">
        <v>1.0757341083897001</v>
      </c>
      <c r="BH406" s="2">
        <v>0.180835828</v>
      </c>
      <c r="BI406" s="2">
        <v>0.180835828</v>
      </c>
      <c r="BJ406" s="2">
        <v>0.20535931899999901</v>
      </c>
      <c r="BK406" s="2">
        <v>0.23708504999999999</v>
      </c>
      <c r="BL406" s="2">
        <v>0.180835828</v>
      </c>
      <c r="BM406" s="2">
        <v>0.180835828</v>
      </c>
      <c r="BN406" s="2">
        <v>0.20535931899999901</v>
      </c>
      <c r="BO406" s="2">
        <v>0.23708504999999999</v>
      </c>
      <c r="BP406" s="2">
        <v>0.15867292099999999</v>
      </c>
      <c r="BQ406" s="2">
        <v>0.15867292099999999</v>
      </c>
      <c r="BR406" s="2">
        <v>0.18056576799999999</v>
      </c>
      <c r="BS406" s="2">
        <v>0.21254435599999999</v>
      </c>
      <c r="BT406" s="2">
        <v>1</v>
      </c>
      <c r="BU406" s="2">
        <v>1</v>
      </c>
      <c r="BV406" s="2">
        <v>1</v>
      </c>
      <c r="BW406" s="2">
        <v>1</v>
      </c>
      <c r="BX406" s="2">
        <v>19.754133180912099</v>
      </c>
      <c r="BY406" s="2">
        <v>19.754133180912099</v>
      </c>
      <c r="BZ406" s="2">
        <v>19.754133180912099</v>
      </c>
      <c r="CA406" s="2">
        <v>19.754133180912099</v>
      </c>
      <c r="CB406" s="2">
        <v>3030245.8101845998</v>
      </c>
      <c r="CC406" s="2">
        <v>480524.84225191199</v>
      </c>
      <c r="CD406" s="2">
        <v>6033683.9616390001</v>
      </c>
      <c r="CE406" s="2">
        <v>20409978.740081701</v>
      </c>
      <c r="CG406" s="2">
        <f t="shared" si="51"/>
        <v>10268696.351792548</v>
      </c>
      <c r="CH406" s="2">
        <f t="shared" si="52"/>
        <v>29954433.354157213</v>
      </c>
      <c r="CI406" s="2">
        <f t="shared" si="53"/>
        <v>1523820.389526665</v>
      </c>
      <c r="CJ406" s="2">
        <f t="shared" si="54"/>
        <v>192.68535409956877</v>
      </c>
      <c r="CK406" s="2">
        <f t="shared" si="55"/>
        <v>30.559953555588628</v>
      </c>
      <c r="CL406" s="2">
        <f t="shared" si="56"/>
        <v>199.63906952169691</v>
      </c>
      <c r="CM406" s="2">
        <f t="shared" si="57"/>
        <v>161.66275967503776</v>
      </c>
      <c r="CN406" s="2">
        <f t="shared" si="58"/>
        <v>1499372.426682194</v>
      </c>
    </row>
    <row r="407" spans="1:92" x14ac:dyDescent="0.45">
      <c r="A407" s="2">
        <v>550</v>
      </c>
      <c r="B407" s="2" t="s">
        <v>152</v>
      </c>
      <c r="C407" s="2">
        <v>1</v>
      </c>
      <c r="D407" s="2">
        <v>2035</v>
      </c>
      <c r="E407" s="2">
        <v>2033</v>
      </c>
      <c r="F407" s="2">
        <v>0.14070575928082399</v>
      </c>
      <c r="G407" s="2">
        <v>2.23190500807928E-2</v>
      </c>
      <c r="H407" s="2">
        <v>0.22665129915590501</v>
      </c>
      <c r="I407" s="2">
        <v>0.61032389148247601</v>
      </c>
      <c r="J407" s="2">
        <v>174.60935684946199</v>
      </c>
      <c r="K407" s="2">
        <v>174.60935684946199</v>
      </c>
      <c r="L407" s="2">
        <v>141.24621036001301</v>
      </c>
      <c r="M407" s="2">
        <v>112.442717869343</v>
      </c>
      <c r="N407" s="2">
        <v>154905.791457082</v>
      </c>
      <c r="O407" s="2">
        <v>24571.489717312899</v>
      </c>
      <c r="P407" s="2">
        <v>308464.15332756698</v>
      </c>
      <c r="Q407" s="2">
        <v>1043403.59843344</v>
      </c>
      <c r="R407" s="2">
        <v>2009.96922790962</v>
      </c>
      <c r="S407" s="2">
        <v>192230941.76688999</v>
      </c>
      <c r="T407" s="2">
        <v>95638.748642341801</v>
      </c>
      <c r="U407" s="2">
        <v>38.816000000000003</v>
      </c>
      <c r="V407" s="2">
        <v>27267.783990289401</v>
      </c>
      <c r="W407" s="2">
        <v>4.0573822877338901E-4</v>
      </c>
      <c r="X407" s="2">
        <v>24.505357386470902</v>
      </c>
      <c r="Y407" s="2">
        <v>24.505357386470902</v>
      </c>
      <c r="Z407" s="2">
        <v>18.502080004602899</v>
      </c>
      <c r="AA407" s="2">
        <v>10.6722864572574</v>
      </c>
      <c r="AB407" s="2">
        <v>19.956241926364601</v>
      </c>
      <c r="AC407" s="2">
        <v>19.956241926364601</v>
      </c>
      <c r="AD407" s="2">
        <v>19.956241926364601</v>
      </c>
      <c r="AE407" s="2">
        <v>19.956241926364601</v>
      </c>
      <c r="AF407" s="2">
        <v>3076220.4336625701</v>
      </c>
      <c r="AG407" s="2">
        <v>487889.46113103401</v>
      </c>
      <c r="AH407" s="2">
        <v>6125470.0628437996</v>
      </c>
      <c r="AI407" s="2">
        <v>20720148.388083801</v>
      </c>
      <c r="AJ407" s="2">
        <v>130.14775753662701</v>
      </c>
      <c r="AK407" s="2">
        <v>130.14775753662701</v>
      </c>
      <c r="AL407" s="2">
        <v>102.787888429045</v>
      </c>
      <c r="AM407" s="2">
        <v>81.814189485721201</v>
      </c>
      <c r="AN407" s="2">
        <v>154.653114923098</v>
      </c>
      <c r="AO407" s="2">
        <v>154.653114923098</v>
      </c>
      <c r="AP407" s="2">
        <v>121.289968433648</v>
      </c>
      <c r="AQ407" s="2">
        <v>92.486475942978601</v>
      </c>
      <c r="AR407" s="2">
        <v>27048000.618578199</v>
      </c>
      <c r="AS407" s="2">
        <v>4290412.0163732003</v>
      </c>
      <c r="AT407" s="2">
        <v>43569392.689428903</v>
      </c>
      <c r="AU407" s="2">
        <v>117323136.442509</v>
      </c>
      <c r="AV407" s="2">
        <v>1.1890478669920399</v>
      </c>
      <c r="AW407" s="2">
        <v>1.1890478669920399</v>
      </c>
      <c r="AX407" s="2">
        <v>1.18076171495064</v>
      </c>
      <c r="AY407" s="2">
        <v>1.1311707464243299</v>
      </c>
      <c r="AZ407" s="2">
        <v>1.1890478669920399</v>
      </c>
      <c r="BA407" s="2">
        <v>1.1890478669920399</v>
      </c>
      <c r="BB407" s="2">
        <v>1.18076171495064</v>
      </c>
      <c r="BC407" s="2">
        <v>1.1311707464243299</v>
      </c>
      <c r="BD407" s="2">
        <v>1.07502110724916</v>
      </c>
      <c r="BE407" s="2">
        <v>1.07502110724916</v>
      </c>
      <c r="BF407" s="2">
        <v>1.0864217463850301</v>
      </c>
      <c r="BG407" s="2">
        <v>1.07642432873608</v>
      </c>
      <c r="BH407" s="2">
        <v>0.180835828</v>
      </c>
      <c r="BI407" s="2">
        <v>0.180835828</v>
      </c>
      <c r="BJ407" s="2">
        <v>0.20535931899999901</v>
      </c>
      <c r="BK407" s="2">
        <v>0.23708504999999999</v>
      </c>
      <c r="BL407" s="2">
        <v>0.180835828</v>
      </c>
      <c r="BM407" s="2">
        <v>0.180835828</v>
      </c>
      <c r="BN407" s="2">
        <v>0.20535931899999901</v>
      </c>
      <c r="BO407" s="2">
        <v>0.23708504999999999</v>
      </c>
      <c r="BP407" s="2">
        <v>0.15867292099999999</v>
      </c>
      <c r="BQ407" s="2">
        <v>0.15867292099999999</v>
      </c>
      <c r="BR407" s="2">
        <v>0.18056576799999999</v>
      </c>
      <c r="BS407" s="2">
        <v>0.21254435599999999</v>
      </c>
      <c r="BT407" s="2">
        <v>1</v>
      </c>
      <c r="BU407" s="2">
        <v>1</v>
      </c>
      <c r="BV407" s="2">
        <v>1</v>
      </c>
      <c r="BW407" s="2">
        <v>1</v>
      </c>
      <c r="BX407" s="2">
        <v>19.956241926364601</v>
      </c>
      <c r="BY407" s="2">
        <v>19.956241926364601</v>
      </c>
      <c r="BZ407" s="2">
        <v>19.956241926364601</v>
      </c>
      <c r="CA407" s="2">
        <v>19.956241926364601</v>
      </c>
      <c r="CB407" s="2">
        <v>3076220.4336625701</v>
      </c>
      <c r="CC407" s="2">
        <v>487889.46113103401</v>
      </c>
      <c r="CD407" s="2">
        <v>6125470.0628437996</v>
      </c>
      <c r="CE407" s="2">
        <v>20720148.388083801</v>
      </c>
      <c r="CG407" s="2">
        <f t="shared" si="51"/>
        <v>10370022.639269071</v>
      </c>
      <c r="CH407" s="2">
        <f t="shared" si="52"/>
        <v>30409728.345721204</v>
      </c>
      <c r="CI407" s="2">
        <f t="shared" si="53"/>
        <v>1531345.0329354019</v>
      </c>
      <c r="CJ407" s="2">
        <f t="shared" si="54"/>
        <v>193.6322393213525</v>
      </c>
      <c r="CK407" s="2">
        <f t="shared" si="55"/>
        <v>30.714362146641125</v>
      </c>
      <c r="CL407" s="2">
        <f t="shared" si="56"/>
        <v>200.62709159516552</v>
      </c>
      <c r="CM407" s="2">
        <f t="shared" si="57"/>
        <v>162.46066149216659</v>
      </c>
      <c r="CN407" s="2">
        <f t="shared" si="58"/>
        <v>1506773.5432180888</v>
      </c>
    </row>
    <row r="408" spans="1:92" x14ac:dyDescent="0.45">
      <c r="A408" s="2">
        <v>572</v>
      </c>
      <c r="B408" s="2" t="s">
        <v>152</v>
      </c>
      <c r="C408" s="2">
        <v>1</v>
      </c>
      <c r="D408" s="2">
        <v>2036</v>
      </c>
      <c r="E408" s="2">
        <v>2034</v>
      </c>
      <c r="F408" s="2">
        <v>0.14064883975582301</v>
      </c>
      <c r="G408" s="2">
        <v>2.2312849668089399E-2</v>
      </c>
      <c r="H408" s="2">
        <v>0.22661971302824399</v>
      </c>
      <c r="I408" s="2">
        <v>0.610418597547842</v>
      </c>
      <c r="J408" s="2">
        <v>174.89122396145399</v>
      </c>
      <c r="K408" s="2">
        <v>174.89122396145399</v>
      </c>
      <c r="L408" s="2">
        <v>141.50731388636399</v>
      </c>
      <c r="M408" s="2">
        <v>112.685128257394</v>
      </c>
      <c r="N408" s="2">
        <v>155670.01185081</v>
      </c>
      <c r="O408" s="2">
        <v>24695.8423424393</v>
      </c>
      <c r="P408" s="2">
        <v>309995.66434025299</v>
      </c>
      <c r="Q408" s="2">
        <v>1048571.320387</v>
      </c>
      <c r="R408" s="2">
        <v>2015.21254473452</v>
      </c>
      <c r="S408" s="2">
        <v>193569452.50275299</v>
      </c>
      <c r="T408" s="2">
        <v>96054.112509632905</v>
      </c>
      <c r="U408" s="2">
        <v>38.816000000000003</v>
      </c>
      <c r="V408" s="2">
        <v>27473.342309694901</v>
      </c>
      <c r="W408" s="2">
        <v>4.0397608735891498E-4</v>
      </c>
      <c r="X408" s="2">
        <v>24.604155956097799</v>
      </c>
      <c r="Y408" s="2">
        <v>24.604155956097799</v>
      </c>
      <c r="Z408" s="2">
        <v>18.5801149885902</v>
      </c>
      <c r="AA408" s="2">
        <v>10.7316283029442</v>
      </c>
      <c r="AB408" s="2">
        <v>20.1393104687291</v>
      </c>
      <c r="AC408" s="2">
        <v>20.1393104687291</v>
      </c>
      <c r="AD408" s="2">
        <v>20.1393104687291</v>
      </c>
      <c r="AE408" s="2">
        <v>20.1393104687291</v>
      </c>
      <c r="AF408" s="2">
        <v>3119695.8275584001</v>
      </c>
      <c r="AG408" s="2">
        <v>494852.86009615101</v>
      </c>
      <c r="AH408" s="2">
        <v>6212255.3523375597</v>
      </c>
      <c r="AI408" s="2">
        <v>21013429.013040401</v>
      </c>
      <c r="AJ408" s="2">
        <v>130.14775753662701</v>
      </c>
      <c r="AK408" s="2">
        <v>130.14775753662701</v>
      </c>
      <c r="AL408" s="2">
        <v>102.787888429045</v>
      </c>
      <c r="AM408" s="2">
        <v>81.814189485721201</v>
      </c>
      <c r="AN408" s="2">
        <v>154.75191349272501</v>
      </c>
      <c r="AO408" s="2">
        <v>154.75191349272501</v>
      </c>
      <c r="AP408" s="2">
        <v>121.36800341763499</v>
      </c>
      <c r="AQ408" s="2">
        <v>92.545817788665403</v>
      </c>
      <c r="AR408" s="2">
        <v>27225318.906682301</v>
      </c>
      <c r="AS408" s="2">
        <v>4319086.0940283202</v>
      </c>
      <c r="AT408" s="2">
        <v>43866653.777208403</v>
      </c>
      <c r="AU408" s="2">
        <v>118158393.724834</v>
      </c>
      <c r="AV408" s="2">
        <v>1.18981046147395</v>
      </c>
      <c r="AW408" s="2">
        <v>1.18981046147395</v>
      </c>
      <c r="AX408" s="2">
        <v>1.1815238308773699</v>
      </c>
      <c r="AY408" s="2">
        <v>1.13189905986707</v>
      </c>
      <c r="AZ408" s="2">
        <v>1.18981046147395</v>
      </c>
      <c r="BA408" s="2">
        <v>1.18981046147395</v>
      </c>
      <c r="BB408" s="2">
        <v>1.1815238308773699</v>
      </c>
      <c r="BC408" s="2">
        <v>1.13189905986707</v>
      </c>
      <c r="BD408" s="2">
        <v>1.07571057079985</v>
      </c>
      <c r="BE408" s="2">
        <v>1.07571057079985</v>
      </c>
      <c r="BF408" s="2">
        <v>1.0871229711161301</v>
      </c>
      <c r="BG408" s="2">
        <v>1.0771173932545699</v>
      </c>
      <c r="BH408" s="2">
        <v>0.180835828</v>
      </c>
      <c r="BI408" s="2">
        <v>0.180835828</v>
      </c>
      <c r="BJ408" s="2">
        <v>0.20535931899999901</v>
      </c>
      <c r="BK408" s="2">
        <v>0.23708504999999999</v>
      </c>
      <c r="BL408" s="2">
        <v>0.180835828</v>
      </c>
      <c r="BM408" s="2">
        <v>0.180835828</v>
      </c>
      <c r="BN408" s="2">
        <v>0.20535931899999901</v>
      </c>
      <c r="BO408" s="2">
        <v>0.23708504999999999</v>
      </c>
      <c r="BP408" s="2">
        <v>0.15867292099999999</v>
      </c>
      <c r="BQ408" s="2">
        <v>0.15867292099999999</v>
      </c>
      <c r="BR408" s="2">
        <v>0.18056576799999999</v>
      </c>
      <c r="BS408" s="2">
        <v>0.21254435599999999</v>
      </c>
      <c r="BT408" s="2">
        <v>1</v>
      </c>
      <c r="BU408" s="2">
        <v>1</v>
      </c>
      <c r="BV408" s="2">
        <v>1</v>
      </c>
      <c r="BW408" s="2">
        <v>1</v>
      </c>
      <c r="BX408" s="2">
        <v>20.1393104687291</v>
      </c>
      <c r="BY408" s="2">
        <v>20.1393104687291</v>
      </c>
      <c r="BZ408" s="2">
        <v>20.1393104687291</v>
      </c>
      <c r="CA408" s="2">
        <v>20.1393104687291</v>
      </c>
      <c r="CB408" s="2">
        <v>3119695.8275584001</v>
      </c>
      <c r="CC408" s="2">
        <v>494852.86009615101</v>
      </c>
      <c r="CD408" s="2">
        <v>6212255.3523375597</v>
      </c>
      <c r="CE408" s="2">
        <v>21013429.013040401</v>
      </c>
      <c r="CG408" s="2">
        <f t="shared" si="51"/>
        <v>10472488.356532309</v>
      </c>
      <c r="CH408" s="2">
        <f t="shared" si="52"/>
        <v>30840233.05303251</v>
      </c>
      <c r="CI408" s="2">
        <f t="shared" si="53"/>
        <v>1538932.8389205022</v>
      </c>
      <c r="CJ408" s="2">
        <f t="shared" si="54"/>
        <v>194.58751481351248</v>
      </c>
      <c r="CK408" s="2">
        <f t="shared" si="55"/>
        <v>30.869802928049126</v>
      </c>
      <c r="CL408" s="2">
        <f t="shared" si="56"/>
        <v>201.62319631886373</v>
      </c>
      <c r="CM408" s="2">
        <f t="shared" si="57"/>
        <v>163.26528927785131</v>
      </c>
      <c r="CN408" s="2">
        <f t="shared" si="58"/>
        <v>1514236.9965780629</v>
      </c>
    </row>
    <row r="409" spans="1:92" x14ac:dyDescent="0.45">
      <c r="A409" s="2">
        <v>594</v>
      </c>
      <c r="B409" s="2" t="s">
        <v>152</v>
      </c>
      <c r="C409" s="2">
        <v>1</v>
      </c>
      <c r="D409" s="2">
        <v>2037</v>
      </c>
      <c r="E409" s="2">
        <v>2035</v>
      </c>
      <c r="F409" s="2">
        <v>0.140598072285159</v>
      </c>
      <c r="G409" s="2">
        <v>2.2307393575994799E-2</v>
      </c>
      <c r="H409" s="2">
        <v>0.22659157550011</v>
      </c>
      <c r="I409" s="2">
        <v>0.61050295863873505</v>
      </c>
      <c r="J409" s="2">
        <v>175.15570387711799</v>
      </c>
      <c r="K409" s="2">
        <v>175.15570387711799</v>
      </c>
      <c r="L409" s="2">
        <v>141.75088012714599</v>
      </c>
      <c r="M409" s="2">
        <v>112.909944585338</v>
      </c>
      <c r="N409" s="2">
        <v>156440.80749196201</v>
      </c>
      <c r="O409" s="2">
        <v>24821.013598192701</v>
      </c>
      <c r="P409" s="2">
        <v>311539.38789881999</v>
      </c>
      <c r="Q409" s="2">
        <v>1053781.4419986201</v>
      </c>
      <c r="R409" s="2">
        <v>2020.21189992175</v>
      </c>
      <c r="S409" s="2">
        <v>194892428.509146</v>
      </c>
      <c r="T409" s="2">
        <v>96471.280322967796</v>
      </c>
      <c r="U409" s="2">
        <v>38.816000000000003</v>
      </c>
      <c r="V409" s="2">
        <v>27680.4502314696</v>
      </c>
      <c r="W409" s="2">
        <v>4.0222159901271099E-4</v>
      </c>
      <c r="X409" s="2">
        <v>24.703405917826899</v>
      </c>
      <c r="Y409" s="2">
        <v>24.703405917826899</v>
      </c>
      <c r="Z409" s="2">
        <v>18.658451275436398</v>
      </c>
      <c r="AA409" s="2">
        <v>10.7912146769531</v>
      </c>
      <c r="AB409" s="2">
        <v>20.3045404226641</v>
      </c>
      <c r="AC409" s="2">
        <v>20.3045404226641</v>
      </c>
      <c r="AD409" s="2">
        <v>20.3045404226641</v>
      </c>
      <c r="AE409" s="2">
        <v>20.3045404226641</v>
      </c>
      <c r="AF409" s="2">
        <v>3160808.0482213902</v>
      </c>
      <c r="AG409" s="2">
        <v>501437.72911380098</v>
      </c>
      <c r="AH409" s="2">
        <v>6294319.49744731</v>
      </c>
      <c r="AI409" s="2">
        <v>21290758.7608441</v>
      </c>
      <c r="AJ409" s="2">
        <v>130.14775753662701</v>
      </c>
      <c r="AK409" s="2">
        <v>130.14775753662701</v>
      </c>
      <c r="AL409" s="2">
        <v>102.787888429045</v>
      </c>
      <c r="AM409" s="2">
        <v>81.814189485721201</v>
      </c>
      <c r="AN409" s="2">
        <v>154.851163454454</v>
      </c>
      <c r="AO409" s="2">
        <v>154.851163454454</v>
      </c>
      <c r="AP409" s="2">
        <v>121.44633970448101</v>
      </c>
      <c r="AQ409" s="2">
        <v>92.605404162674304</v>
      </c>
      <c r="AR409" s="2">
        <v>27401499.751359299</v>
      </c>
      <c r="AS409" s="2">
        <v>4347542.1077349698</v>
      </c>
      <c r="AT409" s="2">
        <v>44160982.428930096</v>
      </c>
      <c r="AU409" s="2">
        <v>118982404.221122</v>
      </c>
      <c r="AV409" s="2">
        <v>1.1905763321246701</v>
      </c>
      <c r="AW409" s="2">
        <v>1.1905763321246701</v>
      </c>
      <c r="AX409" s="2">
        <v>1.1822887222282199</v>
      </c>
      <c r="AY409" s="2">
        <v>1.1326302005277999</v>
      </c>
      <c r="AZ409" s="2">
        <v>1.1905763321246701</v>
      </c>
      <c r="BA409" s="2">
        <v>1.1905763321246701</v>
      </c>
      <c r="BB409" s="2">
        <v>1.1822887222282199</v>
      </c>
      <c r="BC409" s="2">
        <v>1.1326302005277999</v>
      </c>
      <c r="BD409" s="2">
        <v>1.0764029963428501</v>
      </c>
      <c r="BE409" s="2">
        <v>1.0764029963428501</v>
      </c>
      <c r="BF409" s="2">
        <v>1.0878267495217699</v>
      </c>
      <c r="BG409" s="2">
        <v>1.07781314815933</v>
      </c>
      <c r="BH409" s="2">
        <v>0.180835828</v>
      </c>
      <c r="BI409" s="2">
        <v>0.180835828</v>
      </c>
      <c r="BJ409" s="2">
        <v>0.20535931899999901</v>
      </c>
      <c r="BK409" s="2">
        <v>0.23708504999999999</v>
      </c>
      <c r="BL409" s="2">
        <v>0.180835828</v>
      </c>
      <c r="BM409" s="2">
        <v>0.180835828</v>
      </c>
      <c r="BN409" s="2">
        <v>0.20535931899999901</v>
      </c>
      <c r="BO409" s="2">
        <v>0.23708504999999999</v>
      </c>
      <c r="BP409" s="2">
        <v>0.15867292099999999</v>
      </c>
      <c r="BQ409" s="2">
        <v>0.15867292099999999</v>
      </c>
      <c r="BR409" s="2">
        <v>0.18056576799999999</v>
      </c>
      <c r="BS409" s="2">
        <v>0.21254435599999999</v>
      </c>
      <c r="BT409" s="2">
        <v>1</v>
      </c>
      <c r="BU409" s="2">
        <v>1</v>
      </c>
      <c r="BV409" s="2">
        <v>1</v>
      </c>
      <c r="BW409" s="2">
        <v>1</v>
      </c>
      <c r="BX409" s="2">
        <v>20.3045404226641</v>
      </c>
      <c r="BY409" s="2">
        <v>20.3045404226641</v>
      </c>
      <c r="BZ409" s="2">
        <v>20.3045404226641</v>
      </c>
      <c r="CA409" s="2">
        <v>20.3045404226641</v>
      </c>
      <c r="CB409" s="2">
        <v>3160808.0482213902</v>
      </c>
      <c r="CC409" s="2">
        <v>501437.72911380098</v>
      </c>
      <c r="CD409" s="2">
        <v>6294319.49744731</v>
      </c>
      <c r="CE409" s="2">
        <v>21290758.7608441</v>
      </c>
      <c r="CG409" s="2">
        <f t="shared" si="51"/>
        <v>10576083.47354196</v>
      </c>
      <c r="CH409" s="2">
        <f t="shared" si="52"/>
        <v>31247324.035626601</v>
      </c>
      <c r="CI409" s="2">
        <f t="shared" si="53"/>
        <v>1546582.6509875949</v>
      </c>
      <c r="CJ409" s="2">
        <f t="shared" si="54"/>
        <v>195.55100936495251</v>
      </c>
      <c r="CK409" s="2">
        <f t="shared" si="55"/>
        <v>31.026266997740876</v>
      </c>
      <c r="CL409" s="2">
        <f t="shared" si="56"/>
        <v>202.62724416183414</v>
      </c>
      <c r="CM409" s="2">
        <f t="shared" si="57"/>
        <v>164.07651880087505</v>
      </c>
      <c r="CN409" s="2">
        <f t="shared" si="58"/>
        <v>1521761.6373894019</v>
      </c>
    </row>
    <row r="410" spans="1:92" x14ac:dyDescent="0.45">
      <c r="A410" s="2">
        <v>616</v>
      </c>
      <c r="B410" s="2" t="s">
        <v>152</v>
      </c>
      <c r="C410" s="2">
        <v>1</v>
      </c>
      <c r="D410" s="2">
        <v>2038</v>
      </c>
      <c r="E410" s="2">
        <v>2036</v>
      </c>
      <c r="F410" s="2">
        <v>0.14055304318373299</v>
      </c>
      <c r="G410" s="2">
        <v>2.2302631566967799E-2</v>
      </c>
      <c r="H410" s="2">
        <v>0.22656665473620499</v>
      </c>
      <c r="I410" s="2">
        <v>0.61057767051309297</v>
      </c>
      <c r="J410" s="2">
        <v>175.40385408845299</v>
      </c>
      <c r="K410" s="2">
        <v>175.40385408845299</v>
      </c>
      <c r="L410" s="2">
        <v>141.97797555755699</v>
      </c>
      <c r="M410" s="2">
        <v>113.118236129476</v>
      </c>
      <c r="N410" s="2">
        <v>157218.05645190499</v>
      </c>
      <c r="O410" s="2">
        <v>24946.997299361199</v>
      </c>
      <c r="P410" s="2">
        <v>313095.13161652</v>
      </c>
      <c r="Q410" s="2">
        <v>1059033.2480903</v>
      </c>
      <c r="R410" s="2">
        <v>2024.9820636936299</v>
      </c>
      <c r="S410" s="2">
        <v>196201038.47848701</v>
      </c>
      <c r="T410" s="2">
        <v>96890.259916974494</v>
      </c>
      <c r="U410" s="2">
        <v>38.816000000000003</v>
      </c>
      <c r="V410" s="2">
        <v>27889.119437298501</v>
      </c>
      <c r="W410" s="2">
        <v>4.0047473049711798E-4</v>
      </c>
      <c r="X410" s="2">
        <v>24.803082265582301</v>
      </c>
      <c r="Y410" s="2">
        <v>24.803082265582301</v>
      </c>
      <c r="Z410" s="2">
        <v>18.737072842268098</v>
      </c>
      <c r="AA410" s="2">
        <v>10.8510323575114</v>
      </c>
      <c r="AB410" s="2">
        <v>20.453014286243601</v>
      </c>
      <c r="AC410" s="2">
        <v>20.453014286243601</v>
      </c>
      <c r="AD410" s="2">
        <v>20.453014286243601</v>
      </c>
      <c r="AE410" s="2">
        <v>20.453014286243601</v>
      </c>
      <c r="AF410" s="2">
        <v>3199686.0705845901</v>
      </c>
      <c r="AG410" s="2">
        <v>507664.54572288302</v>
      </c>
      <c r="AH410" s="2">
        <v>6371919.5514221601</v>
      </c>
      <c r="AI410" s="2">
        <v>21553006.8877762</v>
      </c>
      <c r="AJ410" s="2">
        <v>130.14775753662701</v>
      </c>
      <c r="AK410" s="2">
        <v>130.14775753662701</v>
      </c>
      <c r="AL410" s="2">
        <v>102.787888429045</v>
      </c>
      <c r="AM410" s="2">
        <v>81.814189485721201</v>
      </c>
      <c r="AN410" s="2">
        <v>154.950839802209</v>
      </c>
      <c r="AO410" s="2">
        <v>154.950839802209</v>
      </c>
      <c r="AP410" s="2">
        <v>121.524961271313</v>
      </c>
      <c r="AQ410" s="2">
        <v>92.665221843232601</v>
      </c>
      <c r="AR410" s="2">
        <v>27576653.0339601</v>
      </c>
      <c r="AS410" s="2">
        <v>4375799.4742421899</v>
      </c>
      <c r="AT410" s="2">
        <v>44452612.943840399</v>
      </c>
      <c r="AU410" s="2">
        <v>119795973.026444</v>
      </c>
      <c r="AV410" s="2">
        <v>1.1913453044279501</v>
      </c>
      <c r="AW410" s="2">
        <v>1.1913453044279501</v>
      </c>
      <c r="AX410" s="2">
        <v>1.18305624627835</v>
      </c>
      <c r="AY410" s="2">
        <v>1.1333640206668401</v>
      </c>
      <c r="AZ410" s="2">
        <v>1.1913453044279501</v>
      </c>
      <c r="BA410" s="2">
        <v>1.1913453044279501</v>
      </c>
      <c r="BB410" s="2">
        <v>1.18305624627835</v>
      </c>
      <c r="BC410" s="2">
        <v>1.1333640206668401</v>
      </c>
      <c r="BD410" s="2">
        <v>1.0770982260975701</v>
      </c>
      <c r="BE410" s="2">
        <v>1.0770982260975701</v>
      </c>
      <c r="BF410" s="2">
        <v>1.0885329502804599</v>
      </c>
      <c r="BG410" s="2">
        <v>1.0785114528609601</v>
      </c>
      <c r="BH410" s="2">
        <v>0.180835828</v>
      </c>
      <c r="BI410" s="2">
        <v>0.180835828</v>
      </c>
      <c r="BJ410" s="2">
        <v>0.20535931899999901</v>
      </c>
      <c r="BK410" s="2">
        <v>0.23708504999999999</v>
      </c>
      <c r="BL410" s="2">
        <v>0.180835828</v>
      </c>
      <c r="BM410" s="2">
        <v>0.180835828</v>
      </c>
      <c r="BN410" s="2">
        <v>0.20535931899999901</v>
      </c>
      <c r="BO410" s="2">
        <v>0.23708504999999999</v>
      </c>
      <c r="BP410" s="2">
        <v>0.15867292099999999</v>
      </c>
      <c r="BQ410" s="2">
        <v>0.15867292099999999</v>
      </c>
      <c r="BR410" s="2">
        <v>0.18056576799999999</v>
      </c>
      <c r="BS410" s="2">
        <v>0.21254435599999999</v>
      </c>
      <c r="BT410" s="2">
        <v>1</v>
      </c>
      <c r="BU410" s="2">
        <v>1</v>
      </c>
      <c r="BV410" s="2">
        <v>1</v>
      </c>
      <c r="BW410" s="2">
        <v>1</v>
      </c>
      <c r="BX410" s="2">
        <v>20.453014286243601</v>
      </c>
      <c r="BY410" s="2">
        <v>20.453014286243601</v>
      </c>
      <c r="BZ410" s="2">
        <v>20.453014286243601</v>
      </c>
      <c r="CA410" s="2">
        <v>20.453014286243601</v>
      </c>
      <c r="CB410" s="2">
        <v>3199686.0705845901</v>
      </c>
      <c r="CC410" s="2">
        <v>507664.54572288302</v>
      </c>
      <c r="CD410" s="2">
        <v>6371919.5514221601</v>
      </c>
      <c r="CE410" s="2">
        <v>21553006.8877762</v>
      </c>
      <c r="CG410" s="2">
        <f t="shared" si="51"/>
        <v>10680799.467011504</v>
      </c>
      <c r="CH410" s="2">
        <f t="shared" si="52"/>
        <v>31632277.055505835</v>
      </c>
      <c r="CI410" s="2">
        <f t="shared" si="53"/>
        <v>1554293.4334580861</v>
      </c>
      <c r="CJ410" s="2">
        <f t="shared" si="54"/>
        <v>196.52257056488125</v>
      </c>
      <c r="CK410" s="2">
        <f t="shared" si="55"/>
        <v>31.1837466242015</v>
      </c>
      <c r="CL410" s="2">
        <f t="shared" si="56"/>
        <v>203.63910999448456</v>
      </c>
      <c r="CM410" s="2">
        <f t="shared" si="57"/>
        <v>164.89423870615803</v>
      </c>
      <c r="CN410" s="2">
        <f t="shared" si="58"/>
        <v>1529346.4361587251</v>
      </c>
    </row>
    <row r="411" spans="1:92" x14ac:dyDescent="0.45">
      <c r="A411" s="2">
        <v>638</v>
      </c>
      <c r="B411" s="2" t="s">
        <v>152</v>
      </c>
      <c r="C411" s="2">
        <v>1</v>
      </c>
      <c r="D411" s="2">
        <v>2039</v>
      </c>
      <c r="E411" s="2">
        <v>2037</v>
      </c>
      <c r="F411" s="2">
        <v>0.14051336870037701</v>
      </c>
      <c r="G411" s="2">
        <v>2.2298517079115999E-2</v>
      </c>
      <c r="H411" s="2">
        <v>0.22654473551637999</v>
      </c>
      <c r="I411" s="2">
        <v>0.61064337870412599</v>
      </c>
      <c r="J411" s="2">
        <v>175.63667159187301</v>
      </c>
      <c r="K411" s="2">
        <v>175.63667159187301</v>
      </c>
      <c r="L411" s="2">
        <v>142.189605216529</v>
      </c>
      <c r="M411" s="2">
        <v>113.31101051192</v>
      </c>
      <c r="N411" s="2">
        <v>158001.64582991399</v>
      </c>
      <c r="O411" s="2">
        <v>25073.7878584311</v>
      </c>
      <c r="P411" s="2">
        <v>314662.71781629702</v>
      </c>
      <c r="Q411" s="2">
        <v>1064326.0776193601</v>
      </c>
      <c r="R411" s="2">
        <v>2029.5369562241499</v>
      </c>
      <c r="S411" s="2">
        <v>197496390.815157</v>
      </c>
      <c r="T411" s="2">
        <v>97311.059160306904</v>
      </c>
      <c r="U411" s="2">
        <v>38.816000000000003</v>
      </c>
      <c r="V411" s="2">
        <v>28099.3616969287</v>
      </c>
      <c r="W411" s="2">
        <v>3.9873544871883297E-4</v>
      </c>
      <c r="X411" s="2">
        <v>24.9031622864619</v>
      </c>
      <c r="Y411" s="2">
        <v>24.9031622864619</v>
      </c>
      <c r="Z411" s="2">
        <v>18.815965018699401</v>
      </c>
      <c r="AA411" s="2">
        <v>10.911069257414599</v>
      </c>
      <c r="AB411" s="2">
        <v>20.585751768784501</v>
      </c>
      <c r="AC411" s="2">
        <v>20.585751768784501</v>
      </c>
      <c r="AD411" s="2">
        <v>20.585751768784501</v>
      </c>
      <c r="AE411" s="2">
        <v>20.585751768784501</v>
      </c>
      <c r="AF411" s="2">
        <v>3236451.8836896699</v>
      </c>
      <c r="AG411" s="2">
        <v>513552.69378118898</v>
      </c>
      <c r="AH411" s="2">
        <v>6445298.6594726099</v>
      </c>
      <c r="AI411" s="2">
        <v>21800995.560076501</v>
      </c>
      <c r="AJ411" s="2">
        <v>130.14775753662701</v>
      </c>
      <c r="AK411" s="2">
        <v>130.14775753662701</v>
      </c>
      <c r="AL411" s="2">
        <v>102.787888429045</v>
      </c>
      <c r="AM411" s="2">
        <v>81.814189485721201</v>
      </c>
      <c r="AN411" s="2">
        <v>155.050919823089</v>
      </c>
      <c r="AO411" s="2">
        <v>155.050919823089</v>
      </c>
      <c r="AP411" s="2">
        <v>121.603853447744</v>
      </c>
      <c r="AQ411" s="2">
        <v>92.725258743135896</v>
      </c>
      <c r="AR411" s="2">
        <v>27750883.179604199</v>
      </c>
      <c r="AS411" s="2">
        <v>4403876.6436555702</v>
      </c>
      <c r="AT411" s="2">
        <v>44741767.622659497</v>
      </c>
      <c r="AU411" s="2">
        <v>120599863.369238</v>
      </c>
      <c r="AV411" s="2">
        <v>1.19211721524488</v>
      </c>
      <c r="AW411" s="2">
        <v>1.19211721524488</v>
      </c>
      <c r="AX411" s="2">
        <v>1.1838262695701001</v>
      </c>
      <c r="AY411" s="2">
        <v>1.1341003821867901</v>
      </c>
      <c r="AZ411" s="2">
        <v>1.19211721524488</v>
      </c>
      <c r="BA411" s="2">
        <v>1.19211721524488</v>
      </c>
      <c r="BB411" s="2">
        <v>1.1838262695701001</v>
      </c>
      <c r="BC411" s="2">
        <v>1.1341003821867901</v>
      </c>
      <c r="BD411" s="2">
        <v>1.07779611256972</v>
      </c>
      <c r="BE411" s="2">
        <v>1.07779611256972</v>
      </c>
      <c r="BF411" s="2">
        <v>1.0892414505974899</v>
      </c>
      <c r="BG411" s="2">
        <v>1.0792121759457201</v>
      </c>
      <c r="BH411" s="2">
        <v>0.180835828</v>
      </c>
      <c r="BI411" s="2">
        <v>0.180835828</v>
      </c>
      <c r="BJ411" s="2">
        <v>0.20535931899999901</v>
      </c>
      <c r="BK411" s="2">
        <v>0.23708504999999999</v>
      </c>
      <c r="BL411" s="2">
        <v>0.180835828</v>
      </c>
      <c r="BM411" s="2">
        <v>0.180835828</v>
      </c>
      <c r="BN411" s="2">
        <v>0.20535931899999901</v>
      </c>
      <c r="BO411" s="2">
        <v>0.23708504999999999</v>
      </c>
      <c r="BP411" s="2">
        <v>0.15867292099999999</v>
      </c>
      <c r="BQ411" s="2">
        <v>0.15867292099999999</v>
      </c>
      <c r="BR411" s="2">
        <v>0.18056576799999999</v>
      </c>
      <c r="BS411" s="2">
        <v>0.21254435599999999</v>
      </c>
      <c r="BT411" s="2">
        <v>1</v>
      </c>
      <c r="BU411" s="2">
        <v>1</v>
      </c>
      <c r="BV411" s="2">
        <v>1</v>
      </c>
      <c r="BW411" s="2">
        <v>1</v>
      </c>
      <c r="BX411" s="2">
        <v>20.585751768784501</v>
      </c>
      <c r="BY411" s="2">
        <v>20.585751768784501</v>
      </c>
      <c r="BZ411" s="2">
        <v>20.585751768784501</v>
      </c>
      <c r="CA411" s="2">
        <v>20.585751768784501</v>
      </c>
      <c r="CB411" s="2">
        <v>3236451.8836896699</v>
      </c>
      <c r="CC411" s="2">
        <v>513552.69378118898</v>
      </c>
      <c r="CD411" s="2">
        <v>6445298.6594726099</v>
      </c>
      <c r="CE411" s="2">
        <v>21800995.560076501</v>
      </c>
      <c r="CG411" s="2">
        <f t="shared" si="51"/>
        <v>10786628.746652618</v>
      </c>
      <c r="CH411" s="2">
        <f t="shared" si="52"/>
        <v>31996298.79701997</v>
      </c>
      <c r="CI411" s="2">
        <f t="shared" si="53"/>
        <v>1562064.2291240022</v>
      </c>
      <c r="CJ411" s="2">
        <f t="shared" si="54"/>
        <v>197.50205728739249</v>
      </c>
      <c r="CK411" s="2">
        <f t="shared" si="55"/>
        <v>31.342234823038876</v>
      </c>
      <c r="CL411" s="2">
        <f t="shared" si="56"/>
        <v>204.65867825450212</v>
      </c>
      <c r="CM411" s="2">
        <f t="shared" si="57"/>
        <v>165.71834606763099</v>
      </c>
      <c r="CN411" s="2">
        <f t="shared" si="58"/>
        <v>1536990.4412655709</v>
      </c>
    </row>
    <row r="412" spans="1:92" x14ac:dyDescent="0.45">
      <c r="A412" s="2">
        <v>660</v>
      </c>
      <c r="B412" s="2" t="s">
        <v>152</v>
      </c>
      <c r="C412" s="2">
        <v>1</v>
      </c>
      <c r="D412" s="2">
        <v>2040</v>
      </c>
      <c r="E412" s="2">
        <v>2038</v>
      </c>
      <c r="F412" s="2">
        <v>0.14047869220739501</v>
      </c>
      <c r="G412" s="2">
        <v>2.22950068696686E-2</v>
      </c>
      <c r="H412" s="2">
        <v>0.226525617851252</v>
      </c>
      <c r="I412" s="2">
        <v>0.61070068307168301</v>
      </c>
      <c r="J412" s="2">
        <v>175.85509614775799</v>
      </c>
      <c r="K412" s="2">
        <v>175.85509614775799</v>
      </c>
      <c r="L412" s="2">
        <v>142.386716378773</v>
      </c>
      <c r="M412" s="2">
        <v>113.489217426887</v>
      </c>
      <c r="N412" s="2">
        <v>158791.47107773001</v>
      </c>
      <c r="O412" s="2">
        <v>25201.380244173401</v>
      </c>
      <c r="P412" s="2">
        <v>316241.98246910202</v>
      </c>
      <c r="Q412" s="2">
        <v>1069659.3197063699</v>
      </c>
      <c r="R412" s="2">
        <v>2033.8896992114501</v>
      </c>
      <c r="S412" s="2">
        <v>198779537.131455</v>
      </c>
      <c r="T412" s="2">
        <v>97733.685955793102</v>
      </c>
      <c r="U412" s="2">
        <v>38.816000000000003</v>
      </c>
      <c r="V412" s="2">
        <v>28311.188868834</v>
      </c>
      <c r="W412" s="2">
        <v>3.9700372072827501E-4</v>
      </c>
      <c r="X412" s="2">
        <v>25.003624748303501</v>
      </c>
      <c r="Y412" s="2">
        <v>25.003624748303501</v>
      </c>
      <c r="Z412" s="2">
        <v>18.895114086899898</v>
      </c>
      <c r="AA412" s="2">
        <v>10.9713140783384</v>
      </c>
      <c r="AB412" s="2">
        <v>20.703713862827499</v>
      </c>
      <c r="AC412" s="2">
        <v>20.703713862827499</v>
      </c>
      <c r="AD412" s="2">
        <v>20.703713862827499</v>
      </c>
      <c r="AE412" s="2">
        <v>20.703713862827499</v>
      </c>
      <c r="AF412" s="2">
        <v>3271220.8651183699</v>
      </c>
      <c r="AG412" s="2">
        <v>519120.52927819802</v>
      </c>
      <c r="AH412" s="2">
        <v>6514686.87296829</v>
      </c>
      <c r="AI412" s="2">
        <v>22035502.567776799</v>
      </c>
      <c r="AJ412" s="2">
        <v>130.14775753662701</v>
      </c>
      <c r="AK412" s="2">
        <v>130.14775753662701</v>
      </c>
      <c r="AL412" s="2">
        <v>102.787888429045</v>
      </c>
      <c r="AM412" s="2">
        <v>81.814189485721201</v>
      </c>
      <c r="AN412" s="2">
        <v>155.15138228493001</v>
      </c>
      <c r="AO412" s="2">
        <v>155.15138228493001</v>
      </c>
      <c r="AP412" s="2">
        <v>121.68300251594501</v>
      </c>
      <c r="AQ412" s="2">
        <v>92.785503564059596</v>
      </c>
      <c r="AR412" s="2">
        <v>27924289.413818199</v>
      </c>
      <c r="AS412" s="2">
        <v>4431791.1458953395</v>
      </c>
      <c r="AT412" s="2">
        <v>45028657.464888901</v>
      </c>
      <c r="AU412" s="2">
        <v>121394799.10685199</v>
      </c>
      <c r="AV412" s="2">
        <v>1.1928919119583301</v>
      </c>
      <c r="AW412" s="2">
        <v>1.1928919119583301</v>
      </c>
      <c r="AX412" s="2">
        <v>1.18459866723267</v>
      </c>
      <c r="AY412" s="2">
        <v>1.1348391559161299</v>
      </c>
      <c r="AZ412" s="2">
        <v>1.1928919119583301</v>
      </c>
      <c r="BA412" s="2">
        <v>1.1928919119583301</v>
      </c>
      <c r="BB412" s="2">
        <v>1.18459866723267</v>
      </c>
      <c r="BC412" s="2">
        <v>1.1348391559161299</v>
      </c>
      <c r="BD412" s="2">
        <v>1.0784965177777801</v>
      </c>
      <c r="BE412" s="2">
        <v>1.0784965177777801</v>
      </c>
      <c r="BF412" s="2">
        <v>1.0899521355789299</v>
      </c>
      <c r="BG412" s="2">
        <v>1.07991519449372</v>
      </c>
      <c r="BH412" s="2">
        <v>0.180835828</v>
      </c>
      <c r="BI412" s="2">
        <v>0.180835828</v>
      </c>
      <c r="BJ412" s="2">
        <v>0.20535931899999901</v>
      </c>
      <c r="BK412" s="2">
        <v>0.23708504999999999</v>
      </c>
      <c r="BL412" s="2">
        <v>0.180835828</v>
      </c>
      <c r="BM412" s="2">
        <v>0.180835828</v>
      </c>
      <c r="BN412" s="2">
        <v>0.20535931899999901</v>
      </c>
      <c r="BO412" s="2">
        <v>0.23708504999999999</v>
      </c>
      <c r="BP412" s="2">
        <v>0.15867292099999999</v>
      </c>
      <c r="BQ412" s="2">
        <v>0.15867292099999999</v>
      </c>
      <c r="BR412" s="2">
        <v>0.18056576799999999</v>
      </c>
      <c r="BS412" s="2">
        <v>0.21254435599999999</v>
      </c>
      <c r="BT412" s="2">
        <v>1</v>
      </c>
      <c r="BU412" s="2">
        <v>1</v>
      </c>
      <c r="BV412" s="2">
        <v>1</v>
      </c>
      <c r="BW412" s="2">
        <v>1</v>
      </c>
      <c r="BX412" s="2">
        <v>20.703713862827499</v>
      </c>
      <c r="BY412" s="2">
        <v>20.703713862827499</v>
      </c>
      <c r="BZ412" s="2">
        <v>20.703713862827499</v>
      </c>
      <c r="CA412" s="2">
        <v>20.703713862827499</v>
      </c>
      <c r="CB412" s="2">
        <v>3271220.8651183699</v>
      </c>
      <c r="CC412" s="2">
        <v>519120.52927819802</v>
      </c>
      <c r="CD412" s="2">
        <v>6514686.87296829</v>
      </c>
      <c r="CE412" s="2">
        <v>22035502.567776799</v>
      </c>
      <c r="CG412" s="2">
        <f t="shared" si="51"/>
        <v>10893564.58869449</v>
      </c>
      <c r="CH412" s="2">
        <f t="shared" si="52"/>
        <v>32340530.835141659</v>
      </c>
      <c r="CI412" s="2">
        <f t="shared" si="53"/>
        <v>1569894.1534973753</v>
      </c>
      <c r="CJ412" s="2">
        <f t="shared" si="54"/>
        <v>198.48933884716251</v>
      </c>
      <c r="CK412" s="2">
        <f t="shared" si="55"/>
        <v>31.501725305216752</v>
      </c>
      <c r="CL412" s="2">
        <f t="shared" si="56"/>
        <v>205.68584225632651</v>
      </c>
      <c r="CM412" s="2">
        <f t="shared" si="57"/>
        <v>166.54874576977343</v>
      </c>
      <c r="CN412" s="2">
        <f t="shared" si="58"/>
        <v>1544692.773253202</v>
      </c>
    </row>
    <row r="413" spans="1:92" x14ac:dyDescent="0.45">
      <c r="A413" s="2">
        <v>682</v>
      </c>
      <c r="B413" s="2" t="s">
        <v>152</v>
      </c>
      <c r="C413" s="2">
        <v>1</v>
      </c>
      <c r="D413" s="2">
        <v>2041</v>
      </c>
      <c r="E413" s="2">
        <v>2039</v>
      </c>
      <c r="F413" s="2">
        <v>0.14044868200652999</v>
      </c>
      <c r="G413" s="2">
        <v>2.2292060743079399E-2</v>
      </c>
      <c r="H413" s="2">
        <v>0.22650911574954999</v>
      </c>
      <c r="I413" s="2">
        <v>0.61075014150083895</v>
      </c>
      <c r="J413" s="2">
        <v>176.06001345898201</v>
      </c>
      <c r="K413" s="2">
        <v>176.06001345898201</v>
      </c>
      <c r="L413" s="2">
        <v>142.570201774732</v>
      </c>
      <c r="M413" s="2">
        <v>113.653751871963</v>
      </c>
      <c r="N413" s="2">
        <v>159587.43542854601</v>
      </c>
      <c r="O413" s="2">
        <v>25329.769945723099</v>
      </c>
      <c r="P413" s="2">
        <v>317832.77427219198</v>
      </c>
      <c r="Q413" s="2">
        <v>1075032.41020555</v>
      </c>
      <c r="R413" s="2">
        <v>2038.0526610903401</v>
      </c>
      <c r="S413" s="2">
        <v>200051475.22942099</v>
      </c>
      <c r="T413" s="2">
        <v>98158.148240583396</v>
      </c>
      <c r="U413" s="2">
        <v>38.816000000000003</v>
      </c>
      <c r="V413" s="2">
        <v>28524.612900882999</v>
      </c>
      <c r="W413" s="2">
        <v>3.9527951371896597E-4</v>
      </c>
      <c r="X413" s="2">
        <v>25.1044497883302</v>
      </c>
      <c r="Y413" s="2">
        <v>25.1044497883302</v>
      </c>
      <c r="Z413" s="2">
        <v>18.974507211662299</v>
      </c>
      <c r="AA413" s="2">
        <v>11.0317562522174</v>
      </c>
      <c r="AB413" s="2">
        <v>20.807806134024698</v>
      </c>
      <c r="AC413" s="2">
        <v>20.807806134024698</v>
      </c>
      <c r="AD413" s="2">
        <v>20.807806134024698</v>
      </c>
      <c r="AE413" s="2">
        <v>20.807806134024698</v>
      </c>
      <c r="AF413" s="2">
        <v>3304102.1459220098</v>
      </c>
      <c r="AG413" s="2">
        <v>524385.43443060305</v>
      </c>
      <c r="AH413" s="2">
        <v>6580301.86265672</v>
      </c>
      <c r="AI413" s="2">
        <v>22257263.753902901</v>
      </c>
      <c r="AJ413" s="2">
        <v>130.14775753662701</v>
      </c>
      <c r="AK413" s="2">
        <v>130.14775753662701</v>
      </c>
      <c r="AL413" s="2">
        <v>102.787888429045</v>
      </c>
      <c r="AM413" s="2">
        <v>81.814189485721201</v>
      </c>
      <c r="AN413" s="2">
        <v>155.252207324957</v>
      </c>
      <c r="AO413" s="2">
        <v>155.252207324957</v>
      </c>
      <c r="AP413" s="2">
        <v>121.762395640707</v>
      </c>
      <c r="AQ413" s="2">
        <v>92.845945737938607</v>
      </c>
      <c r="AR413" s="2">
        <v>28096966.029434301</v>
      </c>
      <c r="AS413" s="2">
        <v>4459559.6375569301</v>
      </c>
      <c r="AT413" s="2">
        <v>45313482.758609399</v>
      </c>
      <c r="AU413" s="2">
        <v>122181466.803821</v>
      </c>
      <c r="AV413" s="2">
        <v>1.19366925173534</v>
      </c>
      <c r="AW413" s="2">
        <v>1.19366925173534</v>
      </c>
      <c r="AX413" s="2">
        <v>1.1853733223830001</v>
      </c>
      <c r="AY413" s="2">
        <v>1.1355802209811201</v>
      </c>
      <c r="AZ413" s="2">
        <v>1.19366925173534</v>
      </c>
      <c r="BA413" s="2">
        <v>1.19366925173534</v>
      </c>
      <c r="BB413" s="2">
        <v>1.1853733223830001</v>
      </c>
      <c r="BC413" s="2">
        <v>1.1355802209811201</v>
      </c>
      <c r="BD413" s="2">
        <v>1.0791993125861199</v>
      </c>
      <c r="BE413" s="2">
        <v>1.0791993125861199</v>
      </c>
      <c r="BF413" s="2">
        <v>1.0906648976803901</v>
      </c>
      <c r="BG413" s="2">
        <v>1.0806203934812799</v>
      </c>
      <c r="BH413" s="2">
        <v>0.180835828</v>
      </c>
      <c r="BI413" s="2">
        <v>0.180835828</v>
      </c>
      <c r="BJ413" s="2">
        <v>0.20535931899999901</v>
      </c>
      <c r="BK413" s="2">
        <v>0.23708504999999999</v>
      </c>
      <c r="BL413" s="2">
        <v>0.180835828</v>
      </c>
      <c r="BM413" s="2">
        <v>0.180835828</v>
      </c>
      <c r="BN413" s="2">
        <v>0.20535931899999901</v>
      </c>
      <c r="BO413" s="2">
        <v>0.23708504999999999</v>
      </c>
      <c r="BP413" s="2">
        <v>0.15867292099999999</v>
      </c>
      <c r="BQ413" s="2">
        <v>0.15867292099999999</v>
      </c>
      <c r="BR413" s="2">
        <v>0.18056576799999999</v>
      </c>
      <c r="BS413" s="2">
        <v>0.21254435599999999</v>
      </c>
      <c r="BT413" s="2">
        <v>1</v>
      </c>
      <c r="BU413" s="2">
        <v>1</v>
      </c>
      <c r="BV413" s="2">
        <v>1</v>
      </c>
      <c r="BW413" s="2">
        <v>1</v>
      </c>
      <c r="BX413" s="2">
        <v>20.807806134024698</v>
      </c>
      <c r="BY413" s="2">
        <v>20.807806134024698</v>
      </c>
      <c r="BZ413" s="2">
        <v>20.807806134024698</v>
      </c>
      <c r="CA413" s="2">
        <v>20.807806134024698</v>
      </c>
      <c r="CB413" s="2">
        <v>3304102.1459220098</v>
      </c>
      <c r="CC413" s="2">
        <v>524385.43443060305</v>
      </c>
      <c r="CD413" s="2">
        <v>6580301.86265672</v>
      </c>
      <c r="CE413" s="2">
        <v>22257263.753902901</v>
      </c>
      <c r="CG413" s="2">
        <f t="shared" si="51"/>
        <v>11001601.079421094</v>
      </c>
      <c r="CH413" s="2">
        <f t="shared" si="52"/>
        <v>32666053.196912233</v>
      </c>
      <c r="CI413" s="2">
        <f t="shared" si="53"/>
        <v>1577782.3898520111</v>
      </c>
      <c r="CJ413" s="2">
        <f t="shared" si="54"/>
        <v>199.48429428568252</v>
      </c>
      <c r="CK413" s="2">
        <f t="shared" si="55"/>
        <v>31.662212432153876</v>
      </c>
      <c r="CL413" s="2">
        <f t="shared" si="56"/>
        <v>206.72050359166957</v>
      </c>
      <c r="CM413" s="2">
        <f t="shared" si="57"/>
        <v>167.3853499736162</v>
      </c>
      <c r="CN413" s="2">
        <f t="shared" si="58"/>
        <v>1552452.6199062881</v>
      </c>
    </row>
    <row r="414" spans="1:92" x14ac:dyDescent="0.45">
      <c r="A414" s="2">
        <v>704</v>
      </c>
      <c r="B414" s="2" t="s">
        <v>152</v>
      </c>
      <c r="C414" s="2">
        <v>1</v>
      </c>
      <c r="D414" s="2">
        <v>2042</v>
      </c>
      <c r="E414" s="2">
        <v>2040</v>
      </c>
      <c r="F414" s="2">
        <v>0.14042302935121101</v>
      </c>
      <c r="G414" s="2">
        <v>2.2289641306313501E-2</v>
      </c>
      <c r="H414" s="2">
        <v>0.22649505610528101</v>
      </c>
      <c r="I414" s="2">
        <v>0.61079227323719298</v>
      </c>
      <c r="J414" s="2">
        <v>176.25225816939701</v>
      </c>
      <c r="K414" s="2">
        <v>176.25225816939701</v>
      </c>
      <c r="L414" s="2">
        <v>142.74090262348901</v>
      </c>
      <c r="M414" s="2">
        <v>113.80545719120499</v>
      </c>
      <c r="N414" s="2">
        <v>160389.449375283</v>
      </c>
      <c r="O414" s="2">
        <v>25458.952939625899</v>
      </c>
      <c r="P414" s="2">
        <v>319434.95380609902</v>
      </c>
      <c r="Q414" s="2">
        <v>1080444.8285716099</v>
      </c>
      <c r="R414" s="2">
        <v>2042.0374994864301</v>
      </c>
      <c r="S414" s="2">
        <v>201313151.906418</v>
      </c>
      <c r="T414" s="2">
        <v>98584.453986299603</v>
      </c>
      <c r="U414" s="2">
        <v>38.816000000000003</v>
      </c>
      <c r="V414" s="2">
        <v>28739.6458310134</v>
      </c>
      <c r="W414" s="2">
        <v>3.9356279502690902E-4</v>
      </c>
      <c r="X414" s="2">
        <v>25.205618817151901</v>
      </c>
      <c r="Y414" s="2">
        <v>25.205618817151901</v>
      </c>
      <c r="Z414" s="2">
        <v>19.054132378826001</v>
      </c>
      <c r="AA414" s="2">
        <v>11.092385889866</v>
      </c>
      <c r="AB414" s="2">
        <v>20.8988818156181</v>
      </c>
      <c r="AC414" s="2">
        <v>20.8988818156181</v>
      </c>
      <c r="AD414" s="2">
        <v>20.8988818156181</v>
      </c>
      <c r="AE414" s="2">
        <v>20.8988818156181</v>
      </c>
      <c r="AF414" s="2">
        <v>3335198.9522787901</v>
      </c>
      <c r="AG414" s="2">
        <v>529363.86851246399</v>
      </c>
      <c r="AH414" s="2">
        <v>6642349.5866445797</v>
      </c>
      <c r="AI414" s="2">
        <v>22466975.288844999</v>
      </c>
      <c r="AJ414" s="2">
        <v>130.14775753662701</v>
      </c>
      <c r="AK414" s="2">
        <v>130.14775753662701</v>
      </c>
      <c r="AL414" s="2">
        <v>102.787888429045</v>
      </c>
      <c r="AM414" s="2">
        <v>81.814189485721201</v>
      </c>
      <c r="AN414" s="2">
        <v>155.353376353779</v>
      </c>
      <c r="AO414" s="2">
        <v>155.353376353779</v>
      </c>
      <c r="AP414" s="2">
        <v>121.84202080787099</v>
      </c>
      <c r="AQ414" s="2">
        <v>92.906575375587195</v>
      </c>
      <c r="AR414" s="2">
        <v>28269002.638939898</v>
      </c>
      <c r="AS414" s="2">
        <v>4487197.9462374896</v>
      </c>
      <c r="AT414" s="2">
        <v>45596433.635775298</v>
      </c>
      <c r="AU414" s="2">
        <v>122960517.68546601</v>
      </c>
      <c r="AV414" s="2">
        <v>1.19444910085106</v>
      </c>
      <c r="AW414" s="2">
        <v>1.19444910085106</v>
      </c>
      <c r="AX414" s="2">
        <v>1.18615012557643</v>
      </c>
      <c r="AY414" s="2">
        <v>1.1363234642305</v>
      </c>
      <c r="AZ414" s="2">
        <v>1.19444910085106</v>
      </c>
      <c r="BA414" s="2">
        <v>1.19444910085106</v>
      </c>
      <c r="BB414" s="2">
        <v>1.18615012557643</v>
      </c>
      <c r="BC414" s="2">
        <v>1.1363234642305</v>
      </c>
      <c r="BD414" s="2">
        <v>1.0799043760937701</v>
      </c>
      <c r="BE414" s="2">
        <v>1.0799043760937701</v>
      </c>
      <c r="BF414" s="2">
        <v>1.09137963620156</v>
      </c>
      <c r="BG414" s="2">
        <v>1.0813276652334201</v>
      </c>
      <c r="BH414" s="2">
        <v>0.180835828</v>
      </c>
      <c r="BI414" s="2">
        <v>0.180835828</v>
      </c>
      <c r="BJ414" s="2">
        <v>0.20535931899999901</v>
      </c>
      <c r="BK414" s="2">
        <v>0.23708504999999999</v>
      </c>
      <c r="BL414" s="2">
        <v>0.180835828</v>
      </c>
      <c r="BM414" s="2">
        <v>0.180835828</v>
      </c>
      <c r="BN414" s="2">
        <v>0.20535931899999901</v>
      </c>
      <c r="BO414" s="2">
        <v>0.23708504999999999</v>
      </c>
      <c r="BP414" s="2">
        <v>0.15867292099999999</v>
      </c>
      <c r="BQ414" s="2">
        <v>0.15867292099999999</v>
      </c>
      <c r="BR414" s="2">
        <v>0.18056576799999999</v>
      </c>
      <c r="BS414" s="2">
        <v>0.21254435599999999</v>
      </c>
      <c r="BT414" s="2">
        <v>1</v>
      </c>
      <c r="BU414" s="2">
        <v>1</v>
      </c>
      <c r="BV414" s="2">
        <v>1</v>
      </c>
      <c r="BW414" s="2">
        <v>1</v>
      </c>
      <c r="BX414" s="2">
        <v>20.8988818156181</v>
      </c>
      <c r="BY414" s="2">
        <v>20.8988818156181</v>
      </c>
      <c r="BZ414" s="2">
        <v>20.8988818156181</v>
      </c>
      <c r="CA414" s="2">
        <v>20.8988818156181</v>
      </c>
      <c r="CB414" s="2">
        <v>3335198.9522787901</v>
      </c>
      <c r="CC414" s="2">
        <v>529363.86851246399</v>
      </c>
      <c r="CD414" s="2">
        <v>6642349.5866445797</v>
      </c>
      <c r="CE414" s="2">
        <v>22466975.288844999</v>
      </c>
      <c r="CG414" s="2">
        <f t="shared" si="51"/>
        <v>11110733.063733101</v>
      </c>
      <c r="CH414" s="2">
        <f t="shared" si="52"/>
        <v>32973887.696280833</v>
      </c>
      <c r="CI414" s="2">
        <f t="shared" si="53"/>
        <v>1585728.184692618</v>
      </c>
      <c r="CJ414" s="2">
        <f t="shared" si="54"/>
        <v>200.48681171910374</v>
      </c>
      <c r="CK414" s="2">
        <f t="shared" si="55"/>
        <v>31.823691174532375</v>
      </c>
      <c r="CL414" s="2">
        <f t="shared" si="56"/>
        <v>207.76257158120262</v>
      </c>
      <c r="CM414" s="2">
        <f t="shared" si="57"/>
        <v>168.22807762889994</v>
      </c>
      <c r="CN414" s="2">
        <f t="shared" si="58"/>
        <v>1560269.2317529919</v>
      </c>
    </row>
    <row r="415" spans="1:92" x14ac:dyDescent="0.45">
      <c r="A415" s="2">
        <v>726</v>
      </c>
      <c r="B415" s="2" t="s">
        <v>152</v>
      </c>
      <c r="C415" s="2">
        <v>1</v>
      </c>
      <c r="D415" s="2">
        <v>2043</v>
      </c>
      <c r="E415" s="2">
        <v>2041</v>
      </c>
      <c r="F415" s="2">
        <v>0.14040144666065399</v>
      </c>
      <c r="G415" s="2">
        <v>2.2287713748142202E-2</v>
      </c>
      <c r="H415" s="2">
        <v>0.226483277693108</v>
      </c>
      <c r="I415" s="2">
        <v>0.61082756189809395</v>
      </c>
      <c r="J415" s="2">
        <v>176.432616681566</v>
      </c>
      <c r="K415" s="2">
        <v>176.432616681566</v>
      </c>
      <c r="L415" s="2">
        <v>142.899611482008</v>
      </c>
      <c r="M415" s="2">
        <v>113.945127933785</v>
      </c>
      <c r="N415" s="2">
        <v>161197.43019435101</v>
      </c>
      <c r="O415" s="2">
        <v>25588.925659657401</v>
      </c>
      <c r="P415" s="2">
        <v>321048.39276454598</v>
      </c>
      <c r="Q415" s="2">
        <v>1085896.09500066</v>
      </c>
      <c r="R415" s="2">
        <v>2045.8552009789901</v>
      </c>
      <c r="S415" s="2">
        <v>202565465.58436301</v>
      </c>
      <c r="T415" s="2">
        <v>99012.611199184801</v>
      </c>
      <c r="U415" s="2">
        <v>38.816000000000003</v>
      </c>
      <c r="V415" s="2">
        <v>28956.299787911201</v>
      </c>
      <c r="W415" s="2">
        <v>3.9185353212996699E-4</v>
      </c>
      <c r="X415" s="2">
        <v>25.307114430779599</v>
      </c>
      <c r="Y415" s="2">
        <v>25.307114430779599</v>
      </c>
      <c r="Z415" s="2">
        <v>19.133978338803502</v>
      </c>
      <c r="AA415" s="2">
        <v>11.1531937339041</v>
      </c>
      <c r="AB415" s="2">
        <v>20.977744714159801</v>
      </c>
      <c r="AC415" s="2">
        <v>20.977744714159801</v>
      </c>
      <c r="AD415" s="2">
        <v>20.977744714159801</v>
      </c>
      <c r="AE415" s="2">
        <v>20.977744714159801</v>
      </c>
      <c r="AF415" s="2">
        <v>3364608.9238393698</v>
      </c>
      <c r="AG415" s="2">
        <v>534071.41545728396</v>
      </c>
      <c r="AH415" s="2">
        <v>6701024.9137238003</v>
      </c>
      <c r="AI415" s="2">
        <v>22665295.791509502</v>
      </c>
      <c r="AJ415" s="2">
        <v>130.14775753662701</v>
      </c>
      <c r="AK415" s="2">
        <v>130.14775753662701</v>
      </c>
      <c r="AL415" s="2">
        <v>102.787888429045</v>
      </c>
      <c r="AM415" s="2">
        <v>81.814189485721201</v>
      </c>
      <c r="AN415" s="2">
        <v>155.45487196740601</v>
      </c>
      <c r="AO415" s="2">
        <v>155.45487196740601</v>
      </c>
      <c r="AP415" s="2">
        <v>121.921866767849</v>
      </c>
      <c r="AQ415" s="2">
        <v>92.967383219625304</v>
      </c>
      <c r="AR415" s="2">
        <v>28440484.411533602</v>
      </c>
      <c r="AS415" s="2">
        <v>4514721.1122034397</v>
      </c>
      <c r="AT415" s="2">
        <v>45877690.592977099</v>
      </c>
      <c r="AU415" s="2">
        <v>123732569.467648</v>
      </c>
      <c r="AV415" s="2">
        <v>1.1952313340693801</v>
      </c>
      <c r="AW415" s="2">
        <v>1.1952313340693801</v>
      </c>
      <c r="AX415" s="2">
        <v>1.18692897430306</v>
      </c>
      <c r="AY415" s="2">
        <v>1.1370687797085399</v>
      </c>
      <c r="AZ415" s="2">
        <v>1.1952313340693801</v>
      </c>
      <c r="BA415" s="2">
        <v>1.1952313340693801</v>
      </c>
      <c r="BB415" s="2">
        <v>1.18692897430306</v>
      </c>
      <c r="BC415" s="2">
        <v>1.1370687797085399</v>
      </c>
      <c r="BD415" s="2">
        <v>1.0806115950744599</v>
      </c>
      <c r="BE415" s="2">
        <v>1.0806115950744599</v>
      </c>
      <c r="BF415" s="2">
        <v>1.0920962568228401</v>
      </c>
      <c r="BG415" s="2">
        <v>1.08203690892247</v>
      </c>
      <c r="BH415" s="2">
        <v>0.180835828</v>
      </c>
      <c r="BI415" s="2">
        <v>0.180835828</v>
      </c>
      <c r="BJ415" s="2">
        <v>0.20535931899999901</v>
      </c>
      <c r="BK415" s="2">
        <v>0.23708504999999999</v>
      </c>
      <c r="BL415" s="2">
        <v>0.180835828</v>
      </c>
      <c r="BM415" s="2">
        <v>0.180835828</v>
      </c>
      <c r="BN415" s="2">
        <v>0.20535931899999901</v>
      </c>
      <c r="BO415" s="2">
        <v>0.23708504999999999</v>
      </c>
      <c r="BP415" s="2">
        <v>0.15867292099999999</v>
      </c>
      <c r="BQ415" s="2">
        <v>0.15867292099999999</v>
      </c>
      <c r="BR415" s="2">
        <v>0.18056576799999999</v>
      </c>
      <c r="BS415" s="2">
        <v>0.21254435599999999</v>
      </c>
      <c r="BT415" s="2">
        <v>1</v>
      </c>
      <c r="BU415" s="2">
        <v>1</v>
      </c>
      <c r="BV415" s="2">
        <v>1</v>
      </c>
      <c r="BW415" s="2">
        <v>1</v>
      </c>
      <c r="BX415" s="2">
        <v>20.977744714159801</v>
      </c>
      <c r="BY415" s="2">
        <v>20.977744714159801</v>
      </c>
      <c r="BZ415" s="2">
        <v>20.977744714159801</v>
      </c>
      <c r="CA415" s="2">
        <v>20.977744714159801</v>
      </c>
      <c r="CB415" s="2">
        <v>3364608.9238393698</v>
      </c>
      <c r="CC415" s="2">
        <v>534071.41545728396</v>
      </c>
      <c r="CD415" s="2">
        <v>6701024.9137238003</v>
      </c>
      <c r="CE415" s="2">
        <v>22665295.791509502</v>
      </c>
      <c r="CG415" s="2">
        <f t="shared" si="51"/>
        <v>11220956.09835647</v>
      </c>
      <c r="CH415" s="2">
        <f t="shared" si="52"/>
        <v>33265001.044529956</v>
      </c>
      <c r="CI415" s="2">
        <f t="shared" si="53"/>
        <v>1593730.8436192144</v>
      </c>
      <c r="CJ415" s="2">
        <f t="shared" si="54"/>
        <v>201.49678774293875</v>
      </c>
      <c r="CK415" s="2">
        <f t="shared" si="55"/>
        <v>31.98615707457175</v>
      </c>
      <c r="CL415" s="2">
        <f t="shared" si="56"/>
        <v>208.81196277368844</v>
      </c>
      <c r="CM415" s="2">
        <f t="shared" si="57"/>
        <v>169.07685402890775</v>
      </c>
      <c r="CN415" s="2">
        <f t="shared" si="58"/>
        <v>1568141.9179595569</v>
      </c>
    </row>
    <row r="416" spans="1:92" x14ac:dyDescent="0.45">
      <c r="A416" s="2">
        <v>748</v>
      </c>
      <c r="B416" s="2" t="s">
        <v>152</v>
      </c>
      <c r="C416" s="2">
        <v>1</v>
      </c>
      <c r="D416" s="2">
        <v>2044</v>
      </c>
      <c r="E416" s="2">
        <v>2042</v>
      </c>
      <c r="F416" s="2">
        <v>0.140383665884317</v>
      </c>
      <c r="G416" s="2">
        <v>2.22862456373304E-2</v>
      </c>
      <c r="H416" s="2">
        <v>0.22647363024838801</v>
      </c>
      <c r="I416" s="2">
        <v>0.61085645822996404</v>
      </c>
      <c r="J416" s="2">
        <v>176.60182986709799</v>
      </c>
      <c r="K416" s="2">
        <v>176.60182986709799</v>
      </c>
      <c r="L416" s="2">
        <v>143.047074984321</v>
      </c>
      <c r="M416" s="2">
        <v>114.07351260182899</v>
      </c>
      <c r="N416" s="2">
        <v>162011.30150053799</v>
      </c>
      <c r="O416" s="2">
        <v>25719.684968477199</v>
      </c>
      <c r="P416" s="2">
        <v>322672.97323387902</v>
      </c>
      <c r="Q416" s="2">
        <v>1091385.76775883</v>
      </c>
      <c r="R416" s="2">
        <v>2049.5161192453602</v>
      </c>
      <c r="S416" s="2">
        <v>203809268.862679</v>
      </c>
      <c r="T416" s="2">
        <v>99442.627920253406</v>
      </c>
      <c r="U416" s="2">
        <v>38.816000000000003</v>
      </c>
      <c r="V416" s="2">
        <v>29174.586991694399</v>
      </c>
      <c r="W416" s="2">
        <v>3.9015169264724998E-4</v>
      </c>
      <c r="X416" s="2">
        <v>25.408920330014599</v>
      </c>
      <c r="Y416" s="2">
        <v>25.408920330014599</v>
      </c>
      <c r="Z416" s="2">
        <v>19.2140345548193</v>
      </c>
      <c r="AA416" s="2">
        <v>11.214171115651199</v>
      </c>
      <c r="AB416" s="2">
        <v>21.045152000456699</v>
      </c>
      <c r="AC416" s="2">
        <v>21.045152000456699</v>
      </c>
      <c r="AD416" s="2">
        <v>21.045152000456699</v>
      </c>
      <c r="AE416" s="2">
        <v>21.045152000456699</v>
      </c>
      <c r="AF416" s="2">
        <v>3392424.4205231401</v>
      </c>
      <c r="AG416" s="2">
        <v>538522.830035878</v>
      </c>
      <c r="AH416" s="2">
        <v>6756512.22523221</v>
      </c>
      <c r="AI416" s="2">
        <v>22852848.3759914</v>
      </c>
      <c r="AJ416" s="2">
        <v>130.14775753662701</v>
      </c>
      <c r="AK416" s="2">
        <v>130.14775753662701</v>
      </c>
      <c r="AL416" s="2">
        <v>102.787888429045</v>
      </c>
      <c r="AM416" s="2">
        <v>81.814189485721201</v>
      </c>
      <c r="AN416" s="2">
        <v>155.556677866641</v>
      </c>
      <c r="AO416" s="2">
        <v>155.556677866641</v>
      </c>
      <c r="AP416" s="2">
        <v>122.00192298386401</v>
      </c>
      <c r="AQ416" s="2">
        <v>93.028360601372398</v>
      </c>
      <c r="AR416" s="2">
        <v>28611492.304145299</v>
      </c>
      <c r="AS416" s="2">
        <v>4542143.4290383803</v>
      </c>
      <c r="AT416" s="2">
        <v>46157424.997600697</v>
      </c>
      <c r="AU416" s="2">
        <v>124498208.13189401</v>
      </c>
      <c r="AV416" s="2">
        <v>1.1960158340652201</v>
      </c>
      <c r="AW416" s="2">
        <v>1.1960158340652201</v>
      </c>
      <c r="AX416" s="2">
        <v>1.1877097725178101</v>
      </c>
      <c r="AY416" s="2">
        <v>1.13781606816392</v>
      </c>
      <c r="AZ416" s="2">
        <v>1.1960158340652201</v>
      </c>
      <c r="BA416" s="2">
        <v>1.1960158340652201</v>
      </c>
      <c r="BB416" s="2">
        <v>1.1877097725178101</v>
      </c>
      <c r="BC416" s="2">
        <v>1.13781606816392</v>
      </c>
      <c r="BD416" s="2">
        <v>1.0813208634542899</v>
      </c>
      <c r="BE416" s="2">
        <v>1.0813208634542899</v>
      </c>
      <c r="BF416" s="2">
        <v>1.0928146711729201</v>
      </c>
      <c r="BG416" s="2">
        <v>1.08274803010068</v>
      </c>
      <c r="BH416" s="2">
        <v>0.180835828</v>
      </c>
      <c r="BI416" s="2">
        <v>0.180835828</v>
      </c>
      <c r="BJ416" s="2">
        <v>0.20535931899999901</v>
      </c>
      <c r="BK416" s="2">
        <v>0.23708504999999999</v>
      </c>
      <c r="BL416" s="2">
        <v>0.180835828</v>
      </c>
      <c r="BM416" s="2">
        <v>0.180835828</v>
      </c>
      <c r="BN416" s="2">
        <v>0.20535931899999901</v>
      </c>
      <c r="BO416" s="2">
        <v>0.23708504999999999</v>
      </c>
      <c r="BP416" s="2">
        <v>0.15867292099999999</v>
      </c>
      <c r="BQ416" s="2">
        <v>0.15867292099999999</v>
      </c>
      <c r="BR416" s="2">
        <v>0.18056576799999999</v>
      </c>
      <c r="BS416" s="2">
        <v>0.21254435599999999</v>
      </c>
      <c r="BT416" s="2">
        <v>1</v>
      </c>
      <c r="BU416" s="2">
        <v>1</v>
      </c>
      <c r="BV416" s="2">
        <v>1</v>
      </c>
      <c r="BW416" s="2">
        <v>1</v>
      </c>
      <c r="BX416" s="2">
        <v>21.045152000456699</v>
      </c>
      <c r="BY416" s="2">
        <v>21.045152000456699</v>
      </c>
      <c r="BZ416" s="2">
        <v>21.045152000456699</v>
      </c>
      <c r="CA416" s="2">
        <v>21.045152000456699</v>
      </c>
      <c r="CB416" s="2">
        <v>3392424.4205231401</v>
      </c>
      <c r="CC416" s="2">
        <v>538522.830035878</v>
      </c>
      <c r="CD416" s="2">
        <v>6756512.22523221</v>
      </c>
      <c r="CE416" s="2">
        <v>22852848.3759914</v>
      </c>
      <c r="CG416" s="2">
        <f t="shared" si="51"/>
        <v>11332266.408041798</v>
      </c>
      <c r="CH416" s="2">
        <f t="shared" si="52"/>
        <v>33540307.851782627</v>
      </c>
      <c r="CI416" s="2">
        <f t="shared" si="53"/>
        <v>1601789.7274617241</v>
      </c>
      <c r="CJ416" s="2">
        <f t="shared" si="54"/>
        <v>202.51412687567247</v>
      </c>
      <c r="CK416" s="2">
        <f t="shared" si="55"/>
        <v>32.149606210596495</v>
      </c>
      <c r="CL416" s="2">
        <f t="shared" si="56"/>
        <v>209.86860047731969</v>
      </c>
      <c r="CM416" s="2">
        <f t="shared" si="57"/>
        <v>169.93161039452394</v>
      </c>
      <c r="CN416" s="2">
        <f t="shared" si="58"/>
        <v>1576070.042493247</v>
      </c>
    </row>
    <row r="417" spans="1:92" x14ac:dyDescent="0.45">
      <c r="A417" s="2">
        <v>770</v>
      </c>
      <c r="B417" s="2" t="s">
        <v>152</v>
      </c>
      <c r="C417" s="2">
        <v>1</v>
      </c>
      <c r="D417" s="2">
        <v>2045</v>
      </c>
      <c r="E417" s="2">
        <v>2043</v>
      </c>
      <c r="F417" s="2">
        <v>0.14036943702024901</v>
      </c>
      <c r="G417" s="2">
        <v>2.22852067400214E-2</v>
      </c>
      <c r="H417" s="2">
        <v>0.22646597363411999</v>
      </c>
      <c r="I417" s="2">
        <v>0.61087938260560803</v>
      </c>
      <c r="J417" s="2">
        <v>176.76059561029501</v>
      </c>
      <c r="K417" s="2">
        <v>176.76059561029501</v>
      </c>
      <c r="L417" s="2">
        <v>143.183996412054</v>
      </c>
      <c r="M417" s="2">
        <v>114.19131622906799</v>
      </c>
      <c r="N417" s="2">
        <v>162830.99283978899</v>
      </c>
      <c r="O417" s="2">
        <v>25851.228131620799</v>
      </c>
      <c r="P417" s="2">
        <v>324308.58703342499</v>
      </c>
      <c r="Q417" s="2">
        <v>1096913.44073899</v>
      </c>
      <c r="R417" s="2">
        <v>2053.0300107666599</v>
      </c>
      <c r="S417" s="2">
        <v>205045370.90951499</v>
      </c>
      <c r="T417" s="2">
        <v>99874.512225442406</v>
      </c>
      <c r="U417" s="2">
        <v>38.816000000000003</v>
      </c>
      <c r="V417" s="2">
        <v>29394.519754602301</v>
      </c>
      <c r="W417" s="2">
        <v>3.8845724433849799E-4</v>
      </c>
      <c r="X417" s="2">
        <v>25.5110212452608</v>
      </c>
      <c r="Y417" s="2">
        <v>25.5110212452608</v>
      </c>
      <c r="Z417" s="2">
        <v>19.294291154602298</v>
      </c>
      <c r="AA417" s="2">
        <v>11.2753099149402</v>
      </c>
      <c r="AB417" s="2">
        <v>21.101816828407099</v>
      </c>
      <c r="AC417" s="2">
        <v>21.101816828407099</v>
      </c>
      <c r="AD417" s="2">
        <v>21.101816828407099</v>
      </c>
      <c r="AE417" s="2">
        <v>21.101816828407099</v>
      </c>
      <c r="AF417" s="2">
        <v>3418732.80839621</v>
      </c>
      <c r="AG417" s="2">
        <v>542732.08108914294</v>
      </c>
      <c r="AH417" s="2">
        <v>6808985.97665885</v>
      </c>
      <c r="AI417" s="2">
        <v>23030222.5603774</v>
      </c>
      <c r="AJ417" s="2">
        <v>130.14775753662701</v>
      </c>
      <c r="AK417" s="2">
        <v>130.14775753662701</v>
      </c>
      <c r="AL417" s="2">
        <v>102.787888429045</v>
      </c>
      <c r="AM417" s="2">
        <v>81.814189485721201</v>
      </c>
      <c r="AN417" s="2">
        <v>155.658778781888</v>
      </c>
      <c r="AO417" s="2">
        <v>155.658778781888</v>
      </c>
      <c r="AP417" s="2">
        <v>122.082179583647</v>
      </c>
      <c r="AQ417" s="2">
        <v>93.089499400661396</v>
      </c>
      <c r="AR417" s="2">
        <v>28782103.2781769</v>
      </c>
      <c r="AS417" s="2">
        <v>4569478.4818029096</v>
      </c>
      <c r="AT417" s="2">
        <v>46435799.562192596</v>
      </c>
      <c r="AU417" s="2">
        <v>125257989.58734199</v>
      </c>
      <c r="AV417" s="2">
        <v>1.1968024908942301</v>
      </c>
      <c r="AW417" s="2">
        <v>1.1968024908942301</v>
      </c>
      <c r="AX417" s="2">
        <v>1.18849243020885</v>
      </c>
      <c r="AY417" s="2">
        <v>1.13856523659902</v>
      </c>
      <c r="AZ417" s="2">
        <v>1.1968024908942301</v>
      </c>
      <c r="BA417" s="2">
        <v>1.1968024908942301</v>
      </c>
      <c r="BB417" s="2">
        <v>1.18849243020885</v>
      </c>
      <c r="BC417" s="2">
        <v>1.13856523659902</v>
      </c>
      <c r="BD417" s="2">
        <v>1.0820320818323099</v>
      </c>
      <c r="BE417" s="2">
        <v>1.0820320818323099</v>
      </c>
      <c r="BF417" s="2">
        <v>1.0935347964316799</v>
      </c>
      <c r="BG417" s="2">
        <v>1.08346094027134</v>
      </c>
      <c r="BH417" s="2">
        <v>0.180835828</v>
      </c>
      <c r="BI417" s="2">
        <v>0.180835828</v>
      </c>
      <c r="BJ417" s="2">
        <v>0.20535931899999901</v>
      </c>
      <c r="BK417" s="2">
        <v>0.23708504999999999</v>
      </c>
      <c r="BL417" s="2">
        <v>0.180835828</v>
      </c>
      <c r="BM417" s="2">
        <v>0.180835828</v>
      </c>
      <c r="BN417" s="2">
        <v>0.20535931899999901</v>
      </c>
      <c r="BO417" s="2">
        <v>0.23708504999999999</v>
      </c>
      <c r="BP417" s="2">
        <v>0.15867292099999999</v>
      </c>
      <c r="BQ417" s="2">
        <v>0.15867292099999999</v>
      </c>
      <c r="BR417" s="2">
        <v>0.18056576799999999</v>
      </c>
      <c r="BS417" s="2">
        <v>0.21254435599999999</v>
      </c>
      <c r="BT417" s="2">
        <v>1</v>
      </c>
      <c r="BU417" s="2">
        <v>1</v>
      </c>
      <c r="BV417" s="2">
        <v>1</v>
      </c>
      <c r="BW417" s="2">
        <v>1</v>
      </c>
      <c r="BX417" s="2">
        <v>21.101816828407099</v>
      </c>
      <c r="BY417" s="2">
        <v>21.101816828407099</v>
      </c>
      <c r="BZ417" s="2">
        <v>21.101816828407099</v>
      </c>
      <c r="CA417" s="2">
        <v>21.101816828407099</v>
      </c>
      <c r="CB417" s="2">
        <v>3418732.80839621</v>
      </c>
      <c r="CC417" s="2">
        <v>542732.08108914294</v>
      </c>
      <c r="CD417" s="2">
        <v>6808985.97665885</v>
      </c>
      <c r="CE417" s="2">
        <v>23030222.5603774</v>
      </c>
      <c r="CG417" s="2">
        <f t="shared" si="51"/>
        <v>11444660.845627297</v>
      </c>
      <c r="CH417" s="2">
        <f t="shared" si="52"/>
        <v>33800673.426521599</v>
      </c>
      <c r="CI417" s="2">
        <f t="shared" si="53"/>
        <v>1609904.2487438247</v>
      </c>
      <c r="CJ417" s="2">
        <f t="shared" si="54"/>
        <v>203.53874104973625</v>
      </c>
      <c r="CK417" s="2">
        <f t="shared" si="55"/>
        <v>32.314035164525997</v>
      </c>
      <c r="CL417" s="2">
        <f t="shared" si="56"/>
        <v>210.93241433068292</v>
      </c>
      <c r="CM417" s="2">
        <f t="shared" si="57"/>
        <v>170.79228349380926</v>
      </c>
      <c r="CN417" s="2">
        <f t="shared" si="58"/>
        <v>1584053.020612204</v>
      </c>
    </row>
    <row r="418" spans="1:92" x14ac:dyDescent="0.45">
      <c r="A418" s="2">
        <v>792</v>
      </c>
      <c r="B418" s="2" t="s">
        <v>152</v>
      </c>
      <c r="C418" s="2">
        <v>1</v>
      </c>
      <c r="D418" s="2">
        <v>2046</v>
      </c>
      <c r="E418" s="2">
        <v>2044</v>
      </c>
      <c r="F418" s="2">
        <v>0.14035852676808699</v>
      </c>
      <c r="G418" s="2">
        <v>2.22845688539214E-2</v>
      </c>
      <c r="H418" s="2">
        <v>0.22646017708374599</v>
      </c>
      <c r="I418" s="2">
        <v>0.61089672729424405</v>
      </c>
      <c r="J418" s="2">
        <v>176.90957120543001</v>
      </c>
      <c r="K418" s="2">
        <v>176.90957120543001</v>
      </c>
      <c r="L418" s="2">
        <v>143.311038116368</v>
      </c>
      <c r="M418" s="2">
        <v>114.299202810263</v>
      </c>
      <c r="N418" s="2">
        <v>163656.439314772</v>
      </c>
      <c r="O418" s="2">
        <v>25983.552793508301</v>
      </c>
      <c r="P418" s="2">
        <v>325955.13510850701</v>
      </c>
      <c r="Q418" s="2">
        <v>1102478.7412147699</v>
      </c>
      <c r="R418" s="2">
        <v>2056.40606839374</v>
      </c>
      <c r="S418" s="2">
        <v>206274539.71515</v>
      </c>
      <c r="T418" s="2">
        <v>100308.27222576299</v>
      </c>
      <c r="U418" s="2">
        <v>38.816000000000003</v>
      </c>
      <c r="V418" s="2">
        <v>29616.110481690299</v>
      </c>
      <c r="W418" s="2">
        <v>3.8677015510347399E-4</v>
      </c>
      <c r="X418" s="2">
        <v>25.613402867507801</v>
      </c>
      <c r="Y418" s="2">
        <v>25.613402867507801</v>
      </c>
      <c r="Z418" s="2">
        <v>19.374738886027</v>
      </c>
      <c r="AA418" s="2">
        <v>11.3366025232468</v>
      </c>
      <c r="AB418" s="2">
        <v>21.1484108012958</v>
      </c>
      <c r="AC418" s="2">
        <v>21.1484108012958</v>
      </c>
      <c r="AD418" s="2">
        <v>21.1484108012958</v>
      </c>
      <c r="AE418" s="2">
        <v>21.1484108012958</v>
      </c>
      <c r="AF418" s="2">
        <v>3443616.7277587298</v>
      </c>
      <c r="AG418" s="2">
        <v>546712.39224553294</v>
      </c>
      <c r="AH418" s="2">
        <v>6858611.22497069</v>
      </c>
      <c r="AI418" s="2">
        <v>23197976.0582112</v>
      </c>
      <c r="AJ418" s="2">
        <v>130.14775753662701</v>
      </c>
      <c r="AK418" s="2">
        <v>130.14775753662701</v>
      </c>
      <c r="AL418" s="2">
        <v>102.787888429045</v>
      </c>
      <c r="AM418" s="2">
        <v>81.814189485721201</v>
      </c>
      <c r="AN418" s="2">
        <v>155.76116040413399</v>
      </c>
      <c r="AO418" s="2">
        <v>155.76116040413399</v>
      </c>
      <c r="AP418" s="2">
        <v>122.162627315072</v>
      </c>
      <c r="AQ418" s="2">
        <v>93.150792008967997</v>
      </c>
      <c r="AR418" s="2">
        <v>28952390.504184</v>
      </c>
      <c r="AS418" s="2">
        <v>4596739.1830932302</v>
      </c>
      <c r="AT418" s="2">
        <v>46712968.791761197</v>
      </c>
      <c r="AU418" s="2">
        <v>126012441.236112</v>
      </c>
      <c r="AV418" s="2">
        <v>1.19759120150403</v>
      </c>
      <c r="AW418" s="2">
        <v>1.19759120150403</v>
      </c>
      <c r="AX418" s="2">
        <v>1.1892768629996799</v>
      </c>
      <c r="AY418" s="2">
        <v>1.1393161978547499</v>
      </c>
      <c r="AZ418" s="2">
        <v>1.19759120150403</v>
      </c>
      <c r="BA418" s="2">
        <v>1.19759120150403</v>
      </c>
      <c r="BB418" s="2">
        <v>1.1892768629996799</v>
      </c>
      <c r="BC418" s="2">
        <v>1.1393161978547499</v>
      </c>
      <c r="BD418" s="2">
        <v>1.0827451570386</v>
      </c>
      <c r="BE418" s="2">
        <v>1.0827451570386</v>
      </c>
      <c r="BF418" s="2">
        <v>1.0942565549641201</v>
      </c>
      <c r="BG418" s="2">
        <v>1.0841755564936499</v>
      </c>
      <c r="BH418" s="2">
        <v>0.180835828</v>
      </c>
      <c r="BI418" s="2">
        <v>0.180835828</v>
      </c>
      <c r="BJ418" s="2">
        <v>0.20535931899999901</v>
      </c>
      <c r="BK418" s="2">
        <v>0.23708504999999999</v>
      </c>
      <c r="BL418" s="2">
        <v>0.180835828</v>
      </c>
      <c r="BM418" s="2">
        <v>0.180835828</v>
      </c>
      <c r="BN418" s="2">
        <v>0.20535931899999901</v>
      </c>
      <c r="BO418" s="2">
        <v>0.23708504999999999</v>
      </c>
      <c r="BP418" s="2">
        <v>0.15867292099999999</v>
      </c>
      <c r="BQ418" s="2">
        <v>0.15867292099999999</v>
      </c>
      <c r="BR418" s="2">
        <v>0.18056576799999999</v>
      </c>
      <c r="BS418" s="2">
        <v>0.21254435599999999</v>
      </c>
      <c r="BT418" s="2">
        <v>1</v>
      </c>
      <c r="BU418" s="2">
        <v>1</v>
      </c>
      <c r="BV418" s="2">
        <v>1</v>
      </c>
      <c r="BW418" s="2">
        <v>1</v>
      </c>
      <c r="BX418" s="2">
        <v>21.1484108012958</v>
      </c>
      <c r="BY418" s="2">
        <v>21.1484108012958</v>
      </c>
      <c r="BZ418" s="2">
        <v>21.1484108012958</v>
      </c>
      <c r="CA418" s="2">
        <v>21.1484108012958</v>
      </c>
      <c r="CB418" s="2">
        <v>3443616.7277587298</v>
      </c>
      <c r="CC418" s="2">
        <v>546712.39224553294</v>
      </c>
      <c r="CD418" s="2">
        <v>6858611.22497069</v>
      </c>
      <c r="CE418" s="2">
        <v>23197976.0582112</v>
      </c>
      <c r="CG418" s="2">
        <f t="shared" si="51"/>
        <v>11558136.855417646</v>
      </c>
      <c r="CH418" s="2">
        <f t="shared" si="52"/>
        <v>34046916.403186157</v>
      </c>
      <c r="CI418" s="2">
        <f t="shared" si="53"/>
        <v>1618073.8684315572</v>
      </c>
      <c r="CJ418" s="2">
        <f t="shared" si="54"/>
        <v>204.570549143465</v>
      </c>
      <c r="CK418" s="2">
        <f t="shared" si="55"/>
        <v>32.479440991885376</v>
      </c>
      <c r="CL418" s="2">
        <f t="shared" si="56"/>
        <v>212.00333990797205</v>
      </c>
      <c r="CM418" s="2">
        <f t="shared" si="57"/>
        <v>171.65881529229583</v>
      </c>
      <c r="CN418" s="2">
        <f t="shared" si="58"/>
        <v>1592090.315638049</v>
      </c>
    </row>
    <row r="419" spans="1:92" x14ac:dyDescent="0.45">
      <c r="A419" s="2">
        <v>814</v>
      </c>
      <c r="B419" s="2" t="s">
        <v>152</v>
      </c>
      <c r="C419" s="2">
        <v>1</v>
      </c>
      <c r="D419" s="2">
        <v>2047</v>
      </c>
      <c r="E419" s="2">
        <v>2045</v>
      </c>
      <c r="F419" s="2">
        <v>0.14035071728917201</v>
      </c>
      <c r="G419" s="2">
        <v>2.22843056558929E-2</v>
      </c>
      <c r="H419" s="2">
        <v>0.22645611850422701</v>
      </c>
      <c r="I419" s="2">
        <v>0.61090885855070598</v>
      </c>
      <c r="J419" s="2">
        <v>177.049375656991</v>
      </c>
      <c r="K419" s="2">
        <v>177.049375656991</v>
      </c>
      <c r="L419" s="2">
        <v>143.428823840902</v>
      </c>
      <c r="M419" s="2">
        <v>114.397797631087</v>
      </c>
      <c r="N419" s="2">
        <v>164487.58123357801</v>
      </c>
      <c r="O419" s="2">
        <v>26116.6569548437</v>
      </c>
      <c r="P419" s="2">
        <v>327612.52696035599</v>
      </c>
      <c r="Q419" s="2">
        <v>1108081.3277336999</v>
      </c>
      <c r="R419" s="2">
        <v>2059.6529534968899</v>
      </c>
      <c r="S419" s="2">
        <v>207497504.27517301</v>
      </c>
      <c r="T419" s="2">
        <v>100743.916067453</v>
      </c>
      <c r="U419" s="2">
        <v>38.816000000000003</v>
      </c>
      <c r="V419" s="2">
        <v>29839.371671529199</v>
      </c>
      <c r="W419" s="2">
        <v>3.8509039298135198E-4</v>
      </c>
      <c r="X419" s="2">
        <v>25.716051784718399</v>
      </c>
      <c r="Y419" s="2">
        <v>25.716051784718399</v>
      </c>
      <c r="Z419" s="2">
        <v>19.455369076211099</v>
      </c>
      <c r="AA419" s="2">
        <v>11.3980418097194</v>
      </c>
      <c r="AB419" s="2">
        <v>21.1855663356463</v>
      </c>
      <c r="AC419" s="2">
        <v>21.1855663356463</v>
      </c>
      <c r="AD419" s="2">
        <v>21.1855663356463</v>
      </c>
      <c r="AE419" s="2">
        <v>21.1855663356463</v>
      </c>
      <c r="AF419" s="2">
        <v>3467154.3513587802</v>
      </c>
      <c r="AG419" s="2">
        <v>550476.28134263901</v>
      </c>
      <c r="AH419" s="2">
        <v>6905544.1372858398</v>
      </c>
      <c r="AI419" s="2">
        <v>23356636.505645499</v>
      </c>
      <c r="AJ419" s="2">
        <v>130.14775753662701</v>
      </c>
      <c r="AK419" s="2">
        <v>130.14775753662701</v>
      </c>
      <c r="AL419" s="2">
        <v>102.787888429045</v>
      </c>
      <c r="AM419" s="2">
        <v>81.814189485721201</v>
      </c>
      <c r="AN419" s="2">
        <v>155.863809321345</v>
      </c>
      <c r="AO419" s="2">
        <v>155.863809321345</v>
      </c>
      <c r="AP419" s="2">
        <v>122.243257505256</v>
      </c>
      <c r="AQ419" s="2">
        <v>93.212231295440603</v>
      </c>
      <c r="AR419" s="2">
        <v>29122423.560733698</v>
      </c>
      <c r="AS419" s="2">
        <v>4623937.8081029197</v>
      </c>
      <c r="AT419" s="2">
        <v>46989079.417470001</v>
      </c>
      <c r="AU419" s="2">
        <v>126762063.488866</v>
      </c>
      <c r="AV419" s="2">
        <v>1.1983818692769199</v>
      </c>
      <c r="AW419" s="2">
        <v>1.1983818692769199</v>
      </c>
      <c r="AX419" s="2">
        <v>1.1900629917766301</v>
      </c>
      <c r="AY419" s="2">
        <v>1.1400688702222099</v>
      </c>
      <c r="AZ419" s="2">
        <v>1.1983818692769199</v>
      </c>
      <c r="BA419" s="2">
        <v>1.1983818692769199</v>
      </c>
      <c r="BB419" s="2">
        <v>1.1900629917766301</v>
      </c>
      <c r="BC419" s="2">
        <v>1.1400688702222099</v>
      </c>
      <c r="BD419" s="2">
        <v>1.08346000172086</v>
      </c>
      <c r="BE419" s="2">
        <v>1.08346000172086</v>
      </c>
      <c r="BF419" s="2">
        <v>1.09497987397753</v>
      </c>
      <c r="BG419" s="2">
        <v>1.08489180101328</v>
      </c>
      <c r="BH419" s="2">
        <v>0.180835828</v>
      </c>
      <c r="BI419" s="2">
        <v>0.180835828</v>
      </c>
      <c r="BJ419" s="2">
        <v>0.20535931899999901</v>
      </c>
      <c r="BK419" s="2">
        <v>0.23708504999999999</v>
      </c>
      <c r="BL419" s="2">
        <v>0.180835828</v>
      </c>
      <c r="BM419" s="2">
        <v>0.180835828</v>
      </c>
      <c r="BN419" s="2">
        <v>0.20535931899999901</v>
      </c>
      <c r="BO419" s="2">
        <v>0.23708504999999999</v>
      </c>
      <c r="BP419" s="2">
        <v>0.15867292099999999</v>
      </c>
      <c r="BQ419" s="2">
        <v>0.15867292099999999</v>
      </c>
      <c r="BR419" s="2">
        <v>0.18056576799999999</v>
      </c>
      <c r="BS419" s="2">
        <v>0.21254435599999999</v>
      </c>
      <c r="BT419" s="2">
        <v>1</v>
      </c>
      <c r="BU419" s="2">
        <v>1</v>
      </c>
      <c r="BV419" s="2">
        <v>1</v>
      </c>
      <c r="BW419" s="2">
        <v>1</v>
      </c>
      <c r="BX419" s="2">
        <v>21.1855663356463</v>
      </c>
      <c r="BY419" s="2">
        <v>21.1855663356463</v>
      </c>
      <c r="BZ419" s="2">
        <v>21.1855663356463</v>
      </c>
      <c r="CA419" s="2">
        <v>21.1855663356463</v>
      </c>
      <c r="CB419" s="2">
        <v>3467154.3513587802</v>
      </c>
      <c r="CC419" s="2">
        <v>550476.28134263901</v>
      </c>
      <c r="CD419" s="2">
        <v>6905544.1372858398</v>
      </c>
      <c r="CE419" s="2">
        <v>23356636.505645499</v>
      </c>
      <c r="CG419" s="2">
        <f t="shared" si="51"/>
        <v>11672692.438743414</v>
      </c>
      <c r="CH419" s="2">
        <f t="shared" si="52"/>
        <v>34279811.275632754</v>
      </c>
      <c r="CI419" s="2">
        <f t="shared" si="53"/>
        <v>1626298.0928824777</v>
      </c>
      <c r="CJ419" s="2">
        <f t="shared" si="54"/>
        <v>205.6094765419725</v>
      </c>
      <c r="CK419" s="2">
        <f t="shared" si="55"/>
        <v>32.645821193554625</v>
      </c>
      <c r="CL419" s="2">
        <f t="shared" si="56"/>
        <v>213.08131834819901</v>
      </c>
      <c r="CM419" s="2">
        <f t="shared" si="57"/>
        <v>172.53115262494356</v>
      </c>
      <c r="CN419" s="2">
        <f t="shared" si="58"/>
        <v>1600181.4359276339</v>
      </c>
    </row>
    <row r="420" spans="1:92" x14ac:dyDescent="0.45">
      <c r="A420" s="2">
        <v>836</v>
      </c>
      <c r="B420" s="2" t="s">
        <v>152</v>
      </c>
      <c r="C420" s="2">
        <v>1</v>
      </c>
      <c r="D420" s="2">
        <v>2048</v>
      </c>
      <c r="E420" s="2">
        <v>2046</v>
      </c>
      <c r="F420" s="2">
        <v>0.14034580507848299</v>
      </c>
      <c r="G420" s="2">
        <v>2.2284392563441301E-2</v>
      </c>
      <c r="H420" s="2">
        <v>0.22645368384223</v>
      </c>
      <c r="I420" s="2">
        <v>0.61091611851584304</v>
      </c>
      <c r="J420" s="2">
        <v>177.18059183681601</v>
      </c>
      <c r="K420" s="2">
        <v>177.18059183681601</v>
      </c>
      <c r="L420" s="2">
        <v>143.537940900146</v>
      </c>
      <c r="M420" s="2">
        <v>114.487689453005</v>
      </c>
      <c r="N420" s="2">
        <v>165324.36378728799</v>
      </c>
      <c r="O420" s="2">
        <v>26250.538951818799</v>
      </c>
      <c r="P420" s="2">
        <v>329280.68012257898</v>
      </c>
      <c r="Q420" s="2">
        <v>1113720.88818395</v>
      </c>
      <c r="R420" s="2">
        <v>2062.7788260552102</v>
      </c>
      <c r="S420" s="2">
        <v>208714956.63512099</v>
      </c>
      <c r="T420" s="2">
        <v>101181.45193213</v>
      </c>
      <c r="U420" s="2">
        <v>38.816000000000003</v>
      </c>
      <c r="V420" s="2">
        <v>30064.3159169104</v>
      </c>
      <c r="W420" s="2">
        <v>3.8341792615011498E-4</v>
      </c>
      <c r="X420" s="2">
        <v>25.8189554223157</v>
      </c>
      <c r="Y420" s="2">
        <v>25.8189554223157</v>
      </c>
      <c r="Z420" s="2">
        <v>19.536173593226899</v>
      </c>
      <c r="AA420" s="2">
        <v>11.4596210894109</v>
      </c>
      <c r="AB420" s="2">
        <v>21.213878877873601</v>
      </c>
      <c r="AC420" s="2">
        <v>21.213878877873601</v>
      </c>
      <c r="AD420" s="2">
        <v>21.213878877873601</v>
      </c>
      <c r="AE420" s="2">
        <v>21.213878877873601</v>
      </c>
      <c r="AF420" s="2">
        <v>3489419.6252035201</v>
      </c>
      <c r="AG420" s="2">
        <v>554035.59733503102</v>
      </c>
      <c r="AH420" s="2">
        <v>6949932.4658111203</v>
      </c>
      <c r="AI420" s="2">
        <v>23506703.073376101</v>
      </c>
      <c r="AJ420" s="2">
        <v>130.14775753662701</v>
      </c>
      <c r="AK420" s="2">
        <v>130.14775753662701</v>
      </c>
      <c r="AL420" s="2">
        <v>102.787888429045</v>
      </c>
      <c r="AM420" s="2">
        <v>81.814189485721201</v>
      </c>
      <c r="AN420" s="2">
        <v>155.966712958942</v>
      </c>
      <c r="AO420" s="2">
        <v>155.966712958942</v>
      </c>
      <c r="AP420" s="2">
        <v>122.324062022272</v>
      </c>
      <c r="AQ420" s="2">
        <v>93.273810575132103</v>
      </c>
      <c r="AR420" s="2">
        <v>29292268.620876901</v>
      </c>
      <c r="AS420" s="2">
        <v>4651086.0275186701</v>
      </c>
      <c r="AT420" s="2">
        <v>47264270.802994601</v>
      </c>
      <c r="AU420" s="2">
        <v>127507331.18373001</v>
      </c>
      <c r="AV420" s="2">
        <v>1.19917440360892</v>
      </c>
      <c r="AW420" s="2">
        <v>1.19917440360892</v>
      </c>
      <c r="AX420" s="2">
        <v>1.1908507423458199</v>
      </c>
      <c r="AY420" s="2">
        <v>1.1408231770853601</v>
      </c>
      <c r="AZ420" s="2">
        <v>1.19917440360892</v>
      </c>
      <c r="BA420" s="2">
        <v>1.19917440360892</v>
      </c>
      <c r="BB420" s="2">
        <v>1.1908507423458199</v>
      </c>
      <c r="BC420" s="2">
        <v>1.1408231770853601</v>
      </c>
      <c r="BD420" s="2">
        <v>1.0841765339638301</v>
      </c>
      <c r="BE420" s="2">
        <v>1.0841765339638301</v>
      </c>
      <c r="BF420" s="2">
        <v>1.09570468520596</v>
      </c>
      <c r="BG420" s="2">
        <v>1.08560960092227</v>
      </c>
      <c r="BH420" s="2">
        <v>0.180835828</v>
      </c>
      <c r="BI420" s="2">
        <v>0.180835828</v>
      </c>
      <c r="BJ420" s="2">
        <v>0.20535931899999901</v>
      </c>
      <c r="BK420" s="2">
        <v>0.23708504999999999</v>
      </c>
      <c r="BL420" s="2">
        <v>0.180835828</v>
      </c>
      <c r="BM420" s="2">
        <v>0.180835828</v>
      </c>
      <c r="BN420" s="2">
        <v>0.20535931899999901</v>
      </c>
      <c r="BO420" s="2">
        <v>0.23708504999999999</v>
      </c>
      <c r="BP420" s="2">
        <v>0.15867292099999999</v>
      </c>
      <c r="BQ420" s="2">
        <v>0.15867292099999999</v>
      </c>
      <c r="BR420" s="2">
        <v>0.18056576799999999</v>
      </c>
      <c r="BS420" s="2">
        <v>0.21254435599999999</v>
      </c>
      <c r="BT420" s="2">
        <v>1</v>
      </c>
      <c r="BU420" s="2">
        <v>1</v>
      </c>
      <c r="BV420" s="2">
        <v>1</v>
      </c>
      <c r="BW420" s="2">
        <v>1</v>
      </c>
      <c r="BX420" s="2">
        <v>21.213878877873601</v>
      </c>
      <c r="BY420" s="2">
        <v>21.213878877873601</v>
      </c>
      <c r="BZ420" s="2">
        <v>21.213878877873601</v>
      </c>
      <c r="CA420" s="2">
        <v>21.213878877873601</v>
      </c>
      <c r="CB420" s="2">
        <v>3489419.6252035201</v>
      </c>
      <c r="CC420" s="2">
        <v>554035.59733503102</v>
      </c>
      <c r="CD420" s="2">
        <v>6949932.4658111203</v>
      </c>
      <c r="CE420" s="2">
        <v>23506703.073376101</v>
      </c>
      <c r="CG420" s="2">
        <f t="shared" si="51"/>
        <v>11788326.122459816</v>
      </c>
      <c r="CH420" s="2">
        <f t="shared" si="52"/>
        <v>34500090.761725768</v>
      </c>
      <c r="CI420" s="2">
        <f t="shared" si="53"/>
        <v>1634576.4710456356</v>
      </c>
      <c r="CJ420" s="2">
        <f t="shared" si="54"/>
        <v>206.65545473410998</v>
      </c>
      <c r="CK420" s="2">
        <f t="shared" si="55"/>
        <v>32.8131736897735</v>
      </c>
      <c r="CL420" s="2">
        <f t="shared" si="56"/>
        <v>214.16629601468551</v>
      </c>
      <c r="CM420" s="2">
        <f t="shared" si="57"/>
        <v>173.4092468951265</v>
      </c>
      <c r="CN420" s="2">
        <f t="shared" si="58"/>
        <v>1608325.9320938168</v>
      </c>
    </row>
    <row r="421" spans="1:92" x14ac:dyDescent="0.45">
      <c r="A421" s="2">
        <v>858</v>
      </c>
      <c r="B421" s="2" t="s">
        <v>152</v>
      </c>
      <c r="C421" s="2">
        <v>1</v>
      </c>
      <c r="D421" s="2">
        <v>2049</v>
      </c>
      <c r="E421" s="2">
        <v>2047</v>
      </c>
      <c r="F421" s="2">
        <v>0.14034359993245801</v>
      </c>
      <c r="G421" s="2">
        <v>2.2284806608128899E-2</v>
      </c>
      <c r="H421" s="2">
        <v>0.22645276650426799</v>
      </c>
      <c r="I421" s="2">
        <v>0.61091882695514399</v>
      </c>
      <c r="J421" s="2">
        <v>177.30376852213899</v>
      </c>
      <c r="K421" s="2">
        <v>177.30376852213899</v>
      </c>
      <c r="L421" s="2">
        <v>143.63894223700299</v>
      </c>
      <c r="M421" s="2">
        <v>114.569432576879</v>
      </c>
      <c r="N421" s="2">
        <v>166166.73675142901</v>
      </c>
      <c r="O421" s="2">
        <v>26385.1974368021</v>
      </c>
      <c r="P421" s="2">
        <v>330959.51967602602</v>
      </c>
      <c r="Q421" s="2">
        <v>1119397.1380046301</v>
      </c>
      <c r="R421" s="2">
        <v>2065.7913730333298</v>
      </c>
      <c r="S421" s="2">
        <v>209927553.826704</v>
      </c>
      <c r="T421" s="2">
        <v>101620.888036943</v>
      </c>
      <c r="U421" s="2">
        <v>38.816000000000003</v>
      </c>
      <c r="V421" s="2">
        <v>30290.955905556199</v>
      </c>
      <c r="W421" s="2">
        <v>3.8175272292594801E-4</v>
      </c>
      <c r="X421" s="2">
        <v>25.922101988396999</v>
      </c>
      <c r="Y421" s="2">
        <v>25.922101988396999</v>
      </c>
      <c r="Z421" s="2">
        <v>19.617144810842799</v>
      </c>
      <c r="AA421" s="2">
        <v>11.5213340940431</v>
      </c>
      <c r="AB421" s="2">
        <v>21.2339089971147</v>
      </c>
      <c r="AC421" s="2">
        <v>21.2339089971147</v>
      </c>
      <c r="AD421" s="2">
        <v>21.2339089971147</v>
      </c>
      <c r="AE421" s="2">
        <v>21.2339089971147</v>
      </c>
      <c r="AF421" s="2">
        <v>3510482.4956651698</v>
      </c>
      <c r="AG421" s="2">
        <v>557401.55522813799</v>
      </c>
      <c r="AH421" s="2">
        <v>6991915.9962309003</v>
      </c>
      <c r="AI421" s="2">
        <v>23648647.987884</v>
      </c>
      <c r="AJ421" s="2">
        <v>130.14775753662701</v>
      </c>
      <c r="AK421" s="2">
        <v>130.14775753662701</v>
      </c>
      <c r="AL421" s="2">
        <v>102.787888429045</v>
      </c>
      <c r="AM421" s="2">
        <v>81.814189485721201</v>
      </c>
      <c r="AN421" s="2">
        <v>156.06985952502399</v>
      </c>
      <c r="AO421" s="2">
        <v>156.06985952502399</v>
      </c>
      <c r="AP421" s="2">
        <v>122.405033239888</v>
      </c>
      <c r="AQ421" s="2">
        <v>93.335523579764299</v>
      </c>
      <c r="AR421" s="2">
        <v>29461988.629054699</v>
      </c>
      <c r="AS421" s="2">
        <v>4678194.9387456998</v>
      </c>
      <c r="AT421" s="2">
        <v>47538675.329530999</v>
      </c>
      <c r="AU421" s="2">
        <v>128248694.929373</v>
      </c>
      <c r="AV421" s="2">
        <v>1.1999687195197</v>
      </c>
      <c r="AW421" s="2">
        <v>1.1999687195197</v>
      </c>
      <c r="AX421" s="2">
        <v>1.1916400451151401</v>
      </c>
      <c r="AY421" s="2">
        <v>1.14157904659</v>
      </c>
      <c r="AZ421" s="2">
        <v>1.1999687195197</v>
      </c>
      <c r="BA421" s="2">
        <v>1.1999687195197</v>
      </c>
      <c r="BB421" s="2">
        <v>1.1916400451151401</v>
      </c>
      <c r="BC421" s="2">
        <v>1.14157904659</v>
      </c>
      <c r="BD421" s="2">
        <v>1.08489467693655</v>
      </c>
      <c r="BE421" s="2">
        <v>1.08489467693655</v>
      </c>
      <c r="BF421" s="2">
        <v>1.0964309246175401</v>
      </c>
      <c r="BG421" s="2">
        <v>1.0863288878440001</v>
      </c>
      <c r="BH421" s="2">
        <v>0.180835828</v>
      </c>
      <c r="BI421" s="2">
        <v>0.180835828</v>
      </c>
      <c r="BJ421" s="2">
        <v>0.20535931899999901</v>
      </c>
      <c r="BK421" s="2">
        <v>0.23708504999999999</v>
      </c>
      <c r="BL421" s="2">
        <v>0.180835828</v>
      </c>
      <c r="BM421" s="2">
        <v>0.180835828</v>
      </c>
      <c r="BN421" s="2">
        <v>0.20535931899999901</v>
      </c>
      <c r="BO421" s="2">
        <v>0.23708504999999999</v>
      </c>
      <c r="BP421" s="2">
        <v>0.15867292099999999</v>
      </c>
      <c r="BQ421" s="2">
        <v>0.15867292099999999</v>
      </c>
      <c r="BR421" s="2">
        <v>0.18056576799999999</v>
      </c>
      <c r="BS421" s="2">
        <v>0.21254435599999999</v>
      </c>
      <c r="BT421" s="2">
        <v>1</v>
      </c>
      <c r="BU421" s="2">
        <v>1</v>
      </c>
      <c r="BV421" s="2">
        <v>1</v>
      </c>
      <c r="BW421" s="2">
        <v>1</v>
      </c>
      <c r="BX421" s="2">
        <v>21.2339089971147</v>
      </c>
      <c r="BY421" s="2">
        <v>21.2339089971147</v>
      </c>
      <c r="BZ421" s="2">
        <v>21.2339089971147</v>
      </c>
      <c r="CA421" s="2">
        <v>21.2339089971147</v>
      </c>
      <c r="CB421" s="2">
        <v>3510482.4956651698</v>
      </c>
      <c r="CC421" s="2">
        <v>557401.55522813799</v>
      </c>
      <c r="CD421" s="2">
        <v>6991915.9962309003</v>
      </c>
      <c r="CE421" s="2">
        <v>23648647.987884</v>
      </c>
      <c r="CG421" s="2">
        <f t="shared" si="51"/>
        <v>11905036.929823726</v>
      </c>
      <c r="CH421" s="2">
        <f t="shared" si="52"/>
        <v>34708448.035008207</v>
      </c>
      <c r="CI421" s="2">
        <f t="shared" si="53"/>
        <v>1642908.5918688872</v>
      </c>
      <c r="CJ421" s="2">
        <f t="shared" si="54"/>
        <v>207.70842093928627</v>
      </c>
      <c r="CK421" s="2">
        <f t="shared" si="55"/>
        <v>32.981496796002624</v>
      </c>
      <c r="CL421" s="2">
        <f t="shared" si="56"/>
        <v>215.25822417952912</v>
      </c>
      <c r="CM421" s="2">
        <f t="shared" si="57"/>
        <v>174.29305379597199</v>
      </c>
      <c r="CN421" s="2">
        <f t="shared" si="58"/>
        <v>1616523.3944320851</v>
      </c>
    </row>
    <row r="422" spans="1:92" x14ac:dyDescent="0.45">
      <c r="A422" s="2">
        <v>880</v>
      </c>
      <c r="B422" s="2" t="s">
        <v>152</v>
      </c>
      <c r="C422" s="2">
        <v>1</v>
      </c>
      <c r="D422" s="2">
        <v>2050</v>
      </c>
      <c r="E422" s="2">
        <v>2048</v>
      </c>
      <c r="F422" s="2">
        <v>0.14034392400144099</v>
      </c>
      <c r="G422" s="2">
        <v>2.2285526319507899E-2</v>
      </c>
      <c r="H422" s="2">
        <v>0.226453266824476</v>
      </c>
      <c r="I422" s="2">
        <v>0.61091728285457303</v>
      </c>
      <c r="J422" s="2">
        <v>177.41942232581999</v>
      </c>
      <c r="K422" s="2">
        <v>177.41942232581999</v>
      </c>
      <c r="L422" s="2">
        <v>143.73234837111099</v>
      </c>
      <c r="M422" s="2">
        <v>114.643548796876</v>
      </c>
      <c r="N422" s="2">
        <v>167014.654208397</v>
      </c>
      <c r="O422" s="2">
        <v>26520.6313603325</v>
      </c>
      <c r="P422" s="2">
        <v>332648.97779740801</v>
      </c>
      <c r="Q422" s="2">
        <v>1125109.8185219199</v>
      </c>
      <c r="R422" s="2">
        <v>2068.69783521716</v>
      </c>
      <c r="S422" s="2">
        <v>211135919.70890099</v>
      </c>
      <c r="T422" s="2">
        <v>102062.232634732</v>
      </c>
      <c r="U422" s="2">
        <v>38.816000000000003</v>
      </c>
      <c r="V422" s="2">
        <v>30519.304420835098</v>
      </c>
      <c r="W422" s="2">
        <v>3.8009475176264501E-4</v>
      </c>
      <c r="X422" s="2">
        <v>26.025480422960701</v>
      </c>
      <c r="Y422" s="2">
        <v>26.025480422960701</v>
      </c>
      <c r="Z422" s="2">
        <v>19.6982755758327</v>
      </c>
      <c r="AA422" s="2">
        <v>11.5831749449227</v>
      </c>
      <c r="AB422" s="2">
        <v>21.2461843662329</v>
      </c>
      <c r="AC422" s="2">
        <v>21.2461843662329</v>
      </c>
      <c r="AD422" s="2">
        <v>21.2461843662329</v>
      </c>
      <c r="AE422" s="2">
        <v>21.2461843662329</v>
      </c>
      <c r="AF422" s="2">
        <v>3530409.1245561698</v>
      </c>
      <c r="AG422" s="2">
        <v>560584.76928175602</v>
      </c>
      <c r="AH422" s="2">
        <v>7031626.9727967698</v>
      </c>
      <c r="AI422" s="2">
        <v>23782917.973079901</v>
      </c>
      <c r="AJ422" s="2">
        <v>130.14775753662701</v>
      </c>
      <c r="AK422" s="2">
        <v>130.14775753662701</v>
      </c>
      <c r="AL422" s="2">
        <v>102.787888429045</v>
      </c>
      <c r="AM422" s="2">
        <v>81.814189485721201</v>
      </c>
      <c r="AN422" s="2">
        <v>156.173237959587</v>
      </c>
      <c r="AO422" s="2">
        <v>156.173237959587</v>
      </c>
      <c r="AP422" s="2">
        <v>122.48616400487801</v>
      </c>
      <c r="AQ422" s="2">
        <v>93.397364430643904</v>
      </c>
      <c r="AR422" s="2">
        <v>29631643.469600499</v>
      </c>
      <c r="AS422" s="2">
        <v>4705275.0956662502</v>
      </c>
      <c r="AT422" s="2">
        <v>47812418.7620712</v>
      </c>
      <c r="AU422" s="2">
        <v>128986582.38156299</v>
      </c>
      <c r="AV422" s="2">
        <v>1.20076473728986</v>
      </c>
      <c r="AW422" s="2">
        <v>1.20076473728986</v>
      </c>
      <c r="AX422" s="2">
        <v>1.19243083479846</v>
      </c>
      <c r="AY422" s="2">
        <v>1.1423364113360901</v>
      </c>
      <c r="AZ422" s="2">
        <v>1.20076473728986</v>
      </c>
      <c r="BA422" s="2">
        <v>1.20076473728986</v>
      </c>
      <c r="BB422" s="2">
        <v>1.19243083479846</v>
      </c>
      <c r="BC422" s="2">
        <v>1.1423364113360901</v>
      </c>
      <c r="BD422" s="2">
        <v>1.0856143585645299</v>
      </c>
      <c r="BE422" s="2">
        <v>1.0856143585645299</v>
      </c>
      <c r="BF422" s="2">
        <v>1.0971585321423301</v>
      </c>
      <c r="BG422" s="2">
        <v>1.0870495976404599</v>
      </c>
      <c r="BH422" s="2">
        <v>0.180835828</v>
      </c>
      <c r="BI422" s="2">
        <v>0.180835828</v>
      </c>
      <c r="BJ422" s="2">
        <v>0.20535931899999901</v>
      </c>
      <c r="BK422" s="2">
        <v>0.23708504999999999</v>
      </c>
      <c r="BL422" s="2">
        <v>0.180835828</v>
      </c>
      <c r="BM422" s="2">
        <v>0.180835828</v>
      </c>
      <c r="BN422" s="2">
        <v>0.20535931899999901</v>
      </c>
      <c r="BO422" s="2">
        <v>0.23708504999999999</v>
      </c>
      <c r="BP422" s="2">
        <v>0.15867292099999999</v>
      </c>
      <c r="BQ422" s="2">
        <v>0.15867292099999999</v>
      </c>
      <c r="BR422" s="2">
        <v>0.18056576799999999</v>
      </c>
      <c r="BS422" s="2">
        <v>0.21254435599999999</v>
      </c>
      <c r="BT422" s="2">
        <v>1</v>
      </c>
      <c r="BU422" s="2">
        <v>1</v>
      </c>
      <c r="BV422" s="2">
        <v>1</v>
      </c>
      <c r="BW422" s="2">
        <v>1</v>
      </c>
      <c r="BX422" s="2">
        <v>21.2461843662329</v>
      </c>
      <c r="BY422" s="2">
        <v>21.2461843662329</v>
      </c>
      <c r="BZ422" s="2">
        <v>21.2461843662329</v>
      </c>
      <c r="CA422" s="2">
        <v>21.2461843662329</v>
      </c>
      <c r="CB422" s="2">
        <v>3530409.1245561698</v>
      </c>
      <c r="CC422" s="2">
        <v>560584.76928175602</v>
      </c>
      <c r="CD422" s="2">
        <v>7031626.9727967698</v>
      </c>
      <c r="CE422" s="2">
        <v>23782917.973079901</v>
      </c>
      <c r="CG422" s="2">
        <f t="shared" si="51"/>
        <v>12022824.353427701</v>
      </c>
      <c r="CH422" s="2">
        <f t="shared" si="52"/>
        <v>34905538.839714602</v>
      </c>
      <c r="CI422" s="2">
        <f t="shared" si="53"/>
        <v>1651294.0818880573</v>
      </c>
      <c r="CJ422" s="2">
        <f t="shared" si="54"/>
        <v>208.76831776049625</v>
      </c>
      <c r="CK422" s="2">
        <f t="shared" si="55"/>
        <v>33.150789200415623</v>
      </c>
      <c r="CL422" s="2">
        <f t="shared" si="56"/>
        <v>216.35705873002146</v>
      </c>
      <c r="CM422" s="2">
        <f t="shared" si="57"/>
        <v>175.18253305129153</v>
      </c>
      <c r="CN422" s="2">
        <f t="shared" si="58"/>
        <v>1624773.4505277248</v>
      </c>
    </row>
    <row r="423" spans="1:92" x14ac:dyDescent="0.45">
      <c r="A423" s="2">
        <v>902</v>
      </c>
      <c r="B423" s="2" t="s">
        <v>152</v>
      </c>
      <c r="C423" s="2">
        <v>1</v>
      </c>
      <c r="D423" s="2">
        <v>2051</v>
      </c>
      <c r="E423" s="2">
        <v>2049</v>
      </c>
      <c r="F423" s="2">
        <v>0.14034661091511899</v>
      </c>
      <c r="G423" s="2">
        <v>2.2286531618123401E-2</v>
      </c>
      <c r="H423" s="2">
        <v>0.226455091573458</v>
      </c>
      <c r="I423" s="2">
        <v>0.61091176589329899</v>
      </c>
      <c r="J423" s="2">
        <v>177.52803953464499</v>
      </c>
      <c r="K423" s="2">
        <v>177.52803953464499</v>
      </c>
      <c r="L423" s="2">
        <v>143.818649253931</v>
      </c>
      <c r="M423" s="2">
        <v>114.71052926080201</v>
      </c>
      <c r="N423" s="2">
        <v>167868.07428732599</v>
      </c>
      <c r="O423" s="2">
        <v>26656.8399541949</v>
      </c>
      <c r="P423" s="2">
        <v>334348.993335935</v>
      </c>
      <c r="Q423" s="2">
        <v>1130858.6953901399</v>
      </c>
      <c r="R423" s="2">
        <v>2071.50503274433</v>
      </c>
      <c r="S423" s="2">
        <v>212340646.73431101</v>
      </c>
      <c r="T423" s="2">
        <v>102505.494014176</v>
      </c>
      <c r="U423" s="2">
        <v>38.816000000000003</v>
      </c>
      <c r="V423" s="2">
        <v>30749.374342483501</v>
      </c>
      <c r="W423" s="2">
        <v>3.7844398125100201E-4</v>
      </c>
      <c r="X423" s="2">
        <v>26.129080350705401</v>
      </c>
      <c r="Y423" s="2">
        <v>26.129080350705401</v>
      </c>
      <c r="Z423" s="2">
        <v>19.779559177573098</v>
      </c>
      <c r="AA423" s="2">
        <v>11.6451381277687</v>
      </c>
      <c r="AB423" s="2">
        <v>21.251201647312399</v>
      </c>
      <c r="AC423" s="2">
        <v>21.251201647312399</v>
      </c>
      <c r="AD423" s="2">
        <v>21.251201647312399</v>
      </c>
      <c r="AE423" s="2">
        <v>21.251201647312399</v>
      </c>
      <c r="AF423" s="2">
        <v>3549262.0946387998</v>
      </c>
      <c r="AG423" s="2">
        <v>563595.28485246503</v>
      </c>
      <c r="AH423" s="2">
        <v>7069190.50494509</v>
      </c>
      <c r="AI423" s="2">
        <v>23909935.628780499</v>
      </c>
      <c r="AJ423" s="2">
        <v>130.14775753662701</v>
      </c>
      <c r="AK423" s="2">
        <v>130.14775753662701</v>
      </c>
      <c r="AL423" s="2">
        <v>102.787888429045</v>
      </c>
      <c r="AM423" s="2">
        <v>81.814189485721201</v>
      </c>
      <c r="AN423" s="2">
        <v>156.27683788733199</v>
      </c>
      <c r="AO423" s="2">
        <v>156.27683788733199</v>
      </c>
      <c r="AP423" s="2">
        <v>122.567447606618</v>
      </c>
      <c r="AQ423" s="2">
        <v>93.459327613489904</v>
      </c>
      <c r="AR423" s="2">
        <v>29801290.128685098</v>
      </c>
      <c r="AS423" s="2">
        <v>4732336.5372570204</v>
      </c>
      <c r="AT423" s="2">
        <v>48085620.600985803</v>
      </c>
      <c r="AU423" s="2">
        <v>129721399.467383</v>
      </c>
      <c r="AV423" s="2">
        <v>1.20156238212183</v>
      </c>
      <c r="AW423" s="2">
        <v>1.20156238212183</v>
      </c>
      <c r="AX423" s="2">
        <v>1.19322305013896</v>
      </c>
      <c r="AY423" s="2">
        <v>1.14309520809011</v>
      </c>
      <c r="AZ423" s="2">
        <v>1.20156238212183</v>
      </c>
      <c r="BA423" s="2">
        <v>1.20156238212183</v>
      </c>
      <c r="BB423" s="2">
        <v>1.19322305013896</v>
      </c>
      <c r="BC423" s="2">
        <v>1.14309520809011</v>
      </c>
      <c r="BD423" s="2">
        <v>1.0863355112231099</v>
      </c>
      <c r="BE423" s="2">
        <v>1.0863355112231099</v>
      </c>
      <c r="BF423" s="2">
        <v>1.0978874514177701</v>
      </c>
      <c r="BG423" s="2">
        <v>1.0877716701385101</v>
      </c>
      <c r="BH423" s="2">
        <v>0.180835828</v>
      </c>
      <c r="BI423" s="2">
        <v>0.180835828</v>
      </c>
      <c r="BJ423" s="2">
        <v>0.20535931899999901</v>
      </c>
      <c r="BK423" s="2">
        <v>0.23708504999999999</v>
      </c>
      <c r="BL423" s="2">
        <v>0.180835828</v>
      </c>
      <c r="BM423" s="2">
        <v>0.180835828</v>
      </c>
      <c r="BN423" s="2">
        <v>0.20535931899999901</v>
      </c>
      <c r="BO423" s="2">
        <v>0.23708504999999999</v>
      </c>
      <c r="BP423" s="2">
        <v>0.15867292099999999</v>
      </c>
      <c r="BQ423" s="2">
        <v>0.15867292099999999</v>
      </c>
      <c r="BR423" s="2">
        <v>0.18056576799999999</v>
      </c>
      <c r="BS423" s="2">
        <v>0.21254435599999999</v>
      </c>
      <c r="BT423" s="2">
        <v>1</v>
      </c>
      <c r="BU423" s="2">
        <v>1</v>
      </c>
      <c r="BV423" s="2">
        <v>1</v>
      </c>
      <c r="BW423" s="2">
        <v>1</v>
      </c>
      <c r="BX423" s="2">
        <v>21.251201647312399</v>
      </c>
      <c r="BY423" s="2">
        <v>21.251201647312399</v>
      </c>
      <c r="BZ423" s="2">
        <v>21.251201647312399</v>
      </c>
      <c r="CA423" s="2">
        <v>21.251201647312399</v>
      </c>
      <c r="CB423" s="2">
        <v>3549262.0946387998</v>
      </c>
      <c r="CC423" s="2">
        <v>563595.28485246503</v>
      </c>
      <c r="CD423" s="2">
        <v>7069190.50494509</v>
      </c>
      <c r="CE423" s="2">
        <v>23909935.628780499</v>
      </c>
      <c r="CG423" s="2">
        <f t="shared" si="51"/>
        <v>12141688.329796944</v>
      </c>
      <c r="CH423" s="2">
        <f t="shared" si="52"/>
        <v>35091983.513216853</v>
      </c>
      <c r="CI423" s="2">
        <f t="shared" si="53"/>
        <v>1659732.6029675957</v>
      </c>
      <c r="CJ423" s="2">
        <f t="shared" si="54"/>
        <v>209.8350928591575</v>
      </c>
      <c r="CK423" s="2">
        <f t="shared" si="55"/>
        <v>33.321049942743628</v>
      </c>
      <c r="CL423" s="2">
        <f t="shared" si="56"/>
        <v>217.46275989329106</v>
      </c>
      <c r="CM423" s="2">
        <f t="shared" si="57"/>
        <v>176.0776481728517</v>
      </c>
      <c r="CN423" s="2">
        <f t="shared" si="58"/>
        <v>1633075.7630134011</v>
      </c>
    </row>
    <row r="424" spans="1:92" x14ac:dyDescent="0.45">
      <c r="A424" s="2">
        <v>10</v>
      </c>
      <c r="B424" s="2" t="s">
        <v>153</v>
      </c>
      <c r="C424" s="2">
        <v>1</v>
      </c>
      <c r="D424" s="2">
        <v>2010</v>
      </c>
      <c r="E424" s="2">
        <v>2008</v>
      </c>
      <c r="F424" s="2">
        <v>0.26553631799999999</v>
      </c>
      <c r="G424" s="2">
        <v>3.5594479999999898E-3</v>
      </c>
      <c r="H424" s="2">
        <v>0.24068904999999999</v>
      </c>
      <c r="I424" s="2">
        <v>0.490215185</v>
      </c>
      <c r="J424" s="2">
        <v>342.26229489999997</v>
      </c>
      <c r="K424" s="2">
        <v>231.197486</v>
      </c>
      <c r="L424" s="2">
        <v>176.31830650000001</v>
      </c>
      <c r="M424" s="2">
        <v>124.8241165</v>
      </c>
      <c r="N424" s="2">
        <v>1183840.102</v>
      </c>
      <c r="O424" s="2">
        <v>23492.416000000001</v>
      </c>
      <c r="P424" s="2">
        <v>2082989.6040000001</v>
      </c>
      <c r="Q424" s="2">
        <v>5992615.8029999901</v>
      </c>
      <c r="R424" s="2">
        <v>2749.71463299999</v>
      </c>
      <c r="S424" s="2">
        <v>1525907390</v>
      </c>
      <c r="T424" s="2">
        <v>554933</v>
      </c>
      <c r="U424" s="2">
        <v>103.96599999999999</v>
      </c>
      <c r="V424" s="2">
        <v>67726.989730000001</v>
      </c>
      <c r="W424" s="2">
        <v>1.8734900000000001E-4</v>
      </c>
      <c r="X424" s="2">
        <v>-9.0677882160000003</v>
      </c>
      <c r="Y424" s="2">
        <v>-9.0677882160000003</v>
      </c>
      <c r="Z424" s="2">
        <v>0.87009795299999904</v>
      </c>
      <c r="AA424" s="2">
        <v>-6.9366943970000001</v>
      </c>
      <c r="AB424" s="2">
        <v>111.0648089</v>
      </c>
      <c r="AC424" s="2">
        <v>0</v>
      </c>
      <c r="AD424" s="2">
        <v>0</v>
      </c>
      <c r="AE424" s="2">
        <v>0</v>
      </c>
      <c r="AF424" s="2">
        <v>131482974.7</v>
      </c>
      <c r="AG424" s="2">
        <v>0</v>
      </c>
      <c r="AH424" s="2">
        <v>0</v>
      </c>
      <c r="AI424" s="2">
        <v>0</v>
      </c>
      <c r="AJ424" s="2">
        <v>240.26527419999999</v>
      </c>
      <c r="AK424" s="2">
        <v>240.26527419999999</v>
      </c>
      <c r="AL424" s="2">
        <v>175.44820859999999</v>
      </c>
      <c r="AM424" s="2">
        <v>131.7608109</v>
      </c>
      <c r="AN424" s="2">
        <v>231.197486</v>
      </c>
      <c r="AO424" s="2">
        <v>231.197486</v>
      </c>
      <c r="AP424" s="2">
        <v>176.31830650000001</v>
      </c>
      <c r="AQ424" s="2">
        <v>124.8241165</v>
      </c>
      <c r="AR424" s="2">
        <v>405183830.10000002</v>
      </c>
      <c r="AS424" s="2">
        <v>5431387.5189999901</v>
      </c>
      <c r="AT424" s="2">
        <v>367269199.5</v>
      </c>
      <c r="AU424" s="2">
        <v>748022973.20000005</v>
      </c>
      <c r="AV424" s="2">
        <v>1.111301447</v>
      </c>
      <c r="AW424" s="2">
        <v>1.111301447</v>
      </c>
      <c r="AX424" s="2">
        <v>1.1213369070000001</v>
      </c>
      <c r="AY424" s="2">
        <v>1.090344033</v>
      </c>
      <c r="AZ424" s="2">
        <v>1.111301447</v>
      </c>
      <c r="BA424" s="2">
        <v>1.111301447</v>
      </c>
      <c r="BB424" s="2">
        <v>1.1213369070000001</v>
      </c>
      <c r="BC424" s="2">
        <v>1.0903487199999999</v>
      </c>
      <c r="BD424" s="2">
        <v>1.0672742420000001</v>
      </c>
      <c r="BE424" s="2">
        <v>1.0672742420000001</v>
      </c>
      <c r="BF424" s="2">
        <v>1.0816209379999999</v>
      </c>
      <c r="BG424" s="2">
        <v>0.85060007799999904</v>
      </c>
      <c r="BH424" s="2">
        <v>0.16033476999999999</v>
      </c>
      <c r="BI424" s="2">
        <v>0.16033476999999999</v>
      </c>
      <c r="BJ424" s="2">
        <v>0.18832829600000001</v>
      </c>
      <c r="BK424" s="2">
        <v>0.21767109699999901</v>
      </c>
      <c r="BL424" s="2">
        <v>0.16033476999999999</v>
      </c>
      <c r="BM424" s="2">
        <v>0.16033476999999999</v>
      </c>
      <c r="BN424" s="2">
        <v>0.18832829600000001</v>
      </c>
      <c r="BO424" s="2">
        <v>0.21767057500000001</v>
      </c>
      <c r="BP424" s="2">
        <v>0.15867292099999999</v>
      </c>
      <c r="BQ424" s="2">
        <v>0.15867292099999999</v>
      </c>
      <c r="BR424" s="2">
        <v>0.18056576799999999</v>
      </c>
      <c r="BS424" s="2">
        <v>3.9175603999999899E-2</v>
      </c>
      <c r="BT424" s="2">
        <v>1</v>
      </c>
      <c r="BU424" s="2">
        <v>1</v>
      </c>
      <c r="BV424" s="2">
        <v>1</v>
      </c>
      <c r="BW424" s="2">
        <v>0.99996871200000004</v>
      </c>
      <c r="BX424" s="2">
        <v>102.0409693</v>
      </c>
      <c r="BY424" s="2">
        <v>0</v>
      </c>
      <c r="BZ424" s="2">
        <v>0</v>
      </c>
      <c r="CA424" s="2">
        <v>0</v>
      </c>
      <c r="CB424" s="2">
        <v>120800191.5</v>
      </c>
      <c r="CC424" s="2">
        <v>0</v>
      </c>
      <c r="CD424" s="2">
        <v>0</v>
      </c>
      <c r="CE424" s="2">
        <v>0</v>
      </c>
      <c r="CG424" s="2">
        <f t="shared" si="51"/>
        <v>73667097.262709677</v>
      </c>
      <c r="CH424" s="2">
        <f t="shared" si="52"/>
        <v>120800191.5</v>
      </c>
      <c r="CI424" s="2">
        <f t="shared" si="53"/>
        <v>9282937.9249999896</v>
      </c>
      <c r="CJ424" s="2">
        <f t="shared" si="54"/>
        <v>1479.8001274999999</v>
      </c>
      <c r="CK424" s="2">
        <f t="shared" si="55"/>
        <v>29.36552</v>
      </c>
      <c r="CL424" s="2">
        <f t="shared" si="56"/>
        <v>1354.7899863414634</v>
      </c>
      <c r="CM424" s="2">
        <f t="shared" si="57"/>
        <v>933.06590938108059</v>
      </c>
      <c r="CN424" s="2">
        <f t="shared" si="58"/>
        <v>9259445.5089999903</v>
      </c>
    </row>
    <row r="425" spans="1:92" x14ac:dyDescent="0.45">
      <c r="A425" s="2">
        <v>11</v>
      </c>
      <c r="B425" s="2" t="s">
        <v>153</v>
      </c>
      <c r="C425" s="2">
        <v>1</v>
      </c>
      <c r="D425" s="2">
        <v>2011</v>
      </c>
      <c r="E425" s="2">
        <v>2009</v>
      </c>
      <c r="F425" s="2">
        <v>0.42207234500000002</v>
      </c>
      <c r="G425" s="2">
        <v>2.2497860000000001E-3</v>
      </c>
      <c r="H425" s="2">
        <v>0.211299282</v>
      </c>
      <c r="I425" s="2">
        <v>0.364378586</v>
      </c>
      <c r="J425" s="2">
        <v>243.27419330000001</v>
      </c>
      <c r="K425" s="2">
        <v>137.01548629999999</v>
      </c>
      <c r="L425" s="2">
        <v>73.699760599999905</v>
      </c>
      <c r="M425" s="2">
        <v>44.790102210000001</v>
      </c>
      <c r="N425" s="2">
        <v>1219108.2479999999</v>
      </c>
      <c r="O425" s="2">
        <v>11537.798999999901</v>
      </c>
      <c r="P425" s="2">
        <v>2014574.6189999999</v>
      </c>
      <c r="Q425" s="2">
        <v>5716394.6799999997</v>
      </c>
      <c r="R425" s="2">
        <v>1253.585908</v>
      </c>
      <c r="S425" s="2">
        <v>702670001.79999995</v>
      </c>
      <c r="T425" s="2">
        <v>560528</v>
      </c>
      <c r="U425" s="2">
        <v>18.116</v>
      </c>
      <c r="V425" s="2">
        <v>63734.426420000003</v>
      </c>
      <c r="W425" s="20">
        <v>3.2299999999999897E-5</v>
      </c>
      <c r="X425" s="2">
        <v>38.53335414</v>
      </c>
      <c r="Y425" s="2">
        <v>38.53335414</v>
      </c>
      <c r="Z425" s="2">
        <v>13.507027109999999</v>
      </c>
      <c r="AA425" s="2">
        <v>6.9647767949999997</v>
      </c>
      <c r="AB425" s="2">
        <v>106.25870690000001</v>
      </c>
      <c r="AC425" s="2">
        <v>0</v>
      </c>
      <c r="AD425" s="2">
        <v>0</v>
      </c>
      <c r="AE425" s="2">
        <v>0</v>
      </c>
      <c r="AF425" s="2">
        <v>129540866.09999999</v>
      </c>
      <c r="AG425" s="2">
        <v>0</v>
      </c>
      <c r="AH425" s="2">
        <v>0</v>
      </c>
      <c r="AI425" s="2">
        <v>0</v>
      </c>
      <c r="AJ425" s="2">
        <v>98.482132199999995</v>
      </c>
      <c r="AK425" s="2">
        <v>98.482132199999995</v>
      </c>
      <c r="AL425" s="2">
        <v>60.192733490000002</v>
      </c>
      <c r="AM425" s="2">
        <v>37.825325419999999</v>
      </c>
      <c r="AN425" s="2">
        <v>137.01548629999999</v>
      </c>
      <c r="AO425" s="2">
        <v>137.01548629999999</v>
      </c>
      <c r="AP425" s="2">
        <v>73.699760599999905</v>
      </c>
      <c r="AQ425" s="2">
        <v>44.790102210000001</v>
      </c>
      <c r="AR425" s="2">
        <v>296577575.60000002</v>
      </c>
      <c r="AS425" s="2">
        <v>1580857.14099999</v>
      </c>
      <c r="AT425" s="2">
        <v>148473667.09999999</v>
      </c>
      <c r="AU425" s="2">
        <v>256037902</v>
      </c>
      <c r="AV425" s="2">
        <v>1.111301447</v>
      </c>
      <c r="AW425" s="2">
        <v>1.111301447</v>
      </c>
      <c r="AX425" s="2">
        <v>1.1213369070000001</v>
      </c>
      <c r="AY425" s="2">
        <v>1.090344033</v>
      </c>
      <c r="AZ425" s="2">
        <v>1.111301447</v>
      </c>
      <c r="BA425" s="2">
        <v>1.111301447</v>
      </c>
      <c r="BB425" s="2">
        <v>1.1213369070000001</v>
      </c>
      <c r="BC425" s="2">
        <v>1.0903487199999999</v>
      </c>
      <c r="BD425" s="2">
        <v>1.0672742420000001</v>
      </c>
      <c r="BE425" s="2">
        <v>1.0672742420000001</v>
      </c>
      <c r="BF425" s="2">
        <v>1.0816209379999999</v>
      </c>
      <c r="BG425" s="2">
        <v>0.85060007799999904</v>
      </c>
      <c r="BH425" s="2">
        <v>0.16033476999999999</v>
      </c>
      <c r="BI425" s="2">
        <v>0.16033476999999999</v>
      </c>
      <c r="BJ425" s="2">
        <v>0.18832829600000001</v>
      </c>
      <c r="BK425" s="2">
        <v>0.21767109699999901</v>
      </c>
      <c r="BL425" s="2">
        <v>0.16033476999999999</v>
      </c>
      <c r="BM425" s="2">
        <v>0.16033476999999999</v>
      </c>
      <c r="BN425" s="2">
        <v>0.18832829600000001</v>
      </c>
      <c r="BO425" s="2">
        <v>0.21767057500000001</v>
      </c>
      <c r="BP425" s="2">
        <v>0.15867292099999999</v>
      </c>
      <c r="BQ425" s="2">
        <v>0.15867292099999999</v>
      </c>
      <c r="BR425" s="2">
        <v>0.18056576799999999</v>
      </c>
      <c r="BS425" s="2">
        <v>3.9175603999999899E-2</v>
      </c>
      <c r="BT425" s="2">
        <v>1</v>
      </c>
      <c r="BU425" s="2">
        <v>1</v>
      </c>
      <c r="BV425" s="2">
        <v>1</v>
      </c>
      <c r="BW425" s="2">
        <v>0.99996871200000004</v>
      </c>
      <c r="BX425" s="2">
        <v>103.0185638</v>
      </c>
      <c r="BY425" s="2">
        <v>0</v>
      </c>
      <c r="BZ425" s="2">
        <v>0</v>
      </c>
      <c r="CA425" s="2">
        <v>0</v>
      </c>
      <c r="CB425" s="2">
        <v>125590780.8</v>
      </c>
      <c r="CC425" s="2">
        <v>0</v>
      </c>
      <c r="CD425" s="2">
        <v>0</v>
      </c>
      <c r="CE425" s="2">
        <v>0</v>
      </c>
      <c r="CG425" s="2">
        <f t="shared" si="51"/>
        <v>23805262.620289467</v>
      </c>
      <c r="CH425" s="2">
        <f t="shared" si="52"/>
        <v>125590780.8</v>
      </c>
      <c r="CI425" s="2">
        <f t="shared" si="53"/>
        <v>8961615.345999999</v>
      </c>
      <c r="CJ425" s="2">
        <f t="shared" si="54"/>
        <v>1523.8853099999999</v>
      </c>
      <c r="CK425" s="2">
        <f t="shared" si="55"/>
        <v>14.422248749999875</v>
      </c>
      <c r="CL425" s="2">
        <f t="shared" si="56"/>
        <v>1310.2924351219513</v>
      </c>
      <c r="CM425" s="2">
        <f t="shared" si="57"/>
        <v>890.0575601401323</v>
      </c>
      <c r="CN425" s="2">
        <f t="shared" si="58"/>
        <v>8950077.5469999984</v>
      </c>
    </row>
    <row r="426" spans="1:92" x14ac:dyDescent="0.45">
      <c r="A426" s="2">
        <v>12</v>
      </c>
      <c r="B426" s="2" t="s">
        <v>153</v>
      </c>
      <c r="C426" s="2">
        <v>1</v>
      </c>
      <c r="D426" s="2">
        <v>2012</v>
      </c>
      <c r="E426" s="2">
        <v>2010</v>
      </c>
      <c r="F426" s="2">
        <v>0.31480827099999997</v>
      </c>
      <c r="G426" s="2">
        <v>1.7224250000000001E-3</v>
      </c>
      <c r="H426" s="2">
        <v>0.21372797899999901</v>
      </c>
      <c r="I426" s="2">
        <v>0.46974132600000001</v>
      </c>
      <c r="J426" s="2">
        <v>220.19818459999999</v>
      </c>
      <c r="K426" s="2">
        <v>113.9735392</v>
      </c>
      <c r="L426" s="2">
        <v>88.304942639999993</v>
      </c>
      <c r="M426" s="2">
        <v>68.574821599999893</v>
      </c>
      <c r="N426" s="2">
        <v>1194459.817</v>
      </c>
      <c r="O426" s="2">
        <v>12626.28</v>
      </c>
      <c r="P426" s="2">
        <v>2022159.9779999999</v>
      </c>
      <c r="Q426" s="2">
        <v>5723124.9479999999</v>
      </c>
      <c r="R426" s="2">
        <v>1478.061236</v>
      </c>
      <c r="S426" s="2">
        <v>835485938.29999995</v>
      </c>
      <c r="T426" s="2">
        <v>565258</v>
      </c>
      <c r="U426" s="2">
        <v>23.671999999999901</v>
      </c>
      <c r="V426" s="2">
        <v>62171.92699</v>
      </c>
      <c r="W426" s="20">
        <v>4.18999999999999E-5</v>
      </c>
      <c r="X426" s="2">
        <v>22.862766539999999</v>
      </c>
      <c r="Y426" s="2">
        <v>22.862766539999999</v>
      </c>
      <c r="Z426" s="2">
        <v>12.709067490000001</v>
      </c>
      <c r="AA426" s="2">
        <v>4.4715793259999996</v>
      </c>
      <c r="AB426" s="2">
        <v>106.22464549999999</v>
      </c>
      <c r="AC426" s="2">
        <v>0</v>
      </c>
      <c r="AD426" s="2">
        <v>0</v>
      </c>
      <c r="AE426" s="2">
        <v>0</v>
      </c>
      <c r="AF426" s="2">
        <v>126881070.59999999</v>
      </c>
      <c r="AG426" s="2">
        <v>0</v>
      </c>
      <c r="AH426" s="2">
        <v>0</v>
      </c>
      <c r="AI426" s="2">
        <v>0</v>
      </c>
      <c r="AJ426" s="2">
        <v>91.110772620000006</v>
      </c>
      <c r="AK426" s="2">
        <v>91.110772620000006</v>
      </c>
      <c r="AL426" s="2">
        <v>75.595875149999998</v>
      </c>
      <c r="AM426" s="2">
        <v>64.103242269999996</v>
      </c>
      <c r="AN426" s="2">
        <v>113.9735392</v>
      </c>
      <c r="AO426" s="2">
        <v>113.9735392</v>
      </c>
      <c r="AP426" s="2">
        <v>88.304942639999993</v>
      </c>
      <c r="AQ426" s="2">
        <v>68.574821599999893</v>
      </c>
      <c r="AR426" s="2">
        <v>263017883.30000001</v>
      </c>
      <c r="AS426" s="2">
        <v>1439061.818</v>
      </c>
      <c r="AT426" s="2">
        <v>178566720.90000001</v>
      </c>
      <c r="AU426" s="2">
        <v>392462272.30000001</v>
      </c>
      <c r="AV426" s="2">
        <v>1.111301447</v>
      </c>
      <c r="AW426" s="2">
        <v>1.111301447</v>
      </c>
      <c r="AX426" s="2">
        <v>1.1213369070000001</v>
      </c>
      <c r="AY426" s="2">
        <v>1.090344033</v>
      </c>
      <c r="AZ426" s="2">
        <v>1.111301447</v>
      </c>
      <c r="BA426" s="2">
        <v>1.111301447</v>
      </c>
      <c r="BB426" s="2">
        <v>1.1213369070000001</v>
      </c>
      <c r="BC426" s="2">
        <v>1.0903487199999999</v>
      </c>
      <c r="BD426" s="2">
        <v>1.0672742420000001</v>
      </c>
      <c r="BE426" s="2">
        <v>1.0672742420000001</v>
      </c>
      <c r="BF426" s="2">
        <v>1.0816209379999999</v>
      </c>
      <c r="BG426" s="2">
        <v>0.85060007799999904</v>
      </c>
      <c r="BH426" s="2">
        <v>0.16033476999999999</v>
      </c>
      <c r="BI426" s="2">
        <v>0.16033476999999999</v>
      </c>
      <c r="BJ426" s="2">
        <v>0.18832829600000001</v>
      </c>
      <c r="BK426" s="2">
        <v>0.21767109699999901</v>
      </c>
      <c r="BL426" s="2">
        <v>0.16033476999999999</v>
      </c>
      <c r="BM426" s="2">
        <v>0.16033476999999999</v>
      </c>
      <c r="BN426" s="2">
        <v>0.18832829600000001</v>
      </c>
      <c r="BO426" s="2">
        <v>0.21767057500000001</v>
      </c>
      <c r="BP426" s="2">
        <v>0.15867292099999999</v>
      </c>
      <c r="BQ426" s="2">
        <v>0.15867292099999999</v>
      </c>
      <c r="BR426" s="2">
        <v>0.18056576799999999</v>
      </c>
      <c r="BS426" s="2">
        <v>3.9175603999999899E-2</v>
      </c>
      <c r="BT426" s="2">
        <v>1</v>
      </c>
      <c r="BU426" s="2">
        <v>1</v>
      </c>
      <c r="BV426" s="2">
        <v>1</v>
      </c>
      <c r="BW426" s="2">
        <v>0.99996871200000004</v>
      </c>
      <c r="BX426" s="2">
        <v>103.8912108</v>
      </c>
      <c r="BY426" s="2">
        <v>0</v>
      </c>
      <c r="BZ426" s="2">
        <v>0</v>
      </c>
      <c r="CA426" s="2">
        <v>0</v>
      </c>
      <c r="CB426" s="2">
        <v>124093876.7</v>
      </c>
      <c r="CC426" s="2">
        <v>0</v>
      </c>
      <c r="CD426" s="2">
        <v>0</v>
      </c>
      <c r="CE426" s="2">
        <v>0</v>
      </c>
      <c r="CG426" s="2">
        <f t="shared" si="51"/>
        <v>31902347.843019206</v>
      </c>
      <c r="CH426" s="2">
        <f t="shared" si="52"/>
        <v>124093876.7</v>
      </c>
      <c r="CI426" s="2">
        <f t="shared" si="53"/>
        <v>8952371.023</v>
      </c>
      <c r="CJ426" s="2">
        <f t="shared" si="54"/>
        <v>1493.0747712500001</v>
      </c>
      <c r="CK426" s="2">
        <f t="shared" si="55"/>
        <v>15.782850000000002</v>
      </c>
      <c r="CL426" s="2">
        <f t="shared" si="56"/>
        <v>1315.2260019512194</v>
      </c>
      <c r="CM426" s="2">
        <f t="shared" si="57"/>
        <v>891.10548042039704</v>
      </c>
      <c r="CN426" s="2">
        <f t="shared" si="58"/>
        <v>8939744.7430000007</v>
      </c>
    </row>
    <row r="427" spans="1:92" x14ac:dyDescent="0.45">
      <c r="A427" s="2">
        <v>13</v>
      </c>
      <c r="B427" s="2" t="s">
        <v>153</v>
      </c>
      <c r="C427" s="2">
        <v>1</v>
      </c>
      <c r="D427" s="2">
        <v>2013</v>
      </c>
      <c r="E427" s="2">
        <v>2011</v>
      </c>
      <c r="F427" s="2">
        <v>0.31550525899999998</v>
      </c>
      <c r="G427" s="2">
        <v>1.7318100000000001E-3</v>
      </c>
      <c r="H427" s="2">
        <v>0.23854916300000001</v>
      </c>
      <c r="I427" s="2">
        <v>0.44421376799999901</v>
      </c>
      <c r="J427" s="2">
        <v>201.67106849999999</v>
      </c>
      <c r="K427" s="2">
        <v>99.01403535</v>
      </c>
      <c r="L427" s="2">
        <v>90.319613709999999</v>
      </c>
      <c r="M427" s="2">
        <v>59.252011060000001</v>
      </c>
      <c r="N427" s="2">
        <v>1210772.1189999999</v>
      </c>
      <c r="O427" s="2">
        <v>13536.388000000001</v>
      </c>
      <c r="P427" s="2">
        <v>2044067.503</v>
      </c>
      <c r="Q427" s="2">
        <v>5802141.6569999997</v>
      </c>
      <c r="R427" s="2">
        <v>1357.4052279999901</v>
      </c>
      <c r="S427" s="2">
        <v>773925948.29999995</v>
      </c>
      <c r="T427" s="2">
        <v>570151</v>
      </c>
      <c r="U427" s="2">
        <v>23.954000000000001</v>
      </c>
      <c r="V427" s="2">
        <v>58130.796340000001</v>
      </c>
      <c r="W427" s="20">
        <v>4.1999999999999998E-5</v>
      </c>
      <c r="X427" s="2">
        <v>11.945999609999999</v>
      </c>
      <c r="Y427" s="2">
        <v>11.945999609999999</v>
      </c>
      <c r="Z427" s="2">
        <v>18.522153079999999</v>
      </c>
      <c r="AA427" s="2">
        <v>9.7394496749999995</v>
      </c>
      <c r="AB427" s="2">
        <v>102.6570332</v>
      </c>
      <c r="AC427" s="2">
        <v>0</v>
      </c>
      <c r="AD427" s="2">
        <v>0</v>
      </c>
      <c r="AE427" s="2">
        <v>0</v>
      </c>
      <c r="AF427" s="2">
        <v>124294273.59999999</v>
      </c>
      <c r="AG427" s="2">
        <v>0</v>
      </c>
      <c r="AH427" s="2">
        <v>0</v>
      </c>
      <c r="AI427" s="2">
        <v>0</v>
      </c>
      <c r="AJ427" s="2">
        <v>87.068035739999999</v>
      </c>
      <c r="AK427" s="2">
        <v>87.068035739999999</v>
      </c>
      <c r="AL427" s="2">
        <v>71.797460639999997</v>
      </c>
      <c r="AM427" s="2">
        <v>49.512561380000001</v>
      </c>
      <c r="AN427" s="2">
        <v>99.01403535</v>
      </c>
      <c r="AO427" s="2">
        <v>99.01403535</v>
      </c>
      <c r="AP427" s="2">
        <v>90.319613709999999</v>
      </c>
      <c r="AQ427" s="2">
        <v>59.252011060000001</v>
      </c>
      <c r="AR427" s="2">
        <v>244177707</v>
      </c>
      <c r="AS427" s="2">
        <v>1340292.3999999999</v>
      </c>
      <c r="AT427" s="2">
        <v>184619387.30000001</v>
      </c>
      <c r="AU427" s="2">
        <v>343788561.60000002</v>
      </c>
      <c r="AV427" s="2">
        <v>1.111301447</v>
      </c>
      <c r="AW427" s="2">
        <v>1.111301447</v>
      </c>
      <c r="AX427" s="2">
        <v>1.1213369070000001</v>
      </c>
      <c r="AY427" s="2">
        <v>1.090344033</v>
      </c>
      <c r="AZ427" s="2">
        <v>1.111301447</v>
      </c>
      <c r="BA427" s="2">
        <v>1.111301447</v>
      </c>
      <c r="BB427" s="2">
        <v>1.1213369070000001</v>
      </c>
      <c r="BC427" s="2">
        <v>1.0903487199999999</v>
      </c>
      <c r="BD427" s="2">
        <v>1.0672742420000001</v>
      </c>
      <c r="BE427" s="2">
        <v>1.0672742420000001</v>
      </c>
      <c r="BF427" s="2">
        <v>1.0816209379999999</v>
      </c>
      <c r="BG427" s="2">
        <v>0.85060007799999904</v>
      </c>
      <c r="BH427" s="2">
        <v>0.16033476999999999</v>
      </c>
      <c r="BI427" s="2">
        <v>0.16033476999999999</v>
      </c>
      <c r="BJ427" s="2">
        <v>0.18832829600000001</v>
      </c>
      <c r="BK427" s="2">
        <v>0.21767109699999901</v>
      </c>
      <c r="BL427" s="2">
        <v>0.16033476999999999</v>
      </c>
      <c r="BM427" s="2">
        <v>0.16033476999999999</v>
      </c>
      <c r="BN427" s="2">
        <v>0.18832829600000001</v>
      </c>
      <c r="BO427" s="2">
        <v>0.21767057500000001</v>
      </c>
      <c r="BP427" s="2">
        <v>0.15867292099999999</v>
      </c>
      <c r="BQ427" s="2">
        <v>0.15867292099999999</v>
      </c>
      <c r="BR427" s="2">
        <v>0.18056576799999999</v>
      </c>
      <c r="BS427" s="2">
        <v>3.9175603999999899E-2</v>
      </c>
      <c r="BT427" s="2">
        <v>1</v>
      </c>
      <c r="BU427" s="2">
        <v>1</v>
      </c>
      <c r="BV427" s="2">
        <v>1</v>
      </c>
      <c r="BW427" s="2">
        <v>0.99996871200000004</v>
      </c>
      <c r="BX427" s="2">
        <v>103.6997411</v>
      </c>
      <c r="BY427" s="2">
        <v>0</v>
      </c>
      <c r="BZ427" s="2">
        <v>0</v>
      </c>
      <c r="CA427" s="2">
        <v>0</v>
      </c>
      <c r="CB427" s="2">
        <v>125556755.3</v>
      </c>
      <c r="CC427" s="2">
        <v>0</v>
      </c>
      <c r="CD427" s="2">
        <v>0</v>
      </c>
      <c r="CE427" s="2">
        <v>0</v>
      </c>
      <c r="CG427" s="2">
        <f t="shared" si="51"/>
        <v>27746869.815991167</v>
      </c>
      <c r="CH427" s="2">
        <f t="shared" si="52"/>
        <v>125556755.3</v>
      </c>
      <c r="CI427" s="2">
        <f t="shared" si="53"/>
        <v>9070517.6669999994</v>
      </c>
      <c r="CJ427" s="2">
        <f t="shared" si="54"/>
        <v>1513.46514875</v>
      </c>
      <c r="CK427" s="2">
        <f t="shared" si="55"/>
        <v>16.920484999999999</v>
      </c>
      <c r="CL427" s="2">
        <f t="shared" si="56"/>
        <v>1329.474798699187</v>
      </c>
      <c r="CM427" s="2">
        <f t="shared" si="57"/>
        <v>903.40858808875043</v>
      </c>
      <c r="CN427" s="2">
        <f t="shared" si="58"/>
        <v>9056981.2789999992</v>
      </c>
    </row>
    <row r="428" spans="1:92" x14ac:dyDescent="0.45">
      <c r="A428" s="2">
        <v>14</v>
      </c>
      <c r="B428" s="2" t="s">
        <v>153</v>
      </c>
      <c r="C428" s="2">
        <v>1</v>
      </c>
      <c r="D428" s="2">
        <v>2014</v>
      </c>
      <c r="E428" s="2">
        <v>2012</v>
      </c>
      <c r="F428" s="2">
        <v>0.26669792599999997</v>
      </c>
      <c r="G428" s="2">
        <v>1.7023050000000001E-3</v>
      </c>
      <c r="H428" s="2">
        <v>0.227414433</v>
      </c>
      <c r="I428" s="2">
        <v>0.50418533600000004</v>
      </c>
      <c r="J428" s="2">
        <v>234.10783599999999</v>
      </c>
      <c r="K428" s="2">
        <v>127.2877534</v>
      </c>
      <c r="L428" s="2">
        <v>118.16564779999899</v>
      </c>
      <c r="M428" s="2">
        <v>91.149264410000001</v>
      </c>
      <c r="N428" s="2">
        <v>1205481.3489999999</v>
      </c>
      <c r="O428" s="2">
        <v>14151.662</v>
      </c>
      <c r="P428" s="2">
        <v>2036496.1369999901</v>
      </c>
      <c r="Q428" s="2">
        <v>5853206.5460000001</v>
      </c>
      <c r="R428" s="2">
        <v>1844.0954509999999</v>
      </c>
      <c r="S428" s="2">
        <v>1058173320</v>
      </c>
      <c r="T428" s="2">
        <v>573817</v>
      </c>
      <c r="U428" s="2">
        <v>23.731999999999999</v>
      </c>
      <c r="V428" s="2">
        <v>58641.615839999999</v>
      </c>
      <c r="W428" s="20">
        <v>4.1399999999999997E-5</v>
      </c>
      <c r="X428" s="2">
        <v>-1.9250626580000001</v>
      </c>
      <c r="Y428" s="2">
        <v>-1.9250626580000001</v>
      </c>
      <c r="Z428" s="2">
        <v>0.11188888299999999</v>
      </c>
      <c r="AA428" s="2">
        <v>-3.0433279849999999</v>
      </c>
      <c r="AB428" s="2">
        <v>106.820082599999</v>
      </c>
      <c r="AC428" s="2">
        <v>0</v>
      </c>
      <c r="AD428" s="2">
        <v>0</v>
      </c>
      <c r="AE428" s="2">
        <v>0</v>
      </c>
      <c r="AF428" s="2">
        <v>128769617.3</v>
      </c>
      <c r="AG428" s="2">
        <v>0</v>
      </c>
      <c r="AH428" s="2">
        <v>0</v>
      </c>
      <c r="AI428" s="2">
        <v>0</v>
      </c>
      <c r="AJ428" s="2">
        <v>129.212816</v>
      </c>
      <c r="AK428" s="2">
        <v>129.212816</v>
      </c>
      <c r="AL428" s="2">
        <v>118.053759</v>
      </c>
      <c r="AM428" s="2">
        <v>94.192592390000002</v>
      </c>
      <c r="AN428" s="2">
        <v>127.2877534</v>
      </c>
      <c r="AO428" s="2">
        <v>127.2877534</v>
      </c>
      <c r="AP428" s="2">
        <v>118.16564779999899</v>
      </c>
      <c r="AQ428" s="2">
        <v>91.149264410000001</v>
      </c>
      <c r="AR428" s="2">
        <v>282212629.89999998</v>
      </c>
      <c r="AS428" s="2">
        <v>1801333.2619999901</v>
      </c>
      <c r="AT428" s="2">
        <v>240643885.40000001</v>
      </c>
      <c r="AU428" s="2">
        <v>533515471.10000002</v>
      </c>
      <c r="AV428" s="2">
        <v>1.111301447</v>
      </c>
      <c r="AW428" s="2">
        <v>1.111301447</v>
      </c>
      <c r="AX428" s="2">
        <v>1.1213369070000001</v>
      </c>
      <c r="AY428" s="2">
        <v>1.090344033</v>
      </c>
      <c r="AZ428" s="2">
        <v>1.111301447</v>
      </c>
      <c r="BA428" s="2">
        <v>1.111301447</v>
      </c>
      <c r="BB428" s="2">
        <v>1.1213369070000001</v>
      </c>
      <c r="BC428" s="2">
        <v>1.0903487199999999</v>
      </c>
      <c r="BD428" s="2">
        <v>1.0672742420000001</v>
      </c>
      <c r="BE428" s="2">
        <v>1.0672742420000001</v>
      </c>
      <c r="BF428" s="2">
        <v>1.0816209379999999</v>
      </c>
      <c r="BG428" s="2">
        <v>0.85060007799999904</v>
      </c>
      <c r="BH428" s="2">
        <v>0.16033476999999999</v>
      </c>
      <c r="BI428" s="2">
        <v>0.16033476999999999</v>
      </c>
      <c r="BJ428" s="2">
        <v>0.18832829600000001</v>
      </c>
      <c r="BK428" s="2">
        <v>0.21767109699999901</v>
      </c>
      <c r="BL428" s="2">
        <v>0.16033476999999999</v>
      </c>
      <c r="BM428" s="2">
        <v>0.16033476999999999</v>
      </c>
      <c r="BN428" s="2">
        <v>0.18832829600000001</v>
      </c>
      <c r="BO428" s="2">
        <v>0.21767057500000001</v>
      </c>
      <c r="BP428" s="2">
        <v>0.15867292099999999</v>
      </c>
      <c r="BQ428" s="2">
        <v>0.15867292099999999</v>
      </c>
      <c r="BR428" s="2">
        <v>0.18056576799999999</v>
      </c>
      <c r="BS428" s="2">
        <v>3.9175603999999899E-2</v>
      </c>
      <c r="BT428" s="2">
        <v>1</v>
      </c>
      <c r="BU428" s="2">
        <v>1</v>
      </c>
      <c r="BV428" s="2">
        <v>1</v>
      </c>
      <c r="BW428" s="2">
        <v>0.99996871200000004</v>
      </c>
      <c r="BX428" s="2">
        <v>108.0149625</v>
      </c>
      <c r="BY428" s="2">
        <v>0</v>
      </c>
      <c r="BZ428" s="2">
        <v>0</v>
      </c>
      <c r="CA428" s="2">
        <v>0</v>
      </c>
      <c r="CB428" s="2">
        <v>130210022.7</v>
      </c>
      <c r="CC428" s="2">
        <v>0</v>
      </c>
      <c r="CD428" s="2">
        <v>0</v>
      </c>
      <c r="CE428" s="2">
        <v>0</v>
      </c>
      <c r="CG428" s="2">
        <f t="shared" si="51"/>
        <v>48157880.898439728</v>
      </c>
      <c r="CH428" s="2">
        <f t="shared" si="52"/>
        <v>130210022.7</v>
      </c>
      <c r="CI428" s="2">
        <f t="shared" si="53"/>
        <v>9109335.6939999908</v>
      </c>
      <c r="CJ428" s="2">
        <f t="shared" si="54"/>
        <v>1506.8516862499998</v>
      </c>
      <c r="CK428" s="2">
        <f t="shared" si="55"/>
        <v>17.689577499999999</v>
      </c>
      <c r="CL428" s="2">
        <f t="shared" si="56"/>
        <v>1324.5503330081237</v>
      </c>
      <c r="CM428" s="2">
        <f t="shared" si="57"/>
        <v>911.35952448423518</v>
      </c>
      <c r="CN428" s="2">
        <f t="shared" si="58"/>
        <v>9095184.0319999903</v>
      </c>
    </row>
    <row r="429" spans="1:92" x14ac:dyDescent="0.45">
      <c r="A429" s="2">
        <v>15</v>
      </c>
      <c r="B429" s="2" t="s">
        <v>153</v>
      </c>
      <c r="C429" s="2">
        <v>1</v>
      </c>
      <c r="D429" s="2">
        <v>2015</v>
      </c>
      <c r="E429" s="2">
        <v>2013</v>
      </c>
      <c r="F429" s="2">
        <v>0.299992761</v>
      </c>
      <c r="G429" s="2">
        <v>1.175038E-3</v>
      </c>
      <c r="H429" s="2">
        <v>0.21403654799999999</v>
      </c>
      <c r="I429" s="2">
        <v>0.48479565299999999</v>
      </c>
      <c r="J429" s="2">
        <v>232.68776569999901</v>
      </c>
      <c r="K429" s="2">
        <v>92.280676720000002</v>
      </c>
      <c r="L429" s="2">
        <v>98.544598190000002</v>
      </c>
      <c r="M429" s="2">
        <v>77.793269379999998</v>
      </c>
      <c r="N429" s="2">
        <v>1198370.5290000001</v>
      </c>
      <c r="O429" s="2">
        <v>11835.7339999999</v>
      </c>
      <c r="P429" s="2">
        <v>2018873.0419999999</v>
      </c>
      <c r="Q429" s="2">
        <v>5792560.6200000001</v>
      </c>
      <c r="R429" s="2">
        <v>1606.275091</v>
      </c>
      <c r="S429" s="2">
        <v>929509631.79999995</v>
      </c>
      <c r="T429" s="2">
        <v>578674</v>
      </c>
      <c r="U429" s="2">
        <v>19.672000000000001</v>
      </c>
      <c r="V429" s="2">
        <v>60545.2385299999</v>
      </c>
      <c r="W429" s="20">
        <v>3.4E-5</v>
      </c>
      <c r="X429" s="2">
        <v>9.9470710679999996</v>
      </c>
      <c r="Y429" s="2">
        <v>9.9470710679999996</v>
      </c>
      <c r="Z429" s="2">
        <v>11.22325775</v>
      </c>
      <c r="AA429" s="2">
        <v>6.2391285559999998</v>
      </c>
      <c r="AB429" s="2">
        <v>140.40708899999899</v>
      </c>
      <c r="AC429" s="2">
        <v>0</v>
      </c>
      <c r="AD429" s="2">
        <v>0</v>
      </c>
      <c r="AE429" s="2">
        <v>0</v>
      </c>
      <c r="AF429" s="2">
        <v>168259717.5</v>
      </c>
      <c r="AG429" s="2">
        <v>0</v>
      </c>
      <c r="AH429" s="2">
        <v>0</v>
      </c>
      <c r="AI429" s="2">
        <v>0</v>
      </c>
      <c r="AJ429" s="2">
        <v>82.333605649999996</v>
      </c>
      <c r="AK429" s="2">
        <v>82.333605649999996</v>
      </c>
      <c r="AL429" s="2">
        <v>87.32134044</v>
      </c>
      <c r="AM429" s="2">
        <v>71.554140829999994</v>
      </c>
      <c r="AN429" s="2">
        <v>92.280676720000002</v>
      </c>
      <c r="AO429" s="2">
        <v>92.280676720000002</v>
      </c>
      <c r="AP429" s="2">
        <v>98.544598190000002</v>
      </c>
      <c r="AQ429" s="2">
        <v>77.793269379999998</v>
      </c>
      <c r="AR429" s="2">
        <v>278846160.89999998</v>
      </c>
      <c r="AS429" s="2">
        <v>1092209.5430000001</v>
      </c>
      <c r="AT429" s="2">
        <v>198949032.69999999</v>
      </c>
      <c r="AU429" s="2">
        <v>450622228.69999999</v>
      </c>
      <c r="AV429" s="2">
        <v>1.111301447</v>
      </c>
      <c r="AW429" s="2">
        <v>1.111301447</v>
      </c>
      <c r="AX429" s="2">
        <v>1.1213369070000001</v>
      </c>
      <c r="AY429" s="2">
        <v>1.090344033</v>
      </c>
      <c r="AZ429" s="2">
        <v>1.111301447</v>
      </c>
      <c r="BA429" s="2">
        <v>1.111301447</v>
      </c>
      <c r="BB429" s="2">
        <v>1.1213369070000001</v>
      </c>
      <c r="BC429" s="2">
        <v>1.0903487199999999</v>
      </c>
      <c r="BD429" s="2">
        <v>1.0672742420000001</v>
      </c>
      <c r="BE429" s="2">
        <v>1.0672742420000001</v>
      </c>
      <c r="BF429" s="2">
        <v>1.0816209379999999</v>
      </c>
      <c r="BG429" s="2">
        <v>0.85060007799999904</v>
      </c>
      <c r="BH429" s="2">
        <v>0.16033476999999999</v>
      </c>
      <c r="BI429" s="2">
        <v>0.16033476999999999</v>
      </c>
      <c r="BJ429" s="2">
        <v>0.18832829600000001</v>
      </c>
      <c r="BK429" s="2">
        <v>0.21767109699999901</v>
      </c>
      <c r="BL429" s="2">
        <v>0.16033476999999999</v>
      </c>
      <c r="BM429" s="2">
        <v>0.16033476999999999</v>
      </c>
      <c r="BN429" s="2">
        <v>0.18832829600000001</v>
      </c>
      <c r="BO429" s="2">
        <v>0.21767057500000001</v>
      </c>
      <c r="BP429" s="2">
        <v>0.15867292099999999</v>
      </c>
      <c r="BQ429" s="2">
        <v>0.15867292099999999</v>
      </c>
      <c r="BR429" s="2">
        <v>0.18056576799999999</v>
      </c>
      <c r="BS429" s="2">
        <v>3.9175603999999899E-2</v>
      </c>
      <c r="BT429" s="2">
        <v>1</v>
      </c>
      <c r="BU429" s="2">
        <v>1</v>
      </c>
      <c r="BV429" s="2">
        <v>1</v>
      </c>
      <c r="BW429" s="2">
        <v>0.99996871200000004</v>
      </c>
      <c r="BX429" s="2">
        <v>124.87115249999999</v>
      </c>
      <c r="BY429" s="2">
        <v>0</v>
      </c>
      <c r="BZ429" s="2">
        <v>0</v>
      </c>
      <c r="CA429" s="2">
        <v>0</v>
      </c>
      <c r="CB429" s="2">
        <v>149641909.09999999</v>
      </c>
      <c r="CC429" s="2">
        <v>0</v>
      </c>
      <c r="CD429" s="2">
        <v>0</v>
      </c>
      <c r="CE429" s="2">
        <v>0</v>
      </c>
      <c r="CG429" s="2">
        <f t="shared" si="51"/>
        <v>34908518.590796962</v>
      </c>
      <c r="CH429" s="2">
        <f t="shared" si="52"/>
        <v>149641909.09999999</v>
      </c>
      <c r="CI429" s="2">
        <f t="shared" si="53"/>
        <v>9021639.9250000007</v>
      </c>
      <c r="CJ429" s="2">
        <f t="shared" si="54"/>
        <v>1497.9631612500002</v>
      </c>
      <c r="CK429" s="2">
        <f t="shared" si="55"/>
        <v>14.794667499999875</v>
      </c>
      <c r="CL429" s="2">
        <f t="shared" si="56"/>
        <v>1313.0881573983738</v>
      </c>
      <c r="CM429" s="2">
        <f t="shared" si="57"/>
        <v>901.916795640327</v>
      </c>
      <c r="CN429" s="2">
        <f t="shared" si="58"/>
        <v>9009804.1909999996</v>
      </c>
    </row>
    <row r="430" spans="1:92" x14ac:dyDescent="0.45">
      <c r="A430" s="2">
        <v>16</v>
      </c>
      <c r="B430" s="2" t="s">
        <v>153</v>
      </c>
      <c r="C430" s="2">
        <v>1</v>
      </c>
      <c r="D430" s="2">
        <v>2016</v>
      </c>
      <c r="E430" s="2">
        <v>2014</v>
      </c>
      <c r="F430" s="2">
        <v>0.32041169199999903</v>
      </c>
      <c r="G430" s="2">
        <v>1.489815E-3</v>
      </c>
      <c r="H430" s="2">
        <v>0.20529668199999901</v>
      </c>
      <c r="I430" s="2">
        <v>0.47280180999999999</v>
      </c>
      <c r="J430" s="2">
        <v>238.53438499999999</v>
      </c>
      <c r="K430" s="2">
        <v>102.586501099999</v>
      </c>
      <c r="L430" s="2">
        <v>90.847705219999995</v>
      </c>
      <c r="M430" s="2">
        <v>72.923775680000006</v>
      </c>
      <c r="N430" s="2">
        <v>1193017.7409999999</v>
      </c>
      <c r="O430" s="2">
        <v>12898.2789999999</v>
      </c>
      <c r="P430" s="2">
        <v>2007046.838</v>
      </c>
      <c r="Q430" s="2">
        <v>5758369.4210000001</v>
      </c>
      <c r="R430" s="2">
        <v>1518.69405399999</v>
      </c>
      <c r="S430" s="2">
        <v>888156581.89999998</v>
      </c>
      <c r="T430" s="2">
        <v>584816</v>
      </c>
      <c r="U430" s="2">
        <v>20.643999999999998</v>
      </c>
      <c r="V430" s="2">
        <v>59114.37081</v>
      </c>
      <c r="W430" s="20">
        <v>3.5299999999999997E-5</v>
      </c>
      <c r="X430" s="2">
        <v>12.239109109999999</v>
      </c>
      <c r="Y430" s="2">
        <v>12.239109109999999</v>
      </c>
      <c r="Z430" s="2">
        <v>11.16078695</v>
      </c>
      <c r="AA430" s="2">
        <v>6.1424115050000001</v>
      </c>
      <c r="AB430" s="2">
        <v>135.94788389999999</v>
      </c>
      <c r="AC430" s="2">
        <v>0</v>
      </c>
      <c r="AD430" s="2">
        <v>0</v>
      </c>
      <c r="AE430" s="2">
        <v>0</v>
      </c>
      <c r="AF430" s="2">
        <v>162188237.40000001</v>
      </c>
      <c r="AG430" s="2">
        <v>0</v>
      </c>
      <c r="AH430" s="2">
        <v>0</v>
      </c>
      <c r="AI430" s="2">
        <v>0</v>
      </c>
      <c r="AJ430" s="2">
        <v>90.347391999999999</v>
      </c>
      <c r="AK430" s="2">
        <v>90.347391999999999</v>
      </c>
      <c r="AL430" s="2">
        <v>79.686918270000007</v>
      </c>
      <c r="AM430" s="2">
        <v>66.781364170000003</v>
      </c>
      <c r="AN430" s="2">
        <v>102.586501099999</v>
      </c>
      <c r="AO430" s="2">
        <v>102.586501099999</v>
      </c>
      <c r="AP430" s="2">
        <v>90.847705219999995</v>
      </c>
      <c r="AQ430" s="2">
        <v>72.923775680000006</v>
      </c>
      <c r="AR430" s="2">
        <v>284575753.19999999</v>
      </c>
      <c r="AS430" s="2">
        <v>1323189.3130000001</v>
      </c>
      <c r="AT430" s="2">
        <v>182335599.5</v>
      </c>
      <c r="AU430" s="2">
        <v>419922039.89999998</v>
      </c>
      <c r="AV430" s="2">
        <v>1.111301447</v>
      </c>
      <c r="AW430" s="2">
        <v>1.111301447</v>
      </c>
      <c r="AX430" s="2">
        <v>1.1213369070000001</v>
      </c>
      <c r="AY430" s="2">
        <v>1.090344033</v>
      </c>
      <c r="AZ430" s="2">
        <v>1.111301447</v>
      </c>
      <c r="BA430" s="2">
        <v>1.111301447</v>
      </c>
      <c r="BB430" s="2">
        <v>1.1213369070000001</v>
      </c>
      <c r="BC430" s="2">
        <v>1.0903487199999999</v>
      </c>
      <c r="BD430" s="2">
        <v>1.0672742420000001</v>
      </c>
      <c r="BE430" s="2">
        <v>1.0672742420000001</v>
      </c>
      <c r="BF430" s="2">
        <v>1.0816209379999999</v>
      </c>
      <c r="BG430" s="2">
        <v>0.85060007799999904</v>
      </c>
      <c r="BH430" s="2">
        <v>0.16033476999999999</v>
      </c>
      <c r="BI430" s="2">
        <v>0.16033476999999999</v>
      </c>
      <c r="BJ430" s="2">
        <v>0.18832829600000001</v>
      </c>
      <c r="BK430" s="2">
        <v>0.21767109699999901</v>
      </c>
      <c r="BL430" s="2">
        <v>0.16033476999999999</v>
      </c>
      <c r="BM430" s="2">
        <v>0.16033476999999999</v>
      </c>
      <c r="BN430" s="2">
        <v>0.18832829600000001</v>
      </c>
      <c r="BO430" s="2">
        <v>0.21767057500000001</v>
      </c>
      <c r="BP430" s="2">
        <v>0.15867292099999999</v>
      </c>
      <c r="BQ430" s="2">
        <v>0.15867292099999999</v>
      </c>
      <c r="BR430" s="2">
        <v>0.18056576799999999</v>
      </c>
      <c r="BS430" s="2">
        <v>3.9175603999999899E-2</v>
      </c>
      <c r="BT430" s="2">
        <v>1</v>
      </c>
      <c r="BU430" s="2">
        <v>1</v>
      </c>
      <c r="BV430" s="2">
        <v>1</v>
      </c>
      <c r="BW430" s="2">
        <v>0.99996871200000004</v>
      </c>
      <c r="BX430" s="2">
        <v>138.7734476</v>
      </c>
      <c r="BY430" s="2">
        <v>0</v>
      </c>
      <c r="BZ430" s="2">
        <v>0</v>
      </c>
      <c r="CA430" s="2">
        <v>0</v>
      </c>
      <c r="CB430" s="2">
        <v>165559184.90000001</v>
      </c>
      <c r="CC430" s="2">
        <v>0</v>
      </c>
      <c r="CD430" s="2">
        <v>0</v>
      </c>
      <c r="CE430" s="2">
        <v>0</v>
      </c>
      <c r="CG430" s="2">
        <f t="shared" si="51"/>
        <v>33071840.771658786</v>
      </c>
      <c r="CH430" s="2">
        <f t="shared" si="52"/>
        <v>165559184.90000001</v>
      </c>
      <c r="CI430" s="2">
        <f t="shared" si="53"/>
        <v>8971332.2789999992</v>
      </c>
      <c r="CJ430" s="2">
        <f t="shared" si="54"/>
        <v>1491.2721762499998</v>
      </c>
      <c r="CK430" s="2">
        <f t="shared" si="55"/>
        <v>16.122848749999875</v>
      </c>
      <c r="CL430" s="2">
        <f t="shared" si="56"/>
        <v>1305.3963173983739</v>
      </c>
      <c r="CM430" s="2">
        <f t="shared" si="57"/>
        <v>896.5931367847412</v>
      </c>
      <c r="CN430" s="2">
        <f t="shared" si="58"/>
        <v>8958434</v>
      </c>
    </row>
    <row r="431" spans="1:92" x14ac:dyDescent="0.45">
      <c r="A431" s="2">
        <v>17</v>
      </c>
      <c r="B431" s="2" t="s">
        <v>153</v>
      </c>
      <c r="C431" s="2">
        <v>1</v>
      </c>
      <c r="D431" s="2">
        <v>2017</v>
      </c>
      <c r="E431" s="2">
        <v>2015</v>
      </c>
      <c r="F431" s="2">
        <v>0.31903013800000002</v>
      </c>
      <c r="G431" s="2">
        <v>1.1516950000000001E-3</v>
      </c>
      <c r="H431" s="2">
        <v>0.190242833</v>
      </c>
      <c r="I431" s="2">
        <v>0.48957533399999997</v>
      </c>
      <c r="J431" s="2">
        <v>236.83166129999901</v>
      </c>
      <c r="K431" s="2">
        <v>81.005834859999993</v>
      </c>
      <c r="L431" s="2">
        <v>84.280744920000004</v>
      </c>
      <c r="M431" s="2">
        <v>75.513942970000002</v>
      </c>
      <c r="N431" s="2">
        <v>1221458.2250000001</v>
      </c>
      <c r="O431" s="2">
        <v>12891.635</v>
      </c>
      <c r="P431" s="2">
        <v>2046758.5219999901</v>
      </c>
      <c r="Q431" s="2">
        <v>5878669.5599999996</v>
      </c>
      <c r="R431" s="2">
        <v>1532.0728589999901</v>
      </c>
      <c r="S431" s="2">
        <v>906748129.10000002</v>
      </c>
      <c r="T431" s="2">
        <v>591844</v>
      </c>
      <c r="U431" s="2">
        <v>34.411999999999999</v>
      </c>
      <c r="V431" s="2">
        <v>61599.40756</v>
      </c>
      <c r="W431" s="20">
        <v>5.8099999999999901E-5</v>
      </c>
      <c r="X431" s="2">
        <v>8.3689295910000006</v>
      </c>
      <c r="Y431" s="2">
        <v>8.3689295910000006</v>
      </c>
      <c r="Z431" s="2">
        <v>7.2050150750000004</v>
      </c>
      <c r="AA431" s="2">
        <v>3.301395485</v>
      </c>
      <c r="AB431" s="2">
        <v>155.82582639999899</v>
      </c>
      <c r="AC431" s="2">
        <v>0</v>
      </c>
      <c r="AD431" s="2">
        <v>0</v>
      </c>
      <c r="AE431" s="2">
        <v>0</v>
      </c>
      <c r="AF431" s="2">
        <v>190334737.40000001</v>
      </c>
      <c r="AG431" s="2">
        <v>0</v>
      </c>
      <c r="AH431" s="2">
        <v>0</v>
      </c>
      <c r="AI431" s="2">
        <v>0</v>
      </c>
      <c r="AJ431" s="2">
        <v>72.63690527</v>
      </c>
      <c r="AK431" s="2">
        <v>72.63690527</v>
      </c>
      <c r="AL431" s="2">
        <v>77.075729850000002</v>
      </c>
      <c r="AM431" s="2">
        <v>72.212547490000006</v>
      </c>
      <c r="AN431" s="2">
        <v>81.005834859999993</v>
      </c>
      <c r="AO431" s="2">
        <v>81.005834859999993</v>
      </c>
      <c r="AP431" s="2">
        <v>84.280744920000004</v>
      </c>
      <c r="AQ431" s="2">
        <v>75.513942970000002</v>
      </c>
      <c r="AR431" s="2">
        <v>289279980.60000002</v>
      </c>
      <c r="AS431" s="2">
        <v>1044297.656</v>
      </c>
      <c r="AT431" s="2">
        <v>172502332.90000001</v>
      </c>
      <c r="AU431" s="2">
        <v>443921517.89999998</v>
      </c>
      <c r="AV431" s="2">
        <v>1.111301447</v>
      </c>
      <c r="AW431" s="2">
        <v>1.111301447</v>
      </c>
      <c r="AX431" s="2">
        <v>1.1213369070000001</v>
      </c>
      <c r="AY431" s="2">
        <v>1.090344033</v>
      </c>
      <c r="AZ431" s="2">
        <v>1.111301447</v>
      </c>
      <c r="BA431" s="2">
        <v>1.111301447</v>
      </c>
      <c r="BB431" s="2">
        <v>1.1213369070000001</v>
      </c>
      <c r="BC431" s="2">
        <v>1.0903487199999999</v>
      </c>
      <c r="BD431" s="2">
        <v>1.0672742420000001</v>
      </c>
      <c r="BE431" s="2">
        <v>1.0672742420000001</v>
      </c>
      <c r="BF431" s="2">
        <v>1.0816209379999999</v>
      </c>
      <c r="BG431" s="2">
        <v>0.85060007799999904</v>
      </c>
      <c r="BH431" s="2">
        <v>0.16033476999999999</v>
      </c>
      <c r="BI431" s="2">
        <v>0.16033476999999999</v>
      </c>
      <c r="BJ431" s="2">
        <v>0.18832829600000001</v>
      </c>
      <c r="BK431" s="2">
        <v>0.21767109699999901</v>
      </c>
      <c r="BL431" s="2">
        <v>0.16033476999999999</v>
      </c>
      <c r="BM431" s="2">
        <v>0.16033476999999999</v>
      </c>
      <c r="BN431" s="2">
        <v>0.18832829600000001</v>
      </c>
      <c r="BO431" s="2">
        <v>0.21767057500000001</v>
      </c>
      <c r="BP431" s="2">
        <v>0.15867292099999999</v>
      </c>
      <c r="BQ431" s="2">
        <v>0.15867292099999999</v>
      </c>
      <c r="BR431" s="2">
        <v>0.18056576799999999</v>
      </c>
      <c r="BS431" s="2">
        <v>3.9175603999999899E-2</v>
      </c>
      <c r="BT431" s="2">
        <v>1</v>
      </c>
      <c r="BU431" s="2">
        <v>1</v>
      </c>
      <c r="BV431" s="2">
        <v>1</v>
      </c>
      <c r="BW431" s="2">
        <v>0.99996871200000004</v>
      </c>
      <c r="BX431" s="2">
        <v>147.0038342</v>
      </c>
      <c r="BY431" s="2">
        <v>0</v>
      </c>
      <c r="BZ431" s="2">
        <v>0</v>
      </c>
      <c r="CA431" s="2">
        <v>0</v>
      </c>
      <c r="CB431" s="2">
        <v>179559042.40000001</v>
      </c>
      <c r="CC431" s="2">
        <v>0</v>
      </c>
      <c r="CD431" s="2">
        <v>0</v>
      </c>
      <c r="CE431" s="2">
        <v>0</v>
      </c>
      <c r="CG431" s="2">
        <f t="shared" si="51"/>
        <v>33683815.4017248</v>
      </c>
      <c r="CH431" s="2">
        <f t="shared" si="52"/>
        <v>179559042.40000001</v>
      </c>
      <c r="CI431" s="2">
        <f t="shared" si="53"/>
        <v>9159777.9419999905</v>
      </c>
      <c r="CJ431" s="2">
        <f t="shared" si="54"/>
        <v>1526.8227812500002</v>
      </c>
      <c r="CK431" s="2">
        <f t="shared" si="55"/>
        <v>16.114543749999999</v>
      </c>
      <c r="CL431" s="2">
        <f t="shared" si="56"/>
        <v>1331.2250549593432</v>
      </c>
      <c r="CM431" s="2">
        <f t="shared" si="57"/>
        <v>915.32418217205134</v>
      </c>
      <c r="CN431" s="2">
        <f t="shared" si="58"/>
        <v>9146886.3069999889</v>
      </c>
    </row>
    <row r="432" spans="1:92" x14ac:dyDescent="0.45">
      <c r="A432" s="2">
        <v>18</v>
      </c>
      <c r="B432" s="2" t="s">
        <v>153</v>
      </c>
      <c r="C432" s="2">
        <v>1</v>
      </c>
      <c r="D432" s="2">
        <v>2018</v>
      </c>
      <c r="E432" s="2">
        <v>2016</v>
      </c>
      <c r="F432" s="2">
        <v>0.34842605999999998</v>
      </c>
      <c r="G432" s="2">
        <v>1.7096259999999999E-3</v>
      </c>
      <c r="H432" s="2">
        <v>0.17636532899999999</v>
      </c>
      <c r="I432" s="2">
        <v>0.47349898499999998</v>
      </c>
      <c r="J432" s="2">
        <v>243.73916600000001</v>
      </c>
      <c r="K432" s="2">
        <v>93.670064080000003</v>
      </c>
      <c r="L432" s="2">
        <v>72.841296889999995</v>
      </c>
      <c r="M432" s="2">
        <v>67.406487130000002</v>
      </c>
      <c r="N432" s="2">
        <v>1187312.4639999999</v>
      </c>
      <c r="O432" s="2">
        <v>15159.329</v>
      </c>
      <c r="P432" s="2">
        <v>2011014.7749999999</v>
      </c>
      <c r="Q432" s="2">
        <v>5834411.7609999999</v>
      </c>
      <c r="R432" s="2">
        <v>1386.20507</v>
      </c>
      <c r="S432" s="2">
        <v>830576650.60000002</v>
      </c>
      <c r="T432" s="2">
        <v>599173</v>
      </c>
      <c r="U432" s="2">
        <v>27.547999999999998</v>
      </c>
      <c r="V432" s="2">
        <v>64180.189619999997</v>
      </c>
      <c r="W432" s="20">
        <v>4.6E-5</v>
      </c>
      <c r="X432" s="2">
        <v>18.189018010000002</v>
      </c>
      <c r="Y432" s="2">
        <v>18.189018010000002</v>
      </c>
      <c r="Z432" s="2">
        <v>9.5094605879999996</v>
      </c>
      <c r="AA432" s="2">
        <v>6.6049977239999897</v>
      </c>
      <c r="AB432" s="2">
        <v>150.06910189999999</v>
      </c>
      <c r="AC432" s="2">
        <v>0</v>
      </c>
      <c r="AD432" s="2">
        <v>0</v>
      </c>
      <c r="AE432" s="2">
        <v>0</v>
      </c>
      <c r="AF432" s="2">
        <v>178178915.19999999</v>
      </c>
      <c r="AG432" s="2">
        <v>0</v>
      </c>
      <c r="AH432" s="2">
        <v>0</v>
      </c>
      <c r="AI432" s="2">
        <v>0</v>
      </c>
      <c r="AJ432" s="2">
        <v>75.481046070000005</v>
      </c>
      <c r="AK432" s="2">
        <v>75.481046070000005</v>
      </c>
      <c r="AL432" s="2">
        <v>63.331836299999999</v>
      </c>
      <c r="AM432" s="2">
        <v>60.801489410000002</v>
      </c>
      <c r="AN432" s="2">
        <v>93.670064080000003</v>
      </c>
      <c r="AO432" s="2">
        <v>93.670064080000003</v>
      </c>
      <c r="AP432" s="2">
        <v>72.841296889999995</v>
      </c>
      <c r="AQ432" s="2">
        <v>67.406487130000002</v>
      </c>
      <c r="AR432" s="2">
        <v>289394549.80000001</v>
      </c>
      <c r="AS432" s="2">
        <v>1419975.3189999999</v>
      </c>
      <c r="AT432" s="2">
        <v>146484924.30000001</v>
      </c>
      <c r="AU432" s="2">
        <v>393277201.30000001</v>
      </c>
      <c r="AV432" s="2">
        <v>1.111301447</v>
      </c>
      <c r="AW432" s="2">
        <v>1.111301447</v>
      </c>
      <c r="AX432" s="2">
        <v>1.1213369070000001</v>
      </c>
      <c r="AY432" s="2">
        <v>1.090344033</v>
      </c>
      <c r="AZ432" s="2">
        <v>1.111301447</v>
      </c>
      <c r="BA432" s="2">
        <v>1.111301447</v>
      </c>
      <c r="BB432" s="2">
        <v>1.1213369070000001</v>
      </c>
      <c r="BC432" s="2">
        <v>1.0903487199999999</v>
      </c>
      <c r="BD432" s="2">
        <v>1.0672742420000001</v>
      </c>
      <c r="BE432" s="2">
        <v>1.0672742420000001</v>
      </c>
      <c r="BF432" s="2">
        <v>1.0816209379999999</v>
      </c>
      <c r="BG432" s="2">
        <v>0.85060007799999904</v>
      </c>
      <c r="BH432" s="2">
        <v>0.16033476999999999</v>
      </c>
      <c r="BI432" s="2">
        <v>0.16033476999999999</v>
      </c>
      <c r="BJ432" s="2">
        <v>0.18832829600000001</v>
      </c>
      <c r="BK432" s="2">
        <v>0.21767109699999901</v>
      </c>
      <c r="BL432" s="2">
        <v>0.16033476999999999</v>
      </c>
      <c r="BM432" s="2">
        <v>0.16033476999999999</v>
      </c>
      <c r="BN432" s="2">
        <v>0.18832829600000001</v>
      </c>
      <c r="BO432" s="2">
        <v>0.21767057500000001</v>
      </c>
      <c r="BP432" s="2">
        <v>0.15867292099999999</v>
      </c>
      <c r="BQ432" s="2">
        <v>0.15867292099999999</v>
      </c>
      <c r="BR432" s="2">
        <v>0.18056576799999999</v>
      </c>
      <c r="BS432" s="2">
        <v>3.9175603999999899E-2</v>
      </c>
      <c r="BT432" s="2">
        <v>1</v>
      </c>
      <c r="BU432" s="2">
        <v>1</v>
      </c>
      <c r="BV432" s="2">
        <v>1</v>
      </c>
      <c r="BW432" s="2">
        <v>0.99996871200000004</v>
      </c>
      <c r="BX432" s="2">
        <v>155.41779119999899</v>
      </c>
      <c r="BY432" s="2">
        <v>0</v>
      </c>
      <c r="BZ432" s="2">
        <v>0</v>
      </c>
      <c r="CA432" s="2">
        <v>0</v>
      </c>
      <c r="CB432" s="2">
        <v>184529480.59999999</v>
      </c>
      <c r="CC432" s="2">
        <v>0</v>
      </c>
      <c r="CD432" s="2">
        <v>0</v>
      </c>
      <c r="CE432" s="2">
        <v>0</v>
      </c>
      <c r="CG432" s="2">
        <f t="shared" si="51"/>
        <v>28738069.182559773</v>
      </c>
      <c r="CH432" s="2">
        <f t="shared" si="52"/>
        <v>184529480.59999999</v>
      </c>
      <c r="CI432" s="2">
        <f t="shared" si="53"/>
        <v>9047898.3289999999</v>
      </c>
      <c r="CJ432" s="2">
        <f t="shared" si="54"/>
        <v>1484.14058</v>
      </c>
      <c r="CK432" s="2">
        <f t="shared" si="55"/>
        <v>18.94916125</v>
      </c>
      <c r="CL432" s="2">
        <f t="shared" si="56"/>
        <v>1307.9770894308942</v>
      </c>
      <c r="CM432" s="2">
        <f t="shared" si="57"/>
        <v>908.43312744258469</v>
      </c>
      <c r="CN432" s="2">
        <f t="shared" si="58"/>
        <v>9032739</v>
      </c>
    </row>
    <row r="433" spans="1:92" x14ac:dyDescent="0.45">
      <c r="A433" s="2">
        <v>19</v>
      </c>
      <c r="B433" s="2" t="s">
        <v>153</v>
      </c>
      <c r="C433" s="2">
        <v>1</v>
      </c>
      <c r="D433" s="2">
        <v>2019</v>
      </c>
      <c r="E433" s="2">
        <v>2017</v>
      </c>
      <c r="F433" s="2">
        <v>0.38889928799999901</v>
      </c>
      <c r="G433" s="2">
        <v>2.7749809999999902E-3</v>
      </c>
      <c r="H433" s="2">
        <v>0.19964290300000001</v>
      </c>
      <c r="I433" s="2">
        <v>0.408682827999999</v>
      </c>
      <c r="J433" s="2">
        <v>276.72827569999998</v>
      </c>
      <c r="K433" s="2">
        <v>137.50311640000001</v>
      </c>
      <c r="L433" s="2">
        <v>83.899764919999996</v>
      </c>
      <c r="M433" s="2">
        <v>58.78023563</v>
      </c>
      <c r="N433" s="2">
        <v>1180527.2620000001</v>
      </c>
      <c r="O433" s="2">
        <v>16952.7389999999</v>
      </c>
      <c r="P433" s="2">
        <v>1998874.5630000001</v>
      </c>
      <c r="Q433" s="2">
        <v>5840465.6859999998</v>
      </c>
      <c r="R433" s="2">
        <v>1385.5631699999999</v>
      </c>
      <c r="S433" s="2">
        <v>840025383.20000005</v>
      </c>
      <c r="T433" s="2">
        <v>606270</v>
      </c>
      <c r="U433" s="2">
        <v>26.366</v>
      </c>
      <c r="V433" s="2">
        <v>64774.513189999998</v>
      </c>
      <c r="W433" s="20">
        <v>4.35E-5</v>
      </c>
      <c r="X433" s="2">
        <v>5.9530916490000001</v>
      </c>
      <c r="Y433" s="2">
        <v>5.9530916490000001</v>
      </c>
      <c r="Z433" s="2">
        <v>6.3729628279999897</v>
      </c>
      <c r="AA433" s="2">
        <v>4.7371024300000002</v>
      </c>
      <c r="AB433" s="2">
        <v>139.2251593</v>
      </c>
      <c r="AC433" s="2">
        <v>0</v>
      </c>
      <c r="AD433" s="2">
        <v>0</v>
      </c>
      <c r="AE433" s="2">
        <v>0</v>
      </c>
      <c r="AF433" s="2">
        <v>164359096.09999999</v>
      </c>
      <c r="AG433" s="2">
        <v>0</v>
      </c>
      <c r="AH433" s="2">
        <v>0</v>
      </c>
      <c r="AI433" s="2">
        <v>0</v>
      </c>
      <c r="AJ433" s="2">
        <v>131.55002469999999</v>
      </c>
      <c r="AK433" s="2">
        <v>131.55002469999999</v>
      </c>
      <c r="AL433" s="2">
        <v>77.526802090000004</v>
      </c>
      <c r="AM433" s="2">
        <v>54.0431332</v>
      </c>
      <c r="AN433" s="2">
        <v>137.50311640000001</v>
      </c>
      <c r="AO433" s="2">
        <v>137.50311640000001</v>
      </c>
      <c r="AP433" s="2">
        <v>83.899764919999996</v>
      </c>
      <c r="AQ433" s="2">
        <v>58.78023563</v>
      </c>
      <c r="AR433" s="2">
        <v>326685273.60000002</v>
      </c>
      <c r="AS433" s="2">
        <v>2331054.4440000001</v>
      </c>
      <c r="AT433" s="2">
        <v>167705105.90000001</v>
      </c>
      <c r="AU433" s="2">
        <v>343303949.19999999</v>
      </c>
      <c r="AV433" s="2">
        <v>1.111301447</v>
      </c>
      <c r="AW433" s="2">
        <v>1.111301447</v>
      </c>
      <c r="AX433" s="2">
        <v>1.1213369070000001</v>
      </c>
      <c r="AY433" s="2">
        <v>1.090344033</v>
      </c>
      <c r="AZ433" s="2">
        <v>1.111301447</v>
      </c>
      <c r="BA433" s="2">
        <v>1.111301447</v>
      </c>
      <c r="BB433" s="2">
        <v>1.1213369070000001</v>
      </c>
      <c r="BC433" s="2">
        <v>1.0903487199999999</v>
      </c>
      <c r="BD433" s="2">
        <v>1.0672742420000001</v>
      </c>
      <c r="BE433" s="2">
        <v>1.0672742420000001</v>
      </c>
      <c r="BF433" s="2">
        <v>1.0816209379999999</v>
      </c>
      <c r="BG433" s="2">
        <v>0.85060007799999904</v>
      </c>
      <c r="BH433" s="2">
        <v>0.16033476999999999</v>
      </c>
      <c r="BI433" s="2">
        <v>0.16033476999999999</v>
      </c>
      <c r="BJ433" s="2">
        <v>0.18832829600000001</v>
      </c>
      <c r="BK433" s="2">
        <v>0.21767109699999901</v>
      </c>
      <c r="BL433" s="2">
        <v>0.16033476999999999</v>
      </c>
      <c r="BM433" s="2">
        <v>0.16033476999999999</v>
      </c>
      <c r="BN433" s="2">
        <v>0.18832829600000001</v>
      </c>
      <c r="BO433" s="2">
        <v>0.21767057500000001</v>
      </c>
      <c r="BP433" s="2">
        <v>0.15867292099999999</v>
      </c>
      <c r="BQ433" s="2">
        <v>0.15867292099999999</v>
      </c>
      <c r="BR433" s="2">
        <v>0.18056576799999999</v>
      </c>
      <c r="BS433" s="2">
        <v>3.9175603999999899E-2</v>
      </c>
      <c r="BT433" s="2">
        <v>1</v>
      </c>
      <c r="BU433" s="2">
        <v>1</v>
      </c>
      <c r="BV433" s="2">
        <v>1</v>
      </c>
      <c r="BW433" s="2">
        <v>0.99996871200000004</v>
      </c>
      <c r="BX433" s="2">
        <v>150.64252490000001</v>
      </c>
      <c r="BY433" s="2">
        <v>0</v>
      </c>
      <c r="BZ433" s="2">
        <v>0</v>
      </c>
      <c r="CA433" s="2">
        <v>0</v>
      </c>
      <c r="CB433" s="2">
        <v>177837607.40000001</v>
      </c>
      <c r="CC433" s="2">
        <v>0</v>
      </c>
      <c r="CD433" s="2">
        <v>0</v>
      </c>
      <c r="CE433" s="2">
        <v>0</v>
      </c>
      <c r="CG433" s="2">
        <f t="shared" si="51"/>
        <v>32301555.315396037</v>
      </c>
      <c r="CH433" s="2">
        <f t="shared" si="52"/>
        <v>177837607.40000001</v>
      </c>
      <c r="CI433" s="2">
        <f t="shared" si="53"/>
        <v>9036820.25</v>
      </c>
      <c r="CJ433" s="2">
        <f t="shared" si="54"/>
        <v>1475.6590775000002</v>
      </c>
      <c r="CK433" s="2">
        <f t="shared" si="55"/>
        <v>21.190923749999875</v>
      </c>
      <c r="CL433" s="2">
        <f t="shared" si="56"/>
        <v>1300.0810165853659</v>
      </c>
      <c r="CM433" s="2">
        <f t="shared" si="57"/>
        <v>909.37573935383409</v>
      </c>
      <c r="CN433" s="2">
        <f t="shared" si="58"/>
        <v>9019867.5109999999</v>
      </c>
    </row>
    <row r="434" spans="1:92" x14ac:dyDescent="0.45">
      <c r="A434" s="2">
        <v>221</v>
      </c>
      <c r="B434" s="2" t="s">
        <v>153</v>
      </c>
      <c r="C434" s="2">
        <v>1</v>
      </c>
      <c r="D434" s="2">
        <v>2020</v>
      </c>
      <c r="E434" s="2">
        <v>2018</v>
      </c>
      <c r="F434" s="2">
        <v>0.30341928315858102</v>
      </c>
      <c r="G434" s="2">
        <v>1.98893764592746E-3</v>
      </c>
      <c r="H434" s="2">
        <v>0.212781056194462</v>
      </c>
      <c r="I434" s="2">
        <v>0.48181072300102801</v>
      </c>
      <c r="J434" s="2">
        <v>293.45157374491203</v>
      </c>
      <c r="K434" s="2">
        <v>144.633391274258</v>
      </c>
      <c r="L434" s="2">
        <v>115.259852888086</v>
      </c>
      <c r="M434" s="2">
        <v>89.205613320487402</v>
      </c>
      <c r="N434" s="2">
        <v>1170821.46205523</v>
      </c>
      <c r="O434" s="2">
        <v>14527.6087003297</v>
      </c>
      <c r="P434" s="2">
        <v>1950277.6076944501</v>
      </c>
      <c r="Q434" s="2">
        <v>5705921.7668214701</v>
      </c>
      <c r="R434" s="2">
        <v>1720.96878913361</v>
      </c>
      <c r="S434" s="2">
        <v>1056431968.96417</v>
      </c>
      <c r="T434" s="2">
        <v>613858.87741521001</v>
      </c>
      <c r="U434" s="2">
        <v>26.366</v>
      </c>
      <c r="V434" s="2">
        <v>65367.448077255904</v>
      </c>
      <c r="W434" s="20">
        <v>4.2955496449499997E-5</v>
      </c>
      <c r="X434" s="2">
        <v>14.4856337376317</v>
      </c>
      <c r="Y434" s="2">
        <v>14.4856337376317</v>
      </c>
      <c r="Z434" s="2">
        <v>12.4719644590414</v>
      </c>
      <c r="AA434" s="2">
        <v>7.3914238347662504</v>
      </c>
      <c r="AB434" s="2">
        <v>148.818182470653</v>
      </c>
      <c r="AC434" s="2">
        <v>0</v>
      </c>
      <c r="AD434" s="2">
        <v>0</v>
      </c>
      <c r="AE434" s="2">
        <v>0</v>
      </c>
      <c r="AF434" s="2">
        <v>151201952.095184</v>
      </c>
      <c r="AG434" s="2">
        <v>0</v>
      </c>
      <c r="AH434" s="2">
        <v>0</v>
      </c>
      <c r="AI434" s="2">
        <v>0</v>
      </c>
      <c r="AJ434" s="2">
        <v>130.14775753662701</v>
      </c>
      <c r="AK434" s="2">
        <v>130.14775753662701</v>
      </c>
      <c r="AL434" s="2">
        <v>102.787888429045</v>
      </c>
      <c r="AM434" s="2">
        <v>81.814189485721201</v>
      </c>
      <c r="AN434" s="2">
        <v>144.633391274258</v>
      </c>
      <c r="AO434" s="2">
        <v>144.633391274258</v>
      </c>
      <c r="AP434" s="2">
        <v>115.259852888086</v>
      </c>
      <c r="AQ434" s="2">
        <v>89.205613320487402</v>
      </c>
      <c r="AR434" s="2">
        <v>320541830.72891903</v>
      </c>
      <c r="AS434" s="2">
        <v>2101177.3134341198</v>
      </c>
      <c r="AT434" s="2">
        <v>224788710.15379199</v>
      </c>
      <c r="AU434" s="2">
        <v>509000250.76802897</v>
      </c>
      <c r="AV434" s="2">
        <v>1.1101136819367801</v>
      </c>
      <c r="AW434" s="2">
        <v>1.1101136819367801</v>
      </c>
      <c r="AX434" s="2">
        <v>1.1177928313121599</v>
      </c>
      <c r="AY434" s="2">
        <v>1.0870787298967599</v>
      </c>
      <c r="AZ434" s="2">
        <v>1.1101136819367801</v>
      </c>
      <c r="BA434" s="2">
        <v>1.1101136819367801</v>
      </c>
      <c r="BB434" s="2">
        <v>1.1177928313121599</v>
      </c>
      <c r="BC434" s="2">
        <v>1.08708340286038</v>
      </c>
      <c r="BD434" s="2">
        <v>1.0661335334542299</v>
      </c>
      <c r="BE434" s="2">
        <v>1.0661335334542299</v>
      </c>
      <c r="BF434" s="2">
        <v>1.0782023878337701</v>
      </c>
      <c r="BG434" s="2">
        <v>0.84962033533648196</v>
      </c>
      <c r="BH434" s="2">
        <v>0.16033476999999999</v>
      </c>
      <c r="BI434" s="2">
        <v>0.16033476999999999</v>
      </c>
      <c r="BJ434" s="2">
        <v>0.18832829600000001</v>
      </c>
      <c r="BK434" s="2">
        <v>0.21767109699999901</v>
      </c>
      <c r="BL434" s="2">
        <v>0.16033476999999999</v>
      </c>
      <c r="BM434" s="2">
        <v>0.16033476999999999</v>
      </c>
      <c r="BN434" s="2">
        <v>0.18832829600000001</v>
      </c>
      <c r="BO434" s="2">
        <v>0.21767057500000001</v>
      </c>
      <c r="BP434" s="2">
        <v>0.15867292099999999</v>
      </c>
      <c r="BQ434" s="2">
        <v>0.15867292099999999</v>
      </c>
      <c r="BR434" s="2">
        <v>0.18056576799999999</v>
      </c>
      <c r="BS434" s="2">
        <v>3.9175603999999899E-2</v>
      </c>
      <c r="BT434" s="2">
        <v>1</v>
      </c>
      <c r="BU434" s="2">
        <v>1</v>
      </c>
      <c r="BV434" s="2">
        <v>1</v>
      </c>
      <c r="BW434" s="2">
        <v>0.99996871200000004</v>
      </c>
      <c r="BX434" s="2">
        <v>158.48481607982299</v>
      </c>
      <c r="BY434" s="2">
        <v>0</v>
      </c>
      <c r="BZ434" s="2">
        <v>0</v>
      </c>
      <c r="CA434" s="2">
        <v>0</v>
      </c>
      <c r="CB434" s="2">
        <v>187095645.995287</v>
      </c>
      <c r="CC434" s="2">
        <v>0</v>
      </c>
      <c r="CD434" s="2">
        <v>0</v>
      </c>
      <c r="CE434" s="2">
        <v>0</v>
      </c>
      <c r="CG434" s="2">
        <f t="shared" si="51"/>
        <v>40520851.276081197</v>
      </c>
      <c r="CH434" s="2">
        <f t="shared" si="52"/>
        <v>187095645.995287</v>
      </c>
      <c r="CI434" s="2">
        <f t="shared" si="53"/>
        <v>8841548.4452714808</v>
      </c>
      <c r="CJ434" s="2">
        <f t="shared" si="54"/>
        <v>1463.5268275690376</v>
      </c>
      <c r="CK434" s="2">
        <f t="shared" si="55"/>
        <v>18.159510875412124</v>
      </c>
      <c r="CL434" s="2">
        <f t="shared" si="56"/>
        <v>1268.4732407768781</v>
      </c>
      <c r="CM434" s="2">
        <f t="shared" si="57"/>
        <v>888.42690024468197</v>
      </c>
      <c r="CN434" s="2">
        <f t="shared" si="58"/>
        <v>8827020.8365711495</v>
      </c>
    </row>
    <row r="435" spans="1:92" x14ac:dyDescent="0.45">
      <c r="A435" s="2">
        <v>243</v>
      </c>
      <c r="B435" s="2" t="s">
        <v>153</v>
      </c>
      <c r="C435" s="2">
        <v>1</v>
      </c>
      <c r="D435" s="2">
        <v>2021</v>
      </c>
      <c r="E435" s="2">
        <v>2019</v>
      </c>
      <c r="F435" s="2">
        <v>0.315186252443932</v>
      </c>
      <c r="G435" s="2">
        <v>1.9394535641812001E-3</v>
      </c>
      <c r="H435" s="2">
        <v>0.209144290364569</v>
      </c>
      <c r="I435" s="2">
        <v>0.47373000362731599</v>
      </c>
      <c r="J435" s="2">
        <v>285.863068942935</v>
      </c>
      <c r="K435" s="2">
        <v>144.47880631480001</v>
      </c>
      <c r="L435" s="2">
        <v>114.895564831702</v>
      </c>
      <c r="M435" s="2">
        <v>88.938465193670694</v>
      </c>
      <c r="N435" s="2">
        <v>1188037.2671745999</v>
      </c>
      <c r="O435" s="2">
        <v>14585.7240798352</v>
      </c>
      <c r="P435" s="2">
        <v>1977859.7886580401</v>
      </c>
      <c r="Q435" s="2">
        <v>5787540.1073325397</v>
      </c>
      <c r="R435" s="2">
        <v>1748.1622975122</v>
      </c>
      <c r="S435" s="2">
        <v>1086557597.0525</v>
      </c>
      <c r="T435" s="2">
        <v>621542.74726023304</v>
      </c>
      <c r="U435" s="2">
        <v>26.366</v>
      </c>
      <c r="V435" s="2">
        <v>65965.8105897184</v>
      </c>
      <c r="W435" s="20">
        <v>4.2417808625816199E-5</v>
      </c>
      <c r="X435" s="2">
        <v>14.331048778173701</v>
      </c>
      <c r="Y435" s="2">
        <v>14.331048778173701</v>
      </c>
      <c r="Z435" s="2">
        <v>12.1076764026565</v>
      </c>
      <c r="AA435" s="2">
        <v>7.1242757079495602</v>
      </c>
      <c r="AB435" s="2">
        <v>141.384262628134</v>
      </c>
      <c r="AC435" s="2">
        <v>0</v>
      </c>
      <c r="AD435" s="2">
        <v>0</v>
      </c>
      <c r="AE435" s="2">
        <v>0</v>
      </c>
      <c r="AF435" s="2">
        <v>170821810.86057699</v>
      </c>
      <c r="AG435" s="2">
        <v>0</v>
      </c>
      <c r="AH435" s="2">
        <v>0</v>
      </c>
      <c r="AI435" s="2">
        <v>0</v>
      </c>
      <c r="AJ435" s="2">
        <v>130.14775753662701</v>
      </c>
      <c r="AK435" s="2">
        <v>130.14775753662701</v>
      </c>
      <c r="AL435" s="2">
        <v>102.787888429045</v>
      </c>
      <c r="AM435" s="2">
        <v>81.814189485721201</v>
      </c>
      <c r="AN435" s="2">
        <v>144.47880631480001</v>
      </c>
      <c r="AO435" s="2">
        <v>144.47880631480001</v>
      </c>
      <c r="AP435" s="2">
        <v>114.895564831702</v>
      </c>
      <c r="AQ435" s="2">
        <v>88.938465193670694</v>
      </c>
      <c r="AR435" s="2">
        <v>342468017.07946199</v>
      </c>
      <c r="AS435" s="2">
        <v>2107328.0042916401</v>
      </c>
      <c r="AT435" s="2">
        <v>227247317.57577601</v>
      </c>
      <c r="AU435" s="2">
        <v>514734934.39296901</v>
      </c>
      <c r="AV435" s="2">
        <v>1.1122356921540799</v>
      </c>
      <c r="AW435" s="2">
        <v>1.1122356921540799</v>
      </c>
      <c r="AX435" s="2">
        <v>1.11984794968305</v>
      </c>
      <c r="AY435" s="2">
        <v>1.0891001952310899</v>
      </c>
      <c r="AZ435" s="2">
        <v>1.1122356921540799</v>
      </c>
      <c r="BA435" s="2">
        <v>1.1122356921540799</v>
      </c>
      <c r="BB435" s="2">
        <v>1.11984794968305</v>
      </c>
      <c r="BC435" s="2">
        <v>1.0891048768842799</v>
      </c>
      <c r="BD435" s="2">
        <v>1.0681714745118001</v>
      </c>
      <c r="BE435" s="2">
        <v>1.0681714745118001</v>
      </c>
      <c r="BF435" s="2">
        <v>1.08018471718202</v>
      </c>
      <c r="BG435" s="2">
        <v>0.85022799002111005</v>
      </c>
      <c r="BH435" s="2">
        <v>0.16033476999999999</v>
      </c>
      <c r="BI435" s="2">
        <v>0.16033476999999999</v>
      </c>
      <c r="BJ435" s="2">
        <v>0.18832829600000001</v>
      </c>
      <c r="BK435" s="2">
        <v>0.21767109699999901</v>
      </c>
      <c r="BL435" s="2">
        <v>0.16033476999999999</v>
      </c>
      <c r="BM435" s="2">
        <v>0.16033476999999999</v>
      </c>
      <c r="BN435" s="2">
        <v>0.18832829600000001</v>
      </c>
      <c r="BO435" s="2">
        <v>0.21767057500000001</v>
      </c>
      <c r="BP435" s="2">
        <v>0.15867292099999999</v>
      </c>
      <c r="BQ435" s="2">
        <v>0.15867292099999999</v>
      </c>
      <c r="BR435" s="2">
        <v>0.18056576799999999</v>
      </c>
      <c r="BS435" s="2">
        <v>3.9175603999999899E-2</v>
      </c>
      <c r="BT435" s="2">
        <v>1</v>
      </c>
      <c r="BU435" s="2">
        <v>1</v>
      </c>
      <c r="BV435" s="2">
        <v>1</v>
      </c>
      <c r="BW435" s="2">
        <v>0.99996871200000004</v>
      </c>
      <c r="BX435" s="2">
        <v>148.818182470653</v>
      </c>
      <c r="BY435" s="2">
        <v>0</v>
      </c>
      <c r="BZ435" s="2">
        <v>0</v>
      </c>
      <c r="CA435" s="2">
        <v>0</v>
      </c>
      <c r="CB435" s="2">
        <v>174239521.98069301</v>
      </c>
      <c r="CC435" s="2">
        <v>0</v>
      </c>
      <c r="CD435" s="2">
        <v>0</v>
      </c>
      <c r="CE435" s="2">
        <v>0</v>
      </c>
      <c r="CG435" s="2">
        <f t="shared" si="51"/>
        <v>41953448.455080934</v>
      </c>
      <c r="CH435" s="2">
        <f t="shared" si="52"/>
        <v>174239521.98069301</v>
      </c>
      <c r="CI435" s="2">
        <f t="shared" si="53"/>
        <v>8968022.8872450143</v>
      </c>
      <c r="CJ435" s="2">
        <f t="shared" si="54"/>
        <v>1485.0465839682499</v>
      </c>
      <c r="CK435" s="2">
        <f t="shared" si="55"/>
        <v>18.232155099793999</v>
      </c>
      <c r="CL435" s="2">
        <f t="shared" si="56"/>
        <v>1286.4128706718959</v>
      </c>
      <c r="CM435" s="2">
        <f t="shared" si="57"/>
        <v>901.13508872441253</v>
      </c>
      <c r="CN435" s="2">
        <f t="shared" si="58"/>
        <v>8953437.16316518</v>
      </c>
    </row>
    <row r="436" spans="1:92" x14ac:dyDescent="0.45">
      <c r="A436" s="2">
        <v>265</v>
      </c>
      <c r="B436" s="2" t="s">
        <v>153</v>
      </c>
      <c r="C436" s="2">
        <v>1</v>
      </c>
      <c r="D436" s="2">
        <v>2022</v>
      </c>
      <c r="E436" s="2">
        <v>2020</v>
      </c>
      <c r="F436" s="2">
        <v>0.31040303477155801</v>
      </c>
      <c r="G436" s="2">
        <v>1.93634606019025E-3</v>
      </c>
      <c r="H436" s="2">
        <v>0.210588303901908</v>
      </c>
      <c r="I436" s="2">
        <v>0.47707231526634297</v>
      </c>
      <c r="J436" s="2">
        <v>281.27972900566499</v>
      </c>
      <c r="K436" s="2">
        <v>144.75498118605199</v>
      </c>
      <c r="L436" s="2">
        <v>115.106806109517</v>
      </c>
      <c r="M436" s="2">
        <v>89.1038497415731</v>
      </c>
      <c r="N436" s="2">
        <v>1204855.9984733099</v>
      </c>
      <c r="O436" s="2">
        <v>14658.3671476171</v>
      </c>
      <c r="P436" s="2">
        <v>2004792.2712513099</v>
      </c>
      <c r="Q436" s="2">
        <v>5867105.3035518201</v>
      </c>
      <c r="R436" s="2">
        <v>1741.25618062987</v>
      </c>
      <c r="S436" s="2">
        <v>1095812212.6491499</v>
      </c>
      <c r="T436" s="2">
        <v>629322.79858599696</v>
      </c>
      <c r="U436" s="2">
        <v>26.366</v>
      </c>
      <c r="V436" s="2">
        <v>66569.650410946095</v>
      </c>
      <c r="W436" s="20">
        <v>4.18868512142947E-5</v>
      </c>
      <c r="X436" s="2">
        <v>14.607223649425</v>
      </c>
      <c r="Y436" s="2">
        <v>14.607223649425</v>
      </c>
      <c r="Z436" s="2">
        <v>12.3189176804715</v>
      </c>
      <c r="AA436" s="2">
        <v>7.2896602558519401</v>
      </c>
      <c r="AB436" s="2">
        <v>136.524747819613</v>
      </c>
      <c r="AC436" s="2">
        <v>0</v>
      </c>
      <c r="AD436" s="2">
        <v>0</v>
      </c>
      <c r="AE436" s="2">
        <v>0</v>
      </c>
      <c r="AF436" s="2">
        <v>165734528.955127</v>
      </c>
      <c r="AG436" s="2">
        <v>0</v>
      </c>
      <c r="AH436" s="2">
        <v>0</v>
      </c>
      <c r="AI436" s="2">
        <v>0</v>
      </c>
      <c r="AJ436" s="2">
        <v>130.14775753662701</v>
      </c>
      <c r="AK436" s="2">
        <v>130.14775753662701</v>
      </c>
      <c r="AL436" s="2">
        <v>102.787888429045</v>
      </c>
      <c r="AM436" s="2">
        <v>81.814189485721201</v>
      </c>
      <c r="AN436" s="2">
        <v>144.75498118605199</v>
      </c>
      <c r="AO436" s="2">
        <v>144.75498118605199</v>
      </c>
      <c r="AP436" s="2">
        <v>115.106806109517</v>
      </c>
      <c r="AQ436" s="2">
        <v>89.1038497415731</v>
      </c>
      <c r="AR436" s="2">
        <v>340143436.346035</v>
      </c>
      <c r="AS436" s="2">
        <v>2121871.6606715601</v>
      </c>
      <c r="AT436" s="2">
        <v>230765235.25678301</v>
      </c>
      <c r="AU436" s="2">
        <v>522781669.38566798</v>
      </c>
      <c r="AV436" s="2">
        <v>1.11428262383655</v>
      </c>
      <c r="AW436" s="2">
        <v>1.11428262383655</v>
      </c>
      <c r="AX436" s="2">
        <v>1.1218303132085301</v>
      </c>
      <c r="AY436" s="2">
        <v>1.0910466320568899</v>
      </c>
      <c r="AZ436" s="2">
        <v>1.11428262383655</v>
      </c>
      <c r="BA436" s="2">
        <v>1.11428262383655</v>
      </c>
      <c r="BB436" s="2">
        <v>1.1218303132085301</v>
      </c>
      <c r="BC436" s="2">
        <v>1.0910513220771101</v>
      </c>
      <c r="BD436" s="2">
        <v>1.07013731147326</v>
      </c>
      <c r="BE436" s="2">
        <v>1.07013731147326</v>
      </c>
      <c r="BF436" s="2">
        <v>1.08209686854572</v>
      </c>
      <c r="BG436" s="2">
        <v>0.85081242274729996</v>
      </c>
      <c r="BH436" s="2">
        <v>0.16033476999999999</v>
      </c>
      <c r="BI436" s="2">
        <v>0.16033476999999999</v>
      </c>
      <c r="BJ436" s="2">
        <v>0.18832829600000001</v>
      </c>
      <c r="BK436" s="2">
        <v>0.21767109699999901</v>
      </c>
      <c r="BL436" s="2">
        <v>0.16033476999999999</v>
      </c>
      <c r="BM436" s="2">
        <v>0.16033476999999999</v>
      </c>
      <c r="BN436" s="2">
        <v>0.18832829600000001</v>
      </c>
      <c r="BO436" s="2">
        <v>0.21767057500000001</v>
      </c>
      <c r="BP436" s="2">
        <v>0.15867292099999999</v>
      </c>
      <c r="BQ436" s="2">
        <v>0.15867292099999999</v>
      </c>
      <c r="BR436" s="2">
        <v>0.18056576799999999</v>
      </c>
      <c r="BS436" s="2">
        <v>3.9175603999999899E-2</v>
      </c>
      <c r="BT436" s="2">
        <v>1</v>
      </c>
      <c r="BU436" s="2">
        <v>1</v>
      </c>
      <c r="BV436" s="2">
        <v>1</v>
      </c>
      <c r="BW436" s="2">
        <v>0.99996871200000004</v>
      </c>
      <c r="BX436" s="2">
        <v>141.384262628134</v>
      </c>
      <c r="BY436" s="2">
        <v>0</v>
      </c>
      <c r="BZ436" s="2">
        <v>0</v>
      </c>
      <c r="CA436" s="2">
        <v>0</v>
      </c>
      <c r="CB436" s="2">
        <v>167969772.99422401</v>
      </c>
      <c r="CC436" s="2">
        <v>0</v>
      </c>
      <c r="CD436" s="2">
        <v>0</v>
      </c>
      <c r="CE436" s="2">
        <v>0</v>
      </c>
      <c r="CG436" s="2">
        <f t="shared" si="51"/>
        <v>43364056.916741699</v>
      </c>
      <c r="CH436" s="2">
        <f t="shared" si="52"/>
        <v>167969772.99422401</v>
      </c>
      <c r="CI436" s="2">
        <f t="shared" si="53"/>
        <v>9091411.9404240567</v>
      </c>
      <c r="CJ436" s="2">
        <f t="shared" si="54"/>
        <v>1506.0699980916374</v>
      </c>
      <c r="CK436" s="2">
        <f t="shared" si="55"/>
        <v>18.322958934521374</v>
      </c>
      <c r="CL436" s="2">
        <f t="shared" si="56"/>
        <v>1303.9299325211771</v>
      </c>
      <c r="CM436" s="2">
        <f t="shared" si="57"/>
        <v>913.52359728327292</v>
      </c>
      <c r="CN436" s="2">
        <f t="shared" si="58"/>
        <v>9076753.5732764397</v>
      </c>
    </row>
    <row r="437" spans="1:92" x14ac:dyDescent="0.45">
      <c r="A437" s="2">
        <v>287</v>
      </c>
      <c r="B437" s="2" t="s">
        <v>153</v>
      </c>
      <c r="C437" s="2">
        <v>1</v>
      </c>
      <c r="D437" s="2">
        <v>2023</v>
      </c>
      <c r="E437" s="2">
        <v>2021</v>
      </c>
      <c r="F437" s="2">
        <v>0.30879149134929501</v>
      </c>
      <c r="G437" s="2">
        <v>1.9376042541435299E-3</v>
      </c>
      <c r="H437" s="2">
        <v>0.21107413779917999</v>
      </c>
      <c r="I437" s="2">
        <v>0.47819676659737897</v>
      </c>
      <c r="J437" s="2">
        <v>279.69626065377901</v>
      </c>
      <c r="K437" s="2">
        <v>145.02138475435601</v>
      </c>
      <c r="L437" s="2">
        <v>115.31056907040001</v>
      </c>
      <c r="M437" s="2">
        <v>89.263095892860704</v>
      </c>
      <c r="N437" s="2">
        <v>1221200.4937353099</v>
      </c>
      <c r="O437" s="2">
        <v>14829.468162167699</v>
      </c>
      <c r="P437" s="2">
        <v>2031694.72422021</v>
      </c>
      <c r="Q437" s="2">
        <v>5946031.8925147997</v>
      </c>
      <c r="R437" s="2">
        <v>1741.87351911162</v>
      </c>
      <c r="S437" s="2">
        <v>1109922216.28808</v>
      </c>
      <c r="T437" s="2">
        <v>637200.23532716196</v>
      </c>
      <c r="U437" s="2">
        <v>26.366</v>
      </c>
      <c r="V437" s="2">
        <v>67179.017679292898</v>
      </c>
      <c r="W437" s="20">
        <v>4.13625399681924E-5</v>
      </c>
      <c r="X437" s="2">
        <v>14.873627217729</v>
      </c>
      <c r="Y437" s="2">
        <v>14.873627217729</v>
      </c>
      <c r="Z437" s="2">
        <v>12.522680641354601</v>
      </c>
      <c r="AA437" s="2">
        <v>7.4489064071395799</v>
      </c>
      <c r="AB437" s="2">
        <v>134.67487589942201</v>
      </c>
      <c r="AC437" s="2">
        <v>0</v>
      </c>
      <c r="AD437" s="2">
        <v>0</v>
      </c>
      <c r="AE437" s="2">
        <v>0</v>
      </c>
      <c r="AF437" s="2">
        <v>165634349.78511199</v>
      </c>
      <c r="AG437" s="2">
        <v>0</v>
      </c>
      <c r="AH437" s="2">
        <v>0</v>
      </c>
      <c r="AI437" s="2">
        <v>0</v>
      </c>
      <c r="AJ437" s="2">
        <v>130.14775753662701</v>
      </c>
      <c r="AK437" s="2">
        <v>130.14775753662701</v>
      </c>
      <c r="AL437" s="2">
        <v>102.787888429045</v>
      </c>
      <c r="AM437" s="2">
        <v>81.814189485721201</v>
      </c>
      <c r="AN437" s="2">
        <v>145.02138475435601</v>
      </c>
      <c r="AO437" s="2">
        <v>145.02138475435601</v>
      </c>
      <c r="AP437" s="2">
        <v>115.31056907040001</v>
      </c>
      <c r="AQ437" s="2">
        <v>89.263095892860704</v>
      </c>
      <c r="AR437" s="2">
        <v>342734536.44931197</v>
      </c>
      <c r="AS437" s="2">
        <v>2150590.0080482</v>
      </c>
      <c r="AT437" s="2">
        <v>234275874.827162</v>
      </c>
      <c r="AU437" s="2">
        <v>530761215.00355703</v>
      </c>
      <c r="AV437" s="2">
        <v>1.11624768050851</v>
      </c>
      <c r="AW437" s="2">
        <v>1.11624768050851</v>
      </c>
      <c r="AX437" s="2">
        <v>1.12378732311798</v>
      </c>
      <c r="AY437" s="2">
        <v>1.09295466608724</v>
      </c>
      <c r="AZ437" s="2">
        <v>1.11624768050851</v>
      </c>
      <c r="BA437" s="2">
        <v>1.11624768050851</v>
      </c>
      <c r="BB437" s="2">
        <v>1.12378732311798</v>
      </c>
      <c r="BC437" s="2">
        <v>1.09295936430942</v>
      </c>
      <c r="BD437" s="2">
        <v>1.07202451712364</v>
      </c>
      <c r="BE437" s="2">
        <v>1.07202451712364</v>
      </c>
      <c r="BF437" s="2">
        <v>1.0839845642781301</v>
      </c>
      <c r="BG437" s="2">
        <v>0.85138469577548403</v>
      </c>
      <c r="BH437" s="2">
        <v>0.16033476999999999</v>
      </c>
      <c r="BI437" s="2">
        <v>0.16033476999999999</v>
      </c>
      <c r="BJ437" s="2">
        <v>0.18832829600000001</v>
      </c>
      <c r="BK437" s="2">
        <v>0.21767109699999901</v>
      </c>
      <c r="BL437" s="2">
        <v>0.16033476999999999</v>
      </c>
      <c r="BM437" s="2">
        <v>0.16033476999999999</v>
      </c>
      <c r="BN437" s="2">
        <v>0.18832829600000001</v>
      </c>
      <c r="BO437" s="2">
        <v>0.21767057500000001</v>
      </c>
      <c r="BP437" s="2">
        <v>0.15867292099999999</v>
      </c>
      <c r="BQ437" s="2">
        <v>0.15867292099999999</v>
      </c>
      <c r="BR437" s="2">
        <v>0.18056576799999999</v>
      </c>
      <c r="BS437" s="2">
        <v>3.9175603999999899E-2</v>
      </c>
      <c r="BT437" s="2">
        <v>1</v>
      </c>
      <c r="BU437" s="2">
        <v>1</v>
      </c>
      <c r="BV437" s="2">
        <v>1</v>
      </c>
      <c r="BW437" s="2">
        <v>0.99996871200000004</v>
      </c>
      <c r="BX437" s="2">
        <v>136.524747819613</v>
      </c>
      <c r="BY437" s="2">
        <v>0</v>
      </c>
      <c r="BZ437" s="2">
        <v>0</v>
      </c>
      <c r="CA437" s="2">
        <v>0</v>
      </c>
      <c r="CB437" s="2">
        <v>164492661.35051799</v>
      </c>
      <c r="CC437" s="2">
        <v>0</v>
      </c>
      <c r="CD437" s="2">
        <v>0</v>
      </c>
      <c r="CE437" s="2">
        <v>0</v>
      </c>
      <c r="CG437" s="2">
        <f t="shared" si="51"/>
        <v>44772599.176144779</v>
      </c>
      <c r="CH437" s="2">
        <f t="shared" si="52"/>
        <v>164492661.35051799</v>
      </c>
      <c r="CI437" s="2">
        <f t="shared" si="53"/>
        <v>9213756.578632487</v>
      </c>
      <c r="CJ437" s="2">
        <f t="shared" si="54"/>
        <v>1526.5006171691375</v>
      </c>
      <c r="CK437" s="2">
        <f t="shared" si="55"/>
        <v>18.536835202709625</v>
      </c>
      <c r="CL437" s="2">
        <f t="shared" si="56"/>
        <v>1321.4274629074537</v>
      </c>
      <c r="CM437" s="2">
        <f t="shared" si="57"/>
        <v>925.8126730268275</v>
      </c>
      <c r="CN437" s="2">
        <f t="shared" si="58"/>
        <v>9198927.1104703192</v>
      </c>
    </row>
    <row r="438" spans="1:92" x14ac:dyDescent="0.45">
      <c r="A438" s="2">
        <v>309</v>
      </c>
      <c r="B438" s="2" t="s">
        <v>153</v>
      </c>
      <c r="C438" s="2">
        <v>1</v>
      </c>
      <c r="D438" s="2">
        <v>2024</v>
      </c>
      <c r="E438" s="2">
        <v>2022</v>
      </c>
      <c r="F438" s="2">
        <v>0.18144516002758099</v>
      </c>
      <c r="G438" s="20">
        <v>1.4946833661424401E-3</v>
      </c>
      <c r="H438" s="2">
        <v>0.24230693423435101</v>
      </c>
      <c r="I438" s="2">
        <v>0.57475322237192406</v>
      </c>
      <c r="J438" s="2">
        <v>165.004459742227</v>
      </c>
      <c r="K438" s="2">
        <v>165.004459742227</v>
      </c>
      <c r="L438" s="2">
        <v>135.239053255209</v>
      </c>
      <c r="M438" s="2">
        <v>109.14652741914701</v>
      </c>
      <c r="N438" s="2">
        <v>1251594.4477371799</v>
      </c>
      <c r="O438" s="2">
        <v>10310.208340110299</v>
      </c>
      <c r="P438" s="2">
        <v>2039283.67801941</v>
      </c>
      <c r="Q438" s="2">
        <v>5993567.6867755298</v>
      </c>
      <c r="R438" s="2">
        <v>1764.15009555912</v>
      </c>
      <c r="S438" s="2">
        <v>1138187789.81954</v>
      </c>
      <c r="T438" s="2">
        <v>645176.276488428</v>
      </c>
      <c r="U438" s="2">
        <v>26.366</v>
      </c>
      <c r="V438" s="2">
        <v>67793.962992070505</v>
      </c>
      <c r="W438" s="20">
        <v>4.0844791695310198E-5</v>
      </c>
      <c r="X438" s="2">
        <v>15.1293749370176</v>
      </c>
      <c r="Y438" s="2">
        <v>15.1293749370176</v>
      </c>
      <c r="Z438" s="2">
        <v>12.723837557581399</v>
      </c>
      <c r="AA438" s="2">
        <v>7.6050106648437001</v>
      </c>
      <c r="AB438" s="2">
        <v>19.7273272685823</v>
      </c>
      <c r="AC438" s="2">
        <v>19.7273272685823</v>
      </c>
      <c r="AD438" s="2">
        <v>19.7273272685823</v>
      </c>
      <c r="AE438" s="2">
        <v>19.7273272685823</v>
      </c>
      <c r="AF438" s="2">
        <v>24091021.800471</v>
      </c>
      <c r="AG438" s="2">
        <v>292545.77165410499</v>
      </c>
      <c r="AH438" s="2">
        <v>40079906.734544396</v>
      </c>
      <c r="AI438" s="2">
        <v>117299317.09306701</v>
      </c>
      <c r="AJ438" s="2">
        <v>130.14775753662701</v>
      </c>
      <c r="AK438" s="2">
        <v>130.14775753662701</v>
      </c>
      <c r="AL438" s="2">
        <v>102.787888429045</v>
      </c>
      <c r="AM438" s="2">
        <v>81.814189485721201</v>
      </c>
      <c r="AN438" s="2">
        <v>145.277132473644</v>
      </c>
      <c r="AO438" s="2">
        <v>145.277132473644</v>
      </c>
      <c r="AP438" s="2">
        <v>115.511725986626</v>
      </c>
      <c r="AQ438" s="2">
        <v>89.419200150564905</v>
      </c>
      <c r="AR438" s="2">
        <v>206518665.66524601</v>
      </c>
      <c r="AS438" s="2">
        <v>1701230.3569897001</v>
      </c>
      <c r="AT438" s="2">
        <v>275790793.93414599</v>
      </c>
      <c r="AU438" s="2">
        <v>654177099.86316097</v>
      </c>
      <c r="AV438" s="2">
        <v>1.1198593179979499</v>
      </c>
      <c r="AW438" s="2">
        <v>1.1198593179979499</v>
      </c>
      <c r="AX438" s="2">
        <v>1.1243330193274399</v>
      </c>
      <c r="AY438" s="2">
        <v>1.0940905632672</v>
      </c>
      <c r="AZ438" s="2">
        <v>1.1198593179979499</v>
      </c>
      <c r="BA438" s="2">
        <v>1.1198593179979499</v>
      </c>
      <c r="BB438" s="2">
        <v>1.1243330193274399</v>
      </c>
      <c r="BC438" s="2">
        <v>1.0940952663721899</v>
      </c>
      <c r="BD438" s="2">
        <v>1.0754930698501</v>
      </c>
      <c r="BE438" s="2">
        <v>1.0754930698501</v>
      </c>
      <c r="BF438" s="2">
        <v>1.08451093279615</v>
      </c>
      <c r="BG438" s="2">
        <v>0.85172501725766503</v>
      </c>
      <c r="BH438" s="2">
        <v>0.16033476999999999</v>
      </c>
      <c r="BI438" s="2">
        <v>0.16033476999999999</v>
      </c>
      <c r="BJ438" s="2">
        <v>0.18832829600000001</v>
      </c>
      <c r="BK438" s="2">
        <v>0.21767109699999901</v>
      </c>
      <c r="BL438" s="2">
        <v>0.16033476999999999</v>
      </c>
      <c r="BM438" s="2">
        <v>0.16033476999999999</v>
      </c>
      <c r="BN438" s="2">
        <v>0.18832829600000001</v>
      </c>
      <c r="BO438" s="2">
        <v>0.21767057500000001</v>
      </c>
      <c r="BP438" s="2">
        <v>0.15867292099999999</v>
      </c>
      <c r="BQ438" s="2">
        <v>0.15867292099999999</v>
      </c>
      <c r="BR438" s="2">
        <v>0.18056576799999999</v>
      </c>
      <c r="BS438" s="2">
        <v>3.9175603999999899E-2</v>
      </c>
      <c r="BT438" s="2">
        <v>1</v>
      </c>
      <c r="BU438" s="2">
        <v>1</v>
      </c>
      <c r="BV438" s="2">
        <v>1</v>
      </c>
      <c r="BW438" s="2">
        <v>0.99996871200000004</v>
      </c>
      <c r="BX438" s="2">
        <v>19.7273272685823</v>
      </c>
      <c r="BY438" s="2">
        <v>19.7273272685823</v>
      </c>
      <c r="BZ438" s="2">
        <v>19.7273272685823</v>
      </c>
      <c r="CA438" s="2">
        <v>19.7273272685823</v>
      </c>
      <c r="CB438" s="2">
        <v>24091021.800471</v>
      </c>
      <c r="CC438" s="2">
        <v>292545.77165410499</v>
      </c>
      <c r="CD438" s="2">
        <v>40079906.734544396</v>
      </c>
      <c r="CE438" s="2">
        <v>117299317.09306701</v>
      </c>
      <c r="CG438" s="2">
        <f t="shared" si="51"/>
        <v>45861390.024393946</v>
      </c>
      <c r="CH438" s="2">
        <f t="shared" si="52"/>
        <v>181762791.39973652</v>
      </c>
      <c r="CI438" s="2">
        <f t="shared" si="53"/>
        <v>9294756.0208722297</v>
      </c>
      <c r="CJ438" s="2">
        <f t="shared" si="54"/>
        <v>1564.4930596714748</v>
      </c>
      <c r="CK438" s="2">
        <f t="shared" si="55"/>
        <v>12.887760425137873</v>
      </c>
      <c r="CL438" s="2">
        <f t="shared" si="56"/>
        <v>1326.3633678175024</v>
      </c>
      <c r="CM438" s="2">
        <f t="shared" si="57"/>
        <v>933.21412016746274</v>
      </c>
      <c r="CN438" s="2">
        <f t="shared" si="58"/>
        <v>9284445.8125321195</v>
      </c>
    </row>
    <row r="439" spans="1:92" x14ac:dyDescent="0.45">
      <c r="A439" s="2">
        <v>331</v>
      </c>
      <c r="B439" s="2" t="s">
        <v>153</v>
      </c>
      <c r="C439" s="2">
        <v>1</v>
      </c>
      <c r="D439" s="2">
        <v>2025</v>
      </c>
      <c r="E439" s="2">
        <v>2023</v>
      </c>
      <c r="F439" s="2">
        <v>0.18184481964040899</v>
      </c>
      <c r="G439" s="20">
        <v>1.5028887325635801E-3</v>
      </c>
      <c r="H439" s="2">
        <v>0.24217420683739799</v>
      </c>
      <c r="I439" s="2">
        <v>0.57447808478962803</v>
      </c>
      <c r="J439" s="2">
        <v>165.264336642302</v>
      </c>
      <c r="K439" s="2">
        <v>165.264336642302</v>
      </c>
      <c r="L439" s="2">
        <v>135.08497459609299</v>
      </c>
      <c r="M439" s="2">
        <v>109.02929030605399</v>
      </c>
      <c r="N439" s="2">
        <v>1268648.09663635</v>
      </c>
      <c r="O439" s="2">
        <v>10484.966983350399</v>
      </c>
      <c r="P439" s="2">
        <v>2066998.79794382</v>
      </c>
      <c r="Q439" s="2">
        <v>6075047.3068423197</v>
      </c>
      <c r="R439" s="2">
        <v>1764.9748915630501</v>
      </c>
      <c r="S439" s="2">
        <v>1152973653.7874601</v>
      </c>
      <c r="T439" s="2">
        <v>653252.15633317095</v>
      </c>
      <c r="U439" s="2">
        <v>26.366</v>
      </c>
      <c r="V439" s="2">
        <v>68414.537409749697</v>
      </c>
      <c r="W439" s="20">
        <v>4.0333524244792198E-5</v>
      </c>
      <c r="X439" s="2">
        <v>15.599421457302601</v>
      </c>
      <c r="Y439" s="2">
        <v>15.599421457302601</v>
      </c>
      <c r="Z439" s="2">
        <v>12.779928518675399</v>
      </c>
      <c r="AA439" s="2">
        <v>7.6979431719610396</v>
      </c>
      <c r="AB439" s="2">
        <v>19.517157648372098</v>
      </c>
      <c r="AC439" s="2">
        <v>19.517157648372098</v>
      </c>
      <c r="AD439" s="2">
        <v>19.517157648372098</v>
      </c>
      <c r="AE439" s="2">
        <v>19.517157648372098</v>
      </c>
      <c r="AF439" s="2">
        <v>24427566.148313999</v>
      </c>
      <c r="AG439" s="2">
        <v>201225.96156149401</v>
      </c>
      <c r="AH439" s="2">
        <v>39801021.033657096</v>
      </c>
      <c r="AI439" s="2">
        <v>116977405.41898701</v>
      </c>
      <c r="AJ439" s="2">
        <v>130.14775753662701</v>
      </c>
      <c r="AK439" s="2">
        <v>130.14775753662701</v>
      </c>
      <c r="AL439" s="2">
        <v>102.787888429045</v>
      </c>
      <c r="AM439" s="2">
        <v>81.814189485721201</v>
      </c>
      <c r="AN439" s="2">
        <v>145.747178993929</v>
      </c>
      <c r="AO439" s="2">
        <v>145.747178993929</v>
      </c>
      <c r="AP439" s="2">
        <v>115.56781694772</v>
      </c>
      <c r="AQ439" s="2">
        <v>89.512132657682201</v>
      </c>
      <c r="AR439" s="2">
        <v>209662286.123126</v>
      </c>
      <c r="AS439" s="2">
        <v>1732791.11321985</v>
      </c>
      <c r="AT439" s="2">
        <v>279220480.11039698</v>
      </c>
      <c r="AU439" s="2">
        <v>662358096.44072497</v>
      </c>
      <c r="AV439" s="2">
        <v>1.12184294727644</v>
      </c>
      <c r="AW439" s="2">
        <v>1.12184294727644</v>
      </c>
      <c r="AX439" s="2">
        <v>1.12631946840473</v>
      </c>
      <c r="AY439" s="2">
        <v>1.0960241346306001</v>
      </c>
      <c r="AZ439" s="2">
        <v>1.12184294727644</v>
      </c>
      <c r="BA439" s="2">
        <v>1.12184294727644</v>
      </c>
      <c r="BB439" s="2">
        <v>1.12631946840473</v>
      </c>
      <c r="BC439" s="2">
        <v>1.09602884604733</v>
      </c>
      <c r="BD439" s="2">
        <v>1.0773981123031</v>
      </c>
      <c r="BE439" s="2">
        <v>1.0773981123031</v>
      </c>
      <c r="BF439" s="2">
        <v>1.08642702500791</v>
      </c>
      <c r="BG439" s="2">
        <v>0.85230395650081903</v>
      </c>
      <c r="BH439" s="2">
        <v>0.16033476999999999</v>
      </c>
      <c r="BI439" s="2">
        <v>0.16033476999999999</v>
      </c>
      <c r="BJ439" s="2">
        <v>0.18832829600000001</v>
      </c>
      <c r="BK439" s="2">
        <v>0.21767109699999901</v>
      </c>
      <c r="BL439" s="2">
        <v>0.16033476999999999</v>
      </c>
      <c r="BM439" s="2">
        <v>0.16033476999999999</v>
      </c>
      <c r="BN439" s="2">
        <v>0.18832829600000001</v>
      </c>
      <c r="BO439" s="2">
        <v>0.21767057500000001</v>
      </c>
      <c r="BP439" s="2">
        <v>0.15867292099999999</v>
      </c>
      <c r="BQ439" s="2">
        <v>0.15867292099999999</v>
      </c>
      <c r="BR439" s="2">
        <v>0.18056576799999999</v>
      </c>
      <c r="BS439" s="2">
        <v>3.9175603999999899E-2</v>
      </c>
      <c r="BT439" s="2">
        <v>1</v>
      </c>
      <c r="BU439" s="2">
        <v>1</v>
      </c>
      <c r="BV439" s="2">
        <v>1</v>
      </c>
      <c r="BW439" s="2">
        <v>0.99996871200000004</v>
      </c>
      <c r="BX439" s="2">
        <v>19.517157648372098</v>
      </c>
      <c r="BY439" s="2">
        <v>19.517157648372098</v>
      </c>
      <c r="BZ439" s="2">
        <v>19.517157648372098</v>
      </c>
      <c r="CA439" s="2">
        <v>19.517157648372098</v>
      </c>
      <c r="CB439" s="2">
        <v>24427566.148313999</v>
      </c>
      <c r="CC439" s="2">
        <v>201225.96156149401</v>
      </c>
      <c r="CD439" s="2">
        <v>39801021.033657096</v>
      </c>
      <c r="CE439" s="2">
        <v>116977405.41898701</v>
      </c>
      <c r="CG439" s="2">
        <f t="shared" si="51"/>
        <v>47340396.692973271</v>
      </c>
      <c r="CH439" s="2">
        <f t="shared" si="52"/>
        <v>181407218.56251961</v>
      </c>
      <c r="CI439" s="2">
        <f t="shared" si="53"/>
        <v>9421179.1684058402</v>
      </c>
      <c r="CJ439" s="2">
        <f t="shared" si="54"/>
        <v>1585.8101207954376</v>
      </c>
      <c r="CK439" s="2">
        <f t="shared" si="55"/>
        <v>13.106208729187999</v>
      </c>
      <c r="CL439" s="2">
        <f t="shared" si="56"/>
        <v>1344.3894620772812</v>
      </c>
      <c r="CM439" s="2">
        <f t="shared" si="57"/>
        <v>945.90070951223345</v>
      </c>
      <c r="CN439" s="2">
        <f t="shared" si="58"/>
        <v>9410694.2014224902</v>
      </c>
    </row>
    <row r="440" spans="1:92" x14ac:dyDescent="0.45">
      <c r="A440" s="2">
        <v>353</v>
      </c>
      <c r="B440" s="2" t="s">
        <v>153</v>
      </c>
      <c r="C440" s="2">
        <v>1</v>
      </c>
      <c r="D440" s="2">
        <v>2026</v>
      </c>
      <c r="E440" s="2">
        <v>2024</v>
      </c>
      <c r="F440" s="2">
        <v>0.18197590667024</v>
      </c>
      <c r="G440" s="20">
        <v>1.5039969198447499E-3</v>
      </c>
      <c r="H440" s="2">
        <v>0.24223261518174499</v>
      </c>
      <c r="I440" s="2">
        <v>0.57428748122816897</v>
      </c>
      <c r="J440" s="2">
        <v>165.224279124492</v>
      </c>
      <c r="K440" s="2">
        <v>165.224279124492</v>
      </c>
      <c r="L440" s="2">
        <v>134.99093508203001</v>
      </c>
      <c r="M440" s="2">
        <v>108.889261459774</v>
      </c>
      <c r="N440" s="2">
        <v>1285970.9831956699</v>
      </c>
      <c r="O440" s="2">
        <v>10628.310269890801</v>
      </c>
      <c r="P440" s="2">
        <v>2095169.46123237</v>
      </c>
      <c r="Q440" s="2">
        <v>6157939.8172168704</v>
      </c>
      <c r="R440" s="2">
        <v>1765.2565388089799</v>
      </c>
      <c r="S440" s="2">
        <v>1167592087.11373</v>
      </c>
      <c r="T440" s="2">
        <v>661429.12457443995</v>
      </c>
      <c r="U440" s="2">
        <v>26.366</v>
      </c>
      <c r="V440" s="2">
        <v>69040.792460200304</v>
      </c>
      <c r="W440" s="20">
        <v>3.9828656494091801E-5</v>
      </c>
      <c r="X440" s="2">
        <v>15.857586359682101</v>
      </c>
      <c r="Y440" s="2">
        <v>15.857586359682101</v>
      </c>
      <c r="Z440" s="2">
        <v>12.984111424801901</v>
      </c>
      <c r="AA440" s="2">
        <v>7.8561367458707903</v>
      </c>
      <c r="AB440" s="2">
        <v>19.218935228182801</v>
      </c>
      <c r="AC440" s="2">
        <v>19.218935228182801</v>
      </c>
      <c r="AD440" s="2">
        <v>19.218935228182801</v>
      </c>
      <c r="AE440" s="2">
        <v>19.218935228182801</v>
      </c>
      <c r="AF440" s="2">
        <v>24382065.5966115</v>
      </c>
      <c r="AG440" s="2">
        <v>201509.90132264799</v>
      </c>
      <c r="AH440" s="2">
        <v>39725516.014414199</v>
      </c>
      <c r="AI440" s="2">
        <v>116755940.698349</v>
      </c>
      <c r="AJ440" s="2">
        <v>130.14775753662701</v>
      </c>
      <c r="AK440" s="2">
        <v>130.14775753662701</v>
      </c>
      <c r="AL440" s="2">
        <v>102.787888429045</v>
      </c>
      <c r="AM440" s="2">
        <v>81.814189485721201</v>
      </c>
      <c r="AN440" s="2">
        <v>146.005343896309</v>
      </c>
      <c r="AO440" s="2">
        <v>146.005343896309</v>
      </c>
      <c r="AP440" s="2">
        <v>115.77199985384701</v>
      </c>
      <c r="AQ440" s="2">
        <v>89.670326231592</v>
      </c>
      <c r="AR440" s="2">
        <v>212473628.67352</v>
      </c>
      <c r="AS440" s="2">
        <v>1756054.90265415</v>
      </c>
      <c r="AT440" s="2">
        <v>282828884.72707099</v>
      </c>
      <c r="AU440" s="2">
        <v>670533518.81048596</v>
      </c>
      <c r="AV440" s="2">
        <v>1.1238343289380599</v>
      </c>
      <c r="AW440" s="2">
        <v>1.1238343289380599</v>
      </c>
      <c r="AX440" s="2">
        <v>1.12831501462811</v>
      </c>
      <c r="AY440" s="2">
        <v>1.0979682816235401</v>
      </c>
      <c r="AZ440" s="2">
        <v>1.1238343289380599</v>
      </c>
      <c r="BA440" s="2">
        <v>1.1238343289380599</v>
      </c>
      <c r="BB440" s="2">
        <v>1.12831501462811</v>
      </c>
      <c r="BC440" s="2">
        <v>1.09797300139747</v>
      </c>
      <c r="BD440" s="2">
        <v>1.07931060000766</v>
      </c>
      <c r="BE440" s="2">
        <v>1.07931060000766</v>
      </c>
      <c r="BF440" s="2">
        <v>1.08835189215933</v>
      </c>
      <c r="BG440" s="2">
        <v>0.85288543028191199</v>
      </c>
      <c r="BH440" s="2">
        <v>0.16033476999999999</v>
      </c>
      <c r="BI440" s="2">
        <v>0.16033476999999999</v>
      </c>
      <c r="BJ440" s="2">
        <v>0.18832829600000001</v>
      </c>
      <c r="BK440" s="2">
        <v>0.21767109699999901</v>
      </c>
      <c r="BL440" s="2">
        <v>0.16033476999999999</v>
      </c>
      <c r="BM440" s="2">
        <v>0.16033476999999999</v>
      </c>
      <c r="BN440" s="2">
        <v>0.18832829600000001</v>
      </c>
      <c r="BO440" s="2">
        <v>0.21767057500000001</v>
      </c>
      <c r="BP440" s="2">
        <v>0.15867292099999999</v>
      </c>
      <c r="BQ440" s="2">
        <v>0.15867292099999999</v>
      </c>
      <c r="BR440" s="2">
        <v>0.18056576799999999</v>
      </c>
      <c r="BS440" s="2">
        <v>3.9175603999999899E-2</v>
      </c>
      <c r="BT440" s="2">
        <v>1</v>
      </c>
      <c r="BU440" s="2">
        <v>1</v>
      </c>
      <c r="BV440" s="2">
        <v>1</v>
      </c>
      <c r="BW440" s="2">
        <v>0.99996871200000004</v>
      </c>
      <c r="BX440" s="2">
        <v>19.218935228182801</v>
      </c>
      <c r="BY440" s="2">
        <v>19.218935228182801</v>
      </c>
      <c r="BZ440" s="2">
        <v>19.218935228182801</v>
      </c>
      <c r="CA440" s="2">
        <v>19.218935228182801</v>
      </c>
      <c r="CB440" s="2">
        <v>24382065.5966115</v>
      </c>
      <c r="CC440" s="2">
        <v>201509.90132264799</v>
      </c>
      <c r="CD440" s="2">
        <v>39725516.014414199</v>
      </c>
      <c r="CE440" s="2">
        <v>116755940.698349</v>
      </c>
      <c r="CG440" s="2">
        <f t="shared" si="51"/>
        <v>48857481.512836665</v>
      </c>
      <c r="CH440" s="2">
        <f t="shared" si="52"/>
        <v>181065032.21069735</v>
      </c>
      <c r="CI440" s="2">
        <f t="shared" si="53"/>
        <v>9549708.5719148014</v>
      </c>
      <c r="CJ440" s="2">
        <f t="shared" si="54"/>
        <v>1607.4637289945874</v>
      </c>
      <c r="CK440" s="2">
        <f t="shared" si="55"/>
        <v>13.285387837363501</v>
      </c>
      <c r="CL440" s="2">
        <f t="shared" si="56"/>
        <v>1362.7118447039804</v>
      </c>
      <c r="CM440" s="2">
        <f t="shared" si="57"/>
        <v>958.80728956276687</v>
      </c>
      <c r="CN440" s="2">
        <f t="shared" si="58"/>
        <v>9539080.261644911</v>
      </c>
    </row>
    <row r="441" spans="1:92" x14ac:dyDescent="0.45">
      <c r="A441" s="2">
        <v>375</v>
      </c>
      <c r="B441" s="2" t="s">
        <v>153</v>
      </c>
      <c r="C441" s="2">
        <v>1</v>
      </c>
      <c r="D441" s="2">
        <v>2027</v>
      </c>
      <c r="E441" s="2">
        <v>2025</v>
      </c>
      <c r="F441" s="2">
        <v>0.181997254517269</v>
      </c>
      <c r="G441" s="20">
        <v>1.50565269503676E-3</v>
      </c>
      <c r="H441" s="2">
        <v>0.24224224184571599</v>
      </c>
      <c r="I441" s="2">
        <v>0.57425485094197604</v>
      </c>
      <c r="J441" s="2">
        <v>165.462514650884</v>
      </c>
      <c r="K441" s="2">
        <v>165.462514650884</v>
      </c>
      <c r="L441" s="2">
        <v>135.17511473332601</v>
      </c>
      <c r="M441" s="2">
        <v>109.027381938975</v>
      </c>
      <c r="N441" s="2">
        <v>1303188.21607748</v>
      </c>
      <c r="O441" s="2">
        <v>10781.200270749199</v>
      </c>
      <c r="P441" s="2">
        <v>2123220.3018647302</v>
      </c>
      <c r="Q441" s="2">
        <v>6240379.7225411804</v>
      </c>
      <c r="R441" s="2">
        <v>1769.11535345978</v>
      </c>
      <c r="S441" s="2">
        <v>1184791495.16576</v>
      </c>
      <c r="T441" s="2">
        <v>669708.44656834495</v>
      </c>
      <c r="U441" s="2">
        <v>26.366</v>
      </c>
      <c r="V441" s="2">
        <v>69672.780142969597</v>
      </c>
      <c r="W441" s="20">
        <v>3.9330108336099197E-5</v>
      </c>
      <c r="X441" s="2">
        <v>16.116760217342101</v>
      </c>
      <c r="Y441" s="2">
        <v>16.116760217342101</v>
      </c>
      <c r="Z441" s="2">
        <v>13.189229407365699</v>
      </c>
      <c r="AA441" s="2">
        <v>8.0151955563394903</v>
      </c>
      <c r="AB441" s="2">
        <v>19.197996896914901</v>
      </c>
      <c r="AC441" s="2">
        <v>19.197996896914901</v>
      </c>
      <c r="AD441" s="2">
        <v>19.197996896914901</v>
      </c>
      <c r="AE441" s="2">
        <v>19.197996896914901</v>
      </c>
      <c r="AF441" s="2">
        <v>24688066.944913201</v>
      </c>
      <c r="AG441" s="2">
        <v>204042.26758081399</v>
      </c>
      <c r="AH441" s="2">
        <v>40223056.815250002</v>
      </c>
      <c r="AI441" s="2">
        <v>118220109.50231799</v>
      </c>
      <c r="AJ441" s="2">
        <v>130.14775753662701</v>
      </c>
      <c r="AK441" s="2">
        <v>130.14775753662701</v>
      </c>
      <c r="AL441" s="2">
        <v>102.787888429045</v>
      </c>
      <c r="AM441" s="2">
        <v>81.814189485721201</v>
      </c>
      <c r="AN441" s="2">
        <v>146.26451775396899</v>
      </c>
      <c r="AO441" s="2">
        <v>146.26451775396899</v>
      </c>
      <c r="AP441" s="2">
        <v>115.977117836411</v>
      </c>
      <c r="AQ441" s="2">
        <v>89.829385042060693</v>
      </c>
      <c r="AR441" s="2">
        <v>215628799.29558</v>
      </c>
      <c r="AS441" s="2">
        <v>1783884.5077529601</v>
      </c>
      <c r="AT441" s="2">
        <v>287006547.908692</v>
      </c>
      <c r="AU441" s="2">
        <v>680372263.45373702</v>
      </c>
      <c r="AV441" s="2">
        <v>1.12579036938525</v>
      </c>
      <c r="AW441" s="2">
        <v>1.12579036938525</v>
      </c>
      <c r="AX441" s="2">
        <v>1.13027882905063</v>
      </c>
      <c r="AY441" s="2">
        <v>1.0998791694372401</v>
      </c>
      <c r="AZ441" s="2">
        <v>1.12579036938525</v>
      </c>
      <c r="BA441" s="2">
        <v>1.12579036938525</v>
      </c>
      <c r="BB441" s="2">
        <v>1.13027882905063</v>
      </c>
      <c r="BC441" s="2">
        <v>1.0998838974253899</v>
      </c>
      <c r="BD441" s="2">
        <v>1.08118914663534</v>
      </c>
      <c r="BE441" s="2">
        <v>1.08118914663534</v>
      </c>
      <c r="BF441" s="2">
        <v>1.0902461513997801</v>
      </c>
      <c r="BG441" s="2">
        <v>0.85345633383254704</v>
      </c>
      <c r="BH441" s="2">
        <v>0.16033476999999999</v>
      </c>
      <c r="BI441" s="2">
        <v>0.16033476999999999</v>
      </c>
      <c r="BJ441" s="2">
        <v>0.18832829600000001</v>
      </c>
      <c r="BK441" s="2">
        <v>0.21767109699999901</v>
      </c>
      <c r="BL441" s="2">
        <v>0.16033476999999999</v>
      </c>
      <c r="BM441" s="2">
        <v>0.16033476999999999</v>
      </c>
      <c r="BN441" s="2">
        <v>0.18832829600000001</v>
      </c>
      <c r="BO441" s="2">
        <v>0.21767057500000001</v>
      </c>
      <c r="BP441" s="2">
        <v>0.15867292099999999</v>
      </c>
      <c r="BQ441" s="2">
        <v>0.15867292099999999</v>
      </c>
      <c r="BR441" s="2">
        <v>0.18056576799999999</v>
      </c>
      <c r="BS441" s="2">
        <v>3.9175603999999899E-2</v>
      </c>
      <c r="BT441" s="2">
        <v>1</v>
      </c>
      <c r="BU441" s="2">
        <v>1</v>
      </c>
      <c r="BV441" s="2">
        <v>1</v>
      </c>
      <c r="BW441" s="2">
        <v>0.99996871200000004</v>
      </c>
      <c r="BX441" s="2">
        <v>19.197996896914901</v>
      </c>
      <c r="BY441" s="2">
        <v>19.197996896914901</v>
      </c>
      <c r="BZ441" s="2">
        <v>19.197996896914901</v>
      </c>
      <c r="CA441" s="2">
        <v>19.197996896914901</v>
      </c>
      <c r="CB441" s="2">
        <v>24688066.944913201</v>
      </c>
      <c r="CC441" s="2">
        <v>204042.26758081399</v>
      </c>
      <c r="CD441" s="2">
        <v>40223056.815250002</v>
      </c>
      <c r="CE441" s="2">
        <v>118220109.50231799</v>
      </c>
      <c r="CG441" s="2">
        <f t="shared" si="51"/>
        <v>50379551.698781207</v>
      </c>
      <c r="CH441" s="2">
        <f t="shared" si="52"/>
        <v>183335275.53006202</v>
      </c>
      <c r="CI441" s="2">
        <f t="shared" si="53"/>
        <v>9677569.4407541398</v>
      </c>
      <c r="CJ441" s="2">
        <f t="shared" si="54"/>
        <v>1628.9852700968499</v>
      </c>
      <c r="CK441" s="2">
        <f t="shared" si="55"/>
        <v>13.4765003384365</v>
      </c>
      <c r="CL441" s="2">
        <f t="shared" si="56"/>
        <v>1380.9562938957595</v>
      </c>
      <c r="CM441" s="2">
        <f t="shared" si="57"/>
        <v>971.64339782657544</v>
      </c>
      <c r="CN441" s="2">
        <f t="shared" si="58"/>
        <v>9666788.2404833902</v>
      </c>
    </row>
    <row r="442" spans="1:92" x14ac:dyDescent="0.45">
      <c r="A442" s="2">
        <v>397</v>
      </c>
      <c r="B442" s="2" t="s">
        <v>153</v>
      </c>
      <c r="C442" s="2">
        <v>1</v>
      </c>
      <c r="D442" s="2">
        <v>2028</v>
      </c>
      <c r="E442" s="2">
        <v>2026</v>
      </c>
      <c r="F442" s="2">
        <v>0.18192896499643399</v>
      </c>
      <c r="G442" s="20">
        <v>1.50771261866224E-3</v>
      </c>
      <c r="H442" s="2">
        <v>0.24221250164828101</v>
      </c>
      <c r="I442" s="2">
        <v>0.57435082073662103</v>
      </c>
      <c r="J442" s="2">
        <v>165.922446587199</v>
      </c>
      <c r="K442" s="2">
        <v>165.922446587199</v>
      </c>
      <c r="L442" s="2">
        <v>135.582328729545</v>
      </c>
      <c r="M442" s="2">
        <v>109.389077335113</v>
      </c>
      <c r="N442" s="2">
        <v>1320358.1214496901</v>
      </c>
      <c r="O442" s="2">
        <v>10942.296081890499</v>
      </c>
      <c r="P442" s="2">
        <v>2151238.2017009002</v>
      </c>
      <c r="Q442" s="2">
        <v>6322638.0707891705</v>
      </c>
      <c r="R442" s="2">
        <v>1775.8521139074301</v>
      </c>
      <c r="S442" s="2">
        <v>1204190052.3454599</v>
      </c>
      <c r="T442" s="2">
        <v>678091.40350986901</v>
      </c>
      <c r="U442" s="2">
        <v>26.366</v>
      </c>
      <c r="V442" s="2">
        <v>70310.552933599494</v>
      </c>
      <c r="W442" s="20">
        <v>3.8837800666431302E-5</v>
      </c>
      <c r="X442" s="2">
        <v>16.3713344951951</v>
      </c>
      <c r="Y442" s="2">
        <v>16.3713344951951</v>
      </c>
      <c r="Z442" s="2">
        <v>13.3910857451233</v>
      </c>
      <c r="AA442" s="2">
        <v>8.1715332940152408</v>
      </c>
      <c r="AB442" s="2">
        <v>19.403354555377</v>
      </c>
      <c r="AC442" s="2">
        <v>19.403354555377</v>
      </c>
      <c r="AD442" s="2">
        <v>19.403354555377</v>
      </c>
      <c r="AE442" s="2">
        <v>19.403354555377</v>
      </c>
      <c r="AF442" s="2">
        <v>25286223.0089406</v>
      </c>
      <c r="AG442" s="2">
        <v>209191.45138587401</v>
      </c>
      <c r="AH442" s="2">
        <v>41197596.316256002</v>
      </c>
      <c r="AI442" s="2">
        <v>121084300.316651</v>
      </c>
      <c r="AJ442" s="2">
        <v>130.14775753662701</v>
      </c>
      <c r="AK442" s="2">
        <v>130.14775753662701</v>
      </c>
      <c r="AL442" s="2">
        <v>102.787888429045</v>
      </c>
      <c r="AM442" s="2">
        <v>81.814189485721201</v>
      </c>
      <c r="AN442" s="2">
        <v>146.519092031822</v>
      </c>
      <c r="AO442" s="2">
        <v>146.519092031822</v>
      </c>
      <c r="AP442" s="2">
        <v>116.178974174168</v>
      </c>
      <c r="AQ442" s="2">
        <v>89.985722779736406</v>
      </c>
      <c r="AR442" s="2">
        <v>219077049.88221201</v>
      </c>
      <c r="AS442" s="2">
        <v>1815572.5371888001</v>
      </c>
      <c r="AT442" s="2">
        <v>291669885.03856897</v>
      </c>
      <c r="AU442" s="2">
        <v>691627544.88748896</v>
      </c>
      <c r="AV442" s="2">
        <v>1.1277186118321001</v>
      </c>
      <c r="AW442" s="2">
        <v>1.1277186118321001</v>
      </c>
      <c r="AX442" s="2">
        <v>1.1322177917992899</v>
      </c>
      <c r="AY442" s="2">
        <v>1.1017639348218</v>
      </c>
      <c r="AZ442" s="2">
        <v>1.1277186118321001</v>
      </c>
      <c r="BA442" s="2">
        <v>1.1277186118321001</v>
      </c>
      <c r="BB442" s="2">
        <v>1.1322177917992899</v>
      </c>
      <c r="BC442" s="2">
        <v>1.1017686709118799</v>
      </c>
      <c r="BD442" s="2">
        <v>1.0830409965554499</v>
      </c>
      <c r="BE442" s="2">
        <v>1.0830409965554499</v>
      </c>
      <c r="BF442" s="2">
        <v>1.09211643917311</v>
      </c>
      <c r="BG442" s="2">
        <v>0.85401883091961694</v>
      </c>
      <c r="BH442" s="2">
        <v>0.16033476999999999</v>
      </c>
      <c r="BI442" s="2">
        <v>0.16033476999999999</v>
      </c>
      <c r="BJ442" s="2">
        <v>0.18832829600000001</v>
      </c>
      <c r="BK442" s="2">
        <v>0.21767109699999901</v>
      </c>
      <c r="BL442" s="2">
        <v>0.16033476999999999</v>
      </c>
      <c r="BM442" s="2">
        <v>0.16033476999999999</v>
      </c>
      <c r="BN442" s="2">
        <v>0.18832829600000001</v>
      </c>
      <c r="BO442" s="2">
        <v>0.21767057500000001</v>
      </c>
      <c r="BP442" s="2">
        <v>0.15867292099999999</v>
      </c>
      <c r="BQ442" s="2">
        <v>0.15867292099999999</v>
      </c>
      <c r="BR442" s="2">
        <v>0.18056576799999999</v>
      </c>
      <c r="BS442" s="2">
        <v>3.9175603999999899E-2</v>
      </c>
      <c r="BT442" s="2">
        <v>1</v>
      </c>
      <c r="BU442" s="2">
        <v>1</v>
      </c>
      <c r="BV442" s="2">
        <v>1</v>
      </c>
      <c r="BW442" s="2">
        <v>0.99996871200000004</v>
      </c>
      <c r="BX442" s="2">
        <v>19.403354555377</v>
      </c>
      <c r="BY442" s="2">
        <v>19.403354555377</v>
      </c>
      <c r="BZ442" s="2">
        <v>19.403354555377</v>
      </c>
      <c r="CA442" s="2">
        <v>19.403354555377</v>
      </c>
      <c r="CB442" s="2">
        <v>25286223.0089406</v>
      </c>
      <c r="CC442" s="2">
        <v>209191.45138587401</v>
      </c>
      <c r="CD442" s="2">
        <v>41197596.316256002</v>
      </c>
      <c r="CE442" s="2">
        <v>121084300.316651</v>
      </c>
      <c r="CG442" s="2">
        <f t="shared" si="51"/>
        <v>51911289.894136481</v>
      </c>
      <c r="CH442" s="2">
        <f t="shared" si="52"/>
        <v>187777311.09323347</v>
      </c>
      <c r="CI442" s="2">
        <f t="shared" si="53"/>
        <v>9805176.6900216509</v>
      </c>
      <c r="CJ442" s="2">
        <f t="shared" si="54"/>
        <v>1650.4476518121126</v>
      </c>
      <c r="CK442" s="2">
        <f t="shared" si="55"/>
        <v>13.677870102363125</v>
      </c>
      <c r="CL442" s="2">
        <f t="shared" si="56"/>
        <v>1399.1793181794474</v>
      </c>
      <c r="CM442" s="2">
        <f t="shared" si="57"/>
        <v>984.45123718009665</v>
      </c>
      <c r="CN442" s="2">
        <f t="shared" si="58"/>
        <v>9794234.3939397596</v>
      </c>
    </row>
    <row r="443" spans="1:92" x14ac:dyDescent="0.45">
      <c r="A443" s="2">
        <v>419</v>
      </c>
      <c r="B443" s="2" t="s">
        <v>153</v>
      </c>
      <c r="C443" s="2">
        <v>1</v>
      </c>
      <c r="D443" s="2">
        <v>2029</v>
      </c>
      <c r="E443" s="2">
        <v>2027</v>
      </c>
      <c r="F443" s="2">
        <v>0.18194810151777999</v>
      </c>
      <c r="G443" s="20">
        <v>1.5093044423294801E-3</v>
      </c>
      <c r="H443" s="2">
        <v>0.24222200562862001</v>
      </c>
      <c r="I443" s="2">
        <v>0.57432058841126898</v>
      </c>
      <c r="J443" s="2">
        <v>166.15593158608999</v>
      </c>
      <c r="K443" s="2">
        <v>166.15593158608999</v>
      </c>
      <c r="L443" s="2">
        <v>135.76415918467001</v>
      </c>
      <c r="M443" s="2">
        <v>109.525806455869</v>
      </c>
      <c r="N443" s="2">
        <v>1338038.95535701</v>
      </c>
      <c r="O443" s="2">
        <v>11099.363623384001</v>
      </c>
      <c r="P443" s="2">
        <v>2180045.4121049498</v>
      </c>
      <c r="Q443" s="2">
        <v>6407299.1984700803</v>
      </c>
      <c r="R443" s="2">
        <v>1779.6982688210301</v>
      </c>
      <c r="S443" s="2">
        <v>1221903978.5039799</v>
      </c>
      <c r="T443" s="2">
        <v>686579.29263112496</v>
      </c>
      <c r="U443" s="2">
        <v>26.366</v>
      </c>
      <c r="V443" s="2">
        <v>70954.163787984493</v>
      </c>
      <c r="W443" s="20">
        <v>3.8351655370880001E-5</v>
      </c>
      <c r="X443" s="2">
        <v>16.6222909256389</v>
      </c>
      <c r="Y443" s="2">
        <v>16.6222909256389</v>
      </c>
      <c r="Z443" s="2">
        <v>13.590387631800301</v>
      </c>
      <c r="AA443" s="2">
        <v>8.3257338463235104</v>
      </c>
      <c r="AB443" s="2">
        <v>19.385883123824598</v>
      </c>
      <c r="AC443" s="2">
        <v>19.385883123824598</v>
      </c>
      <c r="AD443" s="2">
        <v>19.385883123824598</v>
      </c>
      <c r="AE443" s="2">
        <v>19.385883123824598</v>
      </c>
      <c r="AF443" s="2">
        <v>25596308.224016398</v>
      </c>
      <c r="AG443" s="2">
        <v>212126.07294981301</v>
      </c>
      <c r="AH443" s="2">
        <v>41703652.349680297</v>
      </c>
      <c r="AI443" s="2">
        <v>122569922.67456201</v>
      </c>
      <c r="AJ443" s="2">
        <v>130.14775753662701</v>
      </c>
      <c r="AK443" s="2">
        <v>130.14775753662701</v>
      </c>
      <c r="AL443" s="2">
        <v>102.787888429045</v>
      </c>
      <c r="AM443" s="2">
        <v>81.814189485721201</v>
      </c>
      <c r="AN443" s="2">
        <v>146.770048462266</v>
      </c>
      <c r="AO443" s="2">
        <v>146.770048462266</v>
      </c>
      <c r="AP443" s="2">
        <v>116.378276060845</v>
      </c>
      <c r="AQ443" s="2">
        <v>90.139923332044702</v>
      </c>
      <c r="AR443" s="2">
        <v>222323109.125824</v>
      </c>
      <c r="AS443" s="2">
        <v>1844225.1028561399</v>
      </c>
      <c r="AT443" s="2">
        <v>295972032.35882598</v>
      </c>
      <c r="AU443" s="2">
        <v>701764611.91648102</v>
      </c>
      <c r="AV443" s="2">
        <v>1.12968176915206</v>
      </c>
      <c r="AW443" s="2">
        <v>1.12968176915206</v>
      </c>
      <c r="AX443" s="2">
        <v>1.1341887891050899</v>
      </c>
      <c r="AY443" s="2">
        <v>1.1036817980452001</v>
      </c>
      <c r="AZ443" s="2">
        <v>1.12968176915206</v>
      </c>
      <c r="BA443" s="2">
        <v>1.12968176915206</v>
      </c>
      <c r="BB443" s="2">
        <v>1.1341887891050899</v>
      </c>
      <c r="BC443" s="2">
        <v>1.1036865423794899</v>
      </c>
      <c r="BD443" s="2">
        <v>1.0849263781017899</v>
      </c>
      <c r="BE443" s="2">
        <v>1.0849263781017899</v>
      </c>
      <c r="BF443" s="2">
        <v>1.0940176268905599</v>
      </c>
      <c r="BG443" s="2">
        <v>0.85459060330700398</v>
      </c>
      <c r="BH443" s="2">
        <v>0.16033476999999999</v>
      </c>
      <c r="BI443" s="2">
        <v>0.16033476999999999</v>
      </c>
      <c r="BJ443" s="2">
        <v>0.18832829600000001</v>
      </c>
      <c r="BK443" s="2">
        <v>0.21767109699999901</v>
      </c>
      <c r="BL443" s="2">
        <v>0.16033476999999999</v>
      </c>
      <c r="BM443" s="2">
        <v>0.16033476999999999</v>
      </c>
      <c r="BN443" s="2">
        <v>0.18832829600000001</v>
      </c>
      <c r="BO443" s="2">
        <v>0.21767057500000001</v>
      </c>
      <c r="BP443" s="2">
        <v>0.15867292099999999</v>
      </c>
      <c r="BQ443" s="2">
        <v>0.15867292099999999</v>
      </c>
      <c r="BR443" s="2">
        <v>0.18056576799999999</v>
      </c>
      <c r="BS443" s="2">
        <v>3.9175603999999899E-2</v>
      </c>
      <c r="BT443" s="2">
        <v>1</v>
      </c>
      <c r="BU443" s="2">
        <v>1</v>
      </c>
      <c r="BV443" s="2">
        <v>1</v>
      </c>
      <c r="BW443" s="2">
        <v>0.99996871200000004</v>
      </c>
      <c r="BX443" s="2">
        <v>19.385883123824598</v>
      </c>
      <c r="BY443" s="2">
        <v>19.385883123824598</v>
      </c>
      <c r="BZ443" s="2">
        <v>19.385883123824598</v>
      </c>
      <c r="CA443" s="2">
        <v>19.385883123824598</v>
      </c>
      <c r="CB443" s="2">
        <v>25596308.224016398</v>
      </c>
      <c r="CC443" s="2">
        <v>212126.07294981301</v>
      </c>
      <c r="CD443" s="2">
        <v>41703652.349680297</v>
      </c>
      <c r="CE443" s="2">
        <v>122569922.67456201</v>
      </c>
      <c r="CG443" s="2">
        <f t="shared" si="51"/>
        <v>53500849.350842819</v>
      </c>
      <c r="CH443" s="2">
        <f t="shared" si="52"/>
        <v>190082009.32120851</v>
      </c>
      <c r="CI443" s="2">
        <f t="shared" si="53"/>
        <v>9936482.9295554236</v>
      </c>
      <c r="CJ443" s="2">
        <f t="shared" si="54"/>
        <v>1672.5486941962624</v>
      </c>
      <c r="CK443" s="2">
        <f t="shared" si="55"/>
        <v>13.874204529230001</v>
      </c>
      <c r="CL443" s="2">
        <f t="shared" si="56"/>
        <v>1417.9157151902114</v>
      </c>
      <c r="CM443" s="2">
        <f t="shared" si="57"/>
        <v>997.63319555781709</v>
      </c>
      <c r="CN443" s="2">
        <f t="shared" si="58"/>
        <v>9925383.5659320392</v>
      </c>
    </row>
    <row r="444" spans="1:92" x14ac:dyDescent="0.45">
      <c r="A444" s="2">
        <v>441</v>
      </c>
      <c r="B444" s="2" t="s">
        <v>153</v>
      </c>
      <c r="C444" s="2">
        <v>1</v>
      </c>
      <c r="D444" s="2">
        <v>2030</v>
      </c>
      <c r="E444" s="2">
        <v>2028</v>
      </c>
      <c r="F444" s="2">
        <v>0.181969545631984</v>
      </c>
      <c r="G444" s="20">
        <v>1.5109187611423199E-3</v>
      </c>
      <c r="H444" s="2">
        <v>0.24223215407676199</v>
      </c>
      <c r="I444" s="2">
        <v>0.57428738153011005</v>
      </c>
      <c r="J444" s="2">
        <v>166.38898153706799</v>
      </c>
      <c r="K444" s="2">
        <v>166.38898153706799</v>
      </c>
      <c r="L444" s="2">
        <v>135.944303263926</v>
      </c>
      <c r="M444" s="2">
        <v>109.660264309129</v>
      </c>
      <c r="N444" s="2">
        <v>1355959.35953498</v>
      </c>
      <c r="O444" s="2">
        <v>11258.7214995377</v>
      </c>
      <c r="P444" s="2">
        <v>2209242.0655855401</v>
      </c>
      <c r="Q444" s="2">
        <v>6493106.2800340503</v>
      </c>
      <c r="R444" s="2">
        <v>1783.52566334274</v>
      </c>
      <c r="S444" s="2">
        <v>1239859648.24558</v>
      </c>
      <c r="T444" s="2">
        <v>695173.42740210099</v>
      </c>
      <c r="U444" s="2">
        <v>26.366</v>
      </c>
      <c r="V444" s="2">
        <v>71603.666146768199</v>
      </c>
      <c r="W444" s="20">
        <v>3.7871595313018001E-5</v>
      </c>
      <c r="X444" s="2">
        <v>16.877791448523901</v>
      </c>
      <c r="Y444" s="2">
        <v>16.877791448523901</v>
      </c>
      <c r="Z444" s="2">
        <v>13.7929822829636</v>
      </c>
      <c r="AA444" s="2">
        <v>8.4826422714902705</v>
      </c>
      <c r="AB444" s="2">
        <v>19.3634325519177</v>
      </c>
      <c r="AC444" s="2">
        <v>19.3634325519177</v>
      </c>
      <c r="AD444" s="2">
        <v>19.3634325519177</v>
      </c>
      <c r="AE444" s="2">
        <v>19.3634325519177</v>
      </c>
      <c r="AF444" s="2">
        <v>25909027.063893899</v>
      </c>
      <c r="AG444" s="2">
        <v>214921.778890605</v>
      </c>
      <c r="AH444" s="2">
        <v>42213162.297411799</v>
      </c>
      <c r="AI444" s="2">
        <v>124067305.86953101</v>
      </c>
      <c r="AJ444" s="2">
        <v>130.14775753662701</v>
      </c>
      <c r="AK444" s="2">
        <v>130.14775753662701</v>
      </c>
      <c r="AL444" s="2">
        <v>102.787888429045</v>
      </c>
      <c r="AM444" s="2">
        <v>81.814189485721201</v>
      </c>
      <c r="AN444" s="2">
        <v>147.025548985151</v>
      </c>
      <c r="AO444" s="2">
        <v>147.025548985151</v>
      </c>
      <c r="AP444" s="2">
        <v>116.580870712009</v>
      </c>
      <c r="AQ444" s="2">
        <v>90.296831757211393</v>
      </c>
      <c r="AR444" s="2">
        <v>225616696.83868101</v>
      </c>
      <c r="AS444" s="2">
        <v>1873327.2037175801</v>
      </c>
      <c r="AT444" s="2">
        <v>300333873.34738398</v>
      </c>
      <c r="AU444" s="2">
        <v>712035750.85580003</v>
      </c>
      <c r="AV444" s="2">
        <v>1.1316486521011</v>
      </c>
      <c r="AW444" s="2">
        <v>1.1316486521011</v>
      </c>
      <c r="AX444" s="2">
        <v>1.1361634668771801</v>
      </c>
      <c r="AY444" s="2">
        <v>1.10560327579224</v>
      </c>
      <c r="AZ444" s="2">
        <v>1.1316486521011</v>
      </c>
      <c r="BA444" s="2">
        <v>1.1316486521011</v>
      </c>
      <c r="BB444" s="2">
        <v>1.1361634668771801</v>
      </c>
      <c r="BC444" s="2">
        <v>1.1056080283862799</v>
      </c>
      <c r="BD444" s="2">
        <v>1.0868153376763501</v>
      </c>
      <c r="BE444" s="2">
        <v>1.0868153376763501</v>
      </c>
      <c r="BF444" s="2">
        <v>1.0959223647180201</v>
      </c>
      <c r="BG444" s="2">
        <v>0.85516284071414195</v>
      </c>
      <c r="BH444" s="2">
        <v>0.16033476999999999</v>
      </c>
      <c r="BI444" s="2">
        <v>0.16033476999999999</v>
      </c>
      <c r="BJ444" s="2">
        <v>0.18832829600000001</v>
      </c>
      <c r="BK444" s="2">
        <v>0.21767109699999901</v>
      </c>
      <c r="BL444" s="2">
        <v>0.16033476999999999</v>
      </c>
      <c r="BM444" s="2">
        <v>0.16033476999999999</v>
      </c>
      <c r="BN444" s="2">
        <v>0.18832829600000001</v>
      </c>
      <c r="BO444" s="2">
        <v>0.21767057500000001</v>
      </c>
      <c r="BP444" s="2">
        <v>0.15867292099999999</v>
      </c>
      <c r="BQ444" s="2">
        <v>0.15867292099999999</v>
      </c>
      <c r="BR444" s="2">
        <v>0.18056576799999999</v>
      </c>
      <c r="BS444" s="2">
        <v>3.9175603999999899E-2</v>
      </c>
      <c r="BT444" s="2">
        <v>1</v>
      </c>
      <c r="BU444" s="2">
        <v>1</v>
      </c>
      <c r="BV444" s="2">
        <v>1</v>
      </c>
      <c r="BW444" s="2">
        <v>0.99996871200000004</v>
      </c>
      <c r="BX444" s="2">
        <v>19.3634325519177</v>
      </c>
      <c r="BY444" s="2">
        <v>19.3634325519177</v>
      </c>
      <c r="BZ444" s="2">
        <v>19.3634325519177</v>
      </c>
      <c r="CA444" s="2">
        <v>19.3634325519177</v>
      </c>
      <c r="CB444" s="2">
        <v>25909027.063893899</v>
      </c>
      <c r="CC444" s="2">
        <v>214921.778890605</v>
      </c>
      <c r="CD444" s="2">
        <v>42213162.297411799</v>
      </c>
      <c r="CE444" s="2">
        <v>124067305.86953101</v>
      </c>
      <c r="CG444" s="2">
        <f t="shared" si="51"/>
        <v>55125480.612003714</v>
      </c>
      <c r="CH444" s="2">
        <f t="shared" si="52"/>
        <v>192404417.0097273</v>
      </c>
      <c r="CI444" s="2">
        <f t="shared" si="53"/>
        <v>10069566.426654108</v>
      </c>
      <c r="CJ444" s="2">
        <f t="shared" si="54"/>
        <v>1694.9491994187251</v>
      </c>
      <c r="CK444" s="2">
        <f t="shared" si="55"/>
        <v>14.073401874422125</v>
      </c>
      <c r="CL444" s="2">
        <f t="shared" si="56"/>
        <v>1436.9054085109203</v>
      </c>
      <c r="CM444" s="2">
        <f t="shared" si="57"/>
        <v>1010.9935819437992</v>
      </c>
      <c r="CN444" s="2">
        <f t="shared" si="58"/>
        <v>10058307.705154572</v>
      </c>
    </row>
    <row r="445" spans="1:92" x14ac:dyDescent="0.45">
      <c r="A445" s="2">
        <v>463</v>
      </c>
      <c r="B445" s="2" t="s">
        <v>153</v>
      </c>
      <c r="C445" s="2">
        <v>1</v>
      </c>
      <c r="D445" s="2">
        <v>2031</v>
      </c>
      <c r="E445" s="2">
        <v>2029</v>
      </c>
      <c r="F445" s="2">
        <v>0.18199135985120199</v>
      </c>
      <c r="G445" s="20">
        <v>1.5125319698177501E-3</v>
      </c>
      <c r="H445" s="2">
        <v>0.24224245993653801</v>
      </c>
      <c r="I445" s="2">
        <v>0.57425364824244096</v>
      </c>
      <c r="J445" s="2">
        <v>166.621501270366</v>
      </c>
      <c r="K445" s="2">
        <v>166.621501270366</v>
      </c>
      <c r="L445" s="2">
        <v>136.12381055059001</v>
      </c>
      <c r="M445" s="2">
        <v>109.79400278176099</v>
      </c>
      <c r="N445" s="2">
        <v>1374120.9047755001</v>
      </c>
      <c r="O445" s="2">
        <v>11420.3322650435</v>
      </c>
      <c r="P445" s="2">
        <v>2238831.40284034</v>
      </c>
      <c r="Q445" s="2">
        <v>6580067.7340478301</v>
      </c>
      <c r="R445" s="2">
        <v>1787.3499579331201</v>
      </c>
      <c r="S445" s="2">
        <v>1258071197.8188701</v>
      </c>
      <c r="T445" s="2">
        <v>703875.13773391</v>
      </c>
      <c r="U445" s="2">
        <v>26.366</v>
      </c>
      <c r="V445" s="2">
        <v>72259.1139397808</v>
      </c>
      <c r="W445" s="20">
        <v>3.7397544321959598E-5</v>
      </c>
      <c r="X445" s="2">
        <v>17.133776853678199</v>
      </c>
      <c r="Y445" s="2">
        <v>17.133776853678199</v>
      </c>
      <c r="Z445" s="2">
        <v>13.995955241483999</v>
      </c>
      <c r="AA445" s="2">
        <v>8.6398464159795996</v>
      </c>
      <c r="AB445" s="2">
        <v>19.339966880060601</v>
      </c>
      <c r="AC445" s="2">
        <v>19.339966880060601</v>
      </c>
      <c r="AD445" s="2">
        <v>19.339966880060601</v>
      </c>
      <c r="AE445" s="2">
        <v>19.339966880060601</v>
      </c>
      <c r="AF445" s="2">
        <v>26224209.104114801</v>
      </c>
      <c r="AG445" s="2">
        <v>217743.30091288601</v>
      </c>
      <c r="AH445" s="2">
        <v>42726668.3784611</v>
      </c>
      <c r="AI445" s="2">
        <v>125576460.404572</v>
      </c>
      <c r="AJ445" s="2">
        <v>130.14775753662701</v>
      </c>
      <c r="AK445" s="2">
        <v>130.14775753662701</v>
      </c>
      <c r="AL445" s="2">
        <v>102.787888429045</v>
      </c>
      <c r="AM445" s="2">
        <v>81.814189485721201</v>
      </c>
      <c r="AN445" s="2">
        <v>147.28153439030501</v>
      </c>
      <c r="AO445" s="2">
        <v>147.28153439030501</v>
      </c>
      <c r="AP445" s="2">
        <v>116.783843670529</v>
      </c>
      <c r="AQ445" s="2">
        <v>90.454035901700806</v>
      </c>
      <c r="AR445" s="2">
        <v>228958088.080688</v>
      </c>
      <c r="AS445" s="2">
        <v>1902872.9070079599</v>
      </c>
      <c r="AT445" s="2">
        <v>304758261.73495102</v>
      </c>
      <c r="AU445" s="2">
        <v>722451975.09622598</v>
      </c>
      <c r="AV445" s="2">
        <v>1.1336190824433601</v>
      </c>
      <c r="AW445" s="2">
        <v>1.1336190824433601</v>
      </c>
      <c r="AX445" s="2">
        <v>1.1381416937939199</v>
      </c>
      <c r="AY445" s="2">
        <v>1.10752821469763</v>
      </c>
      <c r="AZ445" s="2">
        <v>1.1336190824433601</v>
      </c>
      <c r="BA445" s="2">
        <v>1.1336190824433601</v>
      </c>
      <c r="BB445" s="2">
        <v>1.1381416937939199</v>
      </c>
      <c r="BC445" s="2">
        <v>1.1075329755662999</v>
      </c>
      <c r="BD445" s="2">
        <v>1.0887077041045801</v>
      </c>
      <c r="BE445" s="2">
        <v>1.0887077041045801</v>
      </c>
      <c r="BF445" s="2">
        <v>1.09783052598508</v>
      </c>
      <c r="BG445" s="2">
        <v>0.855735495779682</v>
      </c>
      <c r="BH445" s="2">
        <v>0.16033476999999999</v>
      </c>
      <c r="BI445" s="2">
        <v>0.16033476999999999</v>
      </c>
      <c r="BJ445" s="2">
        <v>0.18832829600000001</v>
      </c>
      <c r="BK445" s="2">
        <v>0.21767109699999901</v>
      </c>
      <c r="BL445" s="2">
        <v>0.16033476999999999</v>
      </c>
      <c r="BM445" s="2">
        <v>0.16033476999999999</v>
      </c>
      <c r="BN445" s="2">
        <v>0.18832829600000001</v>
      </c>
      <c r="BO445" s="2">
        <v>0.21767057500000001</v>
      </c>
      <c r="BP445" s="2">
        <v>0.15867292099999999</v>
      </c>
      <c r="BQ445" s="2">
        <v>0.15867292099999999</v>
      </c>
      <c r="BR445" s="2">
        <v>0.18056576799999999</v>
      </c>
      <c r="BS445" s="2">
        <v>3.9175603999999899E-2</v>
      </c>
      <c r="BT445" s="2">
        <v>1</v>
      </c>
      <c r="BU445" s="2">
        <v>1</v>
      </c>
      <c r="BV445" s="2">
        <v>1</v>
      </c>
      <c r="BW445" s="2">
        <v>0.99996871200000004</v>
      </c>
      <c r="BX445" s="2">
        <v>19.339966880060601</v>
      </c>
      <c r="BY445" s="2">
        <v>19.339966880060601</v>
      </c>
      <c r="BZ445" s="2">
        <v>19.339966880060601</v>
      </c>
      <c r="CA445" s="2">
        <v>19.339966880060601</v>
      </c>
      <c r="CB445" s="2">
        <v>26224209.104114801</v>
      </c>
      <c r="CC445" s="2">
        <v>217743.30091288601</v>
      </c>
      <c r="CD445" s="2">
        <v>42726668.3784611</v>
      </c>
      <c r="CE445" s="2">
        <v>125576460.404572</v>
      </c>
      <c r="CG445" s="2">
        <f t="shared" si="51"/>
        <v>56785733.485236354</v>
      </c>
      <c r="CH445" s="2">
        <f t="shared" si="52"/>
        <v>194745081.18806076</v>
      </c>
      <c r="CI445" s="2">
        <f t="shared" si="53"/>
        <v>10204440.373928715</v>
      </c>
      <c r="CJ445" s="2">
        <f t="shared" si="54"/>
        <v>1717.6511309693751</v>
      </c>
      <c r="CK445" s="2">
        <f t="shared" si="55"/>
        <v>14.275415331304375</v>
      </c>
      <c r="CL445" s="2">
        <f t="shared" si="56"/>
        <v>1456.1505059124163</v>
      </c>
      <c r="CM445" s="2">
        <f t="shared" si="57"/>
        <v>1024.5337071308415</v>
      </c>
      <c r="CN445" s="2">
        <f t="shared" si="58"/>
        <v>10193020.041663669</v>
      </c>
    </row>
    <row r="446" spans="1:92" x14ac:dyDescent="0.45">
      <c r="A446" s="2">
        <v>485</v>
      </c>
      <c r="B446" s="2" t="s">
        <v>153</v>
      </c>
      <c r="C446" s="2">
        <v>1</v>
      </c>
      <c r="D446" s="2">
        <v>2032</v>
      </c>
      <c r="E446" s="2">
        <v>2030</v>
      </c>
      <c r="F446" s="2">
        <v>0.18188450283487301</v>
      </c>
      <c r="G446" s="20">
        <v>1.5147820727841601E-3</v>
      </c>
      <c r="H446" s="2">
        <v>0.242195574684691</v>
      </c>
      <c r="I446" s="2">
        <v>0.57440514040765001</v>
      </c>
      <c r="J446" s="2">
        <v>167.183669600126</v>
      </c>
      <c r="K446" s="2">
        <v>167.183669600126</v>
      </c>
      <c r="L446" s="2">
        <v>136.63286955752901</v>
      </c>
      <c r="M446" s="2">
        <v>110.25721133744899</v>
      </c>
      <c r="N446" s="2">
        <v>1392096.3108989401</v>
      </c>
      <c r="O446" s="2">
        <v>11593.7449451266</v>
      </c>
      <c r="P446" s="2">
        <v>2268184.8899425701</v>
      </c>
      <c r="Q446" s="2">
        <v>6666206.3453899603</v>
      </c>
      <c r="R446" s="2">
        <v>1795.43361196671</v>
      </c>
      <c r="S446" s="2">
        <v>1279579986.5597999</v>
      </c>
      <c r="T446" s="2">
        <v>712685.77018459502</v>
      </c>
      <c r="U446" s="2">
        <v>26.366</v>
      </c>
      <c r="V446" s="2">
        <v>72920.561590516896</v>
      </c>
      <c r="W446" s="20">
        <v>3.6929427180274903E-5</v>
      </c>
      <c r="X446" s="2">
        <v>17.390223944105198</v>
      </c>
      <c r="Y446" s="2">
        <v>17.390223944105198</v>
      </c>
      <c r="Z446" s="2">
        <v>14.1992930090895</v>
      </c>
      <c r="AA446" s="2">
        <v>8.7973337323338399</v>
      </c>
      <c r="AB446" s="2">
        <v>19.645688119393999</v>
      </c>
      <c r="AC446" s="2">
        <v>19.645688119393999</v>
      </c>
      <c r="AD446" s="2">
        <v>19.645688119393999</v>
      </c>
      <c r="AE446" s="2">
        <v>19.645688119393999</v>
      </c>
      <c r="AF446" s="2">
        <v>26995550.733559102</v>
      </c>
      <c r="AG446" s="2">
        <v>224360.28589889899</v>
      </c>
      <c r="AH446" s="2">
        <v>43983383.4921069</v>
      </c>
      <c r="AI446" s="2">
        <v>129269958.50759099</v>
      </c>
      <c r="AJ446" s="2">
        <v>130.14775753662701</v>
      </c>
      <c r="AK446" s="2">
        <v>130.14775753662701</v>
      </c>
      <c r="AL446" s="2">
        <v>102.787888429045</v>
      </c>
      <c r="AM446" s="2">
        <v>81.814189485721201</v>
      </c>
      <c r="AN446" s="2">
        <v>147.53798148073199</v>
      </c>
      <c r="AO446" s="2">
        <v>147.53798148073199</v>
      </c>
      <c r="AP446" s="2">
        <v>116.987181438135</v>
      </c>
      <c r="AQ446" s="2">
        <v>90.611523218054998</v>
      </c>
      <c r="AR446" s="2">
        <v>232735769.692884</v>
      </c>
      <c r="AS446" s="2">
        <v>1938284.82433419</v>
      </c>
      <c r="AT446" s="2">
        <v>309908610.19988102</v>
      </c>
      <c r="AU446" s="2">
        <v>734997321.84270501</v>
      </c>
      <c r="AV446" s="2">
        <v>1.1355468926035099</v>
      </c>
      <c r="AW446" s="2">
        <v>1.1355468926035099</v>
      </c>
      <c r="AX446" s="2">
        <v>1.14008158778205</v>
      </c>
      <c r="AY446" s="2">
        <v>1.1094130163467899</v>
      </c>
      <c r="AZ446" s="2">
        <v>1.1355468926035099</v>
      </c>
      <c r="BA446" s="2">
        <v>1.1355468926035099</v>
      </c>
      <c r="BB446" s="2">
        <v>1.14008158778205</v>
      </c>
      <c r="BC446" s="2">
        <v>1.10941778531755</v>
      </c>
      <c r="BD446" s="2">
        <v>1.09055913886421</v>
      </c>
      <c r="BE446" s="2">
        <v>1.09055913886421</v>
      </c>
      <c r="BF446" s="2">
        <v>1.09970171201486</v>
      </c>
      <c r="BG446" s="2">
        <v>0.85629561058595705</v>
      </c>
      <c r="BH446" s="2">
        <v>0.16033476999999999</v>
      </c>
      <c r="BI446" s="2">
        <v>0.16033476999999999</v>
      </c>
      <c r="BJ446" s="2">
        <v>0.18832829600000001</v>
      </c>
      <c r="BK446" s="2">
        <v>0.21767109699999901</v>
      </c>
      <c r="BL446" s="2">
        <v>0.16033476999999999</v>
      </c>
      <c r="BM446" s="2">
        <v>0.16033476999999999</v>
      </c>
      <c r="BN446" s="2">
        <v>0.18832829600000001</v>
      </c>
      <c r="BO446" s="2">
        <v>0.21767057500000001</v>
      </c>
      <c r="BP446" s="2">
        <v>0.15867292099999999</v>
      </c>
      <c r="BQ446" s="2">
        <v>0.15867292099999999</v>
      </c>
      <c r="BR446" s="2">
        <v>0.18056576799999999</v>
      </c>
      <c r="BS446" s="2">
        <v>3.9175603999999899E-2</v>
      </c>
      <c r="BT446" s="2">
        <v>1</v>
      </c>
      <c r="BU446" s="2">
        <v>1</v>
      </c>
      <c r="BV446" s="2">
        <v>1</v>
      </c>
      <c r="BW446" s="2">
        <v>0.99996871200000004</v>
      </c>
      <c r="BX446" s="2">
        <v>19.645688119393999</v>
      </c>
      <c r="BY446" s="2">
        <v>19.645688119393999</v>
      </c>
      <c r="BZ446" s="2">
        <v>19.645688119393999</v>
      </c>
      <c r="CA446" s="2">
        <v>19.645688119393999</v>
      </c>
      <c r="CB446" s="2">
        <v>26995550.733559102</v>
      </c>
      <c r="CC446" s="2">
        <v>224360.28589889899</v>
      </c>
      <c r="CD446" s="2">
        <v>43983383.4921069</v>
      </c>
      <c r="CE446" s="2">
        <v>129269958.50759099</v>
      </c>
      <c r="CG446" s="2">
        <f t="shared" si="51"/>
        <v>58444056.173093699</v>
      </c>
      <c r="CH446" s="2">
        <f t="shared" si="52"/>
        <v>200473253.01915589</v>
      </c>
      <c r="CI446" s="2">
        <f t="shared" si="53"/>
        <v>10338081.291176597</v>
      </c>
      <c r="CJ446" s="2">
        <f t="shared" si="54"/>
        <v>1740.1203886236751</v>
      </c>
      <c r="CK446" s="2">
        <f t="shared" si="55"/>
        <v>14.492181181408251</v>
      </c>
      <c r="CL446" s="2">
        <f t="shared" si="56"/>
        <v>1475.2422048406961</v>
      </c>
      <c r="CM446" s="2">
        <f t="shared" si="57"/>
        <v>1037.945713567919</v>
      </c>
      <c r="CN446" s="2">
        <f t="shared" si="58"/>
        <v>10326487.546231471</v>
      </c>
    </row>
    <row r="447" spans="1:92" x14ac:dyDescent="0.45">
      <c r="A447" s="2">
        <v>507</v>
      </c>
      <c r="B447" s="2" t="s">
        <v>153</v>
      </c>
      <c r="C447" s="2">
        <v>1</v>
      </c>
      <c r="D447" s="2">
        <v>2033</v>
      </c>
      <c r="E447" s="2">
        <v>2031</v>
      </c>
      <c r="F447" s="2">
        <v>0.181714901129367</v>
      </c>
      <c r="G447" s="20">
        <v>1.5173003201988599E-3</v>
      </c>
      <c r="H447" s="2">
        <v>0.24212137371853801</v>
      </c>
      <c r="I447" s="2">
        <v>0.57464642483189499</v>
      </c>
      <c r="J447" s="2">
        <v>167.90320803675999</v>
      </c>
      <c r="K447" s="2">
        <v>167.90320803675999</v>
      </c>
      <c r="L447" s="2">
        <v>137.30090543167901</v>
      </c>
      <c r="M447" s="2">
        <v>110.88005312404999</v>
      </c>
      <c r="N447" s="2">
        <v>1410099.70355382</v>
      </c>
      <c r="O447" s="2">
        <v>11774.1842766727</v>
      </c>
      <c r="P447" s="2">
        <v>2297618.9331000699</v>
      </c>
      <c r="Q447" s="2">
        <v>6752514.9898226596</v>
      </c>
      <c r="R447" s="2">
        <v>1805.5841072416699</v>
      </c>
      <c r="S447" s="2">
        <v>1302921567.8345301</v>
      </c>
      <c r="T447" s="2">
        <v>721606.68816749903</v>
      </c>
      <c r="U447" s="2">
        <v>26.366</v>
      </c>
      <c r="V447" s="2">
        <v>73588.064020654696</v>
      </c>
      <c r="W447" s="20">
        <v>3.6467169612054397E-5</v>
      </c>
      <c r="X447" s="2">
        <v>17.6411241134055</v>
      </c>
      <c r="Y447" s="2">
        <v>17.6411241134055</v>
      </c>
      <c r="Z447" s="2">
        <v>14.398690615905601</v>
      </c>
      <c r="AA447" s="2">
        <v>8.9515372516012093</v>
      </c>
      <c r="AB447" s="2">
        <v>20.1143263867279</v>
      </c>
      <c r="AC447" s="2">
        <v>20.1143263867279</v>
      </c>
      <c r="AD447" s="2">
        <v>20.1143263867279</v>
      </c>
      <c r="AE447" s="2">
        <v>20.1143263867279</v>
      </c>
      <c r="AF447" s="2">
        <v>28001079.559181299</v>
      </c>
      <c r="AG447" s="2">
        <v>233200.36987075501</v>
      </c>
      <c r="AH447" s="2">
        <v>45623011.181749597</v>
      </c>
      <c r="AI447" s="2">
        <v>134086250.19245</v>
      </c>
      <c r="AJ447" s="2">
        <v>130.14775753662701</v>
      </c>
      <c r="AK447" s="2">
        <v>130.14775753662701</v>
      </c>
      <c r="AL447" s="2">
        <v>102.787888429045</v>
      </c>
      <c r="AM447" s="2">
        <v>81.814189485721201</v>
      </c>
      <c r="AN447" s="2">
        <v>147.78888165003201</v>
      </c>
      <c r="AO447" s="2">
        <v>147.78888165003201</v>
      </c>
      <c r="AP447" s="2">
        <v>117.186579044951</v>
      </c>
      <c r="AQ447" s="2">
        <v>90.765726737322396</v>
      </c>
      <c r="AR447" s="2">
        <v>236760263.87837201</v>
      </c>
      <c r="AS447" s="2">
        <v>1976923.3120693399</v>
      </c>
      <c r="AT447" s="2">
        <v>315465159.85160899</v>
      </c>
      <c r="AU447" s="2">
        <v>748719220.79248297</v>
      </c>
      <c r="AV447" s="2">
        <v>1.1374560137866601</v>
      </c>
      <c r="AW447" s="2">
        <v>1.1374560137866601</v>
      </c>
      <c r="AX447" s="2">
        <v>1.1420049042651399</v>
      </c>
      <c r="AY447" s="2">
        <v>1.1112803079842599</v>
      </c>
      <c r="AZ447" s="2">
        <v>1.1374560137866601</v>
      </c>
      <c r="BA447" s="2">
        <v>1.1374560137866601</v>
      </c>
      <c r="BB447" s="2">
        <v>1.1420049042651399</v>
      </c>
      <c r="BC447" s="2">
        <v>1.1112850849818401</v>
      </c>
      <c r="BD447" s="2">
        <v>1.09239262506108</v>
      </c>
      <c r="BE447" s="2">
        <v>1.09239262506108</v>
      </c>
      <c r="BF447" s="2">
        <v>1.1015569076884599</v>
      </c>
      <c r="BG447" s="2">
        <v>0.85684994171189399</v>
      </c>
      <c r="BH447" s="2">
        <v>0.16033476999999999</v>
      </c>
      <c r="BI447" s="2">
        <v>0.16033476999999999</v>
      </c>
      <c r="BJ447" s="2">
        <v>0.18832829600000001</v>
      </c>
      <c r="BK447" s="2">
        <v>0.21767109699999901</v>
      </c>
      <c r="BL447" s="2">
        <v>0.16033476999999999</v>
      </c>
      <c r="BM447" s="2">
        <v>0.16033476999999999</v>
      </c>
      <c r="BN447" s="2">
        <v>0.18832829600000001</v>
      </c>
      <c r="BO447" s="2">
        <v>0.21767057500000001</v>
      </c>
      <c r="BP447" s="2">
        <v>0.15867292099999999</v>
      </c>
      <c r="BQ447" s="2">
        <v>0.15867292099999999</v>
      </c>
      <c r="BR447" s="2">
        <v>0.18056576799999999</v>
      </c>
      <c r="BS447" s="2">
        <v>3.9175603999999899E-2</v>
      </c>
      <c r="BT447" s="2">
        <v>1</v>
      </c>
      <c r="BU447" s="2">
        <v>1</v>
      </c>
      <c r="BV447" s="2">
        <v>1</v>
      </c>
      <c r="BW447" s="2">
        <v>0.99996871200000004</v>
      </c>
      <c r="BX447" s="2">
        <v>20.1143263867279</v>
      </c>
      <c r="BY447" s="2">
        <v>20.1143263867279</v>
      </c>
      <c r="BZ447" s="2">
        <v>20.1143263867279</v>
      </c>
      <c r="CA447" s="2">
        <v>20.1143263867279</v>
      </c>
      <c r="CB447" s="2">
        <v>28001079.559181299</v>
      </c>
      <c r="CC447" s="2">
        <v>233200.36987075501</v>
      </c>
      <c r="CD447" s="2">
        <v>45623011.181749597</v>
      </c>
      <c r="CE447" s="2">
        <v>134086250.19245</v>
      </c>
      <c r="CG447" s="2">
        <f t="shared" si="51"/>
        <v>60119127.935170911</v>
      </c>
      <c r="CH447" s="2">
        <f t="shared" si="52"/>
        <v>207943541.30325165</v>
      </c>
      <c r="CI447" s="2">
        <f t="shared" si="53"/>
        <v>10472007.810753223</v>
      </c>
      <c r="CJ447" s="2">
        <f t="shared" si="54"/>
        <v>1762.6246294422751</v>
      </c>
      <c r="CK447" s="2">
        <f t="shared" si="55"/>
        <v>14.717730345840875</v>
      </c>
      <c r="CL447" s="2">
        <f t="shared" si="56"/>
        <v>1494.3862979512649</v>
      </c>
      <c r="CM447" s="2">
        <f t="shared" si="57"/>
        <v>1051.3841946006476</v>
      </c>
      <c r="CN447" s="2">
        <f t="shared" si="58"/>
        <v>10460233.626476549</v>
      </c>
    </row>
    <row r="448" spans="1:92" x14ac:dyDescent="0.45">
      <c r="A448" s="2">
        <v>529</v>
      </c>
      <c r="B448" s="2" t="s">
        <v>153</v>
      </c>
      <c r="C448" s="2">
        <v>1</v>
      </c>
      <c r="D448" s="2">
        <v>2034</v>
      </c>
      <c r="E448" s="2">
        <v>2032</v>
      </c>
      <c r="F448" s="2">
        <v>0.18170777641956401</v>
      </c>
      <c r="G448" s="20">
        <v>1.5189847178945001E-3</v>
      </c>
      <c r="H448" s="2">
        <v>0.24211963933195799</v>
      </c>
      <c r="I448" s="2">
        <v>0.57465359953058104</v>
      </c>
      <c r="J448" s="2">
        <v>168.201457554624</v>
      </c>
      <c r="K448" s="2">
        <v>168.201457554624</v>
      </c>
      <c r="L448" s="2">
        <v>137.54838074876699</v>
      </c>
      <c r="M448" s="2">
        <v>111.08260575291401</v>
      </c>
      <c r="N448" s="2">
        <v>1428897.83476838</v>
      </c>
      <c r="O448" s="2">
        <v>11944.8601331958</v>
      </c>
      <c r="P448" s="2">
        <v>2328262.56429291</v>
      </c>
      <c r="Q448" s="2">
        <v>6842542.3134065103</v>
      </c>
      <c r="R448" s="2">
        <v>1810.3160719779701</v>
      </c>
      <c r="S448" s="2">
        <v>1322688017.2136099</v>
      </c>
      <c r="T448" s="2">
        <v>730639.27216225199</v>
      </c>
      <c r="U448" s="2">
        <v>26.366</v>
      </c>
      <c r="V448" s="2">
        <v>74261.676654615905</v>
      </c>
      <c r="W448" s="20">
        <v>3.6010698271124498E-5</v>
      </c>
      <c r="X448" s="2">
        <v>17.8895919542584</v>
      </c>
      <c r="Y448" s="2">
        <v>17.8895919542584</v>
      </c>
      <c r="Z448" s="2">
        <v>14.5963842559831</v>
      </c>
      <c r="AA448" s="2">
        <v>9.1043082034542895</v>
      </c>
      <c r="AB448" s="2">
        <v>20.164108063739</v>
      </c>
      <c r="AC448" s="2">
        <v>20.164108063739</v>
      </c>
      <c r="AD448" s="2">
        <v>20.164108063739</v>
      </c>
      <c r="AE448" s="2">
        <v>20.164108063739</v>
      </c>
      <c r="AF448" s="2">
        <v>28433402.803105701</v>
      </c>
      <c r="AG448" s="2">
        <v>237415.92411720601</v>
      </c>
      <c r="AH448" s="2">
        <v>46329436.456322603</v>
      </c>
      <c r="AI448" s="2">
        <v>136158441.956801</v>
      </c>
      <c r="AJ448" s="2">
        <v>130.14775753662701</v>
      </c>
      <c r="AK448" s="2">
        <v>130.14775753662701</v>
      </c>
      <c r="AL448" s="2">
        <v>102.787888429045</v>
      </c>
      <c r="AM448" s="2">
        <v>81.814189485721201</v>
      </c>
      <c r="AN448" s="2">
        <v>148.03734949088499</v>
      </c>
      <c r="AO448" s="2">
        <v>148.03734949088499</v>
      </c>
      <c r="AP448" s="2">
        <v>117.38427268502799</v>
      </c>
      <c r="AQ448" s="2">
        <v>90.918497689175496</v>
      </c>
      <c r="AR448" s="2">
        <v>240342698.50468901</v>
      </c>
      <c r="AS448" s="2">
        <v>2009142.88468966</v>
      </c>
      <c r="AT448" s="2">
        <v>320248745.67646301</v>
      </c>
      <c r="AU448" s="2">
        <v>760087430.147771</v>
      </c>
      <c r="AV448" s="2">
        <v>1.13942726883673</v>
      </c>
      <c r="AW448" s="2">
        <v>1.13942726883673</v>
      </c>
      <c r="AX448" s="2">
        <v>1.1439849423638599</v>
      </c>
      <c r="AY448" s="2">
        <v>1.1132063943334101</v>
      </c>
      <c r="AZ448" s="2">
        <v>1.13942726883673</v>
      </c>
      <c r="BA448" s="2">
        <v>1.13942726883673</v>
      </c>
      <c r="BB448" s="2">
        <v>1.1439849423638599</v>
      </c>
      <c r="BC448" s="2">
        <v>1.1132111796105399</v>
      </c>
      <c r="BD448" s="2">
        <v>1.09428578352409</v>
      </c>
      <c r="BE448" s="2">
        <v>1.09428578352409</v>
      </c>
      <c r="BF448" s="2">
        <v>1.1034668159883101</v>
      </c>
      <c r="BG448" s="2">
        <v>0.85742113560840205</v>
      </c>
      <c r="BH448" s="2">
        <v>0.16033476999999999</v>
      </c>
      <c r="BI448" s="2">
        <v>0.16033476999999999</v>
      </c>
      <c r="BJ448" s="2">
        <v>0.18832829600000001</v>
      </c>
      <c r="BK448" s="2">
        <v>0.21767109699999901</v>
      </c>
      <c r="BL448" s="2">
        <v>0.16033476999999999</v>
      </c>
      <c r="BM448" s="2">
        <v>0.16033476999999999</v>
      </c>
      <c r="BN448" s="2">
        <v>0.18832829600000001</v>
      </c>
      <c r="BO448" s="2">
        <v>0.21767057500000001</v>
      </c>
      <c r="BP448" s="2">
        <v>0.15867292099999999</v>
      </c>
      <c r="BQ448" s="2">
        <v>0.15867292099999999</v>
      </c>
      <c r="BR448" s="2">
        <v>0.18056576799999999</v>
      </c>
      <c r="BS448" s="2">
        <v>3.9175603999999899E-2</v>
      </c>
      <c r="BT448" s="2">
        <v>1</v>
      </c>
      <c r="BU448" s="2">
        <v>1</v>
      </c>
      <c r="BV448" s="2">
        <v>1</v>
      </c>
      <c r="BW448" s="2">
        <v>0.99996871200000004</v>
      </c>
      <c r="BX448" s="2">
        <v>20.164108063739</v>
      </c>
      <c r="BY448" s="2">
        <v>20.164108063739</v>
      </c>
      <c r="BZ448" s="2">
        <v>20.164108063739</v>
      </c>
      <c r="CA448" s="2">
        <v>20.164108063739</v>
      </c>
      <c r="CB448" s="2">
        <v>28433402.803105701</v>
      </c>
      <c r="CC448" s="2">
        <v>237415.92411720601</v>
      </c>
      <c r="CD448" s="2">
        <v>46329436.456322603</v>
      </c>
      <c r="CE448" s="2">
        <v>136158441.956801</v>
      </c>
      <c r="CG448" s="2">
        <f t="shared" si="51"/>
        <v>61880065.071027964</v>
      </c>
      <c r="CH448" s="2">
        <f t="shared" si="52"/>
        <v>211158697.14034653</v>
      </c>
      <c r="CI448" s="2">
        <f t="shared" si="53"/>
        <v>10611647.572600996</v>
      </c>
      <c r="CJ448" s="2">
        <f t="shared" si="54"/>
        <v>1786.122293460475</v>
      </c>
      <c r="CK448" s="2">
        <f t="shared" si="55"/>
        <v>14.93107516649475</v>
      </c>
      <c r="CL448" s="2">
        <f t="shared" si="56"/>
        <v>1514.3171149872585</v>
      </c>
      <c r="CM448" s="2">
        <f t="shared" si="57"/>
        <v>1065.4016836755952</v>
      </c>
      <c r="CN448" s="2">
        <f t="shared" si="58"/>
        <v>10599702.712467801</v>
      </c>
    </row>
    <row r="449" spans="1:92" x14ac:dyDescent="0.45">
      <c r="A449" s="2">
        <v>551</v>
      </c>
      <c r="B449" s="2" t="s">
        <v>153</v>
      </c>
      <c r="C449" s="2">
        <v>1</v>
      </c>
      <c r="D449" s="2">
        <v>2035</v>
      </c>
      <c r="E449" s="2">
        <v>2033</v>
      </c>
      <c r="F449" s="2">
        <v>0.181705830282307</v>
      </c>
      <c r="G449" s="20">
        <v>1.52070547335628E-3</v>
      </c>
      <c r="H449" s="2">
        <v>0.24211950072348601</v>
      </c>
      <c r="I449" s="2">
        <v>0.57465396352084896</v>
      </c>
      <c r="J449" s="2">
        <v>168.49632133915301</v>
      </c>
      <c r="K449" s="2">
        <v>168.49632133915301</v>
      </c>
      <c r="L449" s="2">
        <v>137.79021404417199</v>
      </c>
      <c r="M449" s="2">
        <v>111.27849630667799</v>
      </c>
      <c r="N449" s="2">
        <v>1447955.4145690401</v>
      </c>
      <c r="O449" s="2">
        <v>12118.0136085341</v>
      </c>
      <c r="P449" s="2">
        <v>2359327.0413242602</v>
      </c>
      <c r="Q449" s="2">
        <v>6933809.5455435803</v>
      </c>
      <c r="R449" s="2">
        <v>1814.97762835202</v>
      </c>
      <c r="S449" s="2">
        <v>1342693079.46222</v>
      </c>
      <c r="T449" s="2">
        <v>739784.91992839205</v>
      </c>
      <c r="U449" s="2">
        <v>26.366</v>
      </c>
      <c r="V449" s="2">
        <v>74941.455424168205</v>
      </c>
      <c r="W449" s="20">
        <v>3.5559940729409298E-5</v>
      </c>
      <c r="X449" s="2">
        <v>18.146146378557798</v>
      </c>
      <c r="Y449" s="2">
        <v>18.146146378557798</v>
      </c>
      <c r="Z449" s="2">
        <v>14.7999081911594</v>
      </c>
      <c r="AA449" s="2">
        <v>9.2618893969892095</v>
      </c>
      <c r="AB449" s="2">
        <v>20.202417423968001</v>
      </c>
      <c r="AC449" s="2">
        <v>20.202417423968001</v>
      </c>
      <c r="AD449" s="2">
        <v>20.202417423968001</v>
      </c>
      <c r="AE449" s="2">
        <v>20.202417423968001</v>
      </c>
      <c r="AF449" s="2">
        <v>28867190.514194898</v>
      </c>
      <c r="AG449" s="2">
        <v>241315.05048173599</v>
      </c>
      <c r="AH449" s="2">
        <v>47036532.196443699</v>
      </c>
      <c r="AI449" s="2">
        <v>138235896.056602</v>
      </c>
      <c r="AJ449" s="2">
        <v>130.14775753662701</v>
      </c>
      <c r="AK449" s="2">
        <v>130.14775753662701</v>
      </c>
      <c r="AL449" s="2">
        <v>102.787888429045</v>
      </c>
      <c r="AM449" s="2">
        <v>81.814189485721201</v>
      </c>
      <c r="AN449" s="2">
        <v>148.29390391518501</v>
      </c>
      <c r="AO449" s="2">
        <v>148.29390391518501</v>
      </c>
      <c r="AP449" s="2">
        <v>117.587796620204</v>
      </c>
      <c r="AQ449" s="2">
        <v>91.076078882710405</v>
      </c>
      <c r="AR449" s="2">
        <v>243975160.81799099</v>
      </c>
      <c r="AS449" s="2">
        <v>2041840.7149757999</v>
      </c>
      <c r="AT449" s="2">
        <v>325092178.02427399</v>
      </c>
      <c r="AU449" s="2">
        <v>771583899.90498304</v>
      </c>
      <c r="AV449" s="2">
        <v>1.14140285752102</v>
      </c>
      <c r="AW449" s="2">
        <v>1.14140285752102</v>
      </c>
      <c r="AX449" s="2">
        <v>1.1459691894528501</v>
      </c>
      <c r="AY449" s="2">
        <v>1.1151366570965899</v>
      </c>
      <c r="AZ449" s="2">
        <v>1.14140285752102</v>
      </c>
      <c r="BA449" s="2">
        <v>1.14140285752102</v>
      </c>
      <c r="BB449" s="2">
        <v>1.1459691894528501</v>
      </c>
      <c r="BC449" s="2">
        <v>1.1151414506712301</v>
      </c>
      <c r="BD449" s="2">
        <v>1.0961831039327199</v>
      </c>
      <c r="BE449" s="2">
        <v>1.0961831039327199</v>
      </c>
      <c r="BF449" s="2">
        <v>1.1053807842027099</v>
      </c>
      <c r="BG449" s="2">
        <v>0.85799295855255397</v>
      </c>
      <c r="BH449" s="2">
        <v>0.16033476999999999</v>
      </c>
      <c r="BI449" s="2">
        <v>0.16033476999999999</v>
      </c>
      <c r="BJ449" s="2">
        <v>0.18832829600000001</v>
      </c>
      <c r="BK449" s="2">
        <v>0.21767109699999901</v>
      </c>
      <c r="BL449" s="2">
        <v>0.16033476999999999</v>
      </c>
      <c r="BM449" s="2">
        <v>0.16033476999999999</v>
      </c>
      <c r="BN449" s="2">
        <v>0.18832829600000001</v>
      </c>
      <c r="BO449" s="2">
        <v>0.21767057500000001</v>
      </c>
      <c r="BP449" s="2">
        <v>0.15867292099999999</v>
      </c>
      <c r="BQ449" s="2">
        <v>0.15867292099999999</v>
      </c>
      <c r="BR449" s="2">
        <v>0.18056576799999999</v>
      </c>
      <c r="BS449" s="2">
        <v>3.9175603999999899E-2</v>
      </c>
      <c r="BT449" s="2">
        <v>1</v>
      </c>
      <c r="BU449" s="2">
        <v>1</v>
      </c>
      <c r="BV449" s="2">
        <v>1</v>
      </c>
      <c r="BW449" s="2">
        <v>0.99996871200000004</v>
      </c>
      <c r="BX449" s="2">
        <v>20.202417423968001</v>
      </c>
      <c r="BY449" s="2">
        <v>20.202417423968001</v>
      </c>
      <c r="BZ449" s="2">
        <v>20.202417423968001</v>
      </c>
      <c r="CA449" s="2">
        <v>20.202417423968001</v>
      </c>
      <c r="CB449" s="2">
        <v>28867190.514194898</v>
      </c>
      <c r="CC449" s="2">
        <v>241315.05048173599</v>
      </c>
      <c r="CD449" s="2">
        <v>47036532.196443699</v>
      </c>
      <c r="CE449" s="2">
        <v>138235896.056602</v>
      </c>
      <c r="CG449" s="2">
        <f t="shared" si="51"/>
        <v>63679735.118703872</v>
      </c>
      <c r="CH449" s="2">
        <f t="shared" si="52"/>
        <v>214380933.81772232</v>
      </c>
      <c r="CI449" s="2">
        <f t="shared" si="53"/>
        <v>10753210.015045416</v>
      </c>
      <c r="CJ449" s="2">
        <f t="shared" si="54"/>
        <v>1809.9442682113001</v>
      </c>
      <c r="CK449" s="2">
        <f t="shared" si="55"/>
        <v>15.147517010667626</v>
      </c>
      <c r="CL449" s="2">
        <f t="shared" si="56"/>
        <v>1534.5216528938276</v>
      </c>
      <c r="CM449" s="2">
        <f t="shared" si="57"/>
        <v>1079.6122297459838</v>
      </c>
      <c r="CN449" s="2">
        <f t="shared" si="58"/>
        <v>10741092.001436882</v>
      </c>
    </row>
    <row r="450" spans="1:92" x14ac:dyDescent="0.45">
      <c r="A450" s="2">
        <v>573</v>
      </c>
      <c r="B450" s="2" t="s">
        <v>153</v>
      </c>
      <c r="C450" s="2">
        <v>1</v>
      </c>
      <c r="D450" s="2">
        <v>2036</v>
      </c>
      <c r="E450" s="2">
        <v>2034</v>
      </c>
      <c r="F450" s="2">
        <v>0.181705409313734</v>
      </c>
      <c r="G450" s="20">
        <v>1.52241970676123E-3</v>
      </c>
      <c r="H450" s="2">
        <v>0.24212002238567401</v>
      </c>
      <c r="I450" s="2">
        <v>0.57465214859382996</v>
      </c>
      <c r="J450" s="2">
        <v>168.78789215153401</v>
      </c>
      <c r="K450" s="2">
        <v>168.78789215153401</v>
      </c>
      <c r="L450" s="2">
        <v>138.02862298787801</v>
      </c>
      <c r="M450" s="2">
        <v>111.47087156544799</v>
      </c>
      <c r="N450" s="2">
        <v>1467272.4000149299</v>
      </c>
      <c r="O450" s="2">
        <v>12293.549352252199</v>
      </c>
      <c r="P450" s="2">
        <v>2390813.6778194802</v>
      </c>
      <c r="Q450" s="2">
        <v>7026318.2977881897</v>
      </c>
      <c r="R450" s="2">
        <v>1819.60132862349</v>
      </c>
      <c r="S450" s="2">
        <v>1362963362.2135899</v>
      </c>
      <c r="T450" s="2">
        <v>749045.04672166496</v>
      </c>
      <c r="U450" s="2">
        <v>26.366</v>
      </c>
      <c r="V450" s="2">
        <v>75627.456773068901</v>
      </c>
      <c r="W450" s="20">
        <v>3.5114825465438397E-5</v>
      </c>
      <c r="X450" s="2">
        <v>18.403264815633101</v>
      </c>
      <c r="Y450" s="2">
        <v>18.403264815633101</v>
      </c>
      <c r="Z450" s="2">
        <v>15.003864759558599</v>
      </c>
      <c r="AA450" s="2">
        <v>9.4198122804532591</v>
      </c>
      <c r="AB450" s="2">
        <v>20.236869799274199</v>
      </c>
      <c r="AC450" s="2">
        <v>20.236869799274199</v>
      </c>
      <c r="AD450" s="2">
        <v>20.236869799274199</v>
      </c>
      <c r="AE450" s="2">
        <v>20.236869799274199</v>
      </c>
      <c r="AF450" s="2">
        <v>29302085.199787799</v>
      </c>
      <c r="AG450" s="2">
        <v>245230.66362173899</v>
      </c>
      <c r="AH450" s="2">
        <v>47745394.149185903</v>
      </c>
      <c r="AI450" s="2">
        <v>140318600.98613</v>
      </c>
      <c r="AJ450" s="2">
        <v>130.14775753662701</v>
      </c>
      <c r="AK450" s="2">
        <v>130.14775753662701</v>
      </c>
      <c r="AL450" s="2">
        <v>102.787888429045</v>
      </c>
      <c r="AM450" s="2">
        <v>81.814189485721201</v>
      </c>
      <c r="AN450" s="2">
        <v>148.55102235225999</v>
      </c>
      <c r="AO450" s="2">
        <v>148.55102235225999</v>
      </c>
      <c r="AP450" s="2">
        <v>117.79175318860401</v>
      </c>
      <c r="AQ450" s="2">
        <v>91.234001766174401</v>
      </c>
      <c r="AR450" s="2">
        <v>247657815.61064401</v>
      </c>
      <c r="AS450" s="2">
        <v>2075002.2822275199</v>
      </c>
      <c r="AT450" s="2">
        <v>330000719.77000803</v>
      </c>
      <c r="AU450" s="2">
        <v>783229824.55070996</v>
      </c>
      <c r="AV450" s="2">
        <v>1.14338240749986</v>
      </c>
      <c r="AW450" s="2">
        <v>1.14338240749986</v>
      </c>
      <c r="AX450" s="2">
        <v>1.1479573635835401</v>
      </c>
      <c r="AY450" s="2">
        <v>1.11707077239163</v>
      </c>
      <c r="AZ450" s="2">
        <v>1.14338240749986</v>
      </c>
      <c r="BA450" s="2">
        <v>1.14338240749986</v>
      </c>
      <c r="BB450" s="2">
        <v>1.1479573635835401</v>
      </c>
      <c r="BC450" s="2">
        <v>1.11707557428035</v>
      </c>
      <c r="BD450" s="2">
        <v>1.09808422869852</v>
      </c>
      <c r="BE450" s="2">
        <v>1.09808422869852</v>
      </c>
      <c r="BF450" s="2">
        <v>1.1072985403692199</v>
      </c>
      <c r="BG450" s="2">
        <v>0.85856531244768997</v>
      </c>
      <c r="BH450" s="2">
        <v>0.16033476999999999</v>
      </c>
      <c r="BI450" s="2">
        <v>0.16033476999999999</v>
      </c>
      <c r="BJ450" s="2">
        <v>0.18832829600000001</v>
      </c>
      <c r="BK450" s="2">
        <v>0.21767109699999901</v>
      </c>
      <c r="BL450" s="2">
        <v>0.16033476999999999</v>
      </c>
      <c r="BM450" s="2">
        <v>0.16033476999999999</v>
      </c>
      <c r="BN450" s="2">
        <v>0.18832829600000001</v>
      </c>
      <c r="BO450" s="2">
        <v>0.21767057500000001</v>
      </c>
      <c r="BP450" s="2">
        <v>0.15867292099999999</v>
      </c>
      <c r="BQ450" s="2">
        <v>0.15867292099999999</v>
      </c>
      <c r="BR450" s="2">
        <v>0.18056576799999999</v>
      </c>
      <c r="BS450" s="2">
        <v>3.9175603999999899E-2</v>
      </c>
      <c r="BT450" s="2">
        <v>1</v>
      </c>
      <c r="BU450" s="2">
        <v>1</v>
      </c>
      <c r="BV450" s="2">
        <v>1</v>
      </c>
      <c r="BW450" s="2">
        <v>0.99996871200000004</v>
      </c>
      <c r="BX450" s="2">
        <v>20.236869799274199</v>
      </c>
      <c r="BY450" s="2">
        <v>20.236869799274199</v>
      </c>
      <c r="BZ450" s="2">
        <v>20.236869799274199</v>
      </c>
      <c r="CA450" s="2">
        <v>20.236869799274199</v>
      </c>
      <c r="CB450" s="2">
        <v>29302085.199787799</v>
      </c>
      <c r="CC450" s="2">
        <v>245230.66362173899</v>
      </c>
      <c r="CD450" s="2">
        <v>47745394.149185903</v>
      </c>
      <c r="CE450" s="2">
        <v>140318600.98613</v>
      </c>
      <c r="CG450" s="2">
        <f t="shared" si="51"/>
        <v>65518597.681704886</v>
      </c>
      <c r="CH450" s="2">
        <f t="shared" si="52"/>
        <v>217611310.99872544</v>
      </c>
      <c r="CI450" s="2">
        <f t="shared" si="53"/>
        <v>10896697.924974851</v>
      </c>
      <c r="CJ450" s="2">
        <f t="shared" si="54"/>
        <v>1834.0905000186624</v>
      </c>
      <c r="CK450" s="2">
        <f t="shared" si="55"/>
        <v>15.366936690315249</v>
      </c>
      <c r="CL450" s="2">
        <f t="shared" si="56"/>
        <v>1555.0007660614506</v>
      </c>
      <c r="CM450" s="2">
        <f t="shared" si="57"/>
        <v>1094.0160837350238</v>
      </c>
      <c r="CN450" s="2">
        <f t="shared" si="58"/>
        <v>10884404.3756226</v>
      </c>
    </row>
    <row r="451" spans="1:92" x14ac:dyDescent="0.45">
      <c r="A451" s="2">
        <v>595</v>
      </c>
      <c r="B451" s="2" t="s">
        <v>153</v>
      </c>
      <c r="C451" s="2">
        <v>1</v>
      </c>
      <c r="D451" s="2">
        <v>2037</v>
      </c>
      <c r="E451" s="2">
        <v>2035</v>
      </c>
      <c r="F451" s="2">
        <v>0.18170641023697401</v>
      </c>
      <c r="G451" s="20">
        <v>1.52412744009066E-3</v>
      </c>
      <c r="H451" s="2">
        <v>0.242121169496716</v>
      </c>
      <c r="I451" s="2">
        <v>0.57464829282621799</v>
      </c>
      <c r="J451" s="2">
        <v>169.07634802759</v>
      </c>
      <c r="K451" s="2">
        <v>169.07634802759</v>
      </c>
      <c r="L451" s="2">
        <v>138.26380509397899</v>
      </c>
      <c r="M451" s="2">
        <v>111.659931526063</v>
      </c>
      <c r="N451" s="2">
        <v>1486852.09239072</v>
      </c>
      <c r="O451" s="2">
        <v>12471.503181497499</v>
      </c>
      <c r="P451" s="2">
        <v>2422727.87788394</v>
      </c>
      <c r="Q451" s="2">
        <v>7120084.4060693299</v>
      </c>
      <c r="R451" s="2">
        <v>1824.1896181724301</v>
      </c>
      <c r="S451" s="2">
        <v>1383503870.3959301</v>
      </c>
      <c r="T451" s="2">
        <v>758421.08551302995</v>
      </c>
      <c r="U451" s="2">
        <v>26.366</v>
      </c>
      <c r="V451" s="2">
        <v>76319.737661752093</v>
      </c>
      <c r="W451" s="20">
        <v>3.4675281852998903E-5</v>
      </c>
      <c r="X451" s="2">
        <v>18.660898806310001</v>
      </c>
      <c r="Y451" s="2">
        <v>18.660898806310001</v>
      </c>
      <c r="Z451" s="2">
        <v>15.208224980281299</v>
      </c>
      <c r="AA451" s="2">
        <v>9.5780503556888998</v>
      </c>
      <c r="AB451" s="2">
        <v>20.267691684652899</v>
      </c>
      <c r="AC451" s="2">
        <v>20.267691684652899</v>
      </c>
      <c r="AD451" s="2">
        <v>20.267691684652899</v>
      </c>
      <c r="AE451" s="2">
        <v>20.267691684652899</v>
      </c>
      <c r="AF451" s="2">
        <v>29738224.620903399</v>
      </c>
      <c r="AG451" s="2">
        <v>249161.867981513</v>
      </c>
      <c r="AH451" s="2">
        <v>48456274.497496299</v>
      </c>
      <c r="AI451" s="2">
        <v>142407252.93780601</v>
      </c>
      <c r="AJ451" s="2">
        <v>130.14775753662701</v>
      </c>
      <c r="AK451" s="2">
        <v>130.14775753662701</v>
      </c>
      <c r="AL451" s="2">
        <v>102.787888429045</v>
      </c>
      <c r="AM451" s="2">
        <v>81.814189485721201</v>
      </c>
      <c r="AN451" s="2">
        <v>148.80865634293701</v>
      </c>
      <c r="AO451" s="2">
        <v>148.80865634293701</v>
      </c>
      <c r="AP451" s="2">
        <v>117.996113409326</v>
      </c>
      <c r="AQ451" s="2">
        <v>91.392239841410102</v>
      </c>
      <c r="AR451" s="2">
        <v>251391521.83860499</v>
      </c>
      <c r="AS451" s="2">
        <v>2108636.2123420802</v>
      </c>
      <c r="AT451" s="2">
        <v>334975575.10349703</v>
      </c>
      <c r="AU451" s="2">
        <v>795028137.24149001</v>
      </c>
      <c r="AV451" s="2">
        <v>1.1453658973105101</v>
      </c>
      <c r="AW451" s="2">
        <v>1.1453658973105101</v>
      </c>
      <c r="AX451" s="2">
        <v>1.1499494461828199</v>
      </c>
      <c r="AY451" s="2">
        <v>1.1190087203599901</v>
      </c>
      <c r="AZ451" s="2">
        <v>1.1453658973105101</v>
      </c>
      <c r="BA451" s="2">
        <v>1.1453658973105101</v>
      </c>
      <c r="BB451" s="2">
        <v>1.1499494461828199</v>
      </c>
      <c r="BC451" s="2">
        <v>1.1190135305792499</v>
      </c>
      <c r="BD451" s="2">
        <v>1.09998913720907</v>
      </c>
      <c r="BE451" s="2">
        <v>1.09998913720907</v>
      </c>
      <c r="BF451" s="2">
        <v>1.10922006657259</v>
      </c>
      <c r="BG451" s="2">
        <v>0.859138189484008</v>
      </c>
      <c r="BH451" s="2">
        <v>0.16033476999999999</v>
      </c>
      <c r="BI451" s="2">
        <v>0.16033476999999999</v>
      </c>
      <c r="BJ451" s="2">
        <v>0.18832829600000001</v>
      </c>
      <c r="BK451" s="2">
        <v>0.21767109699999901</v>
      </c>
      <c r="BL451" s="2">
        <v>0.16033476999999999</v>
      </c>
      <c r="BM451" s="2">
        <v>0.16033476999999999</v>
      </c>
      <c r="BN451" s="2">
        <v>0.18832829600000001</v>
      </c>
      <c r="BO451" s="2">
        <v>0.21767057500000001</v>
      </c>
      <c r="BP451" s="2">
        <v>0.15867292099999999</v>
      </c>
      <c r="BQ451" s="2">
        <v>0.15867292099999999</v>
      </c>
      <c r="BR451" s="2">
        <v>0.18056576799999999</v>
      </c>
      <c r="BS451" s="2">
        <v>3.9175603999999899E-2</v>
      </c>
      <c r="BT451" s="2">
        <v>1</v>
      </c>
      <c r="BU451" s="2">
        <v>1</v>
      </c>
      <c r="BV451" s="2">
        <v>1</v>
      </c>
      <c r="BW451" s="2">
        <v>0.99996871200000004</v>
      </c>
      <c r="BX451" s="2">
        <v>20.267691684652899</v>
      </c>
      <c r="BY451" s="2">
        <v>20.267691684652899</v>
      </c>
      <c r="BZ451" s="2">
        <v>20.267691684652899</v>
      </c>
      <c r="CA451" s="2">
        <v>20.267691684652899</v>
      </c>
      <c r="CB451" s="2">
        <v>29738224.620903399</v>
      </c>
      <c r="CC451" s="2">
        <v>249161.867981513</v>
      </c>
      <c r="CD451" s="2">
        <v>48456274.497496299</v>
      </c>
      <c r="CE451" s="2">
        <v>142407252.93780601</v>
      </c>
      <c r="CG451" s="2">
        <f t="shared" si="51"/>
        <v>67397394.627826229</v>
      </c>
      <c r="CH451" s="2">
        <f t="shared" si="52"/>
        <v>220850913.92418721</v>
      </c>
      <c r="CI451" s="2">
        <f t="shared" si="53"/>
        <v>11042135.879525486</v>
      </c>
      <c r="CJ451" s="2">
        <f t="shared" si="54"/>
        <v>1858.5651154884001</v>
      </c>
      <c r="CK451" s="2">
        <f t="shared" si="55"/>
        <v>15.589378976871874</v>
      </c>
      <c r="CL451" s="2">
        <f t="shared" si="56"/>
        <v>1575.757969355408</v>
      </c>
      <c r="CM451" s="2">
        <f t="shared" si="57"/>
        <v>1108.6157113381596</v>
      </c>
      <c r="CN451" s="2">
        <f t="shared" si="58"/>
        <v>11029664.37634399</v>
      </c>
    </row>
    <row r="452" spans="1:92" x14ac:dyDescent="0.45">
      <c r="A452" s="2">
        <v>617</v>
      </c>
      <c r="B452" s="2" t="s">
        <v>153</v>
      </c>
      <c r="C452" s="2">
        <v>1</v>
      </c>
      <c r="D452" s="2">
        <v>2038</v>
      </c>
      <c r="E452" s="2">
        <v>2036</v>
      </c>
      <c r="F452" s="2">
        <v>0.18170876522936499</v>
      </c>
      <c r="G452" s="20">
        <v>1.52582900298375E-3</v>
      </c>
      <c r="H452" s="2">
        <v>0.242122912321277</v>
      </c>
      <c r="I452" s="2">
        <v>0.57464249344637197</v>
      </c>
      <c r="J452" s="2">
        <v>169.36184382355799</v>
      </c>
      <c r="K452" s="2">
        <v>169.36184382355799</v>
      </c>
      <c r="L452" s="2">
        <v>138.49591610295101</v>
      </c>
      <c r="M452" s="2">
        <v>111.845832213375</v>
      </c>
      <c r="N452" s="2">
        <v>1506697.8884330399</v>
      </c>
      <c r="O452" s="2">
        <v>12651.9121628701</v>
      </c>
      <c r="P452" s="2">
        <v>2455075.1888291701</v>
      </c>
      <c r="Q452" s="2">
        <v>7215124.1460456001</v>
      </c>
      <c r="R452" s="2">
        <v>1828.74442277961</v>
      </c>
      <c r="S452" s="2">
        <v>1404319335.65769</v>
      </c>
      <c r="T452" s="2">
        <v>767914.48721040704</v>
      </c>
      <c r="U452" s="2">
        <v>26.366</v>
      </c>
      <c r="V452" s="2">
        <v>77018.355572058004</v>
      </c>
      <c r="W452" s="20">
        <v>3.42412401499289E-5</v>
      </c>
      <c r="X452" s="2">
        <v>18.919045557262699</v>
      </c>
      <c r="Y452" s="2">
        <v>18.919045557262699</v>
      </c>
      <c r="Z452" s="2">
        <v>15.412986944237099</v>
      </c>
      <c r="AA452" s="2">
        <v>9.7366019979855398</v>
      </c>
      <c r="AB452" s="2">
        <v>20.295040729669001</v>
      </c>
      <c r="AC452" s="2">
        <v>20.295040729669001</v>
      </c>
      <c r="AD452" s="2">
        <v>20.295040729669001</v>
      </c>
      <c r="AE452" s="2">
        <v>20.295040729669001</v>
      </c>
      <c r="AF452" s="2">
        <v>30175723.774063401</v>
      </c>
      <c r="AG452" s="2">
        <v>253109.66502869001</v>
      </c>
      <c r="AH452" s="2">
        <v>49169360.958559297</v>
      </c>
      <c r="AI452" s="2">
        <v>144502403.019858</v>
      </c>
      <c r="AJ452" s="2">
        <v>130.14775753662701</v>
      </c>
      <c r="AK452" s="2">
        <v>130.14775753662701</v>
      </c>
      <c r="AL452" s="2">
        <v>102.787888429045</v>
      </c>
      <c r="AM452" s="2">
        <v>81.814189485721201</v>
      </c>
      <c r="AN452" s="2">
        <v>149.06680309388901</v>
      </c>
      <c r="AO452" s="2">
        <v>149.06680309388901</v>
      </c>
      <c r="AP452" s="2">
        <v>118.200875373282</v>
      </c>
      <c r="AQ452" s="2">
        <v>91.550791483706703</v>
      </c>
      <c r="AR452" s="2">
        <v>255177132.470083</v>
      </c>
      <c r="AS452" s="2">
        <v>2142751.1717973901</v>
      </c>
      <c r="AT452" s="2">
        <v>340017887.37852299</v>
      </c>
      <c r="AU452" s="2">
        <v>806981564.63729298</v>
      </c>
      <c r="AV452" s="2">
        <v>1.14735331136068</v>
      </c>
      <c r="AW452" s="2">
        <v>1.14735331136068</v>
      </c>
      <c r="AX452" s="2">
        <v>1.15194542371048</v>
      </c>
      <c r="AY452" s="2">
        <v>1.1209504864862501</v>
      </c>
      <c r="AZ452" s="2">
        <v>1.14735331136068</v>
      </c>
      <c r="BA452" s="2">
        <v>1.14735331136068</v>
      </c>
      <c r="BB452" s="2">
        <v>1.15194542371048</v>
      </c>
      <c r="BC452" s="2">
        <v>1.1209553050524701</v>
      </c>
      <c r="BD452" s="2">
        <v>1.1018978144898</v>
      </c>
      <c r="BE452" s="2">
        <v>1.1018978144898</v>
      </c>
      <c r="BF452" s="2">
        <v>1.1111453497521799</v>
      </c>
      <c r="BG452" s="2">
        <v>0.85971158345994703</v>
      </c>
      <c r="BH452" s="2">
        <v>0.16033476999999999</v>
      </c>
      <c r="BI452" s="2">
        <v>0.16033476999999999</v>
      </c>
      <c r="BJ452" s="2">
        <v>0.18832829600000001</v>
      </c>
      <c r="BK452" s="2">
        <v>0.21767109699999901</v>
      </c>
      <c r="BL452" s="2">
        <v>0.16033476999999999</v>
      </c>
      <c r="BM452" s="2">
        <v>0.16033476999999999</v>
      </c>
      <c r="BN452" s="2">
        <v>0.18832829600000001</v>
      </c>
      <c r="BO452" s="2">
        <v>0.21767057500000001</v>
      </c>
      <c r="BP452" s="2">
        <v>0.15867292099999999</v>
      </c>
      <c r="BQ452" s="2">
        <v>0.15867292099999999</v>
      </c>
      <c r="BR452" s="2">
        <v>0.18056576799999999</v>
      </c>
      <c r="BS452" s="2">
        <v>3.9175603999999899E-2</v>
      </c>
      <c r="BT452" s="2">
        <v>1</v>
      </c>
      <c r="BU452" s="2">
        <v>1</v>
      </c>
      <c r="BV452" s="2">
        <v>1</v>
      </c>
      <c r="BW452" s="2">
        <v>0.99996871200000004</v>
      </c>
      <c r="BX452" s="2">
        <v>20.295040729669001</v>
      </c>
      <c r="BY452" s="2">
        <v>20.295040729669001</v>
      </c>
      <c r="BZ452" s="2">
        <v>20.295040729669001</v>
      </c>
      <c r="CA452" s="2">
        <v>20.295040729669001</v>
      </c>
      <c r="CB452" s="2">
        <v>30175723.774063401</v>
      </c>
      <c r="CC452" s="2">
        <v>253109.66502869001</v>
      </c>
      <c r="CD452" s="2">
        <v>49169360.958559297</v>
      </c>
      <c r="CE452" s="2">
        <v>144502403.019858</v>
      </c>
      <c r="CG452" s="2">
        <f t="shared" ref="CG452:CG515" si="59">+(IF((N452*(AJ452*AZ452-AJ452)*BT452+P452*(AL452*BB452-AL452)*BV452+Q452*(AM452*BC452-AM452)*BW452+N452*(AJ452*BD452-AJ452)*(1-BT452)+P452*(AL452*BF452-AL452)*(1-BV452)+Q452*(AM452*BG452-AM452)*(1-BW452))&lt;0,0,(N452*(AJ452*AZ452-AJ452)*BT452+P452*(AL452*BB452-AL452)*BV452+Q452*(AM452*BC452-AM452)*BW452+N452*(AJ452*BD452-AJ452)*(1-BT452)+P452*(AL452*BF452-AL452)*(1-BV452)+Q452*(AM452*BG452-AM452)*(1-BW452))))/2</f>
        <v>69316885.321740434</v>
      </c>
      <c r="CH452" s="2">
        <f t="shared" ref="CH452:CH515" si="60">+SUM(CB452:CE452)</f>
        <v>224100597.41750938</v>
      </c>
      <c r="CI452" s="2">
        <f t="shared" ref="CI452:CI515" si="61">+SUM(N452:Q452)</f>
        <v>11189549.135470681</v>
      </c>
      <c r="CJ452" s="2">
        <f t="shared" ref="CJ452:CJ515" si="62">+N452/800</f>
        <v>1883.3723605412999</v>
      </c>
      <c r="CK452" s="2">
        <f t="shared" ref="CK452:CK515" si="63">+O452/(1600/2)</f>
        <v>15.814890203587625</v>
      </c>
      <c r="CL452" s="2">
        <f t="shared" ref="CL452:CL515" si="64">+P452/(3075/2)</f>
        <v>1596.7968707832001</v>
      </c>
      <c r="CM452" s="2">
        <f t="shared" ref="CM452:CM515" si="65">+Q452/(12845/2)</f>
        <v>1123.4136467178826</v>
      </c>
      <c r="CN452" s="2">
        <f t="shared" si="58"/>
        <v>11176897.223307811</v>
      </c>
    </row>
    <row r="453" spans="1:92" x14ac:dyDescent="0.45">
      <c r="A453" s="2">
        <v>639</v>
      </c>
      <c r="B453" s="2" t="s">
        <v>153</v>
      </c>
      <c r="C453" s="2">
        <v>1</v>
      </c>
      <c r="D453" s="2">
        <v>2039</v>
      </c>
      <c r="E453" s="2">
        <v>2037</v>
      </c>
      <c r="F453" s="2">
        <v>0.18171241045786099</v>
      </c>
      <c r="G453" s="20">
        <v>1.52752471210027E-3</v>
      </c>
      <c r="H453" s="2">
        <v>0.24212522279423099</v>
      </c>
      <c r="I453" s="2">
        <v>0.57463484203580695</v>
      </c>
      <c r="J453" s="2">
        <v>169.644526663791</v>
      </c>
      <c r="K453" s="2">
        <v>169.644526663791</v>
      </c>
      <c r="L453" s="2">
        <v>138.725103776678</v>
      </c>
      <c r="M453" s="2">
        <v>112.028721593472</v>
      </c>
      <c r="N453" s="2">
        <v>1526813.23647984</v>
      </c>
      <c r="O453" s="2">
        <v>12834.8137785866</v>
      </c>
      <c r="P453" s="2">
        <v>2487861.24116879</v>
      </c>
      <c r="Q453" s="2">
        <v>7311454.0395514201</v>
      </c>
      <c r="R453" s="2">
        <v>1833.26757053349</v>
      </c>
      <c r="S453" s="2">
        <v>1425414522.6184101</v>
      </c>
      <c r="T453" s="2">
        <v>777526.72088319901</v>
      </c>
      <c r="U453" s="2">
        <v>26.366</v>
      </c>
      <c r="V453" s="2">
        <v>77723.368512005603</v>
      </c>
      <c r="W453" s="20">
        <v>3.3812631487051697E-5</v>
      </c>
      <c r="X453" s="2">
        <v>19.177703039189002</v>
      </c>
      <c r="Y453" s="2">
        <v>19.177703039189002</v>
      </c>
      <c r="Z453" s="2">
        <v>15.618149259657701</v>
      </c>
      <c r="AA453" s="2">
        <v>9.8954660197766398</v>
      </c>
      <c r="AB453" s="2">
        <v>20.3190660879749</v>
      </c>
      <c r="AC453" s="2">
        <v>20.3190660879749</v>
      </c>
      <c r="AD453" s="2">
        <v>20.3190660879749</v>
      </c>
      <c r="AE453" s="2">
        <v>20.3190660879749</v>
      </c>
      <c r="AF453" s="2">
        <v>30614693.969683301</v>
      </c>
      <c r="AG453" s="2">
        <v>257075.03937661101</v>
      </c>
      <c r="AH453" s="2">
        <v>49884835.012767397</v>
      </c>
      <c r="AI453" s="2">
        <v>146604584.356444</v>
      </c>
      <c r="AJ453" s="2">
        <v>130.14775753662701</v>
      </c>
      <c r="AK453" s="2">
        <v>130.14775753662701</v>
      </c>
      <c r="AL453" s="2">
        <v>102.787888429045</v>
      </c>
      <c r="AM453" s="2">
        <v>81.814189485721201</v>
      </c>
      <c r="AN453" s="2">
        <v>149.32546057581601</v>
      </c>
      <c r="AO453" s="2">
        <v>149.32546057581601</v>
      </c>
      <c r="AP453" s="2">
        <v>118.40603768870299</v>
      </c>
      <c r="AQ453" s="2">
        <v>91.709655505497807</v>
      </c>
      <c r="AR453" s="2">
        <v>259015508.806633</v>
      </c>
      <c r="AS453" s="2">
        <v>2177355.90828624</v>
      </c>
      <c r="AT453" s="2">
        <v>345128808.86311603</v>
      </c>
      <c r="AU453" s="2">
        <v>819092849.04037702</v>
      </c>
      <c r="AV453" s="2">
        <v>1.1493446352204999</v>
      </c>
      <c r="AW453" s="2">
        <v>1.1493446352204999</v>
      </c>
      <c r="AX453" s="2">
        <v>1.15394528367664</v>
      </c>
      <c r="AY453" s="2">
        <v>1.12289605735161</v>
      </c>
      <c r="AZ453" s="2">
        <v>1.1493446352204999</v>
      </c>
      <c r="BA453" s="2">
        <v>1.1493446352204999</v>
      </c>
      <c r="BB453" s="2">
        <v>1.15394528367664</v>
      </c>
      <c r="BC453" s="2">
        <v>1.1229008842811501</v>
      </c>
      <c r="BD453" s="2">
        <v>1.1038102466825299</v>
      </c>
      <c r="BE453" s="2">
        <v>1.1038102466825299</v>
      </c>
      <c r="BF453" s="2">
        <v>1.1130743778604599</v>
      </c>
      <c r="BG453" s="2">
        <v>0.86028548852106601</v>
      </c>
      <c r="BH453" s="2">
        <v>0.16033476999999999</v>
      </c>
      <c r="BI453" s="2">
        <v>0.16033476999999999</v>
      </c>
      <c r="BJ453" s="2">
        <v>0.18832829600000001</v>
      </c>
      <c r="BK453" s="2">
        <v>0.21767109699999901</v>
      </c>
      <c r="BL453" s="2">
        <v>0.16033476999999999</v>
      </c>
      <c r="BM453" s="2">
        <v>0.16033476999999999</v>
      </c>
      <c r="BN453" s="2">
        <v>0.18832829600000001</v>
      </c>
      <c r="BO453" s="2">
        <v>0.21767057500000001</v>
      </c>
      <c r="BP453" s="2">
        <v>0.15867292099999999</v>
      </c>
      <c r="BQ453" s="2">
        <v>0.15867292099999999</v>
      </c>
      <c r="BR453" s="2">
        <v>0.18056576799999999</v>
      </c>
      <c r="BS453" s="2">
        <v>3.9175603999999899E-2</v>
      </c>
      <c r="BT453" s="2">
        <v>1</v>
      </c>
      <c r="BU453" s="2">
        <v>1</v>
      </c>
      <c r="BV453" s="2">
        <v>1</v>
      </c>
      <c r="BW453" s="2">
        <v>0.99996871200000004</v>
      </c>
      <c r="BX453" s="2">
        <v>20.3190660879749</v>
      </c>
      <c r="BY453" s="2">
        <v>20.3190660879749</v>
      </c>
      <c r="BZ453" s="2">
        <v>20.3190660879749</v>
      </c>
      <c r="CA453" s="2">
        <v>20.3190660879749</v>
      </c>
      <c r="CB453" s="2">
        <v>30614693.969683301</v>
      </c>
      <c r="CC453" s="2">
        <v>257075.03937661101</v>
      </c>
      <c r="CD453" s="2">
        <v>49884835.012767397</v>
      </c>
      <c r="CE453" s="2">
        <v>146604584.356444</v>
      </c>
      <c r="CG453" s="2">
        <f t="shared" si="59"/>
        <v>71277843.026465222</v>
      </c>
      <c r="CH453" s="2">
        <f t="shared" si="60"/>
        <v>227361188.37827131</v>
      </c>
      <c r="CI453" s="2">
        <f t="shared" si="61"/>
        <v>11338963.330978636</v>
      </c>
      <c r="CJ453" s="2">
        <f t="shared" si="62"/>
        <v>1908.5165455998001</v>
      </c>
      <c r="CK453" s="2">
        <f t="shared" si="63"/>
        <v>16.043517223233252</v>
      </c>
      <c r="CL453" s="2">
        <f t="shared" si="64"/>
        <v>1618.1211324675057</v>
      </c>
      <c r="CM453" s="2">
        <f t="shared" si="65"/>
        <v>1138.4124623669009</v>
      </c>
      <c r="CN453" s="2">
        <f t="shared" ref="CN453:CN516" si="66">+SUM(N453,P453,Q453)</f>
        <v>11326128.517200049</v>
      </c>
    </row>
    <row r="454" spans="1:92" x14ac:dyDescent="0.45">
      <c r="A454" s="2">
        <v>661</v>
      </c>
      <c r="B454" s="2" t="s">
        <v>153</v>
      </c>
      <c r="C454" s="2">
        <v>1</v>
      </c>
      <c r="D454" s="2">
        <v>2040</v>
      </c>
      <c r="E454" s="2">
        <v>2038</v>
      </c>
      <c r="F454" s="2">
        <v>0.181717285500299</v>
      </c>
      <c r="G454" s="2">
        <v>1.52921486826016E-3</v>
      </c>
      <c r="H454" s="2">
        <v>0.242128074350245</v>
      </c>
      <c r="I454" s="2">
        <v>0.57462542528119398</v>
      </c>
      <c r="J454" s="2">
        <v>169.92453646463699</v>
      </c>
      <c r="K454" s="2">
        <v>169.92453646463699</v>
      </c>
      <c r="L454" s="2">
        <v>138.95150862571299</v>
      </c>
      <c r="M454" s="2">
        <v>112.20874036287</v>
      </c>
      <c r="N454" s="2">
        <v>1547201.6364104501</v>
      </c>
      <c r="O454" s="2">
        <v>13020.245928070601</v>
      </c>
      <c r="P454" s="2">
        <v>2521091.74869734</v>
      </c>
      <c r="Q454" s="2">
        <v>7409090.8545273598</v>
      </c>
      <c r="R454" s="2">
        <v>1837.7608010792801</v>
      </c>
      <c r="S454" s="2">
        <v>1446794234.0242701</v>
      </c>
      <c r="T454" s="2">
        <v>787259.27398962504</v>
      </c>
      <c r="U454" s="2">
        <v>26.366</v>
      </c>
      <c r="V454" s="2">
        <v>78434.835020609797</v>
      </c>
      <c r="W454" s="20">
        <v>3.33893878572483E-5</v>
      </c>
      <c r="X454" s="2">
        <v>19.436869374074501</v>
      </c>
      <c r="Y454" s="2">
        <v>19.436869374074501</v>
      </c>
      <c r="Z454" s="2">
        <v>15.8237106427326</v>
      </c>
      <c r="AA454" s="2">
        <v>10.054641323213099</v>
      </c>
      <c r="AB454" s="2">
        <v>20.339909553935801</v>
      </c>
      <c r="AC454" s="2">
        <v>20.339909553935801</v>
      </c>
      <c r="AD454" s="2">
        <v>20.339909553935801</v>
      </c>
      <c r="AE454" s="2">
        <v>20.339909553935801</v>
      </c>
      <c r="AF454" s="2">
        <v>31055243.135752</v>
      </c>
      <c r="AG454" s="2">
        <v>261058.95139806301</v>
      </c>
      <c r="AH454" s="2">
        <v>50602872.628115997</v>
      </c>
      <c r="AI454" s="2">
        <v>148714313.87223399</v>
      </c>
      <c r="AJ454" s="2">
        <v>130.14775753662701</v>
      </c>
      <c r="AK454" s="2">
        <v>130.14775753662701</v>
      </c>
      <c r="AL454" s="2">
        <v>102.787888429045</v>
      </c>
      <c r="AM454" s="2">
        <v>81.814189485721201</v>
      </c>
      <c r="AN454" s="2">
        <v>149.58462691070099</v>
      </c>
      <c r="AO454" s="2">
        <v>149.58462691070099</v>
      </c>
      <c r="AP454" s="2">
        <v>118.611599071778</v>
      </c>
      <c r="AQ454" s="2">
        <v>91.868830808934305</v>
      </c>
      <c r="AR454" s="2">
        <v>262907520.88437501</v>
      </c>
      <c r="AS454" s="2">
        <v>2212459.2539829798</v>
      </c>
      <c r="AT454" s="2">
        <v>350309501.86533499</v>
      </c>
      <c r="AU454" s="2">
        <v>831364752.02057695</v>
      </c>
      <c r="AV454" s="2">
        <v>1.1513398555118499</v>
      </c>
      <c r="AW454" s="2">
        <v>1.1513398555118499</v>
      </c>
      <c r="AX454" s="2">
        <v>1.1559490145456599</v>
      </c>
      <c r="AY454" s="2">
        <v>1.1248454205315499</v>
      </c>
      <c r="AZ454" s="2">
        <v>1.1513398555118499</v>
      </c>
      <c r="BA454" s="2">
        <v>1.1513398555118499</v>
      </c>
      <c r="BB454" s="2">
        <v>1.1559490145456599</v>
      </c>
      <c r="BC454" s="2">
        <v>1.1248502558407101</v>
      </c>
      <c r="BD454" s="2">
        <v>1.10572642093914</v>
      </c>
      <c r="BE454" s="2">
        <v>1.10572642093914</v>
      </c>
      <c r="BF454" s="2">
        <v>1.1150071397704</v>
      </c>
      <c r="BG454" s="2">
        <v>0.86085989912814098</v>
      </c>
      <c r="BH454" s="2">
        <v>0.16033476999999999</v>
      </c>
      <c r="BI454" s="2">
        <v>0.16033476999999999</v>
      </c>
      <c r="BJ454" s="2">
        <v>0.18832829600000001</v>
      </c>
      <c r="BK454" s="2">
        <v>0.21767109699999901</v>
      </c>
      <c r="BL454" s="2">
        <v>0.16033476999999999</v>
      </c>
      <c r="BM454" s="2">
        <v>0.16033476999999999</v>
      </c>
      <c r="BN454" s="2">
        <v>0.18832829600000001</v>
      </c>
      <c r="BO454" s="2">
        <v>0.21767057500000001</v>
      </c>
      <c r="BP454" s="2">
        <v>0.15867292099999999</v>
      </c>
      <c r="BQ454" s="2">
        <v>0.15867292099999999</v>
      </c>
      <c r="BR454" s="2">
        <v>0.18056576799999999</v>
      </c>
      <c r="BS454" s="2">
        <v>3.9175603999999899E-2</v>
      </c>
      <c r="BT454" s="2">
        <v>1</v>
      </c>
      <c r="BU454" s="2">
        <v>1</v>
      </c>
      <c r="BV454" s="2">
        <v>1</v>
      </c>
      <c r="BW454" s="2">
        <v>0.99996871200000004</v>
      </c>
      <c r="BX454" s="2">
        <v>20.339909553935801</v>
      </c>
      <c r="BY454" s="2">
        <v>20.339909553935801</v>
      </c>
      <c r="BZ454" s="2">
        <v>20.339909553935801</v>
      </c>
      <c r="CA454" s="2">
        <v>20.339909553935801</v>
      </c>
      <c r="CB454" s="2">
        <v>31055243.135752</v>
      </c>
      <c r="CC454" s="2">
        <v>261058.95139806301</v>
      </c>
      <c r="CD454" s="2">
        <v>50602872.628115997</v>
      </c>
      <c r="CE454" s="2">
        <v>148714313.87223399</v>
      </c>
      <c r="CG454" s="2">
        <f t="shared" si="59"/>
        <v>73281055.093268633</v>
      </c>
      <c r="CH454" s="2">
        <f t="shared" si="60"/>
        <v>230633488.58750004</v>
      </c>
      <c r="CI454" s="2">
        <f t="shared" si="61"/>
        <v>11490404.48556322</v>
      </c>
      <c r="CJ454" s="2">
        <f t="shared" si="62"/>
        <v>1934.0020455130625</v>
      </c>
      <c r="CK454" s="2">
        <f t="shared" si="63"/>
        <v>16.275307410088249</v>
      </c>
      <c r="CL454" s="2">
        <f t="shared" si="64"/>
        <v>1639.734470697457</v>
      </c>
      <c r="CM454" s="2">
        <f t="shared" si="65"/>
        <v>1153.6147690972923</v>
      </c>
      <c r="CN454" s="2">
        <f t="shared" si="66"/>
        <v>11477384.239635151</v>
      </c>
    </row>
    <row r="455" spans="1:92" x14ac:dyDescent="0.45">
      <c r="A455" s="2">
        <v>683</v>
      </c>
      <c r="B455" s="2" t="s">
        <v>153</v>
      </c>
      <c r="C455" s="2">
        <v>1</v>
      </c>
      <c r="D455" s="2">
        <v>2041</v>
      </c>
      <c r="E455" s="2">
        <v>2039</v>
      </c>
      <c r="F455" s="2">
        <v>0.18172333312533101</v>
      </c>
      <c r="G455" s="2">
        <v>1.53089975729799E-3</v>
      </c>
      <c r="H455" s="2">
        <v>0.242131441827827</v>
      </c>
      <c r="I455" s="2">
        <v>0.57461432528954304</v>
      </c>
      <c r="J455" s="2">
        <v>170.202006350153</v>
      </c>
      <c r="K455" s="2">
        <v>170.202006350153</v>
      </c>
      <c r="L455" s="2">
        <v>139.17526432952599</v>
      </c>
      <c r="M455" s="2">
        <v>112.38602237025501</v>
      </c>
      <c r="N455" s="2">
        <v>1567866.6400216799</v>
      </c>
      <c r="O455" s="2">
        <v>13208.2469400305</v>
      </c>
      <c r="P455" s="2">
        <v>2554772.5091445399</v>
      </c>
      <c r="Q455" s="2">
        <v>7508051.6068569701</v>
      </c>
      <c r="R455" s="2">
        <v>1842.22577076116</v>
      </c>
      <c r="S455" s="2">
        <v>1468463313.0579801</v>
      </c>
      <c r="T455" s="2">
        <v>797113.65260689799</v>
      </c>
      <c r="U455" s="2">
        <v>26.366</v>
      </c>
      <c r="V455" s="2">
        <v>79152.8141727412</v>
      </c>
      <c r="W455" s="20">
        <v>3.29714421046668E-5</v>
      </c>
      <c r="X455" s="2">
        <v>19.6965428207853</v>
      </c>
      <c r="Y455" s="2">
        <v>19.6965428207853</v>
      </c>
      <c r="Z455" s="2">
        <v>16.029669907739599</v>
      </c>
      <c r="AA455" s="2">
        <v>10.2141268917935</v>
      </c>
      <c r="AB455" s="2">
        <v>20.357705992741099</v>
      </c>
      <c r="AC455" s="2">
        <v>20.357705992741099</v>
      </c>
      <c r="AD455" s="2">
        <v>20.357705992741099</v>
      </c>
      <c r="AE455" s="2">
        <v>20.357705992741099</v>
      </c>
      <c r="AF455" s="2">
        <v>31497476.025532</v>
      </c>
      <c r="AG455" s="2">
        <v>265062.33855684701</v>
      </c>
      <c r="AH455" s="2">
        <v>51323644.600706302</v>
      </c>
      <c r="AI455" s="2">
        <v>150832093.28997499</v>
      </c>
      <c r="AJ455" s="2">
        <v>130.14775753662701</v>
      </c>
      <c r="AK455" s="2">
        <v>130.14775753662701</v>
      </c>
      <c r="AL455" s="2">
        <v>102.787888429045</v>
      </c>
      <c r="AM455" s="2">
        <v>81.814189485721201</v>
      </c>
      <c r="AN455" s="2">
        <v>149.84430035741201</v>
      </c>
      <c r="AO455" s="2">
        <v>149.84430035741201</v>
      </c>
      <c r="AP455" s="2">
        <v>118.817558336785</v>
      </c>
      <c r="AQ455" s="2">
        <v>92.028316377514699</v>
      </c>
      <c r="AR455" s="2">
        <v>266854047.82116401</v>
      </c>
      <c r="AS455" s="2">
        <v>2248070.1295614801</v>
      </c>
      <c r="AT455" s="2">
        <v>355561139.26199901</v>
      </c>
      <c r="AU455" s="2">
        <v>843800055.845263</v>
      </c>
      <c r="AV455" s="2">
        <v>1.15333895984484</v>
      </c>
      <c r="AW455" s="2">
        <v>1.15333895984484</v>
      </c>
      <c r="AX455" s="2">
        <v>1.1579566056787001</v>
      </c>
      <c r="AY455" s="2">
        <v>1.1267985645357601</v>
      </c>
      <c r="AZ455" s="2">
        <v>1.15333895984484</v>
      </c>
      <c r="BA455" s="2">
        <v>1.15333895984484</v>
      </c>
      <c r="BB455" s="2">
        <v>1.1579566056787001</v>
      </c>
      <c r="BC455" s="2">
        <v>1.1268034082407901</v>
      </c>
      <c r="BD455" s="2">
        <v>1.1076463253605999</v>
      </c>
      <c r="BE455" s="2">
        <v>1.1076463253605999</v>
      </c>
      <c r="BF455" s="2">
        <v>1.1169436252199401</v>
      </c>
      <c r="BG455" s="2">
        <v>0.86143481003786504</v>
      </c>
      <c r="BH455" s="2">
        <v>0.16033476999999999</v>
      </c>
      <c r="BI455" s="2">
        <v>0.16033476999999999</v>
      </c>
      <c r="BJ455" s="2">
        <v>0.18832829600000001</v>
      </c>
      <c r="BK455" s="2">
        <v>0.21767109699999901</v>
      </c>
      <c r="BL455" s="2">
        <v>0.16033476999999999</v>
      </c>
      <c r="BM455" s="2">
        <v>0.16033476999999999</v>
      </c>
      <c r="BN455" s="2">
        <v>0.18832829600000001</v>
      </c>
      <c r="BO455" s="2">
        <v>0.21767057500000001</v>
      </c>
      <c r="BP455" s="2">
        <v>0.15867292099999999</v>
      </c>
      <c r="BQ455" s="2">
        <v>0.15867292099999999</v>
      </c>
      <c r="BR455" s="2">
        <v>0.18056576799999999</v>
      </c>
      <c r="BS455" s="2">
        <v>3.9175603999999899E-2</v>
      </c>
      <c r="BT455" s="2">
        <v>1</v>
      </c>
      <c r="BU455" s="2">
        <v>1</v>
      </c>
      <c r="BV455" s="2">
        <v>1</v>
      </c>
      <c r="BW455" s="2">
        <v>0.99996871200000004</v>
      </c>
      <c r="BX455" s="2">
        <v>20.357705992741099</v>
      </c>
      <c r="BY455" s="2">
        <v>20.357705992741099</v>
      </c>
      <c r="BZ455" s="2">
        <v>20.357705992741099</v>
      </c>
      <c r="CA455" s="2">
        <v>20.357705992741099</v>
      </c>
      <c r="CB455" s="2">
        <v>31497476.025532</v>
      </c>
      <c r="CC455" s="2">
        <v>265062.33855684701</v>
      </c>
      <c r="CD455" s="2">
        <v>51323644.600706302</v>
      </c>
      <c r="CE455" s="2">
        <v>150832093.28997499</v>
      </c>
      <c r="CG455" s="2">
        <f t="shared" si="59"/>
        <v>75327323.191184074</v>
      </c>
      <c r="CH455" s="2">
        <f t="shared" si="60"/>
        <v>233918276.25477013</v>
      </c>
      <c r="CI455" s="2">
        <f t="shared" si="61"/>
        <v>11643899.002963221</v>
      </c>
      <c r="CJ455" s="2">
        <f t="shared" si="62"/>
        <v>1959.8333000271</v>
      </c>
      <c r="CK455" s="2">
        <f t="shared" si="63"/>
        <v>16.510308675038125</v>
      </c>
      <c r="CL455" s="2">
        <f t="shared" si="64"/>
        <v>1661.6406563541723</v>
      </c>
      <c r="CM455" s="2">
        <f t="shared" si="65"/>
        <v>1169.0232163265036</v>
      </c>
      <c r="CN455" s="2">
        <f t="shared" si="66"/>
        <v>11630690.756023191</v>
      </c>
    </row>
    <row r="456" spans="1:92" x14ac:dyDescent="0.45">
      <c r="A456" s="2">
        <v>705</v>
      </c>
      <c r="B456" s="2" t="s">
        <v>153</v>
      </c>
      <c r="C456" s="2">
        <v>1</v>
      </c>
      <c r="D456" s="2">
        <v>2042</v>
      </c>
      <c r="E456" s="2">
        <v>2040</v>
      </c>
      <c r="F456" s="2">
        <v>0.18173049909845401</v>
      </c>
      <c r="G456" s="2">
        <v>1.5325796508653801E-3</v>
      </c>
      <c r="H456" s="2">
        <v>0.242135301383923</v>
      </c>
      <c r="I456" s="2">
        <v>0.57460161986675595</v>
      </c>
      <c r="J456" s="2">
        <v>170.477063021813</v>
      </c>
      <c r="K456" s="2">
        <v>170.477063021813</v>
      </c>
      <c r="L456" s="2">
        <v>139.396498108559</v>
      </c>
      <c r="M456" s="2">
        <v>112.56069498954901</v>
      </c>
      <c r="N456" s="2">
        <v>1588811.8514597099</v>
      </c>
      <c r="O456" s="2">
        <v>13398.855583848501</v>
      </c>
      <c r="P456" s="2">
        <v>2588909.4049125998</v>
      </c>
      <c r="Q456" s="2">
        <v>7608353.5624629697</v>
      </c>
      <c r="R456" s="2">
        <v>1846.6640571575399</v>
      </c>
      <c r="S456" s="2">
        <v>1490426645.3610599</v>
      </c>
      <c r="T456" s="2">
        <v>807091.38166428905</v>
      </c>
      <c r="U456" s="2">
        <v>26.366</v>
      </c>
      <c r="V456" s="2">
        <v>79877.365584032304</v>
      </c>
      <c r="W456" s="20">
        <v>3.2558727914066902E-5</v>
      </c>
      <c r="X456" s="2">
        <v>19.9567217668049</v>
      </c>
      <c r="Y456" s="2">
        <v>19.9567217668049</v>
      </c>
      <c r="Z456" s="2">
        <v>16.236025961133102</v>
      </c>
      <c r="AA456" s="2">
        <v>10.3739217854465</v>
      </c>
      <c r="AB456" s="2">
        <v>20.3725837183812</v>
      </c>
      <c r="AC456" s="2">
        <v>20.3725837183812</v>
      </c>
      <c r="AD456" s="2">
        <v>20.3725837183812</v>
      </c>
      <c r="AE456" s="2">
        <v>20.3725837183812</v>
      </c>
      <c r="AF456" s="2">
        <v>31941494.383098699</v>
      </c>
      <c r="AG456" s="2">
        <v>269086.11655882502</v>
      </c>
      <c r="AH456" s="2">
        <v>52047316.823966101</v>
      </c>
      <c r="AI456" s="2">
        <v>152958409.92262</v>
      </c>
      <c r="AJ456" s="2">
        <v>130.14775753662701</v>
      </c>
      <c r="AK456" s="2">
        <v>130.14775753662701</v>
      </c>
      <c r="AL456" s="2">
        <v>102.787888429045</v>
      </c>
      <c r="AM456" s="2">
        <v>81.814189485721201</v>
      </c>
      <c r="AN456" s="2">
        <v>150.10447930343199</v>
      </c>
      <c r="AO456" s="2">
        <v>150.10447930343199</v>
      </c>
      <c r="AP456" s="2">
        <v>119.02391439017801</v>
      </c>
      <c r="AQ456" s="2">
        <v>92.188111271167799</v>
      </c>
      <c r="AR456" s="2">
        <v>270855978.13110101</v>
      </c>
      <c r="AS456" s="2">
        <v>2284197.5477879201</v>
      </c>
      <c r="AT456" s="2">
        <v>360884904.965132</v>
      </c>
      <c r="AU456" s="2">
        <v>856401564.71704197</v>
      </c>
      <c r="AV456" s="2">
        <v>1.15534193676163</v>
      </c>
      <c r="AW456" s="2">
        <v>1.15534193676163</v>
      </c>
      <c r="AX456" s="2">
        <v>1.1599680472827401</v>
      </c>
      <c r="AY456" s="2">
        <v>1.1287554787549201</v>
      </c>
      <c r="AZ456" s="2">
        <v>1.15534193676163</v>
      </c>
      <c r="BA456" s="2">
        <v>1.15534193676163</v>
      </c>
      <c r="BB456" s="2">
        <v>1.1599680472827401</v>
      </c>
      <c r="BC456" s="2">
        <v>1.12876033087202</v>
      </c>
      <c r="BD456" s="2">
        <v>1.10956994894301</v>
      </c>
      <c r="BE456" s="2">
        <v>1.10956994894301</v>
      </c>
      <c r="BF456" s="2">
        <v>1.11888382476292</v>
      </c>
      <c r="BG456" s="2">
        <v>0.86201021628570595</v>
      </c>
      <c r="BH456" s="2">
        <v>0.16033476999999999</v>
      </c>
      <c r="BI456" s="2">
        <v>0.16033476999999999</v>
      </c>
      <c r="BJ456" s="2">
        <v>0.18832829600000001</v>
      </c>
      <c r="BK456" s="2">
        <v>0.21767109699999901</v>
      </c>
      <c r="BL456" s="2">
        <v>0.16033476999999999</v>
      </c>
      <c r="BM456" s="2">
        <v>0.16033476999999999</v>
      </c>
      <c r="BN456" s="2">
        <v>0.18832829600000001</v>
      </c>
      <c r="BO456" s="2">
        <v>0.21767057500000001</v>
      </c>
      <c r="BP456" s="2">
        <v>0.15867292099999999</v>
      </c>
      <c r="BQ456" s="2">
        <v>0.15867292099999999</v>
      </c>
      <c r="BR456" s="2">
        <v>0.18056576799999999</v>
      </c>
      <c r="BS456" s="2">
        <v>3.9175603999999899E-2</v>
      </c>
      <c r="BT456" s="2">
        <v>1</v>
      </c>
      <c r="BU456" s="2">
        <v>1</v>
      </c>
      <c r="BV456" s="2">
        <v>1</v>
      </c>
      <c r="BW456" s="2">
        <v>0.99996871200000004</v>
      </c>
      <c r="BX456" s="2">
        <v>20.3725837183812</v>
      </c>
      <c r="BY456" s="2">
        <v>20.3725837183812</v>
      </c>
      <c r="BZ456" s="2">
        <v>20.3725837183812</v>
      </c>
      <c r="CA456" s="2">
        <v>20.3725837183812</v>
      </c>
      <c r="CB456" s="2">
        <v>31941494.383098699</v>
      </c>
      <c r="CC456" s="2">
        <v>269086.11655882502</v>
      </c>
      <c r="CD456" s="2">
        <v>52047316.823966101</v>
      </c>
      <c r="CE456" s="2">
        <v>152958409.92262</v>
      </c>
      <c r="CG456" s="2">
        <f t="shared" si="59"/>
        <v>77417463.543994009</v>
      </c>
      <c r="CH456" s="2">
        <f t="shared" si="60"/>
        <v>237216307.24624363</v>
      </c>
      <c r="CI456" s="2">
        <f t="shared" si="61"/>
        <v>11799473.674419127</v>
      </c>
      <c r="CJ456" s="2">
        <f t="shared" si="62"/>
        <v>1986.0148143246374</v>
      </c>
      <c r="CK456" s="2">
        <f t="shared" si="63"/>
        <v>16.748569479810627</v>
      </c>
      <c r="CL456" s="2">
        <f t="shared" si="64"/>
        <v>1683.8435153903088</v>
      </c>
      <c r="CM456" s="2">
        <f t="shared" si="65"/>
        <v>1184.6404924037322</v>
      </c>
      <c r="CN456" s="2">
        <f t="shared" si="66"/>
        <v>11786074.818835279</v>
      </c>
    </row>
    <row r="457" spans="1:92" x14ac:dyDescent="0.45">
      <c r="A457" s="2">
        <v>727</v>
      </c>
      <c r="B457" s="2" t="s">
        <v>153</v>
      </c>
      <c r="C457" s="2">
        <v>1</v>
      </c>
      <c r="D457" s="2">
        <v>2043</v>
      </c>
      <c r="E457" s="2">
        <v>2041</v>
      </c>
      <c r="F457" s="2">
        <v>0.18173873201211299</v>
      </c>
      <c r="G457" s="2">
        <v>1.53425480713858E-3</v>
      </c>
      <c r="H457" s="2">
        <v>0.24213963041912701</v>
      </c>
      <c r="I457" s="2">
        <v>0.57458738276162002</v>
      </c>
      <c r="J457" s="2">
        <v>170.74982707857799</v>
      </c>
      <c r="K457" s="2">
        <v>170.74982707857799</v>
      </c>
      <c r="L457" s="2">
        <v>139.615331046384</v>
      </c>
      <c r="M457" s="2">
        <v>112.732879442929</v>
      </c>
      <c r="N457" s="2">
        <v>1610040.92771458</v>
      </c>
      <c r="O457" s="2">
        <v>13592.111079939301</v>
      </c>
      <c r="P457" s="2">
        <v>2623508.4039066602</v>
      </c>
      <c r="Q457" s="2">
        <v>7710014.2396945301</v>
      </c>
      <c r="R457" s="2">
        <v>1851.0771629839101</v>
      </c>
      <c r="S457" s="2">
        <v>1512689160.71438</v>
      </c>
      <c r="T457" s="2">
        <v>817194.00517909694</v>
      </c>
      <c r="U457" s="2">
        <v>26.366</v>
      </c>
      <c r="V457" s="2">
        <v>80608.549415826594</v>
      </c>
      <c r="W457" s="20">
        <v>3.2151179800297397E-5</v>
      </c>
      <c r="X457" s="2">
        <v>20.217404720923501</v>
      </c>
      <c r="Y457" s="2">
        <v>20.217404720923501</v>
      </c>
      <c r="Z457" s="2">
        <v>16.442777796310999</v>
      </c>
      <c r="AA457" s="2">
        <v>10.5340251361798</v>
      </c>
      <c r="AB457" s="2">
        <v>20.3846648210281</v>
      </c>
      <c r="AC457" s="2">
        <v>20.3846648210281</v>
      </c>
      <c r="AD457" s="2">
        <v>20.3846648210281</v>
      </c>
      <c r="AE457" s="2">
        <v>20.3846648210281</v>
      </c>
      <c r="AF457" s="2">
        <v>32387397.0556834</v>
      </c>
      <c r="AG457" s="2">
        <v>273131.18006211298</v>
      </c>
      <c r="AH457" s="2">
        <v>52774050.471150696</v>
      </c>
      <c r="AI457" s="2">
        <v>155093737.210682</v>
      </c>
      <c r="AJ457" s="2">
        <v>130.14775753662701</v>
      </c>
      <c r="AK457" s="2">
        <v>130.14775753662701</v>
      </c>
      <c r="AL457" s="2">
        <v>102.787888429045</v>
      </c>
      <c r="AM457" s="2">
        <v>81.814189485721201</v>
      </c>
      <c r="AN457" s="2">
        <v>150.36516225755</v>
      </c>
      <c r="AO457" s="2">
        <v>150.36516225755</v>
      </c>
      <c r="AP457" s="2">
        <v>119.230666225356</v>
      </c>
      <c r="AQ457" s="2">
        <v>92.348214621900993</v>
      </c>
      <c r="AR457" s="2">
        <v>274914209.99669999</v>
      </c>
      <c r="AS457" s="2">
        <v>2320850.6165324799</v>
      </c>
      <c r="AT457" s="2">
        <v>366281994.31440097</v>
      </c>
      <c r="AU457" s="2">
        <v>869172105.78675103</v>
      </c>
      <c r="AV457" s="2">
        <v>1.1573487756878</v>
      </c>
      <c r="AW457" s="2">
        <v>1.1573487756878</v>
      </c>
      <c r="AX457" s="2">
        <v>1.1619833303665099</v>
      </c>
      <c r="AY457" s="2">
        <v>1.13071615341461</v>
      </c>
      <c r="AZ457" s="2">
        <v>1.1573487756878</v>
      </c>
      <c r="BA457" s="2">
        <v>1.1573487756878</v>
      </c>
      <c r="BB457" s="2">
        <v>1.1619833303665099</v>
      </c>
      <c r="BC457" s="2">
        <v>1.1307210139599499</v>
      </c>
      <c r="BD457" s="2">
        <v>1.1114972815308799</v>
      </c>
      <c r="BE457" s="2">
        <v>1.1114972815308799</v>
      </c>
      <c r="BF457" s="2">
        <v>1.1208277297265401</v>
      </c>
      <c r="BG457" s="2">
        <v>0.86258611317094303</v>
      </c>
      <c r="BH457" s="2">
        <v>0.16033476999999999</v>
      </c>
      <c r="BI457" s="2">
        <v>0.16033476999999999</v>
      </c>
      <c r="BJ457" s="2">
        <v>0.18832829600000001</v>
      </c>
      <c r="BK457" s="2">
        <v>0.21767109699999901</v>
      </c>
      <c r="BL457" s="2">
        <v>0.16033476999999999</v>
      </c>
      <c r="BM457" s="2">
        <v>0.16033476999999999</v>
      </c>
      <c r="BN457" s="2">
        <v>0.18832829600000001</v>
      </c>
      <c r="BO457" s="2">
        <v>0.21767057500000001</v>
      </c>
      <c r="BP457" s="2">
        <v>0.15867292099999999</v>
      </c>
      <c r="BQ457" s="2">
        <v>0.15867292099999999</v>
      </c>
      <c r="BR457" s="2">
        <v>0.18056576799999999</v>
      </c>
      <c r="BS457" s="2">
        <v>3.9175603999999899E-2</v>
      </c>
      <c r="BT457" s="2">
        <v>1</v>
      </c>
      <c r="BU457" s="2">
        <v>1</v>
      </c>
      <c r="BV457" s="2">
        <v>1</v>
      </c>
      <c r="BW457" s="2">
        <v>0.99996871200000004</v>
      </c>
      <c r="BX457" s="2">
        <v>20.3846648210281</v>
      </c>
      <c r="BY457" s="2">
        <v>20.3846648210281</v>
      </c>
      <c r="BZ457" s="2">
        <v>20.3846648210281</v>
      </c>
      <c r="CA457" s="2">
        <v>20.3846648210281</v>
      </c>
      <c r="CB457" s="2">
        <v>32387397.0556834</v>
      </c>
      <c r="CC457" s="2">
        <v>273131.18006211298</v>
      </c>
      <c r="CD457" s="2">
        <v>52774050.471150696</v>
      </c>
      <c r="CE457" s="2">
        <v>155093737.210682</v>
      </c>
      <c r="CG457" s="2">
        <f t="shared" si="59"/>
        <v>79552307.175724313</v>
      </c>
      <c r="CH457" s="2">
        <f t="shared" si="60"/>
        <v>240528315.91757822</v>
      </c>
      <c r="CI457" s="2">
        <f t="shared" si="61"/>
        <v>11957155.68239571</v>
      </c>
      <c r="CJ457" s="2">
        <f t="shared" si="62"/>
        <v>2012.551159643225</v>
      </c>
      <c r="CK457" s="2">
        <f t="shared" si="63"/>
        <v>16.990138849924126</v>
      </c>
      <c r="CL457" s="2">
        <f t="shared" si="64"/>
        <v>1706.3469293701855</v>
      </c>
      <c r="CM457" s="2">
        <f t="shared" si="65"/>
        <v>1200.4693249816319</v>
      </c>
      <c r="CN457" s="2">
        <f t="shared" si="66"/>
        <v>11943563.571315769</v>
      </c>
    </row>
    <row r="458" spans="1:92" x14ac:dyDescent="0.45">
      <c r="A458" s="2">
        <v>749</v>
      </c>
      <c r="B458" s="2" t="s">
        <v>153</v>
      </c>
      <c r="C458" s="2">
        <v>1</v>
      </c>
      <c r="D458" s="2">
        <v>2044</v>
      </c>
      <c r="E458" s="2">
        <v>2042</v>
      </c>
      <c r="F458" s="2">
        <v>0.181747983111719</v>
      </c>
      <c r="G458" s="2">
        <v>1.5359254715679299E-3</v>
      </c>
      <c r="H458" s="2">
        <v>0.24214440750098701</v>
      </c>
      <c r="I458" s="2">
        <v>0.574571683915724</v>
      </c>
      <c r="J458" s="2">
        <v>171.02041335993201</v>
      </c>
      <c r="K458" s="2">
        <v>171.02041335993201</v>
      </c>
      <c r="L458" s="2">
        <v>139.831878434527</v>
      </c>
      <c r="M458" s="2">
        <v>112.902691146431</v>
      </c>
      <c r="N458" s="2">
        <v>1631557.5790736701</v>
      </c>
      <c r="O458" s="2">
        <v>13788.0531113711</v>
      </c>
      <c r="P458" s="2">
        <v>2658575.56030638</v>
      </c>
      <c r="Q458" s="2">
        <v>7813051.4115269398</v>
      </c>
      <c r="R458" s="2">
        <v>1855.4665203060099</v>
      </c>
      <c r="S458" s="2">
        <v>1535255835.1208301</v>
      </c>
      <c r="T458" s="2">
        <v>827423.08649558702</v>
      </c>
      <c r="U458" s="2">
        <v>26.366</v>
      </c>
      <c r="V458" s="2">
        <v>81346.426380174395</v>
      </c>
      <c r="W458" s="20">
        <v>3.1748733097905997E-5</v>
      </c>
      <c r="X458" s="2">
        <v>20.478590306902198</v>
      </c>
      <c r="Y458" s="2">
        <v>20.478590306902198</v>
      </c>
      <c r="Z458" s="2">
        <v>16.649924489078799</v>
      </c>
      <c r="AA458" s="2">
        <v>10.694436144307501</v>
      </c>
      <c r="AB458" s="2">
        <v>20.394065516403</v>
      </c>
      <c r="AC458" s="2">
        <v>20.394065516403</v>
      </c>
      <c r="AD458" s="2">
        <v>20.394065516403</v>
      </c>
      <c r="AE458" s="2">
        <v>20.394065516403</v>
      </c>
      <c r="AF458" s="2">
        <v>32835280.163901601</v>
      </c>
      <c r="AG458" s="2">
        <v>277198.40387051099</v>
      </c>
      <c r="AH458" s="2">
        <v>53504002.272106603</v>
      </c>
      <c r="AI458" s="2">
        <v>157238535.53672999</v>
      </c>
      <c r="AJ458" s="2">
        <v>130.14775753662701</v>
      </c>
      <c r="AK458" s="2">
        <v>130.14775753662701</v>
      </c>
      <c r="AL458" s="2">
        <v>102.787888429045</v>
      </c>
      <c r="AM458" s="2">
        <v>81.814189485721201</v>
      </c>
      <c r="AN458" s="2">
        <v>150.626347843529</v>
      </c>
      <c r="AO458" s="2">
        <v>150.626347843529</v>
      </c>
      <c r="AP458" s="2">
        <v>119.437812918124</v>
      </c>
      <c r="AQ458" s="2">
        <v>92.508625630028703</v>
      </c>
      <c r="AR458" s="2">
        <v>279029651.59371001</v>
      </c>
      <c r="AS458" s="2">
        <v>2358038.5425353898</v>
      </c>
      <c r="AT458" s="2">
        <v>371753614.55776697</v>
      </c>
      <c r="AU458" s="2">
        <v>882114530.42681897</v>
      </c>
      <c r="AV458" s="2">
        <v>1.1593594668809499</v>
      </c>
      <c r="AW458" s="2">
        <v>1.1593594668809499</v>
      </c>
      <c r="AX458" s="2">
        <v>1.1640024466939001</v>
      </c>
      <c r="AY458" s="2">
        <v>1.1326805795267001</v>
      </c>
      <c r="AZ458" s="2">
        <v>1.1593594668809499</v>
      </c>
      <c r="BA458" s="2">
        <v>1.1593594668809499</v>
      </c>
      <c r="BB458" s="2">
        <v>1.1640024466939001</v>
      </c>
      <c r="BC458" s="2">
        <v>1.13268544851641</v>
      </c>
      <c r="BD458" s="2">
        <v>1.1134283137677601</v>
      </c>
      <c r="BE458" s="2">
        <v>1.1134283137677601</v>
      </c>
      <c r="BF458" s="2">
        <v>1.12277533216639</v>
      </c>
      <c r="BG458" s="2">
        <v>0.863162496241064</v>
      </c>
      <c r="BH458" s="2">
        <v>0.16033476999999999</v>
      </c>
      <c r="BI458" s="2">
        <v>0.16033476999999999</v>
      </c>
      <c r="BJ458" s="2">
        <v>0.18832829600000001</v>
      </c>
      <c r="BK458" s="2">
        <v>0.21767109699999901</v>
      </c>
      <c r="BL458" s="2">
        <v>0.16033476999999999</v>
      </c>
      <c r="BM458" s="2">
        <v>0.16033476999999999</v>
      </c>
      <c r="BN458" s="2">
        <v>0.18832829600000001</v>
      </c>
      <c r="BO458" s="2">
        <v>0.21767057500000001</v>
      </c>
      <c r="BP458" s="2">
        <v>0.15867292099999999</v>
      </c>
      <c r="BQ458" s="2">
        <v>0.15867292099999999</v>
      </c>
      <c r="BR458" s="2">
        <v>0.18056576799999999</v>
      </c>
      <c r="BS458" s="2">
        <v>3.9175603999999899E-2</v>
      </c>
      <c r="BT458" s="2">
        <v>1</v>
      </c>
      <c r="BU458" s="2">
        <v>1</v>
      </c>
      <c r="BV458" s="2">
        <v>1</v>
      </c>
      <c r="BW458" s="2">
        <v>0.99996871200000004</v>
      </c>
      <c r="BX458" s="2">
        <v>20.394065516403</v>
      </c>
      <c r="BY458" s="2">
        <v>20.394065516403</v>
      </c>
      <c r="BZ458" s="2">
        <v>20.394065516403</v>
      </c>
      <c r="CA458" s="2">
        <v>20.394065516403</v>
      </c>
      <c r="CB458" s="2">
        <v>32835280.163901601</v>
      </c>
      <c r="CC458" s="2">
        <v>277198.40387051099</v>
      </c>
      <c r="CD458" s="2">
        <v>53504002.272106603</v>
      </c>
      <c r="CE458" s="2">
        <v>157238535.53672999</v>
      </c>
      <c r="CG458" s="2">
        <f t="shared" si="59"/>
        <v>81732700.154795647</v>
      </c>
      <c r="CH458" s="2">
        <f t="shared" si="60"/>
        <v>243855016.3766087</v>
      </c>
      <c r="CI458" s="2">
        <f t="shared" si="61"/>
        <v>12116972.60401836</v>
      </c>
      <c r="CJ458" s="2">
        <f t="shared" si="62"/>
        <v>2039.4469738420876</v>
      </c>
      <c r="CK458" s="2">
        <f t="shared" si="63"/>
        <v>17.235066389213877</v>
      </c>
      <c r="CL458" s="2">
        <f t="shared" si="64"/>
        <v>1729.1548359716294</v>
      </c>
      <c r="CM458" s="2">
        <f t="shared" si="65"/>
        <v>1216.5124813588072</v>
      </c>
      <c r="CN458" s="2">
        <f t="shared" si="66"/>
        <v>12103184.55090699</v>
      </c>
    </row>
    <row r="459" spans="1:92" x14ac:dyDescent="0.45">
      <c r="A459" s="2">
        <v>771</v>
      </c>
      <c r="B459" s="2" t="s">
        <v>153</v>
      </c>
      <c r="C459" s="2">
        <v>1</v>
      </c>
      <c r="D459" s="2">
        <v>2045</v>
      </c>
      <c r="E459" s="2">
        <v>2043</v>
      </c>
      <c r="F459" s="2">
        <v>0.18175820614232899</v>
      </c>
      <c r="G459" s="2">
        <v>1.5375918775346099E-3</v>
      </c>
      <c r="H459" s="2">
        <v>0.24214961229652901</v>
      </c>
      <c r="I459" s="2">
        <v>0.57455458968360595</v>
      </c>
      <c r="J459" s="2">
        <v>171.288931244303</v>
      </c>
      <c r="K459" s="2">
        <v>171.288931244303</v>
      </c>
      <c r="L459" s="2">
        <v>140.04625007279699</v>
      </c>
      <c r="M459" s="2">
        <v>113.07024001108201</v>
      </c>
      <c r="N459" s="2">
        <v>1653365.5696314599</v>
      </c>
      <c r="O459" s="2">
        <v>13986.7218345564</v>
      </c>
      <c r="P459" s="2">
        <v>2694117.0154216099</v>
      </c>
      <c r="Q459" s="2">
        <v>7917483.1080235103</v>
      </c>
      <c r="R459" s="2">
        <v>1859.8334941901701</v>
      </c>
      <c r="S459" s="2">
        <v>1558131692.58797</v>
      </c>
      <c r="T459" s="2">
        <v>837780.208526909</v>
      </c>
      <c r="U459" s="2">
        <v>26.366</v>
      </c>
      <c r="V459" s="2">
        <v>82091.057744873702</v>
      </c>
      <c r="W459" s="20">
        <v>3.1351323950878701E-5</v>
      </c>
      <c r="X459" s="2">
        <v>20.7402772567883</v>
      </c>
      <c r="Y459" s="2">
        <v>20.7402772567883</v>
      </c>
      <c r="Z459" s="2">
        <v>16.857465192864002</v>
      </c>
      <c r="AA459" s="2">
        <v>10.855154074473299</v>
      </c>
      <c r="AB459" s="2">
        <v>20.400896450887899</v>
      </c>
      <c r="AC459" s="2">
        <v>20.400896450887899</v>
      </c>
      <c r="AD459" s="2">
        <v>20.400896450887899</v>
      </c>
      <c r="AE459" s="2">
        <v>20.400896450887899</v>
      </c>
      <c r="AF459" s="2">
        <v>33285237.2243434</v>
      </c>
      <c r="AG459" s="2">
        <v>281288.64378442499</v>
      </c>
      <c r="AH459" s="2">
        <v>54237324.712671898</v>
      </c>
      <c r="AI459" s="2">
        <v>159393252.812024</v>
      </c>
      <c r="AJ459" s="2">
        <v>130.14775753662701</v>
      </c>
      <c r="AK459" s="2">
        <v>130.14775753662701</v>
      </c>
      <c r="AL459" s="2">
        <v>102.787888429045</v>
      </c>
      <c r="AM459" s="2">
        <v>81.814189485721201</v>
      </c>
      <c r="AN459" s="2">
        <v>150.88803479341499</v>
      </c>
      <c r="AO459" s="2">
        <v>150.88803479341499</v>
      </c>
      <c r="AP459" s="2">
        <v>119.645353621909</v>
      </c>
      <c r="AQ459" s="2">
        <v>92.669343560194505</v>
      </c>
      <c r="AR459" s="2">
        <v>283203221.37830198</v>
      </c>
      <c r="AS459" s="2">
        <v>2395770.6346525401</v>
      </c>
      <c r="AT459" s="2">
        <v>377300985.26711398</v>
      </c>
      <c r="AU459" s="2">
        <v>895231715.30790901</v>
      </c>
      <c r="AV459" s="2">
        <v>1.16137400138592</v>
      </c>
      <c r="AW459" s="2">
        <v>1.16137400138592</v>
      </c>
      <c r="AX459" s="2">
        <v>1.1660253887434</v>
      </c>
      <c r="AY459" s="2">
        <v>1.1346487488470101</v>
      </c>
      <c r="AZ459" s="2">
        <v>1.16137400138592</v>
      </c>
      <c r="BA459" s="2">
        <v>1.16137400138592</v>
      </c>
      <c r="BB459" s="2">
        <v>1.1660253887434</v>
      </c>
      <c r="BC459" s="2">
        <v>1.13465362629717</v>
      </c>
      <c r="BD459" s="2">
        <v>1.1153630370533101</v>
      </c>
      <c r="BE459" s="2">
        <v>1.1153630370533101</v>
      </c>
      <c r="BF459" s="2">
        <v>1.12472662482735</v>
      </c>
      <c r="BG459" s="2">
        <v>0.86373936127808204</v>
      </c>
      <c r="BH459" s="2">
        <v>0.16033476999999999</v>
      </c>
      <c r="BI459" s="2">
        <v>0.16033476999999999</v>
      </c>
      <c r="BJ459" s="2">
        <v>0.18832829600000001</v>
      </c>
      <c r="BK459" s="2">
        <v>0.21767109699999901</v>
      </c>
      <c r="BL459" s="2">
        <v>0.16033476999999999</v>
      </c>
      <c r="BM459" s="2">
        <v>0.16033476999999999</v>
      </c>
      <c r="BN459" s="2">
        <v>0.18832829600000001</v>
      </c>
      <c r="BO459" s="2">
        <v>0.21767057500000001</v>
      </c>
      <c r="BP459" s="2">
        <v>0.15867292099999999</v>
      </c>
      <c r="BQ459" s="2">
        <v>0.15867292099999999</v>
      </c>
      <c r="BR459" s="2">
        <v>0.18056576799999999</v>
      </c>
      <c r="BS459" s="2">
        <v>3.9175603999999899E-2</v>
      </c>
      <c r="BT459" s="2">
        <v>1</v>
      </c>
      <c r="BU459" s="2">
        <v>1</v>
      </c>
      <c r="BV459" s="2">
        <v>1</v>
      </c>
      <c r="BW459" s="2">
        <v>0.99996871200000004</v>
      </c>
      <c r="BX459" s="2">
        <v>20.400896450887899</v>
      </c>
      <c r="BY459" s="2">
        <v>20.400896450887899</v>
      </c>
      <c r="BZ459" s="2">
        <v>20.400896450887899</v>
      </c>
      <c r="CA459" s="2">
        <v>20.400896450887899</v>
      </c>
      <c r="CB459" s="2">
        <v>33285237.2243434</v>
      </c>
      <c r="CC459" s="2">
        <v>281288.64378442499</v>
      </c>
      <c r="CD459" s="2">
        <v>54237324.712671898</v>
      </c>
      <c r="CE459" s="2">
        <v>159393252.812024</v>
      </c>
      <c r="CG459" s="2">
        <f t="shared" si="59"/>
        <v>83959503.846246138</v>
      </c>
      <c r="CH459" s="2">
        <f t="shared" si="60"/>
        <v>247197103.39282373</v>
      </c>
      <c r="CI459" s="2">
        <f t="shared" si="61"/>
        <v>12278952.414911136</v>
      </c>
      <c r="CJ459" s="2">
        <f t="shared" si="62"/>
        <v>2066.7069620393249</v>
      </c>
      <c r="CK459" s="2">
        <f t="shared" si="63"/>
        <v>17.4834022931955</v>
      </c>
      <c r="CL459" s="2">
        <f t="shared" si="64"/>
        <v>1752.2712295425106</v>
      </c>
      <c r="CM459" s="2">
        <f t="shared" si="65"/>
        <v>1232.7727688631389</v>
      </c>
      <c r="CN459" s="2">
        <f t="shared" si="66"/>
        <v>12264965.693076581</v>
      </c>
    </row>
    <row r="460" spans="1:92" x14ac:dyDescent="0.45">
      <c r="A460" s="2">
        <v>793</v>
      </c>
      <c r="B460" s="2" t="s">
        <v>153</v>
      </c>
      <c r="C460" s="2">
        <v>1</v>
      </c>
      <c r="D460" s="2">
        <v>2046</v>
      </c>
      <c r="E460" s="2">
        <v>2044</v>
      </c>
      <c r="F460" s="2">
        <v>0.18176935721019399</v>
      </c>
      <c r="G460" s="2">
        <v>1.5392542469517599E-3</v>
      </c>
      <c r="H460" s="2">
        <v>0.242155225511311</v>
      </c>
      <c r="I460" s="2">
        <v>0.57453616303154098</v>
      </c>
      <c r="J460" s="2">
        <v>171.555484918389</v>
      </c>
      <c r="K460" s="2">
        <v>171.555484918389</v>
      </c>
      <c r="L460" s="2">
        <v>140.258550540263</v>
      </c>
      <c r="M460" s="2">
        <v>113.235630714577</v>
      </c>
      <c r="N460" s="2">
        <v>1675468.7178368899</v>
      </c>
      <c r="O460" s="2">
        <v>14188.1578894675</v>
      </c>
      <c r="P460" s="2">
        <v>2730138.9986047898</v>
      </c>
      <c r="Q460" s="2">
        <v>8023327.6189730698</v>
      </c>
      <c r="R460" s="2">
        <v>1864.17938598502</v>
      </c>
      <c r="S460" s="2">
        <v>1581321806.74278</v>
      </c>
      <c r="T460" s="2">
        <v>848266.97400004801</v>
      </c>
      <c r="U460" s="2">
        <v>26.366</v>
      </c>
      <c r="V460" s="2">
        <v>82842.505338557807</v>
      </c>
      <c r="W460" s="20">
        <v>3.0958889302507899E-5</v>
      </c>
      <c r="X460" s="2">
        <v>21.002464405090102</v>
      </c>
      <c r="Y460" s="2">
        <v>21.002464405090102</v>
      </c>
      <c r="Z460" s="2">
        <v>17.0653991345464</v>
      </c>
      <c r="AA460" s="2">
        <v>11.0161782521847</v>
      </c>
      <c r="AB460" s="2">
        <v>20.405262976671601</v>
      </c>
      <c r="AC460" s="2">
        <v>20.405262976671601</v>
      </c>
      <c r="AD460" s="2">
        <v>20.405262976671601</v>
      </c>
      <c r="AE460" s="2">
        <v>20.405262976671601</v>
      </c>
      <c r="AF460" s="2">
        <v>33737359.244904503</v>
      </c>
      <c r="AG460" s="2">
        <v>285402.73721567902</v>
      </c>
      <c r="AH460" s="2">
        <v>54974166.189603701</v>
      </c>
      <c r="AI460" s="2">
        <v>161558324.93257499</v>
      </c>
      <c r="AJ460" s="2">
        <v>130.14775753662701</v>
      </c>
      <c r="AK460" s="2">
        <v>130.14775753662701</v>
      </c>
      <c r="AL460" s="2">
        <v>102.787888429045</v>
      </c>
      <c r="AM460" s="2">
        <v>81.814189485721201</v>
      </c>
      <c r="AN460" s="2">
        <v>151.15022194171701</v>
      </c>
      <c r="AO460" s="2">
        <v>151.15022194171701</v>
      </c>
      <c r="AP460" s="2">
        <v>119.853287563591</v>
      </c>
      <c r="AQ460" s="2">
        <v>92.830367737905902</v>
      </c>
      <c r="AR460" s="2">
        <v>287435848.35409999</v>
      </c>
      <c r="AS460" s="2">
        <v>2434056.3068262599</v>
      </c>
      <c r="AT460" s="2">
        <v>382925338.71775401</v>
      </c>
      <c r="AU460" s="2">
        <v>908526563.36410499</v>
      </c>
      <c r="AV460" s="2">
        <v>1.16339237099454</v>
      </c>
      <c r="AW460" s="2">
        <v>1.16339237099454</v>
      </c>
      <c r="AX460" s="2">
        <v>1.1680521496715801</v>
      </c>
      <c r="AY460" s="2">
        <v>1.13662065383711</v>
      </c>
      <c r="AZ460" s="2">
        <v>1.16339237099454</v>
      </c>
      <c r="BA460" s="2">
        <v>1.16339237099454</v>
      </c>
      <c r="BB460" s="2">
        <v>1.1680521496715801</v>
      </c>
      <c r="BC460" s="2">
        <v>1.1366255397637901</v>
      </c>
      <c r="BD460" s="2">
        <v>1.1173014435045401</v>
      </c>
      <c r="BE460" s="2">
        <v>1.1173014435045401</v>
      </c>
      <c r="BF460" s="2">
        <v>1.12668160110839</v>
      </c>
      <c r="BG460" s="2">
        <v>0.86431670428617602</v>
      </c>
      <c r="BH460" s="2">
        <v>0.16033476999999999</v>
      </c>
      <c r="BI460" s="2">
        <v>0.16033476999999999</v>
      </c>
      <c r="BJ460" s="2">
        <v>0.18832829600000001</v>
      </c>
      <c r="BK460" s="2">
        <v>0.21767109699999901</v>
      </c>
      <c r="BL460" s="2">
        <v>0.16033476999999999</v>
      </c>
      <c r="BM460" s="2">
        <v>0.16033476999999999</v>
      </c>
      <c r="BN460" s="2">
        <v>0.18832829600000001</v>
      </c>
      <c r="BO460" s="2">
        <v>0.21767057500000001</v>
      </c>
      <c r="BP460" s="2">
        <v>0.15867292099999999</v>
      </c>
      <c r="BQ460" s="2">
        <v>0.15867292099999999</v>
      </c>
      <c r="BR460" s="2">
        <v>0.18056576799999999</v>
      </c>
      <c r="BS460" s="2">
        <v>3.9175603999999899E-2</v>
      </c>
      <c r="BT460" s="2">
        <v>1</v>
      </c>
      <c r="BU460" s="2">
        <v>1</v>
      </c>
      <c r="BV460" s="2">
        <v>1</v>
      </c>
      <c r="BW460" s="2">
        <v>0.99996871200000004</v>
      </c>
      <c r="BX460" s="2">
        <v>20.405262976671601</v>
      </c>
      <c r="BY460" s="2">
        <v>20.405262976671601</v>
      </c>
      <c r="BZ460" s="2">
        <v>20.405262976671601</v>
      </c>
      <c r="CA460" s="2">
        <v>20.405262976671601</v>
      </c>
      <c r="CB460" s="2">
        <v>33737359.244904503</v>
      </c>
      <c r="CC460" s="2">
        <v>285402.73721567902</v>
      </c>
      <c r="CD460" s="2">
        <v>54974166.189603701</v>
      </c>
      <c r="CE460" s="2">
        <v>161558324.93257499</v>
      </c>
      <c r="CG460" s="2">
        <f t="shared" si="59"/>
        <v>86233595.170443803</v>
      </c>
      <c r="CH460" s="2">
        <f t="shared" si="60"/>
        <v>250555253.10429886</v>
      </c>
      <c r="CI460" s="2">
        <f t="shared" si="61"/>
        <v>12443123.493304217</v>
      </c>
      <c r="CJ460" s="2">
        <f t="shared" si="62"/>
        <v>2094.3358972961123</v>
      </c>
      <c r="CK460" s="2">
        <f t="shared" si="63"/>
        <v>17.735197361834377</v>
      </c>
      <c r="CL460" s="2">
        <f t="shared" si="64"/>
        <v>1775.7001616941723</v>
      </c>
      <c r="CM460" s="2">
        <f t="shared" si="65"/>
        <v>1249.2530352624476</v>
      </c>
      <c r="CN460" s="2">
        <f t="shared" si="66"/>
        <v>12428935.335414749</v>
      </c>
    </row>
    <row r="461" spans="1:92" x14ac:dyDescent="0.45">
      <c r="A461" s="2">
        <v>815</v>
      </c>
      <c r="B461" s="2" t="s">
        <v>153</v>
      </c>
      <c r="C461" s="2">
        <v>1</v>
      </c>
      <c r="D461" s="2">
        <v>2047</v>
      </c>
      <c r="E461" s="2">
        <v>2045</v>
      </c>
      <c r="F461" s="2">
        <v>0.18178139464068599</v>
      </c>
      <c r="G461" s="2">
        <v>1.5409127908965401E-3</v>
      </c>
      <c r="H461" s="2">
        <v>0.24216122882681801</v>
      </c>
      <c r="I461" s="2">
        <v>0.57451646374159804</v>
      </c>
      <c r="J461" s="2">
        <v>171.82017366494901</v>
      </c>
      <c r="K461" s="2">
        <v>171.82017366494901</v>
      </c>
      <c r="L461" s="2">
        <v>140.46887948453801</v>
      </c>
      <c r="M461" s="2">
        <v>113.39896299120301</v>
      </c>
      <c r="N461" s="2">
        <v>1697870.8970073001</v>
      </c>
      <c r="O461" s="2">
        <v>14392.402410933901</v>
      </c>
      <c r="P461" s="2">
        <v>2766647.8281155201</v>
      </c>
      <c r="Q461" s="2">
        <v>8130603.4963748697</v>
      </c>
      <c r="R461" s="2">
        <v>1868.50543685567</v>
      </c>
      <c r="S461" s="2">
        <v>1604831302.79144</v>
      </c>
      <c r="T461" s="2">
        <v>858885.00570383901</v>
      </c>
      <c r="U461" s="2">
        <v>26.366</v>
      </c>
      <c r="V461" s="2">
        <v>83600.831555828394</v>
      </c>
      <c r="W461" s="20">
        <v>3.0571366885387199E-5</v>
      </c>
      <c r="X461" s="2">
        <v>21.265150683533001</v>
      </c>
      <c r="Y461" s="2">
        <v>21.265150683533001</v>
      </c>
      <c r="Z461" s="2">
        <v>17.2737256107037</v>
      </c>
      <c r="AA461" s="2">
        <v>11.1775080606927</v>
      </c>
      <c r="AB461" s="2">
        <v>20.407265444789001</v>
      </c>
      <c r="AC461" s="2">
        <v>20.407265444789001</v>
      </c>
      <c r="AD461" s="2">
        <v>20.407265444789001</v>
      </c>
      <c r="AE461" s="2">
        <v>20.407265444789001</v>
      </c>
      <c r="AF461" s="2">
        <v>34191734.869337797</v>
      </c>
      <c r="AG461" s="2">
        <v>289541.504222941</v>
      </c>
      <c r="AH461" s="2">
        <v>55714671.2456984</v>
      </c>
      <c r="AI461" s="2">
        <v>163734176.47088999</v>
      </c>
      <c r="AJ461" s="2">
        <v>130.14775753662701</v>
      </c>
      <c r="AK461" s="2">
        <v>130.14775753662701</v>
      </c>
      <c r="AL461" s="2">
        <v>102.787888429045</v>
      </c>
      <c r="AM461" s="2">
        <v>81.814189485721201</v>
      </c>
      <c r="AN461" s="2">
        <v>151.41290822016001</v>
      </c>
      <c r="AO461" s="2">
        <v>151.41290822016001</v>
      </c>
      <c r="AP461" s="2">
        <v>120.061614039749</v>
      </c>
      <c r="AQ461" s="2">
        <v>92.991697546413903</v>
      </c>
      <c r="AR461" s="2">
        <v>291728472.38445801</v>
      </c>
      <c r="AS461" s="2">
        <v>2472905.0817024899</v>
      </c>
      <c r="AT461" s="2">
        <v>388627920.34371901</v>
      </c>
      <c r="AU461" s="2">
        <v>922002004.98155999</v>
      </c>
      <c r="AV461" s="2">
        <v>1.1654145682031201</v>
      </c>
      <c r="AW461" s="2">
        <v>1.1654145682031201</v>
      </c>
      <c r="AX461" s="2">
        <v>1.1700827232745299</v>
      </c>
      <c r="AY461" s="2">
        <v>1.13859628762417</v>
      </c>
      <c r="AZ461" s="2">
        <v>1.1654145682031201</v>
      </c>
      <c r="BA461" s="2">
        <v>1.1654145682031201</v>
      </c>
      <c r="BB461" s="2">
        <v>1.1700827232745299</v>
      </c>
      <c r="BC461" s="2">
        <v>1.1386011820434001</v>
      </c>
      <c r="BD461" s="2">
        <v>1.11924352591502</v>
      </c>
      <c r="BE461" s="2">
        <v>1.11924352591502</v>
      </c>
      <c r="BF461" s="2">
        <v>1.1286402550253301</v>
      </c>
      <c r="BG461" s="2">
        <v>0.86489452147879597</v>
      </c>
      <c r="BH461" s="2">
        <v>0.16033476999999999</v>
      </c>
      <c r="BI461" s="2">
        <v>0.16033476999999999</v>
      </c>
      <c r="BJ461" s="2">
        <v>0.18832829600000001</v>
      </c>
      <c r="BK461" s="2">
        <v>0.21767109699999901</v>
      </c>
      <c r="BL461" s="2">
        <v>0.16033476999999999</v>
      </c>
      <c r="BM461" s="2">
        <v>0.16033476999999999</v>
      </c>
      <c r="BN461" s="2">
        <v>0.18832829600000001</v>
      </c>
      <c r="BO461" s="2">
        <v>0.21767057500000001</v>
      </c>
      <c r="BP461" s="2">
        <v>0.15867292099999999</v>
      </c>
      <c r="BQ461" s="2">
        <v>0.15867292099999999</v>
      </c>
      <c r="BR461" s="2">
        <v>0.18056576799999999</v>
      </c>
      <c r="BS461" s="2">
        <v>3.9175603999999899E-2</v>
      </c>
      <c r="BT461" s="2">
        <v>1</v>
      </c>
      <c r="BU461" s="2">
        <v>1</v>
      </c>
      <c r="BV461" s="2">
        <v>1</v>
      </c>
      <c r="BW461" s="2">
        <v>0.99996871200000004</v>
      </c>
      <c r="BX461" s="2">
        <v>20.407265444789001</v>
      </c>
      <c r="BY461" s="2">
        <v>20.407265444789001</v>
      </c>
      <c r="BZ461" s="2">
        <v>20.407265444789001</v>
      </c>
      <c r="CA461" s="2">
        <v>20.407265444789001</v>
      </c>
      <c r="CB461" s="2">
        <v>34191734.869337797</v>
      </c>
      <c r="CC461" s="2">
        <v>289541.504222941</v>
      </c>
      <c r="CD461" s="2">
        <v>55714671.2456984</v>
      </c>
      <c r="CE461" s="2">
        <v>163734176.47088999</v>
      </c>
      <c r="CG461" s="2">
        <f t="shared" si="59"/>
        <v>88555866.86140871</v>
      </c>
      <c r="CH461" s="2">
        <f t="shared" si="60"/>
        <v>253930124.09014913</v>
      </c>
      <c r="CI461" s="2">
        <f t="shared" si="61"/>
        <v>12609514.623908624</v>
      </c>
      <c r="CJ461" s="2">
        <f t="shared" si="62"/>
        <v>2122.3386212591249</v>
      </c>
      <c r="CK461" s="2">
        <f t="shared" si="63"/>
        <v>17.990503013667375</v>
      </c>
      <c r="CL461" s="2">
        <f t="shared" si="64"/>
        <v>1799.4457418637528</v>
      </c>
      <c r="CM461" s="2">
        <f t="shared" si="65"/>
        <v>1265.9561691514004</v>
      </c>
      <c r="CN461" s="2">
        <f t="shared" si="66"/>
        <v>12595122.22149769</v>
      </c>
    </row>
    <row r="462" spans="1:92" x14ac:dyDescent="0.45">
      <c r="A462" s="2">
        <v>837</v>
      </c>
      <c r="B462" s="2" t="s">
        <v>153</v>
      </c>
      <c r="C462" s="2">
        <v>1</v>
      </c>
      <c r="D462" s="2">
        <v>2048</v>
      </c>
      <c r="E462" s="2">
        <v>2046</v>
      </c>
      <c r="F462" s="2">
        <v>0.18179427885277899</v>
      </c>
      <c r="G462" s="2">
        <v>1.5425677101662399E-3</v>
      </c>
      <c r="H462" s="2">
        <v>0.242167604845234</v>
      </c>
      <c r="I462" s="2">
        <v>0.57449554859181995</v>
      </c>
      <c r="J462" s="2">
        <v>172.083092114051</v>
      </c>
      <c r="K462" s="2">
        <v>172.083092114051</v>
      </c>
      <c r="L462" s="2">
        <v>140.67733187459399</v>
      </c>
      <c r="M462" s="2">
        <v>113.56033188532101</v>
      </c>
      <c r="N462" s="2">
        <v>1720576.03589121</v>
      </c>
      <c r="O462" s="2">
        <v>14599.497039183299</v>
      </c>
      <c r="P462" s="2">
        <v>2803649.9120585099</v>
      </c>
      <c r="Q462" s="2">
        <v>8239329.5571511602</v>
      </c>
      <c r="R462" s="2">
        <v>1872.8128308563701</v>
      </c>
      <c r="S462" s="2">
        <v>1628665359.22877</v>
      </c>
      <c r="T462" s="2">
        <v>869635.94674009096</v>
      </c>
      <c r="U462" s="2">
        <v>26.366</v>
      </c>
      <c r="V462" s="2">
        <v>84366.099362437206</v>
      </c>
      <c r="W462" s="20">
        <v>3.0188695211531301E-5</v>
      </c>
      <c r="X462" s="2">
        <v>21.528335115525898</v>
      </c>
      <c r="Y462" s="2">
        <v>21.528335115525898</v>
      </c>
      <c r="Z462" s="2">
        <v>17.482443983651098</v>
      </c>
      <c r="AA462" s="2">
        <v>11.3391429377021</v>
      </c>
      <c r="AB462" s="2">
        <v>20.406999461898199</v>
      </c>
      <c r="AC462" s="2">
        <v>20.406999461898199</v>
      </c>
      <c r="AD462" s="2">
        <v>20.406999461898199</v>
      </c>
      <c r="AE462" s="2">
        <v>20.406999461898199</v>
      </c>
      <c r="AF462" s="2">
        <v>34648450.481600702</v>
      </c>
      <c r="AG462" s="2">
        <v>293705.74825534999</v>
      </c>
      <c r="AH462" s="2">
        <v>56458980.739615299</v>
      </c>
      <c r="AI462" s="2">
        <v>165921221.17542899</v>
      </c>
      <c r="AJ462" s="2">
        <v>130.14775753662701</v>
      </c>
      <c r="AK462" s="2">
        <v>130.14775753662701</v>
      </c>
      <c r="AL462" s="2">
        <v>102.787888429045</v>
      </c>
      <c r="AM462" s="2">
        <v>81.814189485721201</v>
      </c>
      <c r="AN462" s="2">
        <v>151.67609265215299</v>
      </c>
      <c r="AO462" s="2">
        <v>151.67609265215299</v>
      </c>
      <c r="AP462" s="2">
        <v>120.27033241269601</v>
      </c>
      <c r="AQ462" s="2">
        <v>93.153332423423294</v>
      </c>
      <c r="AR462" s="2">
        <v>296082044.47349697</v>
      </c>
      <c r="AS462" s="2">
        <v>2512326.59381261</v>
      </c>
      <c r="AT462" s="2">
        <v>394409989.138834</v>
      </c>
      <c r="AU462" s="2">
        <v>935660999.02262604</v>
      </c>
      <c r="AV462" s="2">
        <v>1.1674405861752499</v>
      </c>
      <c r="AW462" s="2">
        <v>1.1674405861752499</v>
      </c>
      <c r="AX462" s="2">
        <v>1.17211710395424</v>
      </c>
      <c r="AY462" s="2">
        <v>1.1405756439657999</v>
      </c>
      <c r="AZ462" s="2">
        <v>1.1674405861752499</v>
      </c>
      <c r="BA462" s="2">
        <v>1.1674405861752499</v>
      </c>
      <c r="BB462" s="2">
        <v>1.17211710395424</v>
      </c>
      <c r="BC462" s="2">
        <v>1.1405805468935799</v>
      </c>
      <c r="BD462" s="2">
        <v>1.1211892777191901</v>
      </c>
      <c r="BE462" s="2">
        <v>1.1211892777191901</v>
      </c>
      <c r="BF462" s="2">
        <v>1.1306025811784299</v>
      </c>
      <c r="BG462" s="2">
        <v>0.86547280926732995</v>
      </c>
      <c r="BH462" s="2">
        <v>0.16033476999999999</v>
      </c>
      <c r="BI462" s="2">
        <v>0.16033476999999999</v>
      </c>
      <c r="BJ462" s="2">
        <v>0.18832829600000001</v>
      </c>
      <c r="BK462" s="2">
        <v>0.21767109699999901</v>
      </c>
      <c r="BL462" s="2">
        <v>0.16033476999999999</v>
      </c>
      <c r="BM462" s="2">
        <v>0.16033476999999999</v>
      </c>
      <c r="BN462" s="2">
        <v>0.18832829600000001</v>
      </c>
      <c r="BO462" s="2">
        <v>0.21767057500000001</v>
      </c>
      <c r="BP462" s="2">
        <v>0.15867292099999999</v>
      </c>
      <c r="BQ462" s="2">
        <v>0.15867292099999999</v>
      </c>
      <c r="BR462" s="2">
        <v>0.18056576799999999</v>
      </c>
      <c r="BS462" s="2">
        <v>3.9175603999999899E-2</v>
      </c>
      <c r="BT462" s="2">
        <v>1</v>
      </c>
      <c r="BU462" s="2">
        <v>1</v>
      </c>
      <c r="BV462" s="2">
        <v>1</v>
      </c>
      <c r="BW462" s="2">
        <v>0.99996871200000004</v>
      </c>
      <c r="BX462" s="2">
        <v>20.406999461898199</v>
      </c>
      <c r="BY462" s="2">
        <v>20.406999461898199</v>
      </c>
      <c r="BZ462" s="2">
        <v>20.406999461898199</v>
      </c>
      <c r="CA462" s="2">
        <v>20.406999461898199</v>
      </c>
      <c r="CB462" s="2">
        <v>34648450.481600702</v>
      </c>
      <c r="CC462" s="2">
        <v>293705.74825534999</v>
      </c>
      <c r="CD462" s="2">
        <v>56458980.739615299</v>
      </c>
      <c r="CE462" s="2">
        <v>165921221.17542899</v>
      </c>
      <c r="CG462" s="2">
        <f t="shared" si="59"/>
        <v>90927227.732863873</v>
      </c>
      <c r="CH462" s="2">
        <f t="shared" si="60"/>
        <v>257322358.14490032</v>
      </c>
      <c r="CI462" s="2">
        <f t="shared" si="61"/>
        <v>12778155.002140064</v>
      </c>
      <c r="CJ462" s="2">
        <f t="shared" si="62"/>
        <v>2150.7200448640124</v>
      </c>
      <c r="CK462" s="2">
        <f t="shared" si="63"/>
        <v>18.249371298979124</v>
      </c>
      <c r="CL462" s="2">
        <f t="shared" si="64"/>
        <v>1823.5121379242341</v>
      </c>
      <c r="CM462" s="2">
        <f t="shared" si="65"/>
        <v>1282.8851003738669</v>
      </c>
      <c r="CN462" s="2">
        <f t="shared" si="66"/>
        <v>12763555.50510088</v>
      </c>
    </row>
    <row r="463" spans="1:92" x14ac:dyDescent="0.45">
      <c r="A463" s="2">
        <v>859</v>
      </c>
      <c r="B463" s="2" t="s">
        <v>153</v>
      </c>
      <c r="C463" s="2">
        <v>1</v>
      </c>
      <c r="D463" s="2">
        <v>2049</v>
      </c>
      <c r="E463" s="2">
        <v>2047</v>
      </c>
      <c r="F463" s="2">
        <v>0.18180797224263801</v>
      </c>
      <c r="G463" s="2">
        <v>1.5442191958017399E-3</v>
      </c>
      <c r="H463" s="2">
        <v>0.24217433703820801</v>
      </c>
      <c r="I463" s="2">
        <v>0.57447347152335104</v>
      </c>
      <c r="J463" s="2">
        <v>172.344330477829</v>
      </c>
      <c r="K463" s="2">
        <v>172.344330477829</v>
      </c>
      <c r="L463" s="2">
        <v>140.8839982369</v>
      </c>
      <c r="M463" s="2">
        <v>113.71982798809201</v>
      </c>
      <c r="N463" s="2">
        <v>1743588.11925242</v>
      </c>
      <c r="O463" s="2">
        <v>14809.4839302651</v>
      </c>
      <c r="P463" s="2">
        <v>2841151.7493542801</v>
      </c>
      <c r="Q463" s="2">
        <v>8349524.8859601701</v>
      </c>
      <c r="R463" s="2">
        <v>1877.1026977976401</v>
      </c>
      <c r="S463" s="2">
        <v>1652829209.4948201</v>
      </c>
      <c r="T463" s="2">
        <v>880521.46077784698</v>
      </c>
      <c r="U463" s="2">
        <v>26.366</v>
      </c>
      <c r="V463" s="2">
        <v>85138.372300513307</v>
      </c>
      <c r="W463" s="20">
        <v>2.981081356262E-5</v>
      </c>
      <c r="X463" s="2">
        <v>21.792016811327301</v>
      </c>
      <c r="Y463" s="2">
        <v>21.792016811327301</v>
      </c>
      <c r="Z463" s="2">
        <v>17.691553677979702</v>
      </c>
      <c r="AA463" s="2">
        <v>11.501082372495899</v>
      </c>
      <c r="AB463" s="2">
        <v>20.404556129874901</v>
      </c>
      <c r="AC463" s="2">
        <v>20.404556129874901</v>
      </c>
      <c r="AD463" s="2">
        <v>20.404556129874901</v>
      </c>
      <c r="AE463" s="2">
        <v>20.404556129874901</v>
      </c>
      <c r="AF463" s="2">
        <v>35107590.300060101</v>
      </c>
      <c r="AG463" s="2">
        <v>297896.25680396002</v>
      </c>
      <c r="AH463" s="2">
        <v>57207231.999117099</v>
      </c>
      <c r="AI463" s="2">
        <v>168119862.42142901</v>
      </c>
      <c r="AJ463" s="2">
        <v>130.14775753662701</v>
      </c>
      <c r="AK463" s="2">
        <v>130.14775753662701</v>
      </c>
      <c r="AL463" s="2">
        <v>102.787888429045</v>
      </c>
      <c r="AM463" s="2">
        <v>81.814189485721201</v>
      </c>
      <c r="AN463" s="2">
        <v>151.939774347954</v>
      </c>
      <c r="AO463" s="2">
        <v>151.939774347954</v>
      </c>
      <c r="AP463" s="2">
        <v>120.47944210702499</v>
      </c>
      <c r="AQ463" s="2">
        <v>93.315271858217201</v>
      </c>
      <c r="AR463" s="2">
        <v>300497527.04165697</v>
      </c>
      <c r="AS463" s="2">
        <v>2552330.5926837199</v>
      </c>
      <c r="AT463" s="2">
        <v>400272818.046794</v>
      </c>
      <c r="AU463" s="2">
        <v>949506533.81368601</v>
      </c>
      <c r="AV463" s="2">
        <v>1.16947041870728</v>
      </c>
      <c r="AW463" s="2">
        <v>1.16947041870728</v>
      </c>
      <c r="AX463" s="2">
        <v>1.17415528668724</v>
      </c>
      <c r="AY463" s="2">
        <v>1.1425587172173399</v>
      </c>
      <c r="AZ463" s="2">
        <v>1.16947041870728</v>
      </c>
      <c r="BA463" s="2">
        <v>1.16947041870728</v>
      </c>
      <c r="BB463" s="2">
        <v>1.17415528668724</v>
      </c>
      <c r="BC463" s="2">
        <v>1.1425636286696399</v>
      </c>
      <c r="BD463" s="2">
        <v>1.12313869295918</v>
      </c>
      <c r="BE463" s="2">
        <v>1.12313869295918</v>
      </c>
      <c r="BF463" s="2">
        <v>1.1325685747221299</v>
      </c>
      <c r="BG463" s="2">
        <v>0.86605156425055396</v>
      </c>
      <c r="BH463" s="2">
        <v>0.16033476999999999</v>
      </c>
      <c r="BI463" s="2">
        <v>0.16033476999999999</v>
      </c>
      <c r="BJ463" s="2">
        <v>0.18832829600000001</v>
      </c>
      <c r="BK463" s="2">
        <v>0.21767109699999901</v>
      </c>
      <c r="BL463" s="2">
        <v>0.16033476999999999</v>
      </c>
      <c r="BM463" s="2">
        <v>0.16033476999999999</v>
      </c>
      <c r="BN463" s="2">
        <v>0.18832829600000001</v>
      </c>
      <c r="BO463" s="2">
        <v>0.21767057500000001</v>
      </c>
      <c r="BP463" s="2">
        <v>0.15867292099999999</v>
      </c>
      <c r="BQ463" s="2">
        <v>0.15867292099999999</v>
      </c>
      <c r="BR463" s="2">
        <v>0.18056576799999999</v>
      </c>
      <c r="BS463" s="2">
        <v>3.9175603999999899E-2</v>
      </c>
      <c r="BT463" s="2">
        <v>1</v>
      </c>
      <c r="BU463" s="2">
        <v>1</v>
      </c>
      <c r="BV463" s="2">
        <v>1</v>
      </c>
      <c r="BW463" s="2">
        <v>0.99996871200000004</v>
      </c>
      <c r="BX463" s="2">
        <v>20.404556129874901</v>
      </c>
      <c r="BY463" s="2">
        <v>20.404556129874901</v>
      </c>
      <c r="BZ463" s="2">
        <v>20.404556129874901</v>
      </c>
      <c r="CA463" s="2">
        <v>20.404556129874901</v>
      </c>
      <c r="CB463" s="2">
        <v>35107590.300060101</v>
      </c>
      <c r="CC463" s="2">
        <v>297896.25680396002</v>
      </c>
      <c r="CD463" s="2">
        <v>57207231.999117099</v>
      </c>
      <c r="CE463" s="2">
        <v>168119862.42142901</v>
      </c>
      <c r="CG463" s="2">
        <f t="shared" si="59"/>
        <v>93348602.949459046</v>
      </c>
      <c r="CH463" s="2">
        <f t="shared" si="60"/>
        <v>260732580.97741017</v>
      </c>
      <c r="CI463" s="2">
        <f t="shared" si="61"/>
        <v>12949074.238497134</v>
      </c>
      <c r="CJ463" s="2">
        <f t="shared" si="62"/>
        <v>2179.4851490655251</v>
      </c>
      <c r="CK463" s="2">
        <f t="shared" si="63"/>
        <v>18.511854912831375</v>
      </c>
      <c r="CL463" s="2">
        <f t="shared" si="64"/>
        <v>1847.9035768157919</v>
      </c>
      <c r="CM463" s="2">
        <f t="shared" si="65"/>
        <v>1300.0428004609062</v>
      </c>
      <c r="CN463" s="2">
        <f t="shared" si="66"/>
        <v>12934264.754566871</v>
      </c>
    </row>
    <row r="464" spans="1:92" x14ac:dyDescent="0.45">
      <c r="A464" s="2">
        <v>881</v>
      </c>
      <c r="B464" s="2" t="s">
        <v>153</v>
      </c>
      <c r="C464" s="2">
        <v>1</v>
      </c>
      <c r="D464" s="2">
        <v>2050</v>
      </c>
      <c r="E464" s="2">
        <v>2048</v>
      </c>
      <c r="F464" s="2">
        <v>0.18182243907330101</v>
      </c>
      <c r="G464" s="2">
        <v>1.5458674295893099E-3</v>
      </c>
      <c r="H464" s="2">
        <v>0.242181409698288</v>
      </c>
      <c r="I464" s="2">
        <v>0.57445028379882102</v>
      </c>
      <c r="J464" s="2">
        <v>172.60397477564501</v>
      </c>
      <c r="K464" s="2">
        <v>172.60397477564501</v>
      </c>
      <c r="L464" s="2">
        <v>141.08896488185499</v>
      </c>
      <c r="M464" s="2">
        <v>113.87753766445501</v>
      </c>
      <c r="N464" s="2">
        <v>1766911.1884655401</v>
      </c>
      <c r="O464" s="2">
        <v>15022.4057665659</v>
      </c>
      <c r="P464" s="2">
        <v>2879159.93072809</v>
      </c>
      <c r="Q464" s="2">
        <v>8461208.8380637392</v>
      </c>
      <c r="R464" s="2">
        <v>1881.37611599869</v>
      </c>
      <c r="S464" s="2">
        <v>1677328143.6498799</v>
      </c>
      <c r="T464" s="2">
        <v>891543.23231083597</v>
      </c>
      <c r="U464" s="2">
        <v>26.366</v>
      </c>
      <c r="V464" s="2">
        <v>85917.714493840002</v>
      </c>
      <c r="W464" s="20">
        <v>2.94376619803639E-5</v>
      </c>
      <c r="X464" s="2">
        <v>22.056194963545799</v>
      </c>
      <c r="Y464" s="2">
        <v>22.056194963545799</v>
      </c>
      <c r="Z464" s="2">
        <v>17.901054177337201</v>
      </c>
      <c r="AA464" s="2">
        <v>11.663325903261301</v>
      </c>
      <c r="AB464" s="2">
        <v>20.400022275472601</v>
      </c>
      <c r="AC464" s="2">
        <v>20.400022275472601</v>
      </c>
      <c r="AD464" s="2">
        <v>20.400022275472601</v>
      </c>
      <c r="AE464" s="2">
        <v>20.400022275472601</v>
      </c>
      <c r="AF464" s="2">
        <v>35569236.4719989</v>
      </c>
      <c r="AG464" s="2">
        <v>302113.80206566397</v>
      </c>
      <c r="AH464" s="2">
        <v>57959558.974825397</v>
      </c>
      <c r="AI464" s="2">
        <v>170330493.66319999</v>
      </c>
      <c r="AJ464" s="2">
        <v>130.14775753662701</v>
      </c>
      <c r="AK464" s="2">
        <v>130.14775753662701</v>
      </c>
      <c r="AL464" s="2">
        <v>102.787888429045</v>
      </c>
      <c r="AM464" s="2">
        <v>81.814189485721201</v>
      </c>
      <c r="AN464" s="2">
        <v>152.20395250017299</v>
      </c>
      <c r="AO464" s="2">
        <v>152.20395250017299</v>
      </c>
      <c r="AP464" s="2">
        <v>120.688942606382</v>
      </c>
      <c r="AQ464" s="2">
        <v>93.477515388982496</v>
      </c>
      <c r="AR464" s="2">
        <v>304975894.20471299</v>
      </c>
      <c r="AS464" s="2">
        <v>2592926.9460018598</v>
      </c>
      <c r="AT464" s="2">
        <v>406217694.35574001</v>
      </c>
      <c r="AU464" s="2">
        <v>963541628.14342403</v>
      </c>
      <c r="AV464" s="2">
        <v>1.1715040601953199</v>
      </c>
      <c r="AW464" s="2">
        <v>1.1715040601953199</v>
      </c>
      <c r="AX464" s="2">
        <v>1.1761972669947001</v>
      </c>
      <c r="AY464" s="2">
        <v>1.1445455023006801</v>
      </c>
      <c r="AZ464" s="2">
        <v>1.1715040601953199</v>
      </c>
      <c r="BA464" s="2">
        <v>1.1715040601953199</v>
      </c>
      <c r="BB464" s="2">
        <v>1.1761972669947001</v>
      </c>
      <c r="BC464" s="2">
        <v>1.1445504222934599</v>
      </c>
      <c r="BD464" s="2">
        <v>1.1250917662531199</v>
      </c>
      <c r="BE464" s="2">
        <v>1.1250917662531199</v>
      </c>
      <c r="BF464" s="2">
        <v>1.13453823133625</v>
      </c>
      <c r="BG464" s="2">
        <v>0.86663078320457898</v>
      </c>
      <c r="BH464" s="2">
        <v>0.16033476999999999</v>
      </c>
      <c r="BI464" s="2">
        <v>0.16033476999999999</v>
      </c>
      <c r="BJ464" s="2">
        <v>0.18832829600000001</v>
      </c>
      <c r="BK464" s="2">
        <v>0.21767109699999901</v>
      </c>
      <c r="BL464" s="2">
        <v>0.16033476999999999</v>
      </c>
      <c r="BM464" s="2">
        <v>0.16033476999999999</v>
      </c>
      <c r="BN464" s="2">
        <v>0.18832829600000001</v>
      </c>
      <c r="BO464" s="2">
        <v>0.21767057500000001</v>
      </c>
      <c r="BP464" s="2">
        <v>0.15867292099999999</v>
      </c>
      <c r="BQ464" s="2">
        <v>0.15867292099999999</v>
      </c>
      <c r="BR464" s="2">
        <v>0.18056576799999999</v>
      </c>
      <c r="BS464" s="2">
        <v>3.9175603999999899E-2</v>
      </c>
      <c r="BT464" s="2">
        <v>1</v>
      </c>
      <c r="BU464" s="2">
        <v>1</v>
      </c>
      <c r="BV464" s="2">
        <v>1</v>
      </c>
      <c r="BW464" s="2">
        <v>0.99996871200000004</v>
      </c>
      <c r="BX464" s="2">
        <v>20.400022275472601</v>
      </c>
      <c r="BY464" s="2">
        <v>20.400022275472601</v>
      </c>
      <c r="BZ464" s="2">
        <v>20.400022275472601</v>
      </c>
      <c r="CA464" s="2">
        <v>20.400022275472601</v>
      </c>
      <c r="CB464" s="2">
        <v>35569236.4719989</v>
      </c>
      <c r="CC464" s="2">
        <v>302113.80206566397</v>
      </c>
      <c r="CD464" s="2">
        <v>57959558.974825397</v>
      </c>
      <c r="CE464" s="2">
        <v>170330493.66319999</v>
      </c>
      <c r="CG464" s="2">
        <f t="shared" si="59"/>
        <v>95820934.302311882</v>
      </c>
      <c r="CH464" s="2">
        <f t="shared" si="60"/>
        <v>264161402.91208994</v>
      </c>
      <c r="CI464" s="2">
        <f t="shared" si="61"/>
        <v>13122302.363023935</v>
      </c>
      <c r="CJ464" s="2">
        <f t="shared" si="62"/>
        <v>2208.6389855819252</v>
      </c>
      <c r="CK464" s="2">
        <f t="shared" si="63"/>
        <v>18.778007208207374</v>
      </c>
      <c r="CL464" s="2">
        <f t="shared" si="64"/>
        <v>1872.6243451890016</v>
      </c>
      <c r="CM464" s="2">
        <f t="shared" si="65"/>
        <v>1317.4322830772658</v>
      </c>
      <c r="CN464" s="2">
        <f t="shared" si="66"/>
        <v>13107279.95725737</v>
      </c>
    </row>
    <row r="465" spans="1:92" x14ac:dyDescent="0.45">
      <c r="A465" s="2">
        <v>903</v>
      </c>
      <c r="B465" s="2" t="s">
        <v>153</v>
      </c>
      <c r="C465" s="2">
        <v>1</v>
      </c>
      <c r="D465" s="2">
        <v>2051</v>
      </c>
      <c r="E465" s="2">
        <v>2049</v>
      </c>
      <c r="F465" s="2">
        <v>0.18183764536552499</v>
      </c>
      <c r="G465" s="2">
        <v>1.54751258456242E-3</v>
      </c>
      <c r="H465" s="2">
        <v>0.242188807890859</v>
      </c>
      <c r="I465" s="2">
        <v>0.57442603415905202</v>
      </c>
      <c r="J465" s="2">
        <v>172.862107061974</v>
      </c>
      <c r="K465" s="2">
        <v>172.862107061974</v>
      </c>
      <c r="L465" s="2">
        <v>141.29231413289901</v>
      </c>
      <c r="M465" s="2">
        <v>114.03354328275699</v>
      </c>
      <c r="N465" s="2">
        <v>1790549.3421034601</v>
      </c>
      <c r="O465" s="2">
        <v>15238.305767846299</v>
      </c>
      <c r="P465" s="2">
        <v>2917681.1396885701</v>
      </c>
      <c r="Q465" s="2">
        <v>8574401.0421593096</v>
      </c>
      <c r="R465" s="2">
        <v>1885.6341150867199</v>
      </c>
      <c r="S465" s="2">
        <v>1702167510.21083</v>
      </c>
      <c r="T465" s="2">
        <v>902702.96691813401</v>
      </c>
      <c r="U465" s="2">
        <v>26.366</v>
      </c>
      <c r="V465" s="2">
        <v>86704.190653178593</v>
      </c>
      <c r="W465" s="20">
        <v>2.9069181256990902E-5</v>
      </c>
      <c r="X465" s="2">
        <v>22.320868842847801</v>
      </c>
      <c r="Y465" s="2">
        <v>22.320868842847801</v>
      </c>
      <c r="Z465" s="2">
        <v>18.110945021353899</v>
      </c>
      <c r="AA465" s="2">
        <v>11.825873114537</v>
      </c>
      <c r="AB465" s="2">
        <v>20.3934806824996</v>
      </c>
      <c r="AC465" s="2">
        <v>20.3934806824996</v>
      </c>
      <c r="AD465" s="2">
        <v>20.3934806824996</v>
      </c>
      <c r="AE465" s="2">
        <v>20.3934806824996</v>
      </c>
      <c r="AF465" s="2">
        <v>36033469.189664699</v>
      </c>
      <c r="AG465" s="2">
        <v>306359.14180513402</v>
      </c>
      <c r="AH465" s="2">
        <v>58716092.429130398</v>
      </c>
      <c r="AI465" s="2">
        <v>172553498.98964801</v>
      </c>
      <c r="AJ465" s="2">
        <v>130.14775753662701</v>
      </c>
      <c r="AK465" s="2">
        <v>130.14775753662701</v>
      </c>
      <c r="AL465" s="2">
        <v>102.787888429045</v>
      </c>
      <c r="AM465" s="2">
        <v>81.814189485721201</v>
      </c>
      <c r="AN465" s="2">
        <v>152.46862637947399</v>
      </c>
      <c r="AO465" s="2">
        <v>152.46862637947399</v>
      </c>
      <c r="AP465" s="2">
        <v>120.898833450399</v>
      </c>
      <c r="AQ465" s="2">
        <v>93.640062600258204</v>
      </c>
      <c r="AR465" s="2">
        <v>309518132.07443702</v>
      </c>
      <c r="AS465" s="2">
        <v>2634125.6430845601</v>
      </c>
      <c r="AT465" s="2">
        <v>412245920.12851298</v>
      </c>
      <c r="AU465" s="2">
        <v>977769332.36479795</v>
      </c>
      <c r="AV465" s="2">
        <v>1.1735415056020799</v>
      </c>
      <c r="AW465" s="2">
        <v>1.1735415056020799</v>
      </c>
      <c r="AX465" s="2">
        <v>1.1782430409123701</v>
      </c>
      <c r="AY465" s="2">
        <v>1.1465359946729199</v>
      </c>
      <c r="AZ465" s="2">
        <v>1.1735415056020799</v>
      </c>
      <c r="BA465" s="2">
        <v>1.1735415056020799</v>
      </c>
      <c r="BB465" s="2">
        <v>1.1782430409123701</v>
      </c>
      <c r="BC465" s="2">
        <v>1.14654092322212</v>
      </c>
      <c r="BD465" s="2">
        <v>1.12704849276328</v>
      </c>
      <c r="BE465" s="2">
        <v>1.12704849276328</v>
      </c>
      <c r="BF465" s="2">
        <v>1.13651154719694</v>
      </c>
      <c r="BG465" s="2">
        <v>0.86721046307281902</v>
      </c>
      <c r="BH465" s="2">
        <v>0.16033476999999999</v>
      </c>
      <c r="BI465" s="2">
        <v>0.16033476999999999</v>
      </c>
      <c r="BJ465" s="2">
        <v>0.18832829600000001</v>
      </c>
      <c r="BK465" s="2">
        <v>0.21767109699999901</v>
      </c>
      <c r="BL465" s="2">
        <v>0.16033476999999999</v>
      </c>
      <c r="BM465" s="2">
        <v>0.16033476999999999</v>
      </c>
      <c r="BN465" s="2">
        <v>0.18832829600000001</v>
      </c>
      <c r="BO465" s="2">
        <v>0.21767057500000001</v>
      </c>
      <c r="BP465" s="2">
        <v>0.15867292099999999</v>
      </c>
      <c r="BQ465" s="2">
        <v>0.15867292099999999</v>
      </c>
      <c r="BR465" s="2">
        <v>0.18056576799999999</v>
      </c>
      <c r="BS465" s="2">
        <v>3.9175603999999899E-2</v>
      </c>
      <c r="BT465" s="2">
        <v>1</v>
      </c>
      <c r="BU465" s="2">
        <v>1</v>
      </c>
      <c r="BV465" s="2">
        <v>1</v>
      </c>
      <c r="BW465" s="2">
        <v>0.99996871200000004</v>
      </c>
      <c r="BX465" s="2">
        <v>20.3934806824996</v>
      </c>
      <c r="BY465" s="2">
        <v>20.3934806824996</v>
      </c>
      <c r="BZ465" s="2">
        <v>20.3934806824996</v>
      </c>
      <c r="CA465" s="2">
        <v>20.3934806824996</v>
      </c>
      <c r="CB465" s="2">
        <v>36033469.189664699</v>
      </c>
      <c r="CC465" s="2">
        <v>306359.14180513402</v>
      </c>
      <c r="CD465" s="2">
        <v>58716092.429130398</v>
      </c>
      <c r="CE465" s="2">
        <v>172553498.98964801</v>
      </c>
      <c r="CG465" s="2">
        <f t="shared" si="59"/>
        <v>98345180.486896217</v>
      </c>
      <c r="CH465" s="2">
        <f t="shared" si="60"/>
        <v>267609419.75024825</v>
      </c>
      <c r="CI465" s="2">
        <f t="shared" si="61"/>
        <v>13297869.829719186</v>
      </c>
      <c r="CJ465" s="2">
        <f t="shared" si="62"/>
        <v>2238.186677629325</v>
      </c>
      <c r="CK465" s="2">
        <f t="shared" si="63"/>
        <v>19.047882209807874</v>
      </c>
      <c r="CL465" s="2">
        <f t="shared" si="64"/>
        <v>1897.6787900413465</v>
      </c>
      <c r="CM465" s="2">
        <f t="shared" si="65"/>
        <v>1335.0566044623292</v>
      </c>
      <c r="CN465" s="2">
        <f t="shared" si="66"/>
        <v>13282631.52395134</v>
      </c>
    </row>
    <row r="466" spans="1:92" x14ac:dyDescent="0.45">
      <c r="A466" s="2">
        <v>20</v>
      </c>
      <c r="B466" s="2" t="s">
        <v>153</v>
      </c>
      <c r="C466" s="2">
        <v>2</v>
      </c>
      <c r="D466" s="2">
        <v>2010</v>
      </c>
      <c r="E466" s="2">
        <v>2008</v>
      </c>
      <c r="F466" s="2">
        <v>0.117210157</v>
      </c>
      <c r="G466" s="2">
        <v>6.6169303999999998E-2</v>
      </c>
      <c r="H466" s="2">
        <v>0.21852291699999901</v>
      </c>
      <c r="I466" s="2">
        <v>0.59809762099999997</v>
      </c>
      <c r="J466" s="2">
        <v>325.912064399999</v>
      </c>
      <c r="K466" s="2">
        <v>222.683367699999</v>
      </c>
      <c r="L466" s="2">
        <v>171.29152479999999</v>
      </c>
      <c r="M466" s="2">
        <v>117.8239726</v>
      </c>
      <c r="N466" s="2">
        <v>61535.657999999901</v>
      </c>
      <c r="O466" s="2">
        <v>50842.96</v>
      </c>
      <c r="P466" s="2">
        <v>218284.6275</v>
      </c>
      <c r="Q466" s="2">
        <v>868561.25249999994</v>
      </c>
      <c r="R466" s="2">
        <v>171104738.80000001</v>
      </c>
      <c r="S466" s="2">
        <v>171104738.80000001</v>
      </c>
      <c r="T466" s="2">
        <v>1</v>
      </c>
      <c r="U466" s="2">
        <v>91.655000000000001</v>
      </c>
      <c r="V466" s="2">
        <v>67726.989730000001</v>
      </c>
      <c r="W466" s="2">
        <v>91.655000000000001</v>
      </c>
      <c r="X466" s="2">
        <v>-15.06087775</v>
      </c>
      <c r="Y466" s="2">
        <v>-15.06087775</v>
      </c>
      <c r="Z466" s="2">
        <v>-2.154781131</v>
      </c>
      <c r="AA466" s="2">
        <v>-9.9061504120000006</v>
      </c>
      <c r="AB466" s="2">
        <v>103.2286967</v>
      </c>
      <c r="AC466" s="2">
        <v>0</v>
      </c>
      <c r="AD466" s="2">
        <v>0</v>
      </c>
      <c r="AE466" s="2">
        <v>0</v>
      </c>
      <c r="AF466" s="2">
        <v>6352245.7769999998</v>
      </c>
      <c r="AG466" s="2">
        <v>0</v>
      </c>
      <c r="AH466" s="2">
        <v>0</v>
      </c>
      <c r="AI466" s="2">
        <v>0</v>
      </c>
      <c r="AJ466" s="2">
        <v>237.74424550000001</v>
      </c>
      <c r="AK466" s="2">
        <v>237.74424550000001</v>
      </c>
      <c r="AL466" s="2">
        <v>173.4463059</v>
      </c>
      <c r="AM466" s="2">
        <v>127.730122999999</v>
      </c>
      <c r="AN466" s="2">
        <v>222.683367699999</v>
      </c>
      <c r="AO466" s="2">
        <v>222.683367699999</v>
      </c>
      <c r="AP466" s="2">
        <v>171.29152479999999</v>
      </c>
      <c r="AQ466" s="2">
        <v>117.8239726</v>
      </c>
      <c r="AR466" s="2">
        <v>20055213.34</v>
      </c>
      <c r="AS466" s="2">
        <v>11321881.560000001</v>
      </c>
      <c r="AT466" s="2">
        <v>37390306.670000002</v>
      </c>
      <c r="AU466" s="2">
        <v>102337337.2</v>
      </c>
      <c r="AV466" s="2">
        <v>1.111301447</v>
      </c>
      <c r="AW466" s="2">
        <v>1.111301447</v>
      </c>
      <c r="AX466" s="2">
        <v>1.1213369070000001</v>
      </c>
      <c r="AY466" s="2">
        <v>1.090344033</v>
      </c>
      <c r="AZ466" s="2">
        <v>1.111301447</v>
      </c>
      <c r="BA466" s="2">
        <v>1.111301447</v>
      </c>
      <c r="BB466" s="2">
        <v>1.1213369070000001</v>
      </c>
      <c r="BC466" s="2">
        <v>1.0903487199999999</v>
      </c>
      <c r="BD466" s="2">
        <v>1.0672742420000001</v>
      </c>
      <c r="BE466" s="2">
        <v>1.0672742420000001</v>
      </c>
      <c r="BF466" s="2">
        <v>1.0816209379999999</v>
      </c>
      <c r="BG466" s="2">
        <v>0.85060007799999904</v>
      </c>
      <c r="BH466" s="2">
        <v>0.16033476999999999</v>
      </c>
      <c r="BI466" s="2">
        <v>0.16033476999999999</v>
      </c>
      <c r="BJ466" s="2">
        <v>0.18832829600000001</v>
      </c>
      <c r="BK466" s="2">
        <v>0.21767109699999901</v>
      </c>
      <c r="BL466" s="2">
        <v>0.16033476999999999</v>
      </c>
      <c r="BM466" s="2">
        <v>0.16033476999999999</v>
      </c>
      <c r="BN466" s="2">
        <v>0.18832829600000001</v>
      </c>
      <c r="BO466" s="2">
        <v>0.21767057500000001</v>
      </c>
      <c r="BP466" s="2">
        <v>0.15867292099999999</v>
      </c>
      <c r="BQ466" s="2">
        <v>0.15867292099999999</v>
      </c>
      <c r="BR466" s="2">
        <v>0.18056576799999999</v>
      </c>
      <c r="BS466" s="2">
        <v>3.9175603999999899E-2</v>
      </c>
      <c r="BT466" s="2">
        <v>1</v>
      </c>
      <c r="BU466" s="2">
        <v>1</v>
      </c>
      <c r="BV466" s="2">
        <v>1</v>
      </c>
      <c r="BW466" s="2">
        <v>0.99996871200000004</v>
      </c>
      <c r="BX466" s="2">
        <v>102.0409693</v>
      </c>
      <c r="BY466" s="2">
        <v>0</v>
      </c>
      <c r="BZ466" s="2">
        <v>0</v>
      </c>
      <c r="CA466" s="2">
        <v>0</v>
      </c>
      <c r="CB466" s="2">
        <v>6279158.1909999996</v>
      </c>
      <c r="CC466" s="2">
        <v>0</v>
      </c>
      <c r="CD466" s="2">
        <v>0</v>
      </c>
      <c r="CE466" s="2">
        <v>0</v>
      </c>
      <c r="CG466" s="2">
        <f t="shared" si="59"/>
        <v>8122396.1732848752</v>
      </c>
      <c r="CH466" s="2">
        <f t="shared" si="60"/>
        <v>6279158.1909999996</v>
      </c>
      <c r="CI466" s="2">
        <f t="shared" si="61"/>
        <v>1199224.4979999999</v>
      </c>
      <c r="CJ466" s="2">
        <f t="shared" si="62"/>
        <v>76.919572499999873</v>
      </c>
      <c r="CK466" s="2">
        <f t="shared" si="63"/>
        <v>63.553699999999999</v>
      </c>
      <c r="CL466" s="2">
        <f t="shared" si="64"/>
        <v>141.97374146341463</v>
      </c>
      <c r="CM466" s="2">
        <f t="shared" si="65"/>
        <v>135.23725223822498</v>
      </c>
      <c r="CN466" s="2">
        <f t="shared" si="66"/>
        <v>1148381.5379999997</v>
      </c>
    </row>
    <row r="467" spans="1:92" x14ac:dyDescent="0.45">
      <c r="A467" s="2">
        <v>21</v>
      </c>
      <c r="B467" s="2" t="s">
        <v>153</v>
      </c>
      <c r="C467" s="2">
        <v>2</v>
      </c>
      <c r="D467" s="2">
        <v>2011</v>
      </c>
      <c r="E467" s="2">
        <v>2009</v>
      </c>
      <c r="F467" s="2">
        <v>0.27005738299999998</v>
      </c>
      <c r="G467" s="2">
        <v>3.9527964999999998E-2</v>
      </c>
      <c r="H467" s="2">
        <v>0.209500292</v>
      </c>
      <c r="I467" s="2">
        <v>0.48091435999999999</v>
      </c>
      <c r="J467" s="2">
        <v>218.21438319999999</v>
      </c>
      <c r="K467" s="2">
        <v>126.7539917</v>
      </c>
      <c r="L467" s="2">
        <v>71.561458939999994</v>
      </c>
      <c r="M467" s="2">
        <v>41.055287989999997</v>
      </c>
      <c r="N467" s="2">
        <v>88640.290999999997</v>
      </c>
      <c r="O467" s="2">
        <v>22335.789000000001</v>
      </c>
      <c r="P467" s="2">
        <v>209683.34599999999</v>
      </c>
      <c r="Q467" s="2">
        <v>838990.674</v>
      </c>
      <c r="R467" s="2">
        <v>71623986.739999995</v>
      </c>
      <c r="S467" s="2">
        <v>71623986.739999995</v>
      </c>
      <c r="T467" s="2">
        <v>1</v>
      </c>
      <c r="U467" s="2">
        <v>88.915999999999997</v>
      </c>
      <c r="V467" s="2">
        <v>63734.426420000003</v>
      </c>
      <c r="W467" s="2">
        <v>88.915999999999997</v>
      </c>
      <c r="X467" s="2">
        <v>31.95256354</v>
      </c>
      <c r="Y467" s="2">
        <v>31.95256354</v>
      </c>
      <c r="Z467" s="2">
        <v>11.568824299999999</v>
      </c>
      <c r="AA467" s="2">
        <v>5.4318562879999996</v>
      </c>
      <c r="AB467" s="2">
        <v>91.460391569999999</v>
      </c>
      <c r="AC467" s="2">
        <v>0</v>
      </c>
      <c r="AD467" s="2">
        <v>0</v>
      </c>
      <c r="AE467" s="2">
        <v>0</v>
      </c>
      <c r="AF467" s="2">
        <v>8107075.7239999902</v>
      </c>
      <c r="AG467" s="2">
        <v>0</v>
      </c>
      <c r="AH467" s="2">
        <v>0</v>
      </c>
      <c r="AI467" s="2">
        <v>0</v>
      </c>
      <c r="AJ467" s="2">
        <v>94.801428139999999</v>
      </c>
      <c r="AK467" s="2">
        <v>94.801428139999999</v>
      </c>
      <c r="AL467" s="2">
        <v>59.992634639999999</v>
      </c>
      <c r="AM467" s="2">
        <v>35.623431699999998</v>
      </c>
      <c r="AN467" s="2">
        <v>126.7539917</v>
      </c>
      <c r="AO467" s="2">
        <v>126.7539917</v>
      </c>
      <c r="AP467" s="2">
        <v>71.561458939999994</v>
      </c>
      <c r="AQ467" s="2">
        <v>41.055287989999997</v>
      </c>
      <c r="AR467" s="2">
        <v>19342586.43</v>
      </c>
      <c r="AS467" s="2">
        <v>2831150.4130000002</v>
      </c>
      <c r="AT467" s="2">
        <v>15005246.15</v>
      </c>
      <c r="AU467" s="2">
        <v>34445003.740000002</v>
      </c>
      <c r="AV467" s="2">
        <v>1.111301447</v>
      </c>
      <c r="AW467" s="2">
        <v>1.111301447</v>
      </c>
      <c r="AX467" s="2">
        <v>1.1213369070000001</v>
      </c>
      <c r="AY467" s="2">
        <v>1.090344033</v>
      </c>
      <c r="AZ467" s="2">
        <v>1.111301447</v>
      </c>
      <c r="BA467" s="2">
        <v>1.111301447</v>
      </c>
      <c r="BB467" s="2">
        <v>1.1213369070000001</v>
      </c>
      <c r="BC467" s="2">
        <v>1.0903487199999999</v>
      </c>
      <c r="BD467" s="2">
        <v>1.0672742420000001</v>
      </c>
      <c r="BE467" s="2">
        <v>1.0672742420000001</v>
      </c>
      <c r="BF467" s="2">
        <v>1.0816209379999999</v>
      </c>
      <c r="BG467" s="2">
        <v>0.85060007799999904</v>
      </c>
      <c r="BH467" s="2">
        <v>0.16033476999999999</v>
      </c>
      <c r="BI467" s="2">
        <v>0.16033476999999999</v>
      </c>
      <c r="BJ467" s="2">
        <v>0.18832829600000001</v>
      </c>
      <c r="BK467" s="2">
        <v>0.21767109699999901</v>
      </c>
      <c r="BL467" s="2">
        <v>0.16033476999999999</v>
      </c>
      <c r="BM467" s="2">
        <v>0.16033476999999999</v>
      </c>
      <c r="BN467" s="2">
        <v>0.18832829600000001</v>
      </c>
      <c r="BO467" s="2">
        <v>0.21767057500000001</v>
      </c>
      <c r="BP467" s="2">
        <v>0.15867292099999999</v>
      </c>
      <c r="BQ467" s="2">
        <v>0.15867292099999999</v>
      </c>
      <c r="BR467" s="2">
        <v>0.18056576799999999</v>
      </c>
      <c r="BS467" s="2">
        <v>3.9175603999999899E-2</v>
      </c>
      <c r="BT467" s="2">
        <v>1</v>
      </c>
      <c r="BU467" s="2">
        <v>1</v>
      </c>
      <c r="BV467" s="2">
        <v>1</v>
      </c>
      <c r="BW467" s="2">
        <v>0.99996871200000004</v>
      </c>
      <c r="BX467" s="2">
        <v>103.0185638</v>
      </c>
      <c r="BY467" s="2">
        <v>0</v>
      </c>
      <c r="BZ467" s="2">
        <v>0</v>
      </c>
      <c r="CA467" s="2">
        <v>0</v>
      </c>
      <c r="CB467" s="2">
        <v>9131595.4710000008</v>
      </c>
      <c r="CC467" s="2">
        <v>0</v>
      </c>
      <c r="CD467" s="2">
        <v>0</v>
      </c>
      <c r="CE467" s="2">
        <v>0</v>
      </c>
      <c r="CG467" s="2">
        <f t="shared" si="59"/>
        <v>2580868.6202356271</v>
      </c>
      <c r="CH467" s="2">
        <f t="shared" si="60"/>
        <v>9131595.4710000008</v>
      </c>
      <c r="CI467" s="2">
        <f t="shared" si="61"/>
        <v>1159650.1000000001</v>
      </c>
      <c r="CJ467" s="2">
        <f t="shared" si="62"/>
        <v>110.80036375</v>
      </c>
      <c r="CK467" s="2">
        <f t="shared" si="63"/>
        <v>27.91973625</v>
      </c>
      <c r="CL467" s="2">
        <f t="shared" si="64"/>
        <v>136.37941203252032</v>
      </c>
      <c r="CM467" s="2">
        <f t="shared" si="65"/>
        <v>130.63303604515374</v>
      </c>
      <c r="CN467" s="2">
        <f t="shared" si="66"/>
        <v>1137314.311</v>
      </c>
    </row>
    <row r="468" spans="1:92" x14ac:dyDescent="0.45">
      <c r="A468" s="2">
        <v>22</v>
      </c>
      <c r="B468" s="2" t="s">
        <v>153</v>
      </c>
      <c r="C468" s="2">
        <v>2</v>
      </c>
      <c r="D468" s="2">
        <v>2012</v>
      </c>
      <c r="E468" s="2">
        <v>2010</v>
      </c>
      <c r="F468" s="2">
        <v>0.17943095000000001</v>
      </c>
      <c r="G468" s="2">
        <v>2.7533778999999901E-2</v>
      </c>
      <c r="H468" s="2">
        <v>0.20399530499999999</v>
      </c>
      <c r="I468" s="2">
        <v>0.58903996599999997</v>
      </c>
      <c r="J468" s="2">
        <v>174.74407260000001</v>
      </c>
      <c r="K468" s="2">
        <v>110.970485</v>
      </c>
      <c r="L468" s="2">
        <v>86.635864819999995</v>
      </c>
      <c r="M468" s="2">
        <v>64.027305589999997</v>
      </c>
      <c r="N468" s="2">
        <v>96119.998999999996</v>
      </c>
      <c r="O468" s="2">
        <v>23226.147999999899</v>
      </c>
      <c r="P468" s="2">
        <v>220415.08300000001</v>
      </c>
      <c r="Q468" s="2">
        <v>861188.83200000005</v>
      </c>
      <c r="R468" s="2">
        <v>93609268.849999994</v>
      </c>
      <c r="S468" s="2">
        <v>93609268.849999994</v>
      </c>
      <c r="T468" s="2">
        <v>1</v>
      </c>
      <c r="U468" s="2">
        <v>59.238</v>
      </c>
      <c r="V468" s="2">
        <v>62171.92699</v>
      </c>
      <c r="W468" s="2">
        <v>59.238</v>
      </c>
      <c r="X468" s="2">
        <v>20.220190580000001</v>
      </c>
      <c r="Y468" s="2">
        <v>20.220190580000001</v>
      </c>
      <c r="Z468" s="2">
        <v>10.790952709999999</v>
      </c>
      <c r="AA468" s="2">
        <v>2.8332280810000001</v>
      </c>
      <c r="AB468" s="2">
        <v>63.773587579999997</v>
      </c>
      <c r="AC468" s="2">
        <v>0</v>
      </c>
      <c r="AD468" s="2">
        <v>0</v>
      </c>
      <c r="AE468" s="2">
        <v>0</v>
      </c>
      <c r="AF468" s="2">
        <v>6129917.1739999996</v>
      </c>
      <c r="AG468" s="2">
        <v>0</v>
      </c>
      <c r="AH468" s="2">
        <v>0</v>
      </c>
      <c r="AI468" s="2">
        <v>0</v>
      </c>
      <c r="AJ468" s="2">
        <v>90.750294440000005</v>
      </c>
      <c r="AK468" s="2">
        <v>90.750294440000005</v>
      </c>
      <c r="AL468" s="2">
        <v>75.844912109999996</v>
      </c>
      <c r="AM468" s="2">
        <v>61.19407751</v>
      </c>
      <c r="AN468" s="2">
        <v>110.970485</v>
      </c>
      <c r="AO468" s="2">
        <v>110.970485</v>
      </c>
      <c r="AP468" s="2">
        <v>86.635864819999995</v>
      </c>
      <c r="AQ468" s="2">
        <v>64.027305589999997</v>
      </c>
      <c r="AR468" s="2">
        <v>16796400.079999998</v>
      </c>
      <c r="AS468" s="2">
        <v>2577416.909</v>
      </c>
      <c r="AT468" s="2">
        <v>19095851.329999998</v>
      </c>
      <c r="AU468" s="2">
        <v>55139600.520000003</v>
      </c>
      <c r="AV468" s="2">
        <v>1.111301447</v>
      </c>
      <c r="AW468" s="2">
        <v>1.111301447</v>
      </c>
      <c r="AX468" s="2">
        <v>1.1213369070000001</v>
      </c>
      <c r="AY468" s="2">
        <v>1.090344033</v>
      </c>
      <c r="AZ468" s="2">
        <v>1.111301447</v>
      </c>
      <c r="BA468" s="2">
        <v>1.111301447</v>
      </c>
      <c r="BB468" s="2">
        <v>1.1213369070000001</v>
      </c>
      <c r="BC468" s="2">
        <v>1.0903487199999999</v>
      </c>
      <c r="BD468" s="2">
        <v>1.0672742420000001</v>
      </c>
      <c r="BE468" s="2">
        <v>1.0672742420000001</v>
      </c>
      <c r="BF468" s="2">
        <v>1.0816209379999999</v>
      </c>
      <c r="BG468" s="2">
        <v>0.85060007799999904</v>
      </c>
      <c r="BH468" s="2">
        <v>0.16033476999999999</v>
      </c>
      <c r="BI468" s="2">
        <v>0.16033476999999999</v>
      </c>
      <c r="BJ468" s="2">
        <v>0.18832829600000001</v>
      </c>
      <c r="BK468" s="2">
        <v>0.21767109699999901</v>
      </c>
      <c r="BL468" s="2">
        <v>0.16033476999999999</v>
      </c>
      <c r="BM468" s="2">
        <v>0.16033476999999999</v>
      </c>
      <c r="BN468" s="2">
        <v>0.18832829600000001</v>
      </c>
      <c r="BO468" s="2">
        <v>0.21767057500000001</v>
      </c>
      <c r="BP468" s="2">
        <v>0.15867292099999999</v>
      </c>
      <c r="BQ468" s="2">
        <v>0.15867292099999999</v>
      </c>
      <c r="BR468" s="2">
        <v>0.18056576799999999</v>
      </c>
      <c r="BS468" s="2">
        <v>3.9175603999999899E-2</v>
      </c>
      <c r="BT468" s="2">
        <v>1</v>
      </c>
      <c r="BU468" s="2">
        <v>1</v>
      </c>
      <c r="BV468" s="2">
        <v>1</v>
      </c>
      <c r="BW468" s="2">
        <v>0.99996871200000004</v>
      </c>
      <c r="BX468" s="2">
        <v>103.8912108</v>
      </c>
      <c r="BY468" s="2">
        <v>0</v>
      </c>
      <c r="BZ468" s="2">
        <v>0</v>
      </c>
      <c r="CA468" s="2">
        <v>0</v>
      </c>
      <c r="CB468" s="2">
        <v>9986023.0829999894</v>
      </c>
      <c r="CC468" s="2">
        <v>0</v>
      </c>
      <c r="CD468" s="2">
        <v>0</v>
      </c>
      <c r="CE468" s="2">
        <v>0</v>
      </c>
      <c r="CG468" s="2">
        <f t="shared" si="59"/>
        <v>3880128.8262519399</v>
      </c>
      <c r="CH468" s="2">
        <f t="shared" si="60"/>
        <v>9986023.0829999894</v>
      </c>
      <c r="CI468" s="2">
        <f t="shared" si="61"/>
        <v>1200950.0619999999</v>
      </c>
      <c r="CJ468" s="2">
        <f t="shared" si="62"/>
        <v>120.14999874999999</v>
      </c>
      <c r="CK468" s="2">
        <f t="shared" si="63"/>
        <v>29.032684999999873</v>
      </c>
      <c r="CL468" s="2">
        <f t="shared" si="64"/>
        <v>143.35940357723578</v>
      </c>
      <c r="CM468" s="2">
        <f t="shared" si="65"/>
        <v>134.0893471389646</v>
      </c>
      <c r="CN468" s="2">
        <f t="shared" si="66"/>
        <v>1177723.9140000001</v>
      </c>
    </row>
    <row r="469" spans="1:92" x14ac:dyDescent="0.45">
      <c r="A469" s="2">
        <v>23</v>
      </c>
      <c r="B469" s="2" t="s">
        <v>153</v>
      </c>
      <c r="C469" s="2">
        <v>2</v>
      </c>
      <c r="D469" s="2">
        <v>2013</v>
      </c>
      <c r="E469" s="2">
        <v>2011</v>
      </c>
      <c r="F469" s="2">
        <v>0.19881180699999901</v>
      </c>
      <c r="G469" s="2">
        <v>1.8117035E-2</v>
      </c>
      <c r="H469" s="2">
        <v>0.23099946899999901</v>
      </c>
      <c r="I469" s="2">
        <v>0.55207168900000003</v>
      </c>
      <c r="J469" s="2">
        <v>167.73402350000001</v>
      </c>
      <c r="K469" s="2">
        <v>91.268891710000005</v>
      </c>
      <c r="L469" s="2">
        <v>89.663283870000001</v>
      </c>
      <c r="M469" s="2">
        <v>53.917573079999997</v>
      </c>
      <c r="N469" s="2">
        <v>101729.079</v>
      </c>
      <c r="O469" s="2">
        <v>17036.816999999999</v>
      </c>
      <c r="P469" s="2">
        <v>221116.141</v>
      </c>
      <c r="Q469" s="2">
        <v>878798.37699999998</v>
      </c>
      <c r="R469" s="2">
        <v>85827034.170000002</v>
      </c>
      <c r="S469" s="2">
        <v>85827034.170000002</v>
      </c>
      <c r="T469" s="2">
        <v>1</v>
      </c>
      <c r="U469" s="2">
        <v>60.08</v>
      </c>
      <c r="V469" s="2">
        <v>58130.796340000001</v>
      </c>
      <c r="W469" s="2">
        <v>60.08</v>
      </c>
      <c r="X469" s="2">
        <v>9.6238915949999999</v>
      </c>
      <c r="Y469" s="2">
        <v>9.6238915949999999</v>
      </c>
      <c r="Z469" s="2">
        <v>17.46953019</v>
      </c>
      <c r="AA469" s="2">
        <v>7.6097243050000003</v>
      </c>
      <c r="AB469" s="2">
        <v>76.465131769999999</v>
      </c>
      <c r="AC469" s="2">
        <v>0</v>
      </c>
      <c r="AD469" s="2">
        <v>0</v>
      </c>
      <c r="AE469" s="2">
        <v>0</v>
      </c>
      <c r="AF469" s="2">
        <v>7778727.4299999997</v>
      </c>
      <c r="AG469" s="2">
        <v>0</v>
      </c>
      <c r="AH469" s="2">
        <v>0</v>
      </c>
      <c r="AI469" s="2">
        <v>0</v>
      </c>
      <c r="AJ469" s="2">
        <v>81.645000109999998</v>
      </c>
      <c r="AK469" s="2">
        <v>81.645000109999998</v>
      </c>
      <c r="AL469" s="2">
        <v>72.19375368</v>
      </c>
      <c r="AM469" s="2">
        <v>46.30784878</v>
      </c>
      <c r="AN469" s="2">
        <v>91.268891710000005</v>
      </c>
      <c r="AO469" s="2">
        <v>91.268891710000005</v>
      </c>
      <c r="AP469" s="2">
        <v>89.663283870000001</v>
      </c>
      <c r="AQ469" s="2">
        <v>53.917573079999997</v>
      </c>
      <c r="AR469" s="2">
        <v>17063427.719999999</v>
      </c>
      <c r="AS469" s="2">
        <v>1554931.406</v>
      </c>
      <c r="AT469" s="2">
        <v>19825999.32</v>
      </c>
      <c r="AU469" s="2">
        <v>47382675.719999999</v>
      </c>
      <c r="AV469" s="2">
        <v>1.111301447</v>
      </c>
      <c r="AW469" s="2">
        <v>1.111301447</v>
      </c>
      <c r="AX469" s="2">
        <v>1.1213369070000001</v>
      </c>
      <c r="AY469" s="2">
        <v>1.090344033</v>
      </c>
      <c r="AZ469" s="2">
        <v>1.111301447</v>
      </c>
      <c r="BA469" s="2">
        <v>1.111301447</v>
      </c>
      <c r="BB469" s="2">
        <v>1.1213369070000001</v>
      </c>
      <c r="BC469" s="2">
        <v>1.0903487199999999</v>
      </c>
      <c r="BD469" s="2">
        <v>1.0672742420000001</v>
      </c>
      <c r="BE469" s="2">
        <v>1.0672742420000001</v>
      </c>
      <c r="BF469" s="2">
        <v>1.0816209379999999</v>
      </c>
      <c r="BG469" s="2">
        <v>0.85060007799999904</v>
      </c>
      <c r="BH469" s="2">
        <v>0.16033476999999999</v>
      </c>
      <c r="BI469" s="2">
        <v>0.16033476999999999</v>
      </c>
      <c r="BJ469" s="2">
        <v>0.18832829600000001</v>
      </c>
      <c r="BK469" s="2">
        <v>0.21767109699999901</v>
      </c>
      <c r="BL469" s="2">
        <v>0.16033476999999999</v>
      </c>
      <c r="BM469" s="2">
        <v>0.16033476999999999</v>
      </c>
      <c r="BN469" s="2">
        <v>0.18832829600000001</v>
      </c>
      <c r="BO469" s="2">
        <v>0.21767057500000001</v>
      </c>
      <c r="BP469" s="2">
        <v>0.15867292099999999</v>
      </c>
      <c r="BQ469" s="2">
        <v>0.15867292099999999</v>
      </c>
      <c r="BR469" s="2">
        <v>0.18056576799999999</v>
      </c>
      <c r="BS469" s="2">
        <v>3.9175603999999899E-2</v>
      </c>
      <c r="BT469" s="2">
        <v>1</v>
      </c>
      <c r="BU469" s="2">
        <v>1</v>
      </c>
      <c r="BV469" s="2">
        <v>1</v>
      </c>
      <c r="BW469" s="2">
        <v>0.99996871200000004</v>
      </c>
      <c r="BX469" s="2">
        <v>103.6997411</v>
      </c>
      <c r="BY469" s="2">
        <v>0</v>
      </c>
      <c r="BZ469" s="2">
        <v>0</v>
      </c>
      <c r="CA469" s="2">
        <v>0</v>
      </c>
      <c r="CB469" s="2">
        <v>10549279.16</v>
      </c>
      <c r="CC469" s="2">
        <v>0</v>
      </c>
      <c r="CD469" s="2">
        <v>0</v>
      </c>
      <c r="CE469" s="2">
        <v>0</v>
      </c>
      <c r="CG469" s="2">
        <f t="shared" si="59"/>
        <v>3268909.2934590732</v>
      </c>
      <c r="CH469" s="2">
        <f t="shared" si="60"/>
        <v>10549279.16</v>
      </c>
      <c r="CI469" s="2">
        <f t="shared" si="61"/>
        <v>1218680.4139999999</v>
      </c>
      <c r="CJ469" s="2">
        <f t="shared" si="62"/>
        <v>127.16134875</v>
      </c>
      <c r="CK469" s="2">
        <f t="shared" si="63"/>
        <v>21.296021249999999</v>
      </c>
      <c r="CL469" s="2">
        <f t="shared" si="64"/>
        <v>143.81537626016259</v>
      </c>
      <c r="CM469" s="2">
        <f t="shared" si="65"/>
        <v>136.83119922148697</v>
      </c>
      <c r="CN469" s="2">
        <f t="shared" si="66"/>
        <v>1201643.5970000001</v>
      </c>
    </row>
    <row r="470" spans="1:92" x14ac:dyDescent="0.45">
      <c r="A470" s="2">
        <v>24</v>
      </c>
      <c r="B470" s="2" t="s">
        <v>153</v>
      </c>
      <c r="C470" s="2">
        <v>2</v>
      </c>
      <c r="D470" s="2">
        <v>2014</v>
      </c>
      <c r="E470" s="2">
        <v>2012</v>
      </c>
      <c r="F470" s="2">
        <v>0.167185687</v>
      </c>
      <c r="G470" s="2">
        <v>2.5921690000000001E-2</v>
      </c>
      <c r="H470" s="2">
        <v>0.201915083</v>
      </c>
      <c r="I470" s="2">
        <v>0.60497754000000004</v>
      </c>
      <c r="J470" s="2">
        <v>227.80831789999999</v>
      </c>
      <c r="K470" s="2">
        <v>125.25843949999999</v>
      </c>
      <c r="L470" s="2">
        <v>117.26351529999999</v>
      </c>
      <c r="M470" s="2">
        <v>87.774583969999995</v>
      </c>
      <c r="N470" s="2">
        <v>92482.659</v>
      </c>
      <c r="O470" s="2">
        <v>26078.77</v>
      </c>
      <c r="P470" s="2">
        <v>216988.46399999899</v>
      </c>
      <c r="Q470" s="2">
        <v>868562.87899999996</v>
      </c>
      <c r="R470" s="2">
        <v>126017480.40000001</v>
      </c>
      <c r="S470" s="2">
        <v>126017480.40000001</v>
      </c>
      <c r="T470" s="2">
        <v>1</v>
      </c>
      <c r="U470" s="2">
        <v>61.09</v>
      </c>
      <c r="V470" s="2">
        <v>58641.615839999999</v>
      </c>
      <c r="W470" s="2">
        <v>61.09</v>
      </c>
      <c r="X470" s="2">
        <v>-4.1747441429999999</v>
      </c>
      <c r="Y470" s="2">
        <v>-4.1747441429999999</v>
      </c>
      <c r="Z470" s="2">
        <v>-1.0490462380000001</v>
      </c>
      <c r="AA470" s="2">
        <v>-4.2329217300000002</v>
      </c>
      <c r="AB470" s="2">
        <v>102.5498784</v>
      </c>
      <c r="AC470" s="2">
        <v>0</v>
      </c>
      <c r="AD470" s="2">
        <v>0</v>
      </c>
      <c r="AE470" s="2">
        <v>0</v>
      </c>
      <c r="AF470" s="2">
        <v>9484085.4299999997</v>
      </c>
      <c r="AG470" s="2">
        <v>0</v>
      </c>
      <c r="AH470" s="2">
        <v>0</v>
      </c>
      <c r="AI470" s="2">
        <v>0</v>
      </c>
      <c r="AJ470" s="2">
        <v>129.43318359999901</v>
      </c>
      <c r="AK470" s="2">
        <v>129.43318359999901</v>
      </c>
      <c r="AL470" s="2">
        <v>118.3125615</v>
      </c>
      <c r="AM470" s="2">
        <v>92.007505699999996</v>
      </c>
      <c r="AN470" s="2">
        <v>125.25843949999999</v>
      </c>
      <c r="AO470" s="2">
        <v>125.25843949999999</v>
      </c>
      <c r="AP470" s="2">
        <v>117.26351529999999</v>
      </c>
      <c r="AQ470" s="2">
        <v>87.774583969999995</v>
      </c>
      <c r="AR470" s="2">
        <v>21068318.98</v>
      </c>
      <c r="AS470" s="2">
        <v>3266586.034</v>
      </c>
      <c r="AT470" s="2">
        <v>25444830.059999999</v>
      </c>
      <c r="AU470" s="2">
        <v>76237745.359999999</v>
      </c>
      <c r="AV470" s="2">
        <v>1.111301447</v>
      </c>
      <c r="AW470" s="2">
        <v>1.111301447</v>
      </c>
      <c r="AX470" s="2">
        <v>1.1213369070000001</v>
      </c>
      <c r="AY470" s="2">
        <v>1.090344033</v>
      </c>
      <c r="AZ470" s="2">
        <v>1.111301447</v>
      </c>
      <c r="BA470" s="2">
        <v>1.111301447</v>
      </c>
      <c r="BB470" s="2">
        <v>1.1213369070000001</v>
      </c>
      <c r="BC470" s="2">
        <v>1.0903487199999999</v>
      </c>
      <c r="BD470" s="2">
        <v>1.0672742420000001</v>
      </c>
      <c r="BE470" s="2">
        <v>1.0672742420000001</v>
      </c>
      <c r="BF470" s="2">
        <v>1.0816209379999999</v>
      </c>
      <c r="BG470" s="2">
        <v>0.85060007799999904</v>
      </c>
      <c r="BH470" s="2">
        <v>0.16033476999999999</v>
      </c>
      <c r="BI470" s="2">
        <v>0.16033476999999999</v>
      </c>
      <c r="BJ470" s="2">
        <v>0.18832829600000001</v>
      </c>
      <c r="BK470" s="2">
        <v>0.21767109699999901</v>
      </c>
      <c r="BL470" s="2">
        <v>0.16033476999999999</v>
      </c>
      <c r="BM470" s="2">
        <v>0.16033476999999999</v>
      </c>
      <c r="BN470" s="2">
        <v>0.18832829600000001</v>
      </c>
      <c r="BO470" s="2">
        <v>0.21767057500000001</v>
      </c>
      <c r="BP470" s="2">
        <v>0.15867292099999999</v>
      </c>
      <c r="BQ470" s="2">
        <v>0.15867292099999999</v>
      </c>
      <c r="BR470" s="2">
        <v>0.18056576799999999</v>
      </c>
      <c r="BS470" s="2">
        <v>3.9175603999999899E-2</v>
      </c>
      <c r="BT470" s="2">
        <v>1</v>
      </c>
      <c r="BU470" s="2">
        <v>1</v>
      </c>
      <c r="BV470" s="2">
        <v>1</v>
      </c>
      <c r="BW470" s="2">
        <v>0.99996871200000004</v>
      </c>
      <c r="BX470" s="2">
        <v>108.0149625</v>
      </c>
      <c r="BY470" s="2">
        <v>0</v>
      </c>
      <c r="BZ470" s="2">
        <v>0</v>
      </c>
      <c r="CA470" s="2">
        <v>0</v>
      </c>
      <c r="CB470" s="2">
        <v>9989510.9450000003</v>
      </c>
      <c r="CC470" s="2">
        <v>0</v>
      </c>
      <c r="CD470" s="2">
        <v>0</v>
      </c>
      <c r="CE470" s="2">
        <v>0</v>
      </c>
      <c r="CG470" s="2">
        <f t="shared" si="59"/>
        <v>5833443.5627622334</v>
      </c>
      <c r="CH470" s="2">
        <f t="shared" si="60"/>
        <v>9989510.9450000003</v>
      </c>
      <c r="CI470" s="2">
        <f t="shared" si="61"/>
        <v>1204112.7719999989</v>
      </c>
      <c r="CJ470" s="2">
        <f t="shared" si="62"/>
        <v>115.60332375</v>
      </c>
      <c r="CK470" s="2">
        <f t="shared" si="63"/>
        <v>32.598462500000004</v>
      </c>
      <c r="CL470" s="2">
        <f t="shared" si="64"/>
        <v>141.13070829268227</v>
      </c>
      <c r="CM470" s="2">
        <f t="shared" si="65"/>
        <v>135.23750548851692</v>
      </c>
      <c r="CN470" s="2">
        <f t="shared" si="66"/>
        <v>1178034.0019999989</v>
      </c>
    </row>
    <row r="471" spans="1:92" x14ac:dyDescent="0.45">
      <c r="A471" s="2">
        <v>25</v>
      </c>
      <c r="B471" s="2" t="s">
        <v>153</v>
      </c>
      <c r="C471" s="2">
        <v>2</v>
      </c>
      <c r="D471" s="2">
        <v>2015</v>
      </c>
      <c r="E471" s="2">
        <v>2013</v>
      </c>
      <c r="F471" s="2">
        <v>0.16073877</v>
      </c>
      <c r="G471" s="2">
        <v>2.7765471999999999E-2</v>
      </c>
      <c r="H471" s="2">
        <v>0.19969658600000001</v>
      </c>
      <c r="I471" s="2">
        <v>0.611799172</v>
      </c>
      <c r="J471" s="2">
        <v>205.2441015</v>
      </c>
      <c r="K471" s="2">
        <v>90.654890570000006</v>
      </c>
      <c r="L471" s="2">
        <v>97.336640200000005</v>
      </c>
      <c r="M471" s="2">
        <v>74.177423000000005</v>
      </c>
      <c r="N471" s="2">
        <v>84464.205999999904</v>
      </c>
      <c r="O471" s="2">
        <v>33032.129000000001</v>
      </c>
      <c r="P471" s="2">
        <v>221267.198</v>
      </c>
      <c r="Q471" s="2">
        <v>889528.54700000002</v>
      </c>
      <c r="R471" s="2">
        <v>107850645</v>
      </c>
      <c r="S471" s="2">
        <v>107850645</v>
      </c>
      <c r="T471" s="2">
        <v>1</v>
      </c>
      <c r="U471" s="2">
        <v>79.337999999999994</v>
      </c>
      <c r="V471" s="2">
        <v>60545.2385299999</v>
      </c>
      <c r="W471" s="2">
        <v>79.337999999999994</v>
      </c>
      <c r="X471" s="2">
        <v>8.8973449109999994</v>
      </c>
      <c r="Y471" s="2">
        <v>8.8973449109999994</v>
      </c>
      <c r="Z471" s="2">
        <v>10.257330380000001</v>
      </c>
      <c r="AA471" s="2">
        <v>5.3900895550000003</v>
      </c>
      <c r="AB471" s="2">
        <v>114.5892109</v>
      </c>
      <c r="AC471" s="2">
        <v>0</v>
      </c>
      <c r="AD471" s="2">
        <v>0</v>
      </c>
      <c r="AE471" s="2">
        <v>0</v>
      </c>
      <c r="AF471" s="2">
        <v>9678686.7149999999</v>
      </c>
      <c r="AG471" s="2">
        <v>0</v>
      </c>
      <c r="AH471" s="2">
        <v>0</v>
      </c>
      <c r="AI471" s="2">
        <v>0</v>
      </c>
      <c r="AJ471" s="2">
        <v>81.757545660000005</v>
      </c>
      <c r="AK471" s="2">
        <v>81.757545660000005</v>
      </c>
      <c r="AL471" s="2">
        <v>87.079309820000006</v>
      </c>
      <c r="AM471" s="2">
        <v>68.787333439999998</v>
      </c>
      <c r="AN471" s="2">
        <v>90.654890570000006</v>
      </c>
      <c r="AO471" s="2">
        <v>90.654890570000006</v>
      </c>
      <c r="AP471" s="2">
        <v>97.336640200000005</v>
      </c>
      <c r="AQ471" s="2">
        <v>74.177423000000005</v>
      </c>
      <c r="AR471" s="2">
        <v>17335780.07</v>
      </c>
      <c r="AS471" s="2">
        <v>2994524.04</v>
      </c>
      <c r="AT471" s="2">
        <v>21537405.640000001</v>
      </c>
      <c r="AU471" s="2">
        <v>65982935.299999997</v>
      </c>
      <c r="AV471" s="2">
        <v>1.111301447</v>
      </c>
      <c r="AW471" s="2">
        <v>1.111301447</v>
      </c>
      <c r="AX471" s="2">
        <v>1.1213369070000001</v>
      </c>
      <c r="AY471" s="2">
        <v>1.090344033</v>
      </c>
      <c r="AZ471" s="2">
        <v>1.111301447</v>
      </c>
      <c r="BA471" s="2">
        <v>1.111301447</v>
      </c>
      <c r="BB471" s="2">
        <v>1.1213369070000001</v>
      </c>
      <c r="BC471" s="2">
        <v>1.0903487199999999</v>
      </c>
      <c r="BD471" s="2">
        <v>1.0672742420000001</v>
      </c>
      <c r="BE471" s="2">
        <v>1.0672742420000001</v>
      </c>
      <c r="BF471" s="2">
        <v>1.0816209379999999</v>
      </c>
      <c r="BG471" s="2">
        <v>0.85060007799999904</v>
      </c>
      <c r="BH471" s="2">
        <v>0.16033476999999999</v>
      </c>
      <c r="BI471" s="2">
        <v>0.16033476999999999</v>
      </c>
      <c r="BJ471" s="2">
        <v>0.18832829600000001</v>
      </c>
      <c r="BK471" s="2">
        <v>0.21767109699999901</v>
      </c>
      <c r="BL471" s="2">
        <v>0.16033476999999999</v>
      </c>
      <c r="BM471" s="2">
        <v>0.16033476999999999</v>
      </c>
      <c r="BN471" s="2">
        <v>0.18832829600000001</v>
      </c>
      <c r="BO471" s="2">
        <v>0.21767057500000001</v>
      </c>
      <c r="BP471" s="2">
        <v>0.15867292099999999</v>
      </c>
      <c r="BQ471" s="2">
        <v>0.15867292099999999</v>
      </c>
      <c r="BR471" s="2">
        <v>0.18056576799999999</v>
      </c>
      <c r="BS471" s="2">
        <v>3.9175603999999899E-2</v>
      </c>
      <c r="BT471" s="2">
        <v>1</v>
      </c>
      <c r="BU471" s="2">
        <v>1</v>
      </c>
      <c r="BV471" s="2">
        <v>1</v>
      </c>
      <c r="BW471" s="2">
        <v>0.99996871200000004</v>
      </c>
      <c r="BX471" s="2">
        <v>124.87115249999999</v>
      </c>
      <c r="BY471" s="2">
        <v>0</v>
      </c>
      <c r="BZ471" s="2">
        <v>0</v>
      </c>
      <c r="CA471" s="2">
        <v>0</v>
      </c>
      <c r="CB471" s="2">
        <v>10547142.75</v>
      </c>
      <c r="CC471" s="2">
        <v>0</v>
      </c>
      <c r="CD471" s="2">
        <v>0</v>
      </c>
      <c r="CE471" s="2">
        <v>0</v>
      </c>
      <c r="CG471" s="2">
        <f t="shared" si="59"/>
        <v>4317160.8366338834</v>
      </c>
      <c r="CH471" s="2">
        <f t="shared" si="60"/>
        <v>10547142.75</v>
      </c>
      <c r="CI471" s="2">
        <f t="shared" si="61"/>
        <v>1228292.08</v>
      </c>
      <c r="CJ471" s="2">
        <f t="shared" si="62"/>
        <v>105.58025749999987</v>
      </c>
      <c r="CK471" s="2">
        <f t="shared" si="63"/>
        <v>41.290161250000004</v>
      </c>
      <c r="CL471" s="2">
        <f t="shared" si="64"/>
        <v>143.91362471544716</v>
      </c>
      <c r="CM471" s="2">
        <f t="shared" si="65"/>
        <v>138.50191467497081</v>
      </c>
      <c r="CN471" s="2">
        <f t="shared" si="66"/>
        <v>1195259.9509999999</v>
      </c>
    </row>
    <row r="472" spans="1:92" x14ac:dyDescent="0.45">
      <c r="A472" s="2">
        <v>26</v>
      </c>
      <c r="B472" s="2" t="s">
        <v>153</v>
      </c>
      <c r="C472" s="2">
        <v>2</v>
      </c>
      <c r="D472" s="2">
        <v>2016</v>
      </c>
      <c r="E472" s="2">
        <v>2014</v>
      </c>
      <c r="F472" s="2">
        <v>0.17601562600000001</v>
      </c>
      <c r="G472" s="2">
        <v>2.9710732E-2</v>
      </c>
      <c r="H472" s="2">
        <v>0.19232048600000001</v>
      </c>
      <c r="I472" s="2">
        <v>0.60195315599999999</v>
      </c>
      <c r="J472" s="2">
        <v>222.38590699999901</v>
      </c>
      <c r="K472" s="2">
        <v>95.665440169999997</v>
      </c>
      <c r="L472" s="2">
        <v>90.036519069999997</v>
      </c>
      <c r="M472" s="2">
        <v>68.577514539999996</v>
      </c>
      <c r="N472" s="2">
        <v>81427.922999999995</v>
      </c>
      <c r="O472" s="2">
        <v>31951.237000000001</v>
      </c>
      <c r="P472" s="2">
        <v>219753.72500000001</v>
      </c>
      <c r="Q472" s="2">
        <v>903046.98899999994</v>
      </c>
      <c r="R472" s="2">
        <v>102879630.09999999</v>
      </c>
      <c r="S472" s="2">
        <v>102879630.09999999</v>
      </c>
      <c r="T472" s="2">
        <v>1</v>
      </c>
      <c r="U472" s="2">
        <v>55.421999999999997</v>
      </c>
      <c r="V472" s="2">
        <v>59114.37081</v>
      </c>
      <c r="W472" s="2">
        <v>55.421999999999997</v>
      </c>
      <c r="X472" s="2">
        <v>10.11763193</v>
      </c>
      <c r="Y472" s="2">
        <v>10.11763193</v>
      </c>
      <c r="Z472" s="2">
        <v>10.339744680000001</v>
      </c>
      <c r="AA472" s="2">
        <v>5.3649754249999999</v>
      </c>
      <c r="AB472" s="2">
        <v>126.7204668</v>
      </c>
      <c r="AC472" s="2">
        <v>0</v>
      </c>
      <c r="AD472" s="2">
        <v>0</v>
      </c>
      <c r="AE472" s="2">
        <v>0</v>
      </c>
      <c r="AF472" s="2">
        <v>10318584.42</v>
      </c>
      <c r="AG472" s="2">
        <v>0</v>
      </c>
      <c r="AH472" s="2">
        <v>0</v>
      </c>
      <c r="AI472" s="2">
        <v>0</v>
      </c>
      <c r="AJ472" s="2">
        <v>85.547808239999995</v>
      </c>
      <c r="AK472" s="2">
        <v>85.547808239999995</v>
      </c>
      <c r="AL472" s="2">
        <v>79.696774390000002</v>
      </c>
      <c r="AM472" s="2">
        <v>63.212539110000002</v>
      </c>
      <c r="AN472" s="2">
        <v>95.665440169999997</v>
      </c>
      <c r="AO472" s="2">
        <v>95.665440169999997</v>
      </c>
      <c r="AP472" s="2">
        <v>90.036519069999997</v>
      </c>
      <c r="AQ472" s="2">
        <v>68.577514539999996</v>
      </c>
      <c r="AR472" s="2">
        <v>18108422.510000002</v>
      </c>
      <c r="AS472" s="2">
        <v>3056629.1510000001</v>
      </c>
      <c r="AT472" s="2">
        <v>19785860.449999999</v>
      </c>
      <c r="AU472" s="2">
        <v>61928718.020000003</v>
      </c>
      <c r="AV472" s="2">
        <v>1.111301447</v>
      </c>
      <c r="AW472" s="2">
        <v>1.111301447</v>
      </c>
      <c r="AX472" s="2">
        <v>1.1213369070000001</v>
      </c>
      <c r="AY472" s="2">
        <v>1.090344033</v>
      </c>
      <c r="AZ472" s="2">
        <v>1.111301447</v>
      </c>
      <c r="BA472" s="2">
        <v>1.111301447</v>
      </c>
      <c r="BB472" s="2">
        <v>1.1213369070000001</v>
      </c>
      <c r="BC472" s="2">
        <v>1.0903487199999999</v>
      </c>
      <c r="BD472" s="2">
        <v>1.0672742420000001</v>
      </c>
      <c r="BE472" s="2">
        <v>1.0672742420000001</v>
      </c>
      <c r="BF472" s="2">
        <v>1.0816209379999999</v>
      </c>
      <c r="BG472" s="2">
        <v>0.85060007799999904</v>
      </c>
      <c r="BH472" s="2">
        <v>0.16033476999999999</v>
      </c>
      <c r="BI472" s="2">
        <v>0.16033476999999999</v>
      </c>
      <c r="BJ472" s="2">
        <v>0.18832829600000001</v>
      </c>
      <c r="BK472" s="2">
        <v>0.21767109699999901</v>
      </c>
      <c r="BL472" s="2">
        <v>0.16033476999999999</v>
      </c>
      <c r="BM472" s="2">
        <v>0.16033476999999999</v>
      </c>
      <c r="BN472" s="2">
        <v>0.18832829600000001</v>
      </c>
      <c r="BO472" s="2">
        <v>0.21767057500000001</v>
      </c>
      <c r="BP472" s="2">
        <v>0.15867292099999999</v>
      </c>
      <c r="BQ472" s="2">
        <v>0.15867292099999999</v>
      </c>
      <c r="BR472" s="2">
        <v>0.18056576799999999</v>
      </c>
      <c r="BS472" s="2">
        <v>3.9175603999999899E-2</v>
      </c>
      <c r="BT472" s="2">
        <v>1</v>
      </c>
      <c r="BU472" s="2">
        <v>1</v>
      </c>
      <c r="BV472" s="2">
        <v>1</v>
      </c>
      <c r="BW472" s="2">
        <v>0.99996871200000004</v>
      </c>
      <c r="BX472" s="2">
        <v>138.7734476</v>
      </c>
      <c r="BY472" s="2">
        <v>0</v>
      </c>
      <c r="BZ472" s="2">
        <v>0</v>
      </c>
      <c r="CA472" s="2">
        <v>0</v>
      </c>
      <c r="CB472" s="2">
        <v>11300033.6</v>
      </c>
      <c r="CC472" s="2">
        <v>0</v>
      </c>
      <c r="CD472" s="2">
        <v>0</v>
      </c>
      <c r="CE472" s="2">
        <v>0</v>
      </c>
      <c r="CG472" s="2">
        <f t="shared" si="59"/>
        <v>4028702.9349830183</v>
      </c>
      <c r="CH472" s="2">
        <f t="shared" si="60"/>
        <v>11300033.6</v>
      </c>
      <c r="CI472" s="2">
        <f t="shared" si="61"/>
        <v>1236179.8739999998</v>
      </c>
      <c r="CJ472" s="2">
        <f t="shared" si="62"/>
        <v>101.78490375</v>
      </c>
      <c r="CK472" s="2">
        <f t="shared" si="63"/>
        <v>39.939046250000004</v>
      </c>
      <c r="CL472" s="2">
        <f t="shared" si="64"/>
        <v>142.92925203252034</v>
      </c>
      <c r="CM472" s="2">
        <f t="shared" si="65"/>
        <v>140.60677135072012</v>
      </c>
      <c r="CN472" s="2">
        <f t="shared" si="66"/>
        <v>1204228.6369999999</v>
      </c>
    </row>
    <row r="473" spans="1:92" x14ac:dyDescent="0.45">
      <c r="A473" s="2">
        <v>27</v>
      </c>
      <c r="B473" s="2" t="s">
        <v>153</v>
      </c>
      <c r="C473" s="2">
        <v>2</v>
      </c>
      <c r="D473" s="2">
        <v>2017</v>
      </c>
      <c r="E473" s="2">
        <v>2015</v>
      </c>
      <c r="F473" s="2">
        <v>0.16073411800000001</v>
      </c>
      <c r="G473" s="2">
        <v>2.3364098999999999E-2</v>
      </c>
      <c r="H473" s="2">
        <v>0.18175804600000001</v>
      </c>
      <c r="I473" s="2">
        <v>0.63414373700000004</v>
      </c>
      <c r="J473" s="2">
        <v>208.621419</v>
      </c>
      <c r="K473" s="2">
        <v>77.556106869999994</v>
      </c>
      <c r="L473" s="2">
        <v>84.229820349999997</v>
      </c>
      <c r="M473" s="2">
        <v>73.166676179999996</v>
      </c>
      <c r="N473" s="2">
        <v>79871.06</v>
      </c>
      <c r="O473" s="2">
        <v>31230.095000000001</v>
      </c>
      <c r="P473" s="2">
        <v>223701.06</v>
      </c>
      <c r="Q473" s="2">
        <v>898492.90599999996</v>
      </c>
      <c r="R473" s="2">
        <v>103666938.09999999</v>
      </c>
      <c r="S473" s="2">
        <v>103666938.09999999</v>
      </c>
      <c r="T473" s="2">
        <v>1</v>
      </c>
      <c r="U473" s="2">
        <v>64.445999999999998</v>
      </c>
      <c r="V473" s="2">
        <v>61599.40756</v>
      </c>
      <c r="W473" s="2">
        <v>64.445999999999998</v>
      </c>
      <c r="X473" s="2">
        <v>7.0734054520000003</v>
      </c>
      <c r="Y473" s="2">
        <v>7.0734054520000003</v>
      </c>
      <c r="Z473" s="2">
        <v>6.2169380859999999</v>
      </c>
      <c r="AA473" s="2">
        <v>2.1622953759999999</v>
      </c>
      <c r="AB473" s="2">
        <v>131.0653121</v>
      </c>
      <c r="AC473" s="2">
        <v>0</v>
      </c>
      <c r="AD473" s="2">
        <v>0</v>
      </c>
      <c r="AE473" s="2">
        <v>0</v>
      </c>
      <c r="AF473" s="2">
        <v>10468325.41</v>
      </c>
      <c r="AG473" s="2">
        <v>0</v>
      </c>
      <c r="AH473" s="2">
        <v>0</v>
      </c>
      <c r="AI473" s="2">
        <v>0</v>
      </c>
      <c r="AJ473" s="2">
        <v>70.482701419999998</v>
      </c>
      <c r="AK473" s="2">
        <v>70.482701419999998</v>
      </c>
      <c r="AL473" s="2">
        <v>78.012882259999998</v>
      </c>
      <c r="AM473" s="2">
        <v>71.004380810000001</v>
      </c>
      <c r="AN473" s="2">
        <v>77.556106869999994</v>
      </c>
      <c r="AO473" s="2">
        <v>77.556106869999994</v>
      </c>
      <c r="AP473" s="2">
        <v>84.229820349999997</v>
      </c>
      <c r="AQ473" s="2">
        <v>73.166676179999996</v>
      </c>
      <c r="AR473" s="2">
        <v>16662813.869999999</v>
      </c>
      <c r="AS473" s="2">
        <v>2422084.585</v>
      </c>
      <c r="AT473" s="2">
        <v>18842300.100000001</v>
      </c>
      <c r="AU473" s="2">
        <v>65739739.509999998</v>
      </c>
      <c r="AV473" s="2">
        <v>1.111301447</v>
      </c>
      <c r="AW473" s="2">
        <v>1.111301447</v>
      </c>
      <c r="AX473" s="2">
        <v>1.1213369070000001</v>
      </c>
      <c r="AY473" s="2">
        <v>1.090344033</v>
      </c>
      <c r="AZ473" s="2">
        <v>1.111301447</v>
      </c>
      <c r="BA473" s="2">
        <v>1.111301447</v>
      </c>
      <c r="BB473" s="2">
        <v>1.1213369070000001</v>
      </c>
      <c r="BC473" s="2">
        <v>1.0903487199999999</v>
      </c>
      <c r="BD473" s="2">
        <v>1.0672742420000001</v>
      </c>
      <c r="BE473" s="2">
        <v>1.0672742420000001</v>
      </c>
      <c r="BF473" s="2">
        <v>1.0816209379999999</v>
      </c>
      <c r="BG473" s="2">
        <v>0.85060007799999904</v>
      </c>
      <c r="BH473" s="2">
        <v>0.16033476999999999</v>
      </c>
      <c r="BI473" s="2">
        <v>0.16033476999999999</v>
      </c>
      <c r="BJ473" s="2">
        <v>0.18832829600000001</v>
      </c>
      <c r="BK473" s="2">
        <v>0.21767109699999901</v>
      </c>
      <c r="BL473" s="2">
        <v>0.16033476999999999</v>
      </c>
      <c r="BM473" s="2">
        <v>0.16033476999999999</v>
      </c>
      <c r="BN473" s="2">
        <v>0.18832829600000001</v>
      </c>
      <c r="BO473" s="2">
        <v>0.21767057500000001</v>
      </c>
      <c r="BP473" s="2">
        <v>0.15867292099999999</v>
      </c>
      <c r="BQ473" s="2">
        <v>0.15867292099999999</v>
      </c>
      <c r="BR473" s="2">
        <v>0.18056576799999999</v>
      </c>
      <c r="BS473" s="2">
        <v>3.9175603999999899E-2</v>
      </c>
      <c r="BT473" s="2">
        <v>1</v>
      </c>
      <c r="BU473" s="2">
        <v>1</v>
      </c>
      <c r="BV473" s="2">
        <v>1</v>
      </c>
      <c r="BW473" s="2">
        <v>0.99996871200000004</v>
      </c>
      <c r="BX473" s="2">
        <v>147.0038342</v>
      </c>
      <c r="BY473" s="2">
        <v>0</v>
      </c>
      <c r="BZ473" s="2">
        <v>0</v>
      </c>
      <c r="CA473" s="2">
        <v>0</v>
      </c>
      <c r="CB473" s="2">
        <v>11741352.060000001</v>
      </c>
      <c r="CC473" s="2">
        <v>0</v>
      </c>
      <c r="CD473" s="2">
        <v>0</v>
      </c>
      <c r="CE473" s="2">
        <v>0</v>
      </c>
      <c r="CG473" s="2">
        <f t="shared" si="59"/>
        <v>4253793.051908372</v>
      </c>
      <c r="CH473" s="2">
        <f t="shared" si="60"/>
        <v>11741352.060000001</v>
      </c>
      <c r="CI473" s="2">
        <f t="shared" si="61"/>
        <v>1233295.1209999998</v>
      </c>
      <c r="CJ473" s="2">
        <f t="shared" si="62"/>
        <v>99.838825</v>
      </c>
      <c r="CK473" s="2">
        <f t="shared" si="63"/>
        <v>39.03761875</v>
      </c>
      <c r="CL473" s="2">
        <f t="shared" si="64"/>
        <v>145.49662439024391</v>
      </c>
      <c r="CM473" s="2">
        <f t="shared" si="65"/>
        <v>139.89768875048657</v>
      </c>
      <c r="CN473" s="2">
        <f t="shared" si="66"/>
        <v>1202065.0260000001</v>
      </c>
    </row>
    <row r="474" spans="1:92" x14ac:dyDescent="0.45">
      <c r="A474" s="2">
        <v>28</v>
      </c>
      <c r="B474" s="2" t="s">
        <v>153</v>
      </c>
      <c r="C474" s="2">
        <v>2</v>
      </c>
      <c r="D474" s="2">
        <v>2018</v>
      </c>
      <c r="E474" s="2">
        <v>2016</v>
      </c>
      <c r="F474" s="2">
        <v>0.17826309699999901</v>
      </c>
      <c r="G474" s="2">
        <v>2.9422389E-2</v>
      </c>
      <c r="H474" s="2">
        <v>0.172859083</v>
      </c>
      <c r="I474" s="2">
        <v>0.619455431</v>
      </c>
      <c r="J474" s="2">
        <v>201.68226059999901</v>
      </c>
      <c r="K474" s="2">
        <v>87.080092190000002</v>
      </c>
      <c r="L474" s="2">
        <v>72.012630380000004</v>
      </c>
      <c r="M474" s="2">
        <v>64.889045370000005</v>
      </c>
      <c r="N474" s="2">
        <v>85294.464999999997</v>
      </c>
      <c r="O474" s="2">
        <v>32605.146000000001</v>
      </c>
      <c r="P474" s="2">
        <v>231638.44</v>
      </c>
      <c r="Q474" s="2">
        <v>921225.14199999999</v>
      </c>
      <c r="R474" s="2">
        <v>96499953.030000001</v>
      </c>
      <c r="S474" s="2">
        <v>96499953.030000001</v>
      </c>
      <c r="T474" s="2">
        <v>1</v>
      </c>
      <c r="U474" s="2">
        <v>49.222000000000001</v>
      </c>
      <c r="V474" s="2">
        <v>64180.189619999997</v>
      </c>
      <c r="W474" s="2">
        <v>49.222000000000001</v>
      </c>
      <c r="X474" s="2">
        <v>15.242806760000001</v>
      </c>
      <c r="Y474" s="2">
        <v>15.242806760000001</v>
      </c>
      <c r="Z474" s="2">
        <v>8.6905480239999999</v>
      </c>
      <c r="AA474" s="2">
        <v>5.1202892100000001</v>
      </c>
      <c r="AB474" s="2">
        <v>114.6021684</v>
      </c>
      <c r="AC474" s="2">
        <v>0</v>
      </c>
      <c r="AD474" s="2">
        <v>0</v>
      </c>
      <c r="AE474" s="2">
        <v>0</v>
      </c>
      <c r="AF474" s="2">
        <v>9774930.6429999992</v>
      </c>
      <c r="AG474" s="2">
        <v>0</v>
      </c>
      <c r="AH474" s="2">
        <v>0</v>
      </c>
      <c r="AI474" s="2">
        <v>0</v>
      </c>
      <c r="AJ474" s="2">
        <v>71.837285420000001</v>
      </c>
      <c r="AK474" s="2">
        <v>71.837285420000001</v>
      </c>
      <c r="AL474" s="2">
        <v>63.322082350000002</v>
      </c>
      <c r="AM474" s="2">
        <v>59.768756160000002</v>
      </c>
      <c r="AN474" s="2">
        <v>87.080092190000002</v>
      </c>
      <c r="AO474" s="2">
        <v>87.080092190000002</v>
      </c>
      <c r="AP474" s="2">
        <v>72.012630380000004</v>
      </c>
      <c r="AQ474" s="2">
        <v>64.889045370000005</v>
      </c>
      <c r="AR474" s="2">
        <v>17202380.52</v>
      </c>
      <c r="AS474" s="2">
        <v>2839259.1189999999</v>
      </c>
      <c r="AT474" s="2">
        <v>16680893.359999999</v>
      </c>
      <c r="AU474" s="2">
        <v>59777420.030000001</v>
      </c>
      <c r="AV474" s="2">
        <v>1.111301447</v>
      </c>
      <c r="AW474" s="2">
        <v>1.111301447</v>
      </c>
      <c r="AX474" s="2">
        <v>1.1213369070000001</v>
      </c>
      <c r="AY474" s="2">
        <v>1.090344033</v>
      </c>
      <c r="AZ474" s="2">
        <v>1.111301447</v>
      </c>
      <c r="BA474" s="2">
        <v>1.111301447</v>
      </c>
      <c r="BB474" s="2">
        <v>1.1213369070000001</v>
      </c>
      <c r="BC474" s="2">
        <v>1.0903487199999999</v>
      </c>
      <c r="BD474" s="2">
        <v>1.0672742420000001</v>
      </c>
      <c r="BE474" s="2">
        <v>1.0672742420000001</v>
      </c>
      <c r="BF474" s="2">
        <v>1.0816209379999999</v>
      </c>
      <c r="BG474" s="2">
        <v>0.85060007799999904</v>
      </c>
      <c r="BH474" s="2">
        <v>0.16033476999999999</v>
      </c>
      <c r="BI474" s="2">
        <v>0.16033476999999999</v>
      </c>
      <c r="BJ474" s="2">
        <v>0.18832829600000001</v>
      </c>
      <c r="BK474" s="2">
        <v>0.21767109699999901</v>
      </c>
      <c r="BL474" s="2">
        <v>0.16033476999999999</v>
      </c>
      <c r="BM474" s="2">
        <v>0.16033476999999999</v>
      </c>
      <c r="BN474" s="2">
        <v>0.18832829600000001</v>
      </c>
      <c r="BO474" s="2">
        <v>0.21767057500000001</v>
      </c>
      <c r="BP474" s="2">
        <v>0.15867292099999999</v>
      </c>
      <c r="BQ474" s="2">
        <v>0.15867292099999999</v>
      </c>
      <c r="BR474" s="2">
        <v>0.18056576799999999</v>
      </c>
      <c r="BS474" s="2">
        <v>3.9175603999999899E-2</v>
      </c>
      <c r="BT474" s="2">
        <v>1</v>
      </c>
      <c r="BU474" s="2">
        <v>1</v>
      </c>
      <c r="BV474" s="2">
        <v>1</v>
      </c>
      <c r="BW474" s="2">
        <v>0.99996871200000004</v>
      </c>
      <c r="BX474" s="2">
        <v>155.41779119999899</v>
      </c>
      <c r="BY474" s="2">
        <v>0</v>
      </c>
      <c r="BZ474" s="2">
        <v>0</v>
      </c>
      <c r="CA474" s="2">
        <v>0</v>
      </c>
      <c r="CB474" s="2">
        <v>13256277.35</v>
      </c>
      <c r="CC474" s="2">
        <v>0</v>
      </c>
      <c r="CD474" s="2">
        <v>0</v>
      </c>
      <c r="CE474" s="2">
        <v>0</v>
      </c>
      <c r="CG474" s="2">
        <f t="shared" si="59"/>
        <v>3717979.8857458383</v>
      </c>
      <c r="CH474" s="2">
        <f t="shared" si="60"/>
        <v>13256277.35</v>
      </c>
      <c r="CI474" s="2">
        <f t="shared" si="61"/>
        <v>1270763.193</v>
      </c>
      <c r="CJ474" s="2">
        <f t="shared" si="62"/>
        <v>106.61808124999999</v>
      </c>
      <c r="CK474" s="2">
        <f t="shared" si="63"/>
        <v>40.756432500000003</v>
      </c>
      <c r="CL474" s="2">
        <f t="shared" si="64"/>
        <v>150.65914796747967</v>
      </c>
      <c r="CM474" s="2">
        <f t="shared" si="65"/>
        <v>143.43715718178279</v>
      </c>
      <c r="CN474" s="2">
        <f t="shared" si="66"/>
        <v>1238158.047</v>
      </c>
    </row>
    <row r="475" spans="1:92" x14ac:dyDescent="0.45">
      <c r="A475" s="2">
        <v>29</v>
      </c>
      <c r="B475" s="2" t="s">
        <v>153</v>
      </c>
      <c r="C475" s="2">
        <v>2</v>
      </c>
      <c r="D475" s="2">
        <v>2019</v>
      </c>
      <c r="E475" s="2">
        <v>2017</v>
      </c>
      <c r="F475" s="2">
        <v>0.199888442</v>
      </c>
      <c r="G475" s="2">
        <v>4.7159945000000002E-2</v>
      </c>
      <c r="H475" s="2">
        <v>0.20576724499999999</v>
      </c>
      <c r="I475" s="2">
        <v>0.54718436799999903</v>
      </c>
      <c r="J475" s="2">
        <v>210.992527</v>
      </c>
      <c r="K475" s="2">
        <v>131.58921849999999</v>
      </c>
      <c r="L475" s="2">
        <v>82.866066810000007</v>
      </c>
      <c r="M475" s="2">
        <v>56.192961599999997</v>
      </c>
      <c r="N475" s="2">
        <v>88363.849000000002</v>
      </c>
      <c r="O475" s="2">
        <v>33427.739000000001</v>
      </c>
      <c r="P475" s="2">
        <v>231607.98699999999</v>
      </c>
      <c r="Q475" s="2">
        <v>908250.772999999</v>
      </c>
      <c r="R475" s="2">
        <v>93272585.579999998</v>
      </c>
      <c r="S475" s="2">
        <v>93272585.579999998</v>
      </c>
      <c r="T475" s="2">
        <v>1</v>
      </c>
      <c r="U475" s="2">
        <v>60.746000000000002</v>
      </c>
      <c r="V475" s="2">
        <v>64774.513189999998</v>
      </c>
      <c r="W475" s="2">
        <v>60.746000000000002</v>
      </c>
      <c r="X475" s="2">
        <v>4.0621800319999997</v>
      </c>
      <c r="Y475" s="2">
        <v>4.0621800319999997</v>
      </c>
      <c r="Z475" s="2">
        <v>5.1208741880000002</v>
      </c>
      <c r="AA475" s="2">
        <v>3.4420506780000002</v>
      </c>
      <c r="AB475" s="2">
        <v>79.403308510000002</v>
      </c>
      <c r="AC475" s="2">
        <v>0</v>
      </c>
      <c r="AD475" s="2">
        <v>0</v>
      </c>
      <c r="AE475" s="2">
        <v>0</v>
      </c>
      <c r="AF475" s="2">
        <v>7016381.9629999902</v>
      </c>
      <c r="AG475" s="2">
        <v>0</v>
      </c>
      <c r="AH475" s="2">
        <v>0</v>
      </c>
      <c r="AI475" s="2">
        <v>0</v>
      </c>
      <c r="AJ475" s="2">
        <v>127.5270384</v>
      </c>
      <c r="AK475" s="2">
        <v>127.5270384</v>
      </c>
      <c r="AL475" s="2">
        <v>77.745192619999997</v>
      </c>
      <c r="AM475" s="2">
        <v>52.750910920000003</v>
      </c>
      <c r="AN475" s="2">
        <v>131.58921849999999</v>
      </c>
      <c r="AO475" s="2">
        <v>131.58921849999999</v>
      </c>
      <c r="AP475" s="2">
        <v>82.866066810000007</v>
      </c>
      <c r="AQ475" s="2">
        <v>56.192961599999997</v>
      </c>
      <c r="AR475" s="2">
        <v>18644111.789999999</v>
      </c>
      <c r="AS475" s="2">
        <v>4398730.05</v>
      </c>
      <c r="AT475" s="2">
        <v>19192442.920000002</v>
      </c>
      <c r="AU475" s="2">
        <v>51037300.810000002</v>
      </c>
      <c r="AV475" s="2">
        <v>1.111301447</v>
      </c>
      <c r="AW475" s="2">
        <v>1.111301447</v>
      </c>
      <c r="AX475" s="2">
        <v>1.1213369070000001</v>
      </c>
      <c r="AY475" s="2">
        <v>1.090344033</v>
      </c>
      <c r="AZ475" s="2">
        <v>1.111301447</v>
      </c>
      <c r="BA475" s="2">
        <v>1.111301447</v>
      </c>
      <c r="BB475" s="2">
        <v>1.1213369070000001</v>
      </c>
      <c r="BC475" s="2">
        <v>1.0903487199999999</v>
      </c>
      <c r="BD475" s="2">
        <v>1.0672742420000001</v>
      </c>
      <c r="BE475" s="2">
        <v>1.0672742420000001</v>
      </c>
      <c r="BF475" s="2">
        <v>1.0816209379999999</v>
      </c>
      <c r="BG475" s="2">
        <v>0.85060007799999904</v>
      </c>
      <c r="BH475" s="2">
        <v>0.16033476999999999</v>
      </c>
      <c r="BI475" s="2">
        <v>0.16033476999999999</v>
      </c>
      <c r="BJ475" s="2">
        <v>0.18832829600000001</v>
      </c>
      <c r="BK475" s="2">
        <v>0.21767109699999901</v>
      </c>
      <c r="BL475" s="2">
        <v>0.16033476999999999</v>
      </c>
      <c r="BM475" s="2">
        <v>0.16033476999999999</v>
      </c>
      <c r="BN475" s="2">
        <v>0.18832829600000001</v>
      </c>
      <c r="BO475" s="2">
        <v>0.21767057500000001</v>
      </c>
      <c r="BP475" s="2">
        <v>0.15867292099999999</v>
      </c>
      <c r="BQ475" s="2">
        <v>0.15867292099999999</v>
      </c>
      <c r="BR475" s="2">
        <v>0.18056576799999999</v>
      </c>
      <c r="BS475" s="2">
        <v>3.9175603999999899E-2</v>
      </c>
      <c r="BT475" s="2">
        <v>1</v>
      </c>
      <c r="BU475" s="2">
        <v>1</v>
      </c>
      <c r="BV475" s="2">
        <v>1</v>
      </c>
      <c r="BW475" s="2">
        <v>0.99996871200000004</v>
      </c>
      <c r="BX475" s="2">
        <v>150.64252490000001</v>
      </c>
      <c r="BY475" s="2">
        <v>0</v>
      </c>
      <c r="BZ475" s="2">
        <v>0</v>
      </c>
      <c r="CA475" s="2">
        <v>0</v>
      </c>
      <c r="CB475" s="2">
        <v>13311353.32</v>
      </c>
      <c r="CC475" s="2">
        <v>0</v>
      </c>
      <c r="CD475" s="2">
        <v>0</v>
      </c>
      <c r="CE475" s="2">
        <v>0</v>
      </c>
      <c r="CG475" s="2">
        <f t="shared" si="59"/>
        <v>3883708.2358500501</v>
      </c>
      <c r="CH475" s="2">
        <f t="shared" si="60"/>
        <v>13311353.32</v>
      </c>
      <c r="CI475" s="2">
        <f t="shared" si="61"/>
        <v>1261650.3479999991</v>
      </c>
      <c r="CJ475" s="2">
        <f t="shared" si="62"/>
        <v>110.45481125000001</v>
      </c>
      <c r="CK475" s="2">
        <f t="shared" si="63"/>
        <v>41.784673750000003</v>
      </c>
      <c r="CL475" s="2">
        <f t="shared" si="64"/>
        <v>150.63934113821136</v>
      </c>
      <c r="CM475" s="2">
        <f t="shared" si="65"/>
        <v>141.41701409108586</v>
      </c>
      <c r="CN475" s="2">
        <f t="shared" si="66"/>
        <v>1228222.608999999</v>
      </c>
    </row>
    <row r="476" spans="1:92" x14ac:dyDescent="0.45">
      <c r="A476" s="2">
        <v>234</v>
      </c>
      <c r="B476" s="2" t="s">
        <v>153</v>
      </c>
      <c r="C476" s="2">
        <v>2</v>
      </c>
      <c r="D476" s="2">
        <v>2020</v>
      </c>
      <c r="E476" s="2">
        <v>2018</v>
      </c>
      <c r="F476" s="2">
        <v>0.14595537327420599</v>
      </c>
      <c r="G476" s="2">
        <v>3.6893743345203102E-2</v>
      </c>
      <c r="H476" s="2">
        <v>0.20254626590635999</v>
      </c>
      <c r="I476" s="2">
        <v>0.61460461747423001</v>
      </c>
      <c r="J476" s="2">
        <v>293.45157374491203</v>
      </c>
      <c r="K476" s="2">
        <v>144.633391274258</v>
      </c>
      <c r="L476" s="2">
        <v>115.259852888086</v>
      </c>
      <c r="M476" s="2">
        <v>89.205613320487402</v>
      </c>
      <c r="N476" s="2">
        <v>87518.710265852802</v>
      </c>
      <c r="O476" s="2">
        <v>33388.020840281097</v>
      </c>
      <c r="P476" s="2">
        <v>230013.16989296899</v>
      </c>
      <c r="Q476" s="2">
        <v>901799.84915889194</v>
      </c>
      <c r="R476" s="2">
        <v>130890016.686077</v>
      </c>
      <c r="S476" s="2">
        <v>130890016.686077</v>
      </c>
      <c r="T476" s="2">
        <v>1</v>
      </c>
      <c r="U476" s="2">
        <v>60.746000000000002</v>
      </c>
      <c r="V476" s="2">
        <v>65367.448077255904</v>
      </c>
      <c r="W476" s="2">
        <v>60.746000000000002</v>
      </c>
      <c r="X476" s="2">
        <v>14.4856337376317</v>
      </c>
      <c r="Y476" s="2">
        <v>14.4856337376317</v>
      </c>
      <c r="Z476" s="2">
        <v>12.4719644590414</v>
      </c>
      <c r="AA476" s="2">
        <v>7.3914238347662504</v>
      </c>
      <c r="AB476" s="2">
        <v>148.818182470653</v>
      </c>
      <c r="AC476" s="2">
        <v>0</v>
      </c>
      <c r="AD476" s="2">
        <v>0</v>
      </c>
      <c r="AE476" s="2">
        <v>0</v>
      </c>
      <c r="AF476" s="2">
        <v>6445973.37758388</v>
      </c>
      <c r="AG476" s="2">
        <v>0</v>
      </c>
      <c r="AH476" s="2">
        <v>0</v>
      </c>
      <c r="AI476" s="2">
        <v>0</v>
      </c>
      <c r="AJ476" s="2">
        <v>130.14775753662701</v>
      </c>
      <c r="AK476" s="2">
        <v>130.14775753662701</v>
      </c>
      <c r="AL476" s="2">
        <v>102.787888429045</v>
      </c>
      <c r="AM476" s="2">
        <v>81.814189485721201</v>
      </c>
      <c r="AN476" s="2">
        <v>144.633391274258</v>
      </c>
      <c r="AO476" s="2">
        <v>144.633391274258</v>
      </c>
      <c r="AP476" s="2">
        <v>115.259852888086</v>
      </c>
      <c r="AQ476" s="2">
        <v>89.205613320487402</v>
      </c>
      <c r="AR476" s="2">
        <v>19104101.243283398</v>
      </c>
      <c r="AS476" s="2">
        <v>4829022.6820654897</v>
      </c>
      <c r="AT476" s="2">
        <v>26511284.124186099</v>
      </c>
      <c r="AU476" s="2">
        <v>80445608.636542097</v>
      </c>
      <c r="AV476" s="2">
        <v>1.1099196997340699</v>
      </c>
      <c r="AW476" s="2">
        <v>1.1099196997340699</v>
      </c>
      <c r="AX476" s="2">
        <v>1.1203331309658699</v>
      </c>
      <c r="AY476" s="2">
        <v>1.08933727974588</v>
      </c>
      <c r="AZ476" s="2">
        <v>1.1099196997340699</v>
      </c>
      <c r="BA476" s="2">
        <v>1.1099196997340699</v>
      </c>
      <c r="BB476" s="2">
        <v>1.1203331309658699</v>
      </c>
      <c r="BC476" s="2">
        <v>1.0893419624181999</v>
      </c>
      <c r="BD476" s="2">
        <v>1.0659472363798199</v>
      </c>
      <c r="BE476" s="2">
        <v>1.0659472363798199</v>
      </c>
      <c r="BF476" s="2">
        <v>1.08065271411581</v>
      </c>
      <c r="BG476" s="2">
        <v>0.85029800524181798</v>
      </c>
      <c r="BH476" s="2">
        <v>0.16033476999999999</v>
      </c>
      <c r="BI476" s="2">
        <v>0.16033476999999999</v>
      </c>
      <c r="BJ476" s="2">
        <v>0.18832829600000001</v>
      </c>
      <c r="BK476" s="2">
        <v>0.21767109699999901</v>
      </c>
      <c r="BL476" s="2">
        <v>0.16033476999999999</v>
      </c>
      <c r="BM476" s="2">
        <v>0.16033476999999999</v>
      </c>
      <c r="BN476" s="2">
        <v>0.18832829600000001</v>
      </c>
      <c r="BO476" s="2">
        <v>0.21767057500000001</v>
      </c>
      <c r="BP476" s="2">
        <v>0.15867292099999999</v>
      </c>
      <c r="BQ476" s="2">
        <v>0.15867292099999999</v>
      </c>
      <c r="BR476" s="2">
        <v>0.18056576799999999</v>
      </c>
      <c r="BS476" s="2">
        <v>3.9175603999999899E-2</v>
      </c>
      <c r="BT476" s="2">
        <v>1</v>
      </c>
      <c r="BU476" s="2">
        <v>1</v>
      </c>
      <c r="BV476" s="2">
        <v>1</v>
      </c>
      <c r="BW476" s="2">
        <v>0.99996871200000004</v>
      </c>
      <c r="BX476" s="2">
        <v>158.48481607982299</v>
      </c>
      <c r="BY476" s="2">
        <v>0</v>
      </c>
      <c r="BZ476" s="2">
        <v>0</v>
      </c>
      <c r="CA476" s="2">
        <v>0</v>
      </c>
      <c r="CB476" s="2">
        <v>14004328.3568702</v>
      </c>
      <c r="CC476" s="2">
        <v>0</v>
      </c>
      <c r="CD476" s="2">
        <v>0</v>
      </c>
      <c r="CE476" s="2">
        <v>0</v>
      </c>
      <c r="CG476" s="2">
        <f t="shared" si="59"/>
        <v>5344054.9533154946</v>
      </c>
      <c r="CH476" s="2">
        <f t="shared" si="60"/>
        <v>14004328.3568702</v>
      </c>
      <c r="CI476" s="2">
        <f t="shared" si="61"/>
        <v>1252719.7501579947</v>
      </c>
      <c r="CJ476" s="2">
        <f t="shared" si="62"/>
        <v>109.398387832316</v>
      </c>
      <c r="CK476" s="2">
        <f t="shared" si="63"/>
        <v>41.735026050351372</v>
      </c>
      <c r="CL476" s="2">
        <f t="shared" si="64"/>
        <v>149.60206171900421</v>
      </c>
      <c r="CM476" s="2">
        <f t="shared" si="65"/>
        <v>140.4125884248956</v>
      </c>
      <c r="CN476" s="2">
        <f t="shared" si="66"/>
        <v>1219331.7293177138</v>
      </c>
    </row>
    <row r="477" spans="1:92" x14ac:dyDescent="0.45">
      <c r="A477" s="2">
        <v>256</v>
      </c>
      <c r="B477" s="2" t="s">
        <v>153</v>
      </c>
      <c r="C477" s="2">
        <v>2</v>
      </c>
      <c r="D477" s="2">
        <v>2021</v>
      </c>
      <c r="E477" s="2">
        <v>2019</v>
      </c>
      <c r="F477" s="2">
        <v>0.18422572329568601</v>
      </c>
      <c r="G477" s="2">
        <v>3.5227995996131203E-2</v>
      </c>
      <c r="H477" s="2">
        <v>0.19347810286449699</v>
      </c>
      <c r="I477" s="2">
        <v>0.58706817784368404</v>
      </c>
      <c r="J477" s="2">
        <v>285.83782259424999</v>
      </c>
      <c r="K477" s="2">
        <v>144.45355996611599</v>
      </c>
      <c r="L477" s="2">
        <v>115.156676869083</v>
      </c>
      <c r="M477" s="2">
        <v>89.123246618989597</v>
      </c>
      <c r="N477" s="2">
        <v>87597.305602334993</v>
      </c>
      <c r="O477" s="2">
        <v>33423.512195308896</v>
      </c>
      <c r="P477" s="2">
        <v>230268.79683708001</v>
      </c>
      <c r="Q477" s="2">
        <v>902796.64490926999</v>
      </c>
      <c r="R477" s="2">
        <v>137054214.60004401</v>
      </c>
      <c r="S477" s="2">
        <v>137054214.60004401</v>
      </c>
      <c r="T477" s="2">
        <v>1</v>
      </c>
      <c r="U477" s="2">
        <v>60.746000000000002</v>
      </c>
      <c r="V477" s="2">
        <v>65965.8105897184</v>
      </c>
      <c r="W477" s="2">
        <v>60.746000000000002</v>
      </c>
      <c r="X477" s="2">
        <v>14.305802429488899</v>
      </c>
      <c r="Y477" s="2">
        <v>14.305802429488899</v>
      </c>
      <c r="Z477" s="2">
        <v>12.3687884400375</v>
      </c>
      <c r="AA477" s="2">
        <v>7.3090571332684098</v>
      </c>
      <c r="AB477" s="2">
        <v>141.384262628134</v>
      </c>
      <c r="AC477" s="2">
        <v>0</v>
      </c>
      <c r="AD477" s="2">
        <v>0</v>
      </c>
      <c r="AE477" s="2">
        <v>0</v>
      </c>
      <c r="AF477" s="2">
        <v>12595169.1777183</v>
      </c>
      <c r="AG477" s="2">
        <v>0</v>
      </c>
      <c r="AH477" s="2">
        <v>0</v>
      </c>
      <c r="AI477" s="2">
        <v>0</v>
      </c>
      <c r="AJ477" s="2">
        <v>130.14775753662701</v>
      </c>
      <c r="AK477" s="2">
        <v>130.14775753662701</v>
      </c>
      <c r="AL477" s="2">
        <v>102.787888429045</v>
      </c>
      <c r="AM477" s="2">
        <v>81.814189485721201</v>
      </c>
      <c r="AN477" s="2">
        <v>144.45355996611599</v>
      </c>
      <c r="AO477" s="2">
        <v>144.45355996611599</v>
      </c>
      <c r="AP477" s="2">
        <v>115.156676869083</v>
      </c>
      <c r="AQ477" s="2">
        <v>89.123246618989597</v>
      </c>
      <c r="AR477" s="2">
        <v>25248911.815415401</v>
      </c>
      <c r="AS477" s="2">
        <v>4828145.3231832702</v>
      </c>
      <c r="AT477" s="2">
        <v>26516989.4304002</v>
      </c>
      <c r="AU477" s="2">
        <v>80460168.031045198</v>
      </c>
      <c r="AV477" s="2">
        <v>1.1100492775873101</v>
      </c>
      <c r="AW477" s="2">
        <v>1.1100492775873101</v>
      </c>
      <c r="AX477" s="2">
        <v>1.12049499279979</v>
      </c>
      <c r="AY477" s="2">
        <v>1.0894938112427299</v>
      </c>
      <c r="AZ477" s="2">
        <v>1.1100492775873101</v>
      </c>
      <c r="BA477" s="2">
        <v>1.1100492775873101</v>
      </c>
      <c r="BB477" s="2">
        <v>1.12049499279979</v>
      </c>
      <c r="BC477" s="2">
        <v>1.08949849458793</v>
      </c>
      <c r="BD477" s="2">
        <v>1.06607168065682</v>
      </c>
      <c r="BE477" s="2">
        <v>1.06607168065682</v>
      </c>
      <c r="BF477" s="2">
        <v>1.08080884306112</v>
      </c>
      <c r="BG477" s="2">
        <v>0.85034499867605795</v>
      </c>
      <c r="BH477" s="2">
        <v>0.16033476999999999</v>
      </c>
      <c r="BI477" s="2">
        <v>0.16033476999999999</v>
      </c>
      <c r="BJ477" s="2">
        <v>0.18832829600000001</v>
      </c>
      <c r="BK477" s="2">
        <v>0.21767109699999901</v>
      </c>
      <c r="BL477" s="2">
        <v>0.16033476999999999</v>
      </c>
      <c r="BM477" s="2">
        <v>0.16033476999999999</v>
      </c>
      <c r="BN477" s="2">
        <v>0.18832829600000001</v>
      </c>
      <c r="BO477" s="2">
        <v>0.21767057500000001</v>
      </c>
      <c r="BP477" s="2">
        <v>0.15867292099999999</v>
      </c>
      <c r="BQ477" s="2">
        <v>0.15867292099999999</v>
      </c>
      <c r="BR477" s="2">
        <v>0.18056576799999999</v>
      </c>
      <c r="BS477" s="2">
        <v>3.9175603999999899E-2</v>
      </c>
      <c r="BT477" s="2">
        <v>1</v>
      </c>
      <c r="BU477" s="2">
        <v>1</v>
      </c>
      <c r="BV477" s="2">
        <v>1</v>
      </c>
      <c r="BW477" s="2">
        <v>0.99996871200000004</v>
      </c>
      <c r="BX477" s="2">
        <v>148.818182470653</v>
      </c>
      <c r="BY477" s="2">
        <v>0</v>
      </c>
      <c r="BZ477" s="2">
        <v>0</v>
      </c>
      <c r="CA477" s="2">
        <v>0</v>
      </c>
      <c r="CB477" s="2">
        <v>13024375.393939899</v>
      </c>
      <c r="CC477" s="2">
        <v>0</v>
      </c>
      <c r="CD477" s="2">
        <v>0</v>
      </c>
      <c r="CE477" s="2">
        <v>0</v>
      </c>
      <c r="CG477" s="2">
        <f t="shared" si="59"/>
        <v>5358275.6434648102</v>
      </c>
      <c r="CH477" s="2">
        <f t="shared" si="60"/>
        <v>13024375.393939899</v>
      </c>
      <c r="CI477" s="2">
        <f t="shared" si="61"/>
        <v>1254086.259543994</v>
      </c>
      <c r="CJ477" s="2">
        <f t="shared" si="62"/>
        <v>109.49663200291874</v>
      </c>
      <c r="CK477" s="2">
        <f t="shared" si="63"/>
        <v>41.779390244136124</v>
      </c>
      <c r="CL477" s="2">
        <f t="shared" si="64"/>
        <v>149.7683231460683</v>
      </c>
      <c r="CM477" s="2">
        <f t="shared" si="65"/>
        <v>140.5677921228914</v>
      </c>
      <c r="CN477" s="2">
        <f t="shared" si="66"/>
        <v>1220662.7473486851</v>
      </c>
    </row>
    <row r="478" spans="1:92" x14ac:dyDescent="0.45">
      <c r="A478" s="2">
        <v>278</v>
      </c>
      <c r="B478" s="2" t="s">
        <v>153</v>
      </c>
      <c r="C478" s="2">
        <v>2</v>
      </c>
      <c r="D478" s="2">
        <v>2022</v>
      </c>
      <c r="E478" s="2">
        <v>2020</v>
      </c>
      <c r="F478" s="2">
        <v>0.18093899209768</v>
      </c>
      <c r="G478" s="2">
        <v>3.53676434366322E-2</v>
      </c>
      <c r="H478" s="2">
        <v>0.19425905886866601</v>
      </c>
      <c r="I478" s="2">
        <v>0.58943430559702004</v>
      </c>
      <c r="J478" s="2">
        <v>280.99517205275498</v>
      </c>
      <c r="K478" s="2">
        <v>144.47042423314201</v>
      </c>
      <c r="L478" s="2">
        <v>115.173314305209</v>
      </c>
      <c r="M478" s="2">
        <v>89.136053116533802</v>
      </c>
      <c r="N478" s="2">
        <v>87683.118443667903</v>
      </c>
      <c r="O478" s="2">
        <v>33457.999881554097</v>
      </c>
      <c r="P478" s="2">
        <v>230516.605470407</v>
      </c>
      <c r="Q478" s="2">
        <v>903763.52260635199</v>
      </c>
      <c r="R478" s="2">
        <v>136669875.82989499</v>
      </c>
      <c r="S478" s="2">
        <v>136669875.82989499</v>
      </c>
      <c r="T478" s="2">
        <v>1</v>
      </c>
      <c r="U478" s="2">
        <v>60.746000000000002</v>
      </c>
      <c r="V478" s="2">
        <v>66569.650410946095</v>
      </c>
      <c r="W478" s="2">
        <v>60.746000000000002</v>
      </c>
      <c r="X478" s="2">
        <v>14.322666696515</v>
      </c>
      <c r="Y478" s="2">
        <v>14.322666696515</v>
      </c>
      <c r="Z478" s="2">
        <v>12.385425876163699</v>
      </c>
      <c r="AA478" s="2">
        <v>7.3218636308126701</v>
      </c>
      <c r="AB478" s="2">
        <v>136.524747819613</v>
      </c>
      <c r="AC478" s="2">
        <v>0</v>
      </c>
      <c r="AD478" s="2">
        <v>0</v>
      </c>
      <c r="AE478" s="2">
        <v>0</v>
      </c>
      <c r="AF478" s="2">
        <v>12061292.2631349</v>
      </c>
      <c r="AG478" s="2">
        <v>0</v>
      </c>
      <c r="AH478" s="2">
        <v>0</v>
      </c>
      <c r="AI478" s="2">
        <v>0</v>
      </c>
      <c r="AJ478" s="2">
        <v>130.14775753662701</v>
      </c>
      <c r="AK478" s="2">
        <v>130.14775753662701</v>
      </c>
      <c r="AL478" s="2">
        <v>102.787888429045</v>
      </c>
      <c r="AM478" s="2">
        <v>81.814189485721201</v>
      </c>
      <c r="AN478" s="2">
        <v>144.47042423314201</v>
      </c>
      <c r="AO478" s="2">
        <v>144.47042423314201</v>
      </c>
      <c r="AP478" s="2">
        <v>115.173314305209</v>
      </c>
      <c r="AQ478" s="2">
        <v>89.136053116533802</v>
      </c>
      <c r="AR478" s="2">
        <v>24728909.582776502</v>
      </c>
      <c r="AS478" s="2">
        <v>4833691.4368805503</v>
      </c>
      <c r="AT478" s="2">
        <v>26549361.454413101</v>
      </c>
      <c r="AU478" s="2">
        <v>80557913.355825499</v>
      </c>
      <c r="AV478" s="2">
        <v>1.1101906442953799</v>
      </c>
      <c r="AW478" s="2">
        <v>1.1101906442953799</v>
      </c>
      <c r="AX478" s="2">
        <v>1.12065175256821</v>
      </c>
      <c r="AY478" s="2">
        <v>1.0896454987191</v>
      </c>
      <c r="AZ478" s="2">
        <v>1.1101906442953799</v>
      </c>
      <c r="BA478" s="2">
        <v>1.1101906442953799</v>
      </c>
      <c r="BB478" s="2">
        <v>1.12065175256821</v>
      </c>
      <c r="BC478" s="2">
        <v>1.0896501827163501</v>
      </c>
      <c r="BD478" s="2">
        <v>1.06620744674136</v>
      </c>
      <c r="BE478" s="2">
        <v>1.06620744674136</v>
      </c>
      <c r="BF478" s="2">
        <v>1.08096005064798</v>
      </c>
      <c r="BG478" s="2">
        <v>0.85039053382612095</v>
      </c>
      <c r="BH478" s="2">
        <v>0.16033476999999999</v>
      </c>
      <c r="BI478" s="2">
        <v>0.16033476999999999</v>
      </c>
      <c r="BJ478" s="2">
        <v>0.18832829600000001</v>
      </c>
      <c r="BK478" s="2">
        <v>0.21767109699999901</v>
      </c>
      <c r="BL478" s="2">
        <v>0.16033476999999999</v>
      </c>
      <c r="BM478" s="2">
        <v>0.16033476999999999</v>
      </c>
      <c r="BN478" s="2">
        <v>0.18832829600000001</v>
      </c>
      <c r="BO478" s="2">
        <v>0.21767057500000001</v>
      </c>
      <c r="BP478" s="2">
        <v>0.15867292099999999</v>
      </c>
      <c r="BQ478" s="2">
        <v>0.15867292099999999</v>
      </c>
      <c r="BR478" s="2">
        <v>0.18056576799999999</v>
      </c>
      <c r="BS478" s="2">
        <v>3.9175603999999899E-2</v>
      </c>
      <c r="BT478" s="2">
        <v>1</v>
      </c>
      <c r="BU478" s="2">
        <v>1</v>
      </c>
      <c r="BV478" s="2">
        <v>1</v>
      </c>
      <c r="BW478" s="2">
        <v>0.99996871200000004</v>
      </c>
      <c r="BX478" s="2">
        <v>141.384262628134</v>
      </c>
      <c r="BY478" s="2">
        <v>0</v>
      </c>
      <c r="BZ478" s="2">
        <v>0</v>
      </c>
      <c r="CA478" s="2">
        <v>0</v>
      </c>
      <c r="CB478" s="2">
        <v>12384880.460797399</v>
      </c>
      <c r="CC478" s="2">
        <v>0</v>
      </c>
      <c r="CD478" s="2">
        <v>0</v>
      </c>
      <c r="CE478" s="2">
        <v>0</v>
      </c>
      <c r="CG478" s="2">
        <f t="shared" si="59"/>
        <v>5372235.9662958132</v>
      </c>
      <c r="CH478" s="2">
        <f t="shared" si="60"/>
        <v>12384880.460797399</v>
      </c>
      <c r="CI478" s="2">
        <f t="shared" si="61"/>
        <v>1255421.246401981</v>
      </c>
      <c r="CJ478" s="2">
        <f t="shared" si="62"/>
        <v>109.60389805458487</v>
      </c>
      <c r="CK478" s="2">
        <f t="shared" si="63"/>
        <v>41.822499851942624</v>
      </c>
      <c r="CL478" s="2">
        <f t="shared" si="64"/>
        <v>149.92949949294763</v>
      </c>
      <c r="CM478" s="2">
        <f t="shared" si="65"/>
        <v>140.71833750196217</v>
      </c>
      <c r="CN478" s="2">
        <f t="shared" si="66"/>
        <v>1221963.2465204268</v>
      </c>
    </row>
    <row r="479" spans="1:92" x14ac:dyDescent="0.45">
      <c r="A479" s="2">
        <v>300</v>
      </c>
      <c r="B479" s="2" t="s">
        <v>153</v>
      </c>
      <c r="C479" s="2">
        <v>2</v>
      </c>
      <c r="D479" s="2">
        <v>2023</v>
      </c>
      <c r="E479" s="2">
        <v>2021</v>
      </c>
      <c r="F479" s="2">
        <v>0.17991299872195099</v>
      </c>
      <c r="G479" s="2">
        <v>3.5411213283056402E-2</v>
      </c>
      <c r="H479" s="2">
        <v>0.19450286443467801</v>
      </c>
      <c r="I479" s="2">
        <v>0.59017292356031303</v>
      </c>
      <c r="J479" s="2">
        <v>279.16369869261001</v>
      </c>
      <c r="K479" s="2">
        <v>144.48882279318701</v>
      </c>
      <c r="L479" s="2">
        <v>115.189427310795</v>
      </c>
      <c r="M479" s="2">
        <v>89.148463304467697</v>
      </c>
      <c r="N479" s="2">
        <v>87770.537729071293</v>
      </c>
      <c r="O479" s="2">
        <v>33491.8223956851</v>
      </c>
      <c r="P479" s="2">
        <v>230752.07103719999</v>
      </c>
      <c r="Q479" s="2">
        <v>904685.53073654801</v>
      </c>
      <c r="R479" s="2">
        <v>136657107.805637</v>
      </c>
      <c r="S479" s="2">
        <v>136657107.805637</v>
      </c>
      <c r="T479" s="2">
        <v>1</v>
      </c>
      <c r="U479" s="2">
        <v>60.746000000000002</v>
      </c>
      <c r="V479" s="2">
        <v>67179.017679292898</v>
      </c>
      <c r="W479" s="2">
        <v>60.746000000000002</v>
      </c>
      <c r="X479" s="2">
        <v>14.3410652565607</v>
      </c>
      <c r="Y479" s="2">
        <v>14.3410652565607</v>
      </c>
      <c r="Z479" s="2">
        <v>12.4015388817499</v>
      </c>
      <c r="AA479" s="2">
        <v>7.3342738187464898</v>
      </c>
      <c r="AB479" s="2">
        <v>134.67487589942201</v>
      </c>
      <c r="AC479" s="2">
        <v>0</v>
      </c>
      <c r="AD479" s="2">
        <v>0</v>
      </c>
      <c r="AE479" s="2">
        <v>0</v>
      </c>
      <c r="AF479" s="2">
        <v>11904528.3895826</v>
      </c>
      <c r="AG479" s="2">
        <v>0</v>
      </c>
      <c r="AH479" s="2">
        <v>0</v>
      </c>
      <c r="AI479" s="2">
        <v>0</v>
      </c>
      <c r="AJ479" s="2">
        <v>130.14775753662701</v>
      </c>
      <c r="AK479" s="2">
        <v>130.14775753662701</v>
      </c>
      <c r="AL479" s="2">
        <v>102.787888429045</v>
      </c>
      <c r="AM479" s="2">
        <v>81.814189485721201</v>
      </c>
      <c r="AN479" s="2">
        <v>144.48882279318701</v>
      </c>
      <c r="AO479" s="2">
        <v>144.48882279318701</v>
      </c>
      <c r="AP479" s="2">
        <v>115.189427310795</v>
      </c>
      <c r="AQ479" s="2">
        <v>89.148463304467697</v>
      </c>
      <c r="AR479" s="2">
        <v>24586390.061981201</v>
      </c>
      <c r="AS479" s="2">
        <v>4839193.99115106</v>
      </c>
      <c r="AT479" s="2">
        <v>26580198.913555101</v>
      </c>
      <c r="AU479" s="2">
        <v>80651324.838949993</v>
      </c>
      <c r="AV479" s="2">
        <v>1.1103345348148601</v>
      </c>
      <c r="AW479" s="2">
        <v>1.1103345348148601</v>
      </c>
      <c r="AX479" s="2">
        <v>1.1208005650016599</v>
      </c>
      <c r="AY479" s="2">
        <v>1.08979001225376</v>
      </c>
      <c r="AZ479" s="2">
        <v>1.1103345348148601</v>
      </c>
      <c r="BA479" s="2">
        <v>1.1103345348148601</v>
      </c>
      <c r="BB479" s="2">
        <v>1.1208005650016599</v>
      </c>
      <c r="BC479" s="2">
        <v>1.0897946968722201</v>
      </c>
      <c r="BD479" s="2">
        <v>1.0663456366496999</v>
      </c>
      <c r="BE479" s="2">
        <v>1.0663456366496999</v>
      </c>
      <c r="BF479" s="2">
        <v>1.08110359238183</v>
      </c>
      <c r="BG479" s="2">
        <v>0.85043391171018101</v>
      </c>
      <c r="BH479" s="2">
        <v>0.16033476999999999</v>
      </c>
      <c r="BI479" s="2">
        <v>0.16033476999999999</v>
      </c>
      <c r="BJ479" s="2">
        <v>0.18832829600000001</v>
      </c>
      <c r="BK479" s="2">
        <v>0.21767109699999901</v>
      </c>
      <c r="BL479" s="2">
        <v>0.16033476999999999</v>
      </c>
      <c r="BM479" s="2">
        <v>0.16033476999999999</v>
      </c>
      <c r="BN479" s="2">
        <v>0.18832829600000001</v>
      </c>
      <c r="BO479" s="2">
        <v>0.21767057500000001</v>
      </c>
      <c r="BP479" s="2">
        <v>0.15867292099999999</v>
      </c>
      <c r="BQ479" s="2">
        <v>0.15867292099999999</v>
      </c>
      <c r="BR479" s="2">
        <v>0.18056576799999999</v>
      </c>
      <c r="BS479" s="2">
        <v>3.9175603999999899E-2</v>
      </c>
      <c r="BT479" s="2">
        <v>1</v>
      </c>
      <c r="BU479" s="2">
        <v>1</v>
      </c>
      <c r="BV479" s="2">
        <v>1</v>
      </c>
      <c r="BW479" s="2">
        <v>0.99996871200000004</v>
      </c>
      <c r="BX479" s="2">
        <v>136.524747819613</v>
      </c>
      <c r="BY479" s="2">
        <v>0</v>
      </c>
      <c r="BZ479" s="2">
        <v>0</v>
      </c>
      <c r="CA479" s="2">
        <v>0</v>
      </c>
      <c r="CB479" s="2">
        <v>11970915.633559</v>
      </c>
      <c r="CC479" s="2">
        <v>0</v>
      </c>
      <c r="CD479" s="2">
        <v>0</v>
      </c>
      <c r="CE479" s="2">
        <v>0</v>
      </c>
      <c r="CG479" s="2">
        <f t="shared" si="59"/>
        <v>5385638.6180387819</v>
      </c>
      <c r="CH479" s="2">
        <f t="shared" si="60"/>
        <v>11970915.633559</v>
      </c>
      <c r="CI479" s="2">
        <f t="shared" si="61"/>
        <v>1256699.9618985043</v>
      </c>
      <c r="CJ479" s="2">
        <f t="shared" si="62"/>
        <v>109.71317216133912</v>
      </c>
      <c r="CK479" s="2">
        <f t="shared" si="63"/>
        <v>41.864777994606378</v>
      </c>
      <c r="CL479" s="2">
        <f t="shared" si="64"/>
        <v>150.08264782907315</v>
      </c>
      <c r="CM479" s="2">
        <f t="shared" si="65"/>
        <v>140.8618965724481</v>
      </c>
      <c r="CN479" s="2">
        <f t="shared" si="66"/>
        <v>1223208.1395028192</v>
      </c>
    </row>
    <row r="480" spans="1:92" x14ac:dyDescent="0.45">
      <c r="A480" s="2">
        <v>322</v>
      </c>
      <c r="B480" s="2" t="s">
        <v>153</v>
      </c>
      <c r="C480" s="2">
        <v>2</v>
      </c>
      <c r="D480" s="2">
        <v>2024</v>
      </c>
      <c r="E480" s="2">
        <v>2022</v>
      </c>
      <c r="F480" s="2">
        <v>9.7769700097182902E-2</v>
      </c>
      <c r="G480" s="2">
        <v>3.7428543058056797E-2</v>
      </c>
      <c r="H480" s="2">
        <v>0.209935765149694</v>
      </c>
      <c r="I480" s="2">
        <v>0.65486599169506499</v>
      </c>
      <c r="J480" s="2">
        <v>156.87376696425099</v>
      </c>
      <c r="K480" s="2">
        <v>156.87376696425099</v>
      </c>
      <c r="L480" s="2">
        <v>127.570940569225</v>
      </c>
      <c r="M480" s="2">
        <v>101.526503704798</v>
      </c>
      <c r="N480" s="2">
        <v>87516.324111330905</v>
      </c>
      <c r="O480" s="2">
        <v>33503.309328226002</v>
      </c>
      <c r="P480" s="2">
        <v>231083.95134145601</v>
      </c>
      <c r="Q480" s="2">
        <v>905749.52944199403</v>
      </c>
      <c r="R480" s="2">
        <v>140421985.75389099</v>
      </c>
      <c r="S480" s="2">
        <v>140421985.75389099</v>
      </c>
      <c r="T480" s="2">
        <v>1</v>
      </c>
      <c r="U480" s="2">
        <v>60.746000000000002</v>
      </c>
      <c r="V480" s="2">
        <v>67793.962992070505</v>
      </c>
      <c r="W480" s="2">
        <v>60.746000000000002</v>
      </c>
      <c r="X480" s="2">
        <v>14.3597922850013</v>
      </c>
      <c r="Y480" s="2">
        <v>14.3597922850013</v>
      </c>
      <c r="Z480" s="2">
        <v>12.4168349975571</v>
      </c>
      <c r="AA480" s="2">
        <v>7.3460970764546003</v>
      </c>
      <c r="AB480" s="2">
        <v>12.3662171426228</v>
      </c>
      <c r="AC480" s="2">
        <v>12.3662171426228</v>
      </c>
      <c r="AD480" s="2">
        <v>12.3662171426228</v>
      </c>
      <c r="AE480" s="2">
        <v>12.3662171426228</v>
      </c>
      <c r="AF480" s="2">
        <v>1085389.5282824601</v>
      </c>
      <c r="AG480" s="2">
        <v>414167.148247201</v>
      </c>
      <c r="AH480" s="2">
        <v>2853530.2165559502</v>
      </c>
      <c r="AI480" s="2">
        <v>11187537.718877099</v>
      </c>
      <c r="AJ480" s="2">
        <v>130.14775753662701</v>
      </c>
      <c r="AK480" s="2">
        <v>130.14775753662701</v>
      </c>
      <c r="AL480" s="2">
        <v>102.787888429045</v>
      </c>
      <c r="AM480" s="2">
        <v>81.814189485721201</v>
      </c>
      <c r="AN480" s="2">
        <v>144.507549821628</v>
      </c>
      <c r="AO480" s="2">
        <v>144.507549821628</v>
      </c>
      <c r="AP480" s="2">
        <v>115.204723426602</v>
      </c>
      <c r="AQ480" s="2">
        <v>89.160286562175799</v>
      </c>
      <c r="AR480" s="2">
        <v>13729015.434208799</v>
      </c>
      <c r="AS480" s="2">
        <v>5255790.3400873505</v>
      </c>
      <c r="AT480" s="2">
        <v>29479597.023082599</v>
      </c>
      <c r="AU480" s="2">
        <v>91957582.956512198</v>
      </c>
      <c r="AV480" s="2">
        <v>1.10991646650151</v>
      </c>
      <c r="AW480" s="2">
        <v>1.10991646650151</v>
      </c>
      <c r="AX480" s="2">
        <v>1.1210101246039299</v>
      </c>
      <c r="AY480" s="2">
        <v>1.0899566332131601</v>
      </c>
      <c r="AZ480" s="2">
        <v>1.10991646650151</v>
      </c>
      <c r="BA480" s="2">
        <v>1.10991646650151</v>
      </c>
      <c r="BB480" s="2">
        <v>1.1210101246039299</v>
      </c>
      <c r="BC480" s="2">
        <v>1.08996131854787</v>
      </c>
      <c r="BD480" s="2">
        <v>1.0659441312405</v>
      </c>
      <c r="BE480" s="2">
        <v>1.0659441312405</v>
      </c>
      <c r="BF480" s="2">
        <v>1.0813057297164299</v>
      </c>
      <c r="BG480" s="2">
        <v>0.85048392138483497</v>
      </c>
      <c r="BH480" s="2">
        <v>0.16033476999999999</v>
      </c>
      <c r="BI480" s="2">
        <v>0.16033476999999999</v>
      </c>
      <c r="BJ480" s="2">
        <v>0.18832829600000001</v>
      </c>
      <c r="BK480" s="2">
        <v>0.21767109699999901</v>
      </c>
      <c r="BL480" s="2">
        <v>0.16033476999999999</v>
      </c>
      <c r="BM480" s="2">
        <v>0.16033476999999999</v>
      </c>
      <c r="BN480" s="2">
        <v>0.18832829600000001</v>
      </c>
      <c r="BO480" s="2">
        <v>0.21767057500000001</v>
      </c>
      <c r="BP480" s="2">
        <v>0.15867292099999999</v>
      </c>
      <c r="BQ480" s="2">
        <v>0.15867292099999999</v>
      </c>
      <c r="BR480" s="2">
        <v>0.18056576799999999</v>
      </c>
      <c r="BS480" s="2">
        <v>3.9175603999999899E-2</v>
      </c>
      <c r="BT480" s="2">
        <v>1</v>
      </c>
      <c r="BU480" s="2">
        <v>1</v>
      </c>
      <c r="BV480" s="2">
        <v>1</v>
      </c>
      <c r="BW480" s="2">
        <v>0.99996871200000004</v>
      </c>
      <c r="BX480" s="2">
        <v>12.3662171426228</v>
      </c>
      <c r="BY480" s="2">
        <v>12.3662171426228</v>
      </c>
      <c r="BZ480" s="2">
        <v>12.3662171426228</v>
      </c>
      <c r="CA480" s="2">
        <v>12.3662171426228</v>
      </c>
      <c r="CB480" s="2">
        <v>1085389.5282824601</v>
      </c>
      <c r="CC480" s="2">
        <v>414167.148247201</v>
      </c>
      <c r="CD480" s="2">
        <v>2853530.2165559502</v>
      </c>
      <c r="CE480" s="2">
        <v>11187537.718877099</v>
      </c>
      <c r="CG480" s="2">
        <f t="shared" si="59"/>
        <v>5396063.1862427918</v>
      </c>
      <c r="CH480" s="2">
        <f t="shared" si="60"/>
        <v>15540624.61196271</v>
      </c>
      <c r="CI480" s="2">
        <f t="shared" si="61"/>
        <v>1257853.1142230069</v>
      </c>
      <c r="CJ480" s="2">
        <f t="shared" si="62"/>
        <v>109.39540513916363</v>
      </c>
      <c r="CK480" s="2">
        <f t="shared" si="63"/>
        <v>41.879136660282505</v>
      </c>
      <c r="CL480" s="2">
        <f t="shared" si="64"/>
        <v>150.29850493753236</v>
      </c>
      <c r="CM480" s="2">
        <f t="shared" si="65"/>
        <v>141.02756394581456</v>
      </c>
      <c r="CN480" s="2">
        <f t="shared" si="66"/>
        <v>1224349.804894781</v>
      </c>
    </row>
    <row r="481" spans="1:92" x14ac:dyDescent="0.45">
      <c r="A481" s="2">
        <v>344</v>
      </c>
      <c r="B481" s="2" t="s">
        <v>153</v>
      </c>
      <c r="C481" s="2">
        <v>2</v>
      </c>
      <c r="D481" s="2">
        <v>2025</v>
      </c>
      <c r="E481" s="2">
        <v>2023</v>
      </c>
      <c r="F481" s="2">
        <v>9.7713616002561302E-2</v>
      </c>
      <c r="G481" s="2">
        <v>3.74079922383036E-2</v>
      </c>
      <c r="H481" s="2">
        <v>0.209943177700253</v>
      </c>
      <c r="I481" s="2">
        <v>0.654935214058881</v>
      </c>
      <c r="J481" s="2">
        <v>156.87201681812201</v>
      </c>
      <c r="K481" s="2">
        <v>156.87201681812201</v>
      </c>
      <c r="L481" s="2">
        <v>127.645141265592</v>
      </c>
      <c r="M481" s="2">
        <v>101.592796170894</v>
      </c>
      <c r="N481" s="2">
        <v>87602.207226435698</v>
      </c>
      <c r="O481" s="2">
        <v>33537.011749712299</v>
      </c>
      <c r="P481" s="2">
        <v>231314.53427897999</v>
      </c>
      <c r="Q481" s="2">
        <v>906652.51769809995</v>
      </c>
      <c r="R481" s="2">
        <v>140638894.42971599</v>
      </c>
      <c r="S481" s="2">
        <v>140638894.42971599</v>
      </c>
      <c r="T481" s="2">
        <v>1</v>
      </c>
      <c r="U481" s="2">
        <v>60.746000000000002</v>
      </c>
      <c r="V481" s="2">
        <v>68414.537409749697</v>
      </c>
      <c r="W481" s="2">
        <v>60.746000000000002</v>
      </c>
      <c r="X481" s="2">
        <v>14.305381631522501</v>
      </c>
      <c r="Y481" s="2">
        <v>14.305381631522501</v>
      </c>
      <c r="Z481" s="2">
        <v>12.438375186573699</v>
      </c>
      <c r="AA481" s="2">
        <v>7.3597290351997398</v>
      </c>
      <c r="AB481" s="2">
        <v>12.4188776499731</v>
      </c>
      <c r="AC481" s="2">
        <v>12.4188776499731</v>
      </c>
      <c r="AD481" s="2">
        <v>12.4188776499731</v>
      </c>
      <c r="AE481" s="2">
        <v>12.4188776499731</v>
      </c>
      <c r="AF481" s="2">
        <v>1086854.5215140099</v>
      </c>
      <c r="AG481" s="2">
        <v>416073.49941644201</v>
      </c>
      <c r="AH481" s="2">
        <v>2869803.3185818801</v>
      </c>
      <c r="AI481" s="2">
        <v>11248392.587660801</v>
      </c>
      <c r="AJ481" s="2">
        <v>130.14775753662701</v>
      </c>
      <c r="AK481" s="2">
        <v>130.14775753662701</v>
      </c>
      <c r="AL481" s="2">
        <v>102.787888429045</v>
      </c>
      <c r="AM481" s="2">
        <v>81.814189485721201</v>
      </c>
      <c r="AN481" s="2">
        <v>144.45313916814899</v>
      </c>
      <c r="AO481" s="2">
        <v>144.45313916814899</v>
      </c>
      <c r="AP481" s="2">
        <v>115.226263615619</v>
      </c>
      <c r="AQ481" s="2">
        <v>89.173918520920907</v>
      </c>
      <c r="AR481" s="2">
        <v>13742334.925330101</v>
      </c>
      <c r="AS481" s="2">
        <v>5261018.6712304503</v>
      </c>
      <c r="AT481" s="2">
        <v>29526176.404825199</v>
      </c>
      <c r="AU481" s="2">
        <v>92109364.428331003</v>
      </c>
      <c r="AV481" s="2">
        <v>1.1100580629522401</v>
      </c>
      <c r="AW481" s="2">
        <v>1.1100580629522401</v>
      </c>
      <c r="AX481" s="2">
        <v>1.12115553995962</v>
      </c>
      <c r="AY481" s="2">
        <v>1.0900978956052201</v>
      </c>
      <c r="AZ481" s="2">
        <v>1.1100580629522401</v>
      </c>
      <c r="BA481" s="2">
        <v>1.1100580629522401</v>
      </c>
      <c r="BB481" s="2">
        <v>1.12115553995962</v>
      </c>
      <c r="BC481" s="2">
        <v>1.0901025815471601</v>
      </c>
      <c r="BD481" s="2">
        <v>1.0660801179658099</v>
      </c>
      <c r="BE481" s="2">
        <v>1.0660801179658099</v>
      </c>
      <c r="BF481" s="2">
        <v>1.0814459946916</v>
      </c>
      <c r="BG481" s="2">
        <v>0.85052631594139005</v>
      </c>
      <c r="BH481" s="2">
        <v>0.16033476999999999</v>
      </c>
      <c r="BI481" s="2">
        <v>0.16033476999999999</v>
      </c>
      <c r="BJ481" s="2">
        <v>0.18832829600000001</v>
      </c>
      <c r="BK481" s="2">
        <v>0.21767109699999901</v>
      </c>
      <c r="BL481" s="2">
        <v>0.16033476999999999</v>
      </c>
      <c r="BM481" s="2">
        <v>0.16033476999999999</v>
      </c>
      <c r="BN481" s="2">
        <v>0.18832829600000001</v>
      </c>
      <c r="BO481" s="2">
        <v>0.21767057500000001</v>
      </c>
      <c r="BP481" s="2">
        <v>0.15867292099999999</v>
      </c>
      <c r="BQ481" s="2">
        <v>0.15867292099999999</v>
      </c>
      <c r="BR481" s="2">
        <v>0.18056576799999999</v>
      </c>
      <c r="BS481" s="2">
        <v>3.9175603999999899E-2</v>
      </c>
      <c r="BT481" s="2">
        <v>1</v>
      </c>
      <c r="BU481" s="2">
        <v>1</v>
      </c>
      <c r="BV481" s="2">
        <v>1</v>
      </c>
      <c r="BW481" s="2">
        <v>0.99996871200000004</v>
      </c>
      <c r="BX481" s="2">
        <v>12.4188776499731</v>
      </c>
      <c r="BY481" s="2">
        <v>12.4188776499731</v>
      </c>
      <c r="BZ481" s="2">
        <v>12.4188776499731</v>
      </c>
      <c r="CA481" s="2">
        <v>12.4188776499731</v>
      </c>
      <c r="CB481" s="2">
        <v>1086854.5215140099</v>
      </c>
      <c r="CC481" s="2">
        <v>416073.49941644201</v>
      </c>
      <c r="CD481" s="2">
        <v>2869803.3185818801</v>
      </c>
      <c r="CE481" s="2">
        <v>11248392.587660801</v>
      </c>
      <c r="CG481" s="2">
        <f t="shared" si="59"/>
        <v>5409209.320639763</v>
      </c>
      <c r="CH481" s="2">
        <f t="shared" si="60"/>
        <v>15621123.927173132</v>
      </c>
      <c r="CI481" s="2">
        <f t="shared" si="61"/>
        <v>1259106.270953228</v>
      </c>
      <c r="CJ481" s="2">
        <f t="shared" si="62"/>
        <v>109.50275903304463</v>
      </c>
      <c r="CK481" s="2">
        <f t="shared" si="63"/>
        <v>41.921264687140372</v>
      </c>
      <c r="CL481" s="2">
        <f t="shared" si="64"/>
        <v>150.44847757982438</v>
      </c>
      <c r="CM481" s="2">
        <f t="shared" si="65"/>
        <v>141.16816157230051</v>
      </c>
      <c r="CN481" s="2">
        <f t="shared" si="66"/>
        <v>1225569.2592035157</v>
      </c>
    </row>
    <row r="482" spans="1:92" x14ac:dyDescent="0.45">
      <c r="A482" s="2">
        <v>366</v>
      </c>
      <c r="B482" s="2" t="s">
        <v>153</v>
      </c>
      <c r="C482" s="2">
        <v>2</v>
      </c>
      <c r="D482" s="2">
        <v>2026</v>
      </c>
      <c r="E482" s="2">
        <v>2024</v>
      </c>
      <c r="F482" s="2">
        <v>9.7704940134150806E-2</v>
      </c>
      <c r="G482" s="2">
        <v>3.7404813002096297E-2</v>
      </c>
      <c r="H482" s="2">
        <v>0.20993557918848699</v>
      </c>
      <c r="I482" s="2">
        <v>0.654954667675265</v>
      </c>
      <c r="J482" s="2">
        <v>156.92506559913201</v>
      </c>
      <c r="K482" s="2">
        <v>156.92506559913201</v>
      </c>
      <c r="L482" s="2">
        <v>127.694708523421</v>
      </c>
      <c r="M482" s="2">
        <v>101.638973759477</v>
      </c>
      <c r="N482" s="2">
        <v>87689.488040317694</v>
      </c>
      <c r="O482" s="2">
        <v>33570.553319966501</v>
      </c>
      <c r="P482" s="2">
        <v>231545.57030151901</v>
      </c>
      <c r="Q482" s="2">
        <v>907557.81457019295</v>
      </c>
      <c r="R482" s="2">
        <v>140839128.95486599</v>
      </c>
      <c r="S482" s="2">
        <v>140839128.95486599</v>
      </c>
      <c r="T482" s="2">
        <v>1</v>
      </c>
      <c r="U482" s="2">
        <v>60.746000000000002</v>
      </c>
      <c r="V482" s="2">
        <v>69040.792460200304</v>
      </c>
      <c r="W482" s="2">
        <v>60.746000000000002</v>
      </c>
      <c r="X482" s="2">
        <v>14.3238100920591</v>
      </c>
      <c r="Y482" s="2">
        <v>14.3238100920591</v>
      </c>
      <c r="Z482" s="2">
        <v>12.453322123930199</v>
      </c>
      <c r="AA482" s="2">
        <v>7.3712863033103302</v>
      </c>
      <c r="AB482" s="2">
        <v>12.453497970445699</v>
      </c>
      <c r="AC482" s="2">
        <v>12.453497970445699</v>
      </c>
      <c r="AD482" s="2">
        <v>12.453497970445699</v>
      </c>
      <c r="AE482" s="2">
        <v>12.453497970445699</v>
      </c>
      <c r="AF482" s="2">
        <v>1090953.9099009801</v>
      </c>
      <c r="AG482" s="2">
        <v>417653.10775985598</v>
      </c>
      <c r="AH482" s="2">
        <v>2880675.0831778799</v>
      </c>
      <c r="AI482" s="2">
        <v>11290995.289052701</v>
      </c>
      <c r="AJ482" s="2">
        <v>130.14775753662701</v>
      </c>
      <c r="AK482" s="2">
        <v>130.14775753662701</v>
      </c>
      <c r="AL482" s="2">
        <v>102.787888429045</v>
      </c>
      <c r="AM482" s="2">
        <v>81.814189485721201</v>
      </c>
      <c r="AN482" s="2">
        <v>144.47156762868599</v>
      </c>
      <c r="AO482" s="2">
        <v>144.47156762868599</v>
      </c>
      <c r="AP482" s="2">
        <v>115.24121055297501</v>
      </c>
      <c r="AQ482" s="2">
        <v>89.1854757890315</v>
      </c>
      <c r="AR482" s="2">
        <v>13760678.6630811</v>
      </c>
      <c r="AS482" s="2">
        <v>5268061.2819349105</v>
      </c>
      <c r="AT482" s="2">
        <v>29567144.1095419</v>
      </c>
      <c r="AU482" s="2">
        <v>92243244.9003084</v>
      </c>
      <c r="AV482" s="2">
        <v>1.11020184106758</v>
      </c>
      <c r="AW482" s="2">
        <v>1.11020184106758</v>
      </c>
      <c r="AX482" s="2">
        <v>1.12130111469085</v>
      </c>
      <c r="AY482" s="2">
        <v>1.09023939643984</v>
      </c>
      <c r="AZ482" s="2">
        <v>1.11020184106758</v>
      </c>
      <c r="BA482" s="2">
        <v>1.11020184106758</v>
      </c>
      <c r="BB482" s="2">
        <v>1.12130111469085</v>
      </c>
      <c r="BC482" s="2">
        <v>1.0902440829900499</v>
      </c>
      <c r="BD482" s="2">
        <v>1.0662181999232101</v>
      </c>
      <c r="BE482" s="2">
        <v>1.0662181999232101</v>
      </c>
      <c r="BF482" s="2">
        <v>1.08158641339749</v>
      </c>
      <c r="BG482" s="2">
        <v>0.85056877867096004</v>
      </c>
      <c r="BH482" s="2">
        <v>0.16033476999999999</v>
      </c>
      <c r="BI482" s="2">
        <v>0.16033476999999999</v>
      </c>
      <c r="BJ482" s="2">
        <v>0.18832829600000001</v>
      </c>
      <c r="BK482" s="2">
        <v>0.21767109699999901</v>
      </c>
      <c r="BL482" s="2">
        <v>0.16033476999999999</v>
      </c>
      <c r="BM482" s="2">
        <v>0.16033476999999999</v>
      </c>
      <c r="BN482" s="2">
        <v>0.18832829600000001</v>
      </c>
      <c r="BO482" s="2">
        <v>0.21767057500000001</v>
      </c>
      <c r="BP482" s="2">
        <v>0.15867292099999999</v>
      </c>
      <c r="BQ482" s="2">
        <v>0.15867292099999999</v>
      </c>
      <c r="BR482" s="2">
        <v>0.18056576799999999</v>
      </c>
      <c r="BS482" s="2">
        <v>3.9175603999999899E-2</v>
      </c>
      <c r="BT482" s="2">
        <v>1</v>
      </c>
      <c r="BU482" s="2">
        <v>1</v>
      </c>
      <c r="BV482" s="2">
        <v>1</v>
      </c>
      <c r="BW482" s="2">
        <v>0.99996871200000004</v>
      </c>
      <c r="BX482" s="2">
        <v>12.453497970445699</v>
      </c>
      <c r="BY482" s="2">
        <v>12.453497970445699</v>
      </c>
      <c r="BZ482" s="2">
        <v>12.453497970445699</v>
      </c>
      <c r="CA482" s="2">
        <v>12.453497970445699</v>
      </c>
      <c r="CB482" s="2">
        <v>1090953.9099009801</v>
      </c>
      <c r="CC482" s="2">
        <v>417653.10775985598</v>
      </c>
      <c r="CD482" s="2">
        <v>2880675.0831778799</v>
      </c>
      <c r="CE482" s="2">
        <v>11290995.289052701</v>
      </c>
      <c r="CG482" s="2">
        <f t="shared" si="59"/>
        <v>5422415.487550348</v>
      </c>
      <c r="CH482" s="2">
        <f t="shared" si="60"/>
        <v>15680277.389891416</v>
      </c>
      <c r="CI482" s="2">
        <f t="shared" si="61"/>
        <v>1260363.4262319962</v>
      </c>
      <c r="CJ482" s="2">
        <f t="shared" si="62"/>
        <v>109.61186005039711</v>
      </c>
      <c r="CK482" s="2">
        <f t="shared" si="63"/>
        <v>41.963191649958127</v>
      </c>
      <c r="CL482" s="2">
        <f t="shared" si="64"/>
        <v>150.59874491155708</v>
      </c>
      <c r="CM482" s="2">
        <f t="shared" si="65"/>
        <v>141.30911865631654</v>
      </c>
      <c r="CN482" s="2">
        <f t="shared" si="66"/>
        <v>1226792.8729120297</v>
      </c>
    </row>
    <row r="483" spans="1:92" x14ac:dyDescent="0.45">
      <c r="A483" s="2">
        <v>388</v>
      </c>
      <c r="B483" s="2" t="s">
        <v>153</v>
      </c>
      <c r="C483" s="2">
        <v>2</v>
      </c>
      <c r="D483" s="2">
        <v>2027</v>
      </c>
      <c r="E483" s="2">
        <v>2025</v>
      </c>
      <c r="F483" s="2">
        <v>9.7650661103967598E-2</v>
      </c>
      <c r="G483" s="2">
        <v>3.7384936757571499E-2</v>
      </c>
      <c r="H483" s="2">
        <v>0.209886717668817</v>
      </c>
      <c r="I483" s="2">
        <v>0.65507768446964298</v>
      </c>
      <c r="J483" s="2">
        <v>157.15614915694599</v>
      </c>
      <c r="K483" s="2">
        <v>157.15614915694599</v>
      </c>
      <c r="L483" s="2">
        <v>127.92204300117299</v>
      </c>
      <c r="M483" s="2">
        <v>101.862921694093</v>
      </c>
      <c r="N483" s="2">
        <v>87773.0693480341</v>
      </c>
      <c r="O483" s="2">
        <v>33603.363351534601</v>
      </c>
      <c r="P483" s="2">
        <v>231769.90640246801</v>
      </c>
      <c r="Q483" s="2">
        <v>908435.61610848305</v>
      </c>
      <c r="R483" s="2">
        <v>141259438.72244999</v>
      </c>
      <c r="S483" s="2">
        <v>141259438.72244999</v>
      </c>
      <c r="T483" s="2">
        <v>1</v>
      </c>
      <c r="U483" s="2">
        <v>60.746000000000002</v>
      </c>
      <c r="V483" s="2">
        <v>69672.780142969597</v>
      </c>
      <c r="W483" s="2">
        <v>60.746000000000002</v>
      </c>
      <c r="X483" s="2">
        <v>14.3425224913537</v>
      </c>
      <c r="Y483" s="2">
        <v>14.3425224913537</v>
      </c>
      <c r="Z483" s="2">
        <v>12.4682854431623</v>
      </c>
      <c r="AA483" s="2">
        <v>7.3828630794069499</v>
      </c>
      <c r="AB483" s="2">
        <v>12.665869128965401</v>
      </c>
      <c r="AC483" s="2">
        <v>12.665869128965401</v>
      </c>
      <c r="AD483" s="2">
        <v>12.665869128965401</v>
      </c>
      <c r="AE483" s="2">
        <v>12.665869128965401</v>
      </c>
      <c r="AF483" s="2">
        <v>1110663.5795046401</v>
      </c>
      <c r="AG483" s="2">
        <v>425200.23493765399</v>
      </c>
      <c r="AH483" s="2">
        <v>2932725.8908307198</v>
      </c>
      <c r="AI483" s="2">
        <v>11495008.5063159</v>
      </c>
      <c r="AJ483" s="2">
        <v>130.14775753662701</v>
      </c>
      <c r="AK483" s="2">
        <v>130.14775753662701</v>
      </c>
      <c r="AL483" s="2">
        <v>102.787888429045</v>
      </c>
      <c r="AM483" s="2">
        <v>81.814189485721201</v>
      </c>
      <c r="AN483" s="2">
        <v>144.49028002797999</v>
      </c>
      <c r="AO483" s="2">
        <v>144.49028002797999</v>
      </c>
      <c r="AP483" s="2">
        <v>115.256173872207</v>
      </c>
      <c r="AQ483" s="2">
        <v>89.197052565128104</v>
      </c>
      <c r="AR483" s="2">
        <v>13794077.5784226</v>
      </c>
      <c r="AS483" s="2">
        <v>5280975.1830488397</v>
      </c>
      <c r="AT483" s="2">
        <v>29648479.933194399</v>
      </c>
      <c r="AU483" s="2">
        <v>92535906.027784094</v>
      </c>
      <c r="AV483" s="2">
        <v>1.11033940574142</v>
      </c>
      <c r="AW483" s="2">
        <v>1.11033940574142</v>
      </c>
      <c r="AX483" s="2">
        <v>1.12144234512581</v>
      </c>
      <c r="AY483" s="2">
        <v>1.09037648059527</v>
      </c>
      <c r="AZ483" s="2">
        <v>1.11033940574142</v>
      </c>
      <c r="BA483" s="2">
        <v>1.11033940574142</v>
      </c>
      <c r="BB483" s="2">
        <v>1.12144234512581</v>
      </c>
      <c r="BC483" s="2">
        <v>1.0903811677347499</v>
      </c>
      <c r="BD483" s="2">
        <v>1.06635031460137</v>
      </c>
      <c r="BE483" s="2">
        <v>1.06635031460137</v>
      </c>
      <c r="BF483" s="2">
        <v>1.08172264167517</v>
      </c>
      <c r="BG483" s="2">
        <v>0.85060991272161501</v>
      </c>
      <c r="BH483" s="2">
        <v>0.16033476999999999</v>
      </c>
      <c r="BI483" s="2">
        <v>0.16033476999999999</v>
      </c>
      <c r="BJ483" s="2">
        <v>0.18832829600000001</v>
      </c>
      <c r="BK483" s="2">
        <v>0.21767109699999901</v>
      </c>
      <c r="BL483" s="2">
        <v>0.16033476999999999</v>
      </c>
      <c r="BM483" s="2">
        <v>0.16033476999999999</v>
      </c>
      <c r="BN483" s="2">
        <v>0.18832829600000001</v>
      </c>
      <c r="BO483" s="2">
        <v>0.21767057500000001</v>
      </c>
      <c r="BP483" s="2">
        <v>0.15867292099999999</v>
      </c>
      <c r="BQ483" s="2">
        <v>0.15867292099999999</v>
      </c>
      <c r="BR483" s="2">
        <v>0.18056576799999999</v>
      </c>
      <c r="BS483" s="2">
        <v>3.9175603999999899E-2</v>
      </c>
      <c r="BT483" s="2">
        <v>1</v>
      </c>
      <c r="BU483" s="2">
        <v>1</v>
      </c>
      <c r="BV483" s="2">
        <v>1</v>
      </c>
      <c r="BW483" s="2">
        <v>0.99996871200000004</v>
      </c>
      <c r="BX483" s="2">
        <v>12.665869128965401</v>
      </c>
      <c r="BY483" s="2">
        <v>12.665869128965401</v>
      </c>
      <c r="BZ483" s="2">
        <v>12.665869128965401</v>
      </c>
      <c r="CA483" s="2">
        <v>12.665869128965401</v>
      </c>
      <c r="CB483" s="2">
        <v>1110663.5795046401</v>
      </c>
      <c r="CC483" s="2">
        <v>425200.23493765399</v>
      </c>
      <c r="CD483" s="2">
        <v>2932725.8908307198</v>
      </c>
      <c r="CE483" s="2">
        <v>11495008.5063159</v>
      </c>
      <c r="CG483" s="2">
        <f t="shared" si="59"/>
        <v>5435215.8244486637</v>
      </c>
      <c r="CH483" s="2">
        <f t="shared" si="60"/>
        <v>15963598.211588914</v>
      </c>
      <c r="CI483" s="2">
        <f t="shared" si="61"/>
        <v>1261581.9552105197</v>
      </c>
      <c r="CJ483" s="2">
        <f t="shared" si="62"/>
        <v>109.71633668504262</v>
      </c>
      <c r="CK483" s="2">
        <f t="shared" si="63"/>
        <v>42.004204189418253</v>
      </c>
      <c r="CL483" s="2">
        <f t="shared" si="64"/>
        <v>150.74465457071091</v>
      </c>
      <c r="CM483" s="2">
        <f t="shared" si="65"/>
        <v>141.44579464515112</v>
      </c>
      <c r="CN483" s="2">
        <f t="shared" si="66"/>
        <v>1227978.5918589851</v>
      </c>
    </row>
    <row r="484" spans="1:92" x14ac:dyDescent="0.45">
      <c r="A484" s="2">
        <v>410</v>
      </c>
      <c r="B484" s="2" t="s">
        <v>153</v>
      </c>
      <c r="C484" s="2">
        <v>2</v>
      </c>
      <c r="D484" s="2">
        <v>2028</v>
      </c>
      <c r="E484" s="2">
        <v>2026</v>
      </c>
      <c r="F484" s="2">
        <v>9.7561013312380596E-2</v>
      </c>
      <c r="G484" s="2">
        <v>3.7352111586451499E-2</v>
      </c>
      <c r="H484" s="2">
        <v>0.209806180650281</v>
      </c>
      <c r="I484" s="2">
        <v>0.65528069445088599</v>
      </c>
      <c r="J484" s="2">
        <v>157.52505760816999</v>
      </c>
      <c r="K484" s="2">
        <v>157.52505760816999</v>
      </c>
      <c r="L484" s="2">
        <v>128.28756449677201</v>
      </c>
      <c r="M484" s="2">
        <v>102.225141840568</v>
      </c>
      <c r="N484" s="2">
        <v>87853.792052561897</v>
      </c>
      <c r="O484" s="2">
        <v>33635.6146028648</v>
      </c>
      <c r="P484" s="2">
        <v>231989.09679786599</v>
      </c>
      <c r="Q484" s="2">
        <v>909292.28820557299</v>
      </c>
      <c r="R484" s="2">
        <v>141851475.13653201</v>
      </c>
      <c r="S484" s="2">
        <v>141851475.13653201</v>
      </c>
      <c r="T484" s="2">
        <v>1</v>
      </c>
      <c r="U484" s="2">
        <v>60.746000000000002</v>
      </c>
      <c r="V484" s="2">
        <v>70310.552933599494</v>
      </c>
      <c r="W484" s="2">
        <v>60.746000000000002</v>
      </c>
      <c r="X484" s="2">
        <v>14.360426225170601</v>
      </c>
      <c r="Y484" s="2">
        <v>14.360426225170601</v>
      </c>
      <c r="Z484" s="2">
        <v>12.482802221354101</v>
      </c>
      <c r="AA484" s="2">
        <v>7.3940785084743004</v>
      </c>
      <c r="AB484" s="2">
        <v>13.0168738463724</v>
      </c>
      <c r="AC484" s="2">
        <v>13.0168738463724</v>
      </c>
      <c r="AD484" s="2">
        <v>13.0168738463724</v>
      </c>
      <c r="AE484" s="2">
        <v>13.0168738463724</v>
      </c>
      <c r="AF484" s="2">
        <v>1142530.9708122599</v>
      </c>
      <c r="AG484" s="2">
        <v>437410.74156074302</v>
      </c>
      <c r="AH484" s="2">
        <v>3016919.63302649</v>
      </c>
      <c r="AI484" s="2">
        <v>11824991.8124358</v>
      </c>
      <c r="AJ484" s="2">
        <v>130.14775753662701</v>
      </c>
      <c r="AK484" s="2">
        <v>130.14775753662701</v>
      </c>
      <c r="AL484" s="2">
        <v>102.787888429045</v>
      </c>
      <c r="AM484" s="2">
        <v>81.814189485721201</v>
      </c>
      <c r="AN484" s="2">
        <v>144.508183761797</v>
      </c>
      <c r="AO484" s="2">
        <v>144.508183761797</v>
      </c>
      <c r="AP484" s="2">
        <v>115.270690650399</v>
      </c>
      <c r="AQ484" s="2">
        <v>89.208267994195495</v>
      </c>
      <c r="AR484" s="2">
        <v>13839173.654176001</v>
      </c>
      <c r="AS484" s="2">
        <v>5298452.1280025002</v>
      </c>
      <c r="AT484" s="2">
        <v>29761316.2180041</v>
      </c>
      <c r="AU484" s="2">
        <v>92952533.136349306</v>
      </c>
      <c r="AV484" s="2">
        <v>1.11047215543398</v>
      </c>
      <c r="AW484" s="2">
        <v>1.11047215543398</v>
      </c>
      <c r="AX484" s="2">
        <v>1.1215802198884699</v>
      </c>
      <c r="AY484" s="2">
        <v>1.09051015254918</v>
      </c>
      <c r="AZ484" s="2">
        <v>1.11047215543398</v>
      </c>
      <c r="BA484" s="2">
        <v>1.11047215543398</v>
      </c>
      <c r="BB484" s="2">
        <v>1.1215802198884699</v>
      </c>
      <c r="BC484" s="2">
        <v>1.0905148402632701</v>
      </c>
      <c r="BD484" s="2">
        <v>1.0664778050567101</v>
      </c>
      <c r="BE484" s="2">
        <v>1.0664778050567101</v>
      </c>
      <c r="BF484" s="2">
        <v>1.08185563313311</v>
      </c>
      <c r="BG484" s="2">
        <v>0.85065001978945898</v>
      </c>
      <c r="BH484" s="2">
        <v>0.16033476999999999</v>
      </c>
      <c r="BI484" s="2">
        <v>0.16033476999999999</v>
      </c>
      <c r="BJ484" s="2">
        <v>0.18832829600000001</v>
      </c>
      <c r="BK484" s="2">
        <v>0.21767109699999901</v>
      </c>
      <c r="BL484" s="2">
        <v>0.16033476999999999</v>
      </c>
      <c r="BM484" s="2">
        <v>0.16033476999999999</v>
      </c>
      <c r="BN484" s="2">
        <v>0.18832829600000001</v>
      </c>
      <c r="BO484" s="2">
        <v>0.21767057500000001</v>
      </c>
      <c r="BP484" s="2">
        <v>0.15867292099999999</v>
      </c>
      <c r="BQ484" s="2">
        <v>0.15867292099999999</v>
      </c>
      <c r="BR484" s="2">
        <v>0.18056576799999999</v>
      </c>
      <c r="BS484" s="2">
        <v>3.9175603999999899E-2</v>
      </c>
      <c r="BT484" s="2">
        <v>1</v>
      </c>
      <c r="BU484" s="2">
        <v>1</v>
      </c>
      <c r="BV484" s="2">
        <v>1</v>
      </c>
      <c r="BW484" s="2">
        <v>0.99996871200000004</v>
      </c>
      <c r="BX484" s="2">
        <v>13.0168738463724</v>
      </c>
      <c r="BY484" s="2">
        <v>13.0168738463724</v>
      </c>
      <c r="BZ484" s="2">
        <v>13.0168738463724</v>
      </c>
      <c r="CA484" s="2">
        <v>13.0168738463724</v>
      </c>
      <c r="CB484" s="2">
        <v>1142530.9708122599</v>
      </c>
      <c r="CC484" s="2">
        <v>437410.74156074302</v>
      </c>
      <c r="CD484" s="2">
        <v>3016919.63302649</v>
      </c>
      <c r="CE484" s="2">
        <v>11824991.8124358</v>
      </c>
      <c r="CG484" s="2">
        <f t="shared" si="59"/>
        <v>5447705.3659368157</v>
      </c>
      <c r="CH484" s="2">
        <f t="shared" si="60"/>
        <v>16421853.157835294</v>
      </c>
      <c r="CI484" s="2">
        <f t="shared" si="61"/>
        <v>1262770.7916588658</v>
      </c>
      <c r="CJ484" s="2">
        <f t="shared" si="62"/>
        <v>109.81724006570238</v>
      </c>
      <c r="CK484" s="2">
        <f t="shared" si="63"/>
        <v>42.044518253581003</v>
      </c>
      <c r="CL484" s="2">
        <f t="shared" si="64"/>
        <v>150.88721742950634</v>
      </c>
      <c r="CM484" s="2">
        <f t="shared" si="65"/>
        <v>141.57918072488485</v>
      </c>
      <c r="CN484" s="2">
        <f t="shared" si="66"/>
        <v>1229135.1770560008</v>
      </c>
    </row>
    <row r="485" spans="1:92" x14ac:dyDescent="0.45">
      <c r="A485" s="2">
        <v>432</v>
      </c>
      <c r="B485" s="2" t="s">
        <v>153</v>
      </c>
      <c r="C485" s="2">
        <v>2</v>
      </c>
      <c r="D485" s="2">
        <v>2029</v>
      </c>
      <c r="E485" s="2">
        <v>2027</v>
      </c>
      <c r="F485" s="2">
        <v>9.7515901575008099E-2</v>
      </c>
      <c r="G485" s="2">
        <v>3.7335591337027699E-2</v>
      </c>
      <c r="H485" s="2">
        <v>0.209765898164957</v>
      </c>
      <c r="I485" s="2">
        <v>0.65538260892300604</v>
      </c>
      <c r="J485" s="2">
        <v>157.71994687080101</v>
      </c>
      <c r="K485" s="2">
        <v>157.71994687080101</v>
      </c>
      <c r="L485" s="2">
        <v>128.479348540324</v>
      </c>
      <c r="M485" s="2">
        <v>102.41369029096499</v>
      </c>
      <c r="N485" s="2">
        <v>87938.301043292799</v>
      </c>
      <c r="O485" s="2">
        <v>33668.647037011498</v>
      </c>
      <c r="P485" s="2">
        <v>232215.29035255601</v>
      </c>
      <c r="Q485" s="2">
        <v>910177.61462698795</v>
      </c>
      <c r="R485" s="2">
        <v>142229358.95012301</v>
      </c>
      <c r="S485" s="2">
        <v>142229358.95012301</v>
      </c>
      <c r="T485" s="2">
        <v>1</v>
      </c>
      <c r="U485" s="2">
        <v>60.746000000000002</v>
      </c>
      <c r="V485" s="2">
        <v>70954.163787984493</v>
      </c>
      <c r="W485" s="2">
        <v>60.746000000000002</v>
      </c>
      <c r="X485" s="2">
        <v>14.377703299970699</v>
      </c>
      <c r="Y485" s="2">
        <v>14.377703299970699</v>
      </c>
      <c r="Z485" s="2">
        <v>12.4969740770751</v>
      </c>
      <c r="AA485" s="2">
        <v>7.4050147710409204</v>
      </c>
      <c r="AB485" s="2">
        <v>13.194486034203701</v>
      </c>
      <c r="AC485" s="2">
        <v>13.194486034203701</v>
      </c>
      <c r="AD485" s="2">
        <v>13.194486034203701</v>
      </c>
      <c r="AE485" s="2">
        <v>13.194486034203701</v>
      </c>
      <c r="AF485" s="2">
        <v>1159185.63228936</v>
      </c>
      <c r="AG485" s="2">
        <v>443804.64712936</v>
      </c>
      <c r="AH485" s="2">
        <v>3060976.89778698</v>
      </c>
      <c r="AI485" s="2">
        <v>11997644.3977376</v>
      </c>
      <c r="AJ485" s="2">
        <v>130.14775753662701</v>
      </c>
      <c r="AK485" s="2">
        <v>130.14775753662701</v>
      </c>
      <c r="AL485" s="2">
        <v>102.787888429045</v>
      </c>
      <c r="AM485" s="2">
        <v>81.814189485721201</v>
      </c>
      <c r="AN485" s="2">
        <v>144.52546083659701</v>
      </c>
      <c r="AO485" s="2">
        <v>144.52546083659701</v>
      </c>
      <c r="AP485" s="2">
        <v>115.28486250612001</v>
      </c>
      <c r="AQ485" s="2">
        <v>89.219204256762097</v>
      </c>
      <c r="AR485" s="2">
        <v>13869624.1684567</v>
      </c>
      <c r="AS485" s="2">
        <v>5310217.2218892304</v>
      </c>
      <c r="AT485" s="2">
        <v>29834869.2255987</v>
      </c>
      <c r="AU485" s="2">
        <v>93214648.334178403</v>
      </c>
      <c r="AV485" s="2">
        <v>1.11061102063555</v>
      </c>
      <c r="AW485" s="2">
        <v>1.11061102063555</v>
      </c>
      <c r="AX485" s="2">
        <v>1.1217223828118099</v>
      </c>
      <c r="AY485" s="2">
        <v>1.0906481823887</v>
      </c>
      <c r="AZ485" s="2">
        <v>1.11061102063555</v>
      </c>
      <c r="BA485" s="2">
        <v>1.11061102063555</v>
      </c>
      <c r="BB485" s="2">
        <v>1.1217223828118099</v>
      </c>
      <c r="BC485" s="2">
        <v>1.09065287069613</v>
      </c>
      <c r="BD485" s="2">
        <v>1.0666111687386699</v>
      </c>
      <c r="BE485" s="2">
        <v>1.0666111687386699</v>
      </c>
      <c r="BF485" s="2">
        <v>1.08199276087192</v>
      </c>
      <c r="BG485" s="2">
        <v>0.85069143127769298</v>
      </c>
      <c r="BH485" s="2">
        <v>0.16033476999999999</v>
      </c>
      <c r="BI485" s="2">
        <v>0.16033476999999999</v>
      </c>
      <c r="BJ485" s="2">
        <v>0.18832829600000001</v>
      </c>
      <c r="BK485" s="2">
        <v>0.21767109699999901</v>
      </c>
      <c r="BL485" s="2">
        <v>0.16033476999999999</v>
      </c>
      <c r="BM485" s="2">
        <v>0.16033476999999999</v>
      </c>
      <c r="BN485" s="2">
        <v>0.18832829600000001</v>
      </c>
      <c r="BO485" s="2">
        <v>0.21767057500000001</v>
      </c>
      <c r="BP485" s="2">
        <v>0.15867292099999999</v>
      </c>
      <c r="BQ485" s="2">
        <v>0.15867292099999999</v>
      </c>
      <c r="BR485" s="2">
        <v>0.18056576799999999</v>
      </c>
      <c r="BS485" s="2">
        <v>3.9175603999999899E-2</v>
      </c>
      <c r="BT485" s="2">
        <v>1</v>
      </c>
      <c r="BU485" s="2">
        <v>1</v>
      </c>
      <c r="BV485" s="2">
        <v>1</v>
      </c>
      <c r="BW485" s="2">
        <v>0.99996871200000004</v>
      </c>
      <c r="BX485" s="2">
        <v>13.194486034203701</v>
      </c>
      <c r="BY485" s="2">
        <v>13.194486034203701</v>
      </c>
      <c r="BZ485" s="2">
        <v>13.194486034203701</v>
      </c>
      <c r="CA485" s="2">
        <v>13.194486034203701</v>
      </c>
      <c r="CB485" s="2">
        <v>1159185.63228936</v>
      </c>
      <c r="CC485" s="2">
        <v>443804.64712936</v>
      </c>
      <c r="CD485" s="2">
        <v>3060976.89778698</v>
      </c>
      <c r="CE485" s="2">
        <v>11997644.3977376</v>
      </c>
      <c r="CG485" s="2">
        <f t="shared" si="59"/>
        <v>5460634.5096785547</v>
      </c>
      <c r="CH485" s="2">
        <f t="shared" si="60"/>
        <v>16661611.5749433</v>
      </c>
      <c r="CI485" s="2">
        <f t="shared" si="61"/>
        <v>1263999.8530598483</v>
      </c>
      <c r="CJ485" s="2">
        <f t="shared" si="62"/>
        <v>109.922876304116</v>
      </c>
      <c r="CK485" s="2">
        <f t="shared" si="63"/>
        <v>42.085808796264374</v>
      </c>
      <c r="CL485" s="2">
        <f t="shared" si="64"/>
        <v>151.03433518865432</v>
      </c>
      <c r="CM485" s="2">
        <f t="shared" si="65"/>
        <v>141.71702835764702</v>
      </c>
      <c r="CN485" s="2">
        <f t="shared" si="66"/>
        <v>1230331.2060228367</v>
      </c>
    </row>
    <row r="486" spans="1:92" x14ac:dyDescent="0.45">
      <c r="A486" s="2">
        <v>454</v>
      </c>
      <c r="B486" s="2" t="s">
        <v>153</v>
      </c>
      <c r="C486" s="2">
        <v>2</v>
      </c>
      <c r="D486" s="2">
        <v>2030</v>
      </c>
      <c r="E486" s="2">
        <v>2028</v>
      </c>
      <c r="F486" s="2">
        <v>9.7475272682073594E-2</v>
      </c>
      <c r="G486" s="2">
        <v>3.7320712282969203E-2</v>
      </c>
      <c r="H486" s="2">
        <v>0.20972947623601201</v>
      </c>
      <c r="I486" s="2">
        <v>0.65547453879894502</v>
      </c>
      <c r="J486" s="2">
        <v>157.899102336943</v>
      </c>
      <c r="K486" s="2">
        <v>157.899102336943</v>
      </c>
      <c r="L486" s="2">
        <v>128.65504363858599</v>
      </c>
      <c r="M486" s="2">
        <v>102.58606556196899</v>
      </c>
      <c r="N486" s="2">
        <v>88023.246344894098</v>
      </c>
      <c r="O486" s="2">
        <v>33701.780571216303</v>
      </c>
      <c r="P486" s="2">
        <v>232442.340420739</v>
      </c>
      <c r="Q486" s="2">
        <v>911066.41342625197</v>
      </c>
      <c r="R486" s="2">
        <v>142587870.751333</v>
      </c>
      <c r="S486" s="2">
        <v>142587870.751333</v>
      </c>
      <c r="T486" s="2">
        <v>1</v>
      </c>
      <c r="U486" s="2">
        <v>60.746000000000002</v>
      </c>
      <c r="V486" s="2">
        <v>71603.666146768199</v>
      </c>
      <c r="W486" s="2">
        <v>60.746000000000002</v>
      </c>
      <c r="X486" s="2">
        <v>14.3957762945544</v>
      </c>
      <c r="Y486" s="2">
        <v>14.3957762945544</v>
      </c>
      <c r="Z486" s="2">
        <v>12.511586703778599</v>
      </c>
      <c r="AA486" s="2">
        <v>7.41630757048571</v>
      </c>
      <c r="AB486" s="2">
        <v>13.3555685057622</v>
      </c>
      <c r="AC486" s="2">
        <v>13.3555685057622</v>
      </c>
      <c r="AD486" s="2">
        <v>13.3555685057622</v>
      </c>
      <c r="AE486" s="2">
        <v>13.3555685057622</v>
      </c>
      <c r="AF486" s="2">
        <v>1174466.0038640299</v>
      </c>
      <c r="AG486" s="2">
        <v>449663.921999135</v>
      </c>
      <c r="AH486" s="2">
        <v>3101367.2183890301</v>
      </c>
      <c r="AI486" s="2">
        <v>12155939.4845619</v>
      </c>
      <c r="AJ486" s="2">
        <v>130.14775753662701</v>
      </c>
      <c r="AK486" s="2">
        <v>130.14775753662701</v>
      </c>
      <c r="AL486" s="2">
        <v>102.787888429045</v>
      </c>
      <c r="AM486" s="2">
        <v>81.814189485721201</v>
      </c>
      <c r="AN486" s="2">
        <v>144.54353383118101</v>
      </c>
      <c r="AO486" s="2">
        <v>144.54353383118101</v>
      </c>
      <c r="AP486" s="2">
        <v>115.299475132824</v>
      </c>
      <c r="AQ486" s="2">
        <v>89.2304970562069</v>
      </c>
      <c r="AR486" s="2">
        <v>13898791.582642401</v>
      </c>
      <c r="AS486" s="2">
        <v>5321480.8993517105</v>
      </c>
      <c r="AT486" s="2">
        <v>29904879.450285301</v>
      </c>
      <c r="AU486" s="2">
        <v>93462718.819053605</v>
      </c>
      <c r="AV486" s="2">
        <v>1.11075048608244</v>
      </c>
      <c r="AW486" s="2">
        <v>1.11075048608244</v>
      </c>
      <c r="AX486" s="2">
        <v>1.1218649631242701</v>
      </c>
      <c r="AY486" s="2">
        <v>1.0907866363358401</v>
      </c>
      <c r="AZ486" s="2">
        <v>1.11075048608244</v>
      </c>
      <c r="BA486" s="2">
        <v>1.11075048608244</v>
      </c>
      <c r="BB486" s="2">
        <v>1.1218649631242701</v>
      </c>
      <c r="BC486" s="2">
        <v>1.09079132523843</v>
      </c>
      <c r="BD486" s="2">
        <v>1.0667451088856299</v>
      </c>
      <c r="BE486" s="2">
        <v>1.0667451088856299</v>
      </c>
      <c r="BF486" s="2">
        <v>1.08213029121657</v>
      </c>
      <c r="BG486" s="2">
        <v>0.85073296677090404</v>
      </c>
      <c r="BH486" s="2">
        <v>0.16033476999999999</v>
      </c>
      <c r="BI486" s="2">
        <v>0.16033476999999999</v>
      </c>
      <c r="BJ486" s="2">
        <v>0.18832829600000001</v>
      </c>
      <c r="BK486" s="2">
        <v>0.21767109699999901</v>
      </c>
      <c r="BL486" s="2">
        <v>0.16033476999999999</v>
      </c>
      <c r="BM486" s="2">
        <v>0.16033476999999999</v>
      </c>
      <c r="BN486" s="2">
        <v>0.18832829600000001</v>
      </c>
      <c r="BO486" s="2">
        <v>0.21767057500000001</v>
      </c>
      <c r="BP486" s="2">
        <v>0.15867292099999999</v>
      </c>
      <c r="BQ486" s="2">
        <v>0.15867292099999999</v>
      </c>
      <c r="BR486" s="2">
        <v>0.18056576799999999</v>
      </c>
      <c r="BS486" s="2">
        <v>3.9175603999999899E-2</v>
      </c>
      <c r="BT486" s="2">
        <v>1</v>
      </c>
      <c r="BU486" s="2">
        <v>1</v>
      </c>
      <c r="BV486" s="2">
        <v>1</v>
      </c>
      <c r="BW486" s="2">
        <v>0.99996871200000004</v>
      </c>
      <c r="BX486" s="2">
        <v>13.3555685057622</v>
      </c>
      <c r="BY486" s="2">
        <v>13.3555685057622</v>
      </c>
      <c r="BZ486" s="2">
        <v>13.3555685057622</v>
      </c>
      <c r="CA486" s="2">
        <v>13.3555685057622</v>
      </c>
      <c r="CB486" s="2">
        <v>1174466.0038640299</v>
      </c>
      <c r="CC486" s="2">
        <v>449663.921999135</v>
      </c>
      <c r="CD486" s="2">
        <v>3101367.2183890301</v>
      </c>
      <c r="CE486" s="2">
        <v>12155939.4845619</v>
      </c>
      <c r="CG486" s="2">
        <f t="shared" si="59"/>
        <v>5473624.1180926329</v>
      </c>
      <c r="CH486" s="2">
        <f t="shared" si="60"/>
        <v>16881436.628814094</v>
      </c>
      <c r="CI486" s="2">
        <f t="shared" si="61"/>
        <v>1265233.7807631013</v>
      </c>
      <c r="CJ486" s="2">
        <f t="shared" si="62"/>
        <v>110.02905793111762</v>
      </c>
      <c r="CK486" s="2">
        <f t="shared" si="63"/>
        <v>42.127225714020376</v>
      </c>
      <c r="CL486" s="2">
        <f t="shared" si="64"/>
        <v>151.18201002974894</v>
      </c>
      <c r="CM486" s="2">
        <f t="shared" si="65"/>
        <v>141.85541664869629</v>
      </c>
      <c r="CN486" s="2">
        <f t="shared" si="66"/>
        <v>1231532.000191885</v>
      </c>
    </row>
    <row r="487" spans="1:92" x14ac:dyDescent="0.45">
      <c r="A487" s="2">
        <v>476</v>
      </c>
      <c r="B487" s="2" t="s">
        <v>153</v>
      </c>
      <c r="C487" s="2">
        <v>2</v>
      </c>
      <c r="D487" s="2">
        <v>2031</v>
      </c>
      <c r="E487" s="2">
        <v>2029</v>
      </c>
      <c r="F487" s="2">
        <v>9.7438621198702405E-2</v>
      </c>
      <c r="G487" s="2">
        <v>3.7307289436557901E-2</v>
      </c>
      <c r="H487" s="2">
        <v>0.209696619055942</v>
      </c>
      <c r="I487" s="2">
        <v>0.65555747030879696</v>
      </c>
      <c r="J487" s="2">
        <v>158.06316652839601</v>
      </c>
      <c r="K487" s="2">
        <v>158.06316652839601</v>
      </c>
      <c r="L487" s="2">
        <v>128.81561224411999</v>
      </c>
      <c r="M487" s="2">
        <v>102.74330613572</v>
      </c>
      <c r="N487" s="2">
        <v>88108.601194388903</v>
      </c>
      <c r="O487" s="2">
        <v>33735.0123202799</v>
      </c>
      <c r="P487" s="2">
        <v>232670.209574571</v>
      </c>
      <c r="Q487" s="2">
        <v>911958.52764895197</v>
      </c>
      <c r="R487" s="2">
        <v>142928177.06002399</v>
      </c>
      <c r="S487" s="2">
        <v>142928177.06002399</v>
      </c>
      <c r="T487" s="2">
        <v>1</v>
      </c>
      <c r="U487" s="2">
        <v>60.746000000000002</v>
      </c>
      <c r="V487" s="2">
        <v>72259.1139397808</v>
      </c>
      <c r="W487" s="2">
        <v>60.746000000000002</v>
      </c>
      <c r="X487" s="2">
        <v>14.413927409721801</v>
      </c>
      <c r="Y487" s="2">
        <v>14.413927409721801</v>
      </c>
      <c r="Z487" s="2">
        <v>12.526242233027199</v>
      </c>
      <c r="AA487" s="2">
        <v>7.4276350679518002</v>
      </c>
      <c r="AB487" s="2">
        <v>13.5014815820479</v>
      </c>
      <c r="AC487" s="2">
        <v>13.5014815820479</v>
      </c>
      <c r="AD487" s="2">
        <v>13.5014815820479</v>
      </c>
      <c r="AE487" s="2">
        <v>13.5014815820479</v>
      </c>
      <c r="AF487" s="2">
        <v>1188444.23931765</v>
      </c>
      <c r="AG487" s="2">
        <v>455023.96966449701</v>
      </c>
      <c r="AH487" s="2">
        <v>3138315.9780787202</v>
      </c>
      <c r="AI487" s="2">
        <v>12300746.400897</v>
      </c>
      <c r="AJ487" s="2">
        <v>130.14775753662701</v>
      </c>
      <c r="AK487" s="2">
        <v>130.14775753662701</v>
      </c>
      <c r="AL487" s="2">
        <v>102.787888429045</v>
      </c>
      <c r="AM487" s="2">
        <v>81.814189485721201</v>
      </c>
      <c r="AN487" s="2">
        <v>144.561684946349</v>
      </c>
      <c r="AO487" s="2">
        <v>144.561684946349</v>
      </c>
      <c r="AP487" s="2">
        <v>115.314130662072</v>
      </c>
      <c r="AQ487" s="2">
        <v>89.241824553672998</v>
      </c>
      <c r="AR487" s="2">
        <v>13926724.5031728</v>
      </c>
      <c r="AS487" s="2">
        <v>5332262.8702179296</v>
      </c>
      <c r="AT487" s="2">
        <v>29971555.4973162</v>
      </c>
      <c r="AU487" s="2">
        <v>93697634.189317599</v>
      </c>
      <c r="AV487" s="2">
        <v>1.11089050627921</v>
      </c>
      <c r="AW487" s="2">
        <v>1.11089050627921</v>
      </c>
      <c r="AX487" s="2">
        <v>1.12200793619243</v>
      </c>
      <c r="AY487" s="2">
        <v>1.0909254887987601</v>
      </c>
      <c r="AZ487" s="2">
        <v>1.11089050627921</v>
      </c>
      <c r="BA487" s="2">
        <v>1.11089050627921</v>
      </c>
      <c r="BB487" s="2">
        <v>1.12200793619243</v>
      </c>
      <c r="BC487" s="2">
        <v>1.0909301782982299</v>
      </c>
      <c r="BD487" s="2">
        <v>1.06687958180454</v>
      </c>
      <c r="BE487" s="2">
        <v>1.06687958180454</v>
      </c>
      <c r="BF487" s="2">
        <v>1.0822682004061599</v>
      </c>
      <c r="BG487" s="2">
        <v>0.85077461856314396</v>
      </c>
      <c r="BH487" s="2">
        <v>0.16033476999999999</v>
      </c>
      <c r="BI487" s="2">
        <v>0.16033476999999999</v>
      </c>
      <c r="BJ487" s="2">
        <v>0.18832829600000001</v>
      </c>
      <c r="BK487" s="2">
        <v>0.21767109699999901</v>
      </c>
      <c r="BL487" s="2">
        <v>0.16033476999999999</v>
      </c>
      <c r="BM487" s="2">
        <v>0.16033476999999999</v>
      </c>
      <c r="BN487" s="2">
        <v>0.18832829600000001</v>
      </c>
      <c r="BO487" s="2">
        <v>0.21767057500000001</v>
      </c>
      <c r="BP487" s="2">
        <v>0.15867292099999999</v>
      </c>
      <c r="BQ487" s="2">
        <v>0.15867292099999999</v>
      </c>
      <c r="BR487" s="2">
        <v>0.18056576799999999</v>
      </c>
      <c r="BS487" s="2">
        <v>3.9175603999999899E-2</v>
      </c>
      <c r="BT487" s="2">
        <v>1</v>
      </c>
      <c r="BU487" s="2">
        <v>1</v>
      </c>
      <c r="BV487" s="2">
        <v>1</v>
      </c>
      <c r="BW487" s="2">
        <v>0.99996871200000004</v>
      </c>
      <c r="BX487" s="2">
        <v>13.5014815820479</v>
      </c>
      <c r="BY487" s="2">
        <v>13.5014815820479</v>
      </c>
      <c r="BZ487" s="2">
        <v>13.5014815820479</v>
      </c>
      <c r="CA487" s="2">
        <v>13.5014815820479</v>
      </c>
      <c r="CB487" s="2">
        <v>1188444.23931765</v>
      </c>
      <c r="CC487" s="2">
        <v>455023.96966449701</v>
      </c>
      <c r="CD487" s="2">
        <v>3138315.9780787202</v>
      </c>
      <c r="CE487" s="2">
        <v>12300746.400897</v>
      </c>
      <c r="CG487" s="2">
        <f t="shared" si="59"/>
        <v>5486671.8300079694</v>
      </c>
      <c r="CH487" s="2">
        <f t="shared" si="60"/>
        <v>17082530.587957866</v>
      </c>
      <c r="CI487" s="2">
        <f t="shared" si="61"/>
        <v>1266472.3507381917</v>
      </c>
      <c r="CJ487" s="2">
        <f t="shared" si="62"/>
        <v>110.13575149298613</v>
      </c>
      <c r="CK487" s="2">
        <f t="shared" si="63"/>
        <v>42.168765400349876</v>
      </c>
      <c r="CL487" s="2">
        <f t="shared" si="64"/>
        <v>151.33021760947707</v>
      </c>
      <c r="CM487" s="2">
        <f t="shared" si="65"/>
        <v>141.99432115982125</v>
      </c>
      <c r="CN487" s="2">
        <f t="shared" si="66"/>
        <v>1232737.3384179119</v>
      </c>
    </row>
    <row r="488" spans="1:92" x14ac:dyDescent="0.45">
      <c r="A488" s="2">
        <v>498</v>
      </c>
      <c r="B488" s="2" t="s">
        <v>153</v>
      </c>
      <c r="C488" s="2">
        <v>2</v>
      </c>
      <c r="D488" s="2">
        <v>2032</v>
      </c>
      <c r="E488" s="2">
        <v>2030</v>
      </c>
      <c r="F488" s="2">
        <v>9.7349546733860801E-2</v>
      </c>
      <c r="G488" s="2">
        <v>3.7274672986709299E-2</v>
      </c>
      <c r="H488" s="2">
        <v>0.209616527039751</v>
      </c>
      <c r="I488" s="2">
        <v>0.65575925323967799</v>
      </c>
      <c r="J488" s="2">
        <v>158.43581834618101</v>
      </c>
      <c r="K488" s="2">
        <v>158.43581834618101</v>
      </c>
      <c r="L488" s="2">
        <v>129.18473664706499</v>
      </c>
      <c r="M488" s="2">
        <v>103.109094740598</v>
      </c>
      <c r="N488" s="2">
        <v>88189.624956464104</v>
      </c>
      <c r="O488" s="2">
        <v>33767.383016785498</v>
      </c>
      <c r="P488" s="2">
        <v>232890.21958381101</v>
      </c>
      <c r="Q488" s="2">
        <v>912818.40248782805</v>
      </c>
      <c r="R488" s="2">
        <v>143528099.18898401</v>
      </c>
      <c r="S488" s="2">
        <v>143528099.18898401</v>
      </c>
      <c r="T488" s="2">
        <v>1</v>
      </c>
      <c r="U488" s="2">
        <v>60.746000000000002</v>
      </c>
      <c r="V488" s="2">
        <v>72920.561590516896</v>
      </c>
      <c r="W488" s="2">
        <v>60.746000000000002</v>
      </c>
      <c r="X488" s="2">
        <v>14.4321507243412</v>
      </c>
      <c r="Y488" s="2">
        <v>14.4321507243412</v>
      </c>
      <c r="Z488" s="2">
        <v>12.5409381328063</v>
      </c>
      <c r="AA488" s="2">
        <v>7.4389951696635901</v>
      </c>
      <c r="AB488" s="2">
        <v>13.855910085213299</v>
      </c>
      <c r="AC488" s="2">
        <v>13.855910085213299</v>
      </c>
      <c r="AD488" s="2">
        <v>13.855910085213299</v>
      </c>
      <c r="AE488" s="2">
        <v>13.855910085213299</v>
      </c>
      <c r="AF488" s="2">
        <v>1220824.8558833699</v>
      </c>
      <c r="AG488" s="2">
        <v>467429.29743336298</v>
      </c>
      <c r="AH488" s="2">
        <v>3223857.5033729998</v>
      </c>
      <c r="AI488" s="2">
        <v>12636015.360547399</v>
      </c>
      <c r="AJ488" s="2">
        <v>130.14775753662701</v>
      </c>
      <c r="AK488" s="2">
        <v>130.14775753662701</v>
      </c>
      <c r="AL488" s="2">
        <v>102.787888429045</v>
      </c>
      <c r="AM488" s="2">
        <v>81.814189485721201</v>
      </c>
      <c r="AN488" s="2">
        <v>144.57990826096801</v>
      </c>
      <c r="AO488" s="2">
        <v>144.57990826096801</v>
      </c>
      <c r="AP488" s="2">
        <v>115.328826561851</v>
      </c>
      <c r="AQ488" s="2">
        <v>89.2531846553848</v>
      </c>
      <c r="AR488" s="2">
        <v>13972395.3996202</v>
      </c>
      <c r="AS488" s="2">
        <v>5349962.9616733696</v>
      </c>
      <c r="AT488" s="2">
        <v>30085861.684611801</v>
      </c>
      <c r="AU488" s="2">
        <v>94119879.143078893</v>
      </c>
      <c r="AV488" s="2">
        <v>1.1110233095298701</v>
      </c>
      <c r="AW488" s="2">
        <v>1.1110233095298701</v>
      </c>
      <c r="AX488" s="2">
        <v>1.12214586054034</v>
      </c>
      <c r="AY488" s="2">
        <v>1.0910592094840299</v>
      </c>
      <c r="AZ488" s="2">
        <v>1.1110233095298701</v>
      </c>
      <c r="BA488" s="2">
        <v>1.1110233095298701</v>
      </c>
      <c r="BB488" s="2">
        <v>1.12214586054034</v>
      </c>
      <c r="BC488" s="2">
        <v>1.0910638995583199</v>
      </c>
      <c r="BD488" s="2">
        <v>1.06700712369613</v>
      </c>
      <c r="BE488" s="2">
        <v>1.06700712369613</v>
      </c>
      <c r="BF488" s="2">
        <v>1.08240123969313</v>
      </c>
      <c r="BG488" s="2">
        <v>0.850814727826114</v>
      </c>
      <c r="BH488" s="2">
        <v>0.16033476999999999</v>
      </c>
      <c r="BI488" s="2">
        <v>0.16033476999999999</v>
      </c>
      <c r="BJ488" s="2">
        <v>0.18832829600000001</v>
      </c>
      <c r="BK488" s="2">
        <v>0.21767109699999901</v>
      </c>
      <c r="BL488" s="2">
        <v>0.16033476999999999</v>
      </c>
      <c r="BM488" s="2">
        <v>0.16033476999999999</v>
      </c>
      <c r="BN488" s="2">
        <v>0.18832829600000001</v>
      </c>
      <c r="BO488" s="2">
        <v>0.21767057500000001</v>
      </c>
      <c r="BP488" s="2">
        <v>0.15867292099999999</v>
      </c>
      <c r="BQ488" s="2">
        <v>0.15867292099999999</v>
      </c>
      <c r="BR488" s="2">
        <v>0.18056576799999999</v>
      </c>
      <c r="BS488" s="2">
        <v>3.9175603999999899E-2</v>
      </c>
      <c r="BT488" s="2">
        <v>1</v>
      </c>
      <c r="BU488" s="2">
        <v>1</v>
      </c>
      <c r="BV488" s="2">
        <v>1</v>
      </c>
      <c r="BW488" s="2">
        <v>0.99996871200000004</v>
      </c>
      <c r="BX488" s="2">
        <v>13.855910085213299</v>
      </c>
      <c r="BY488" s="2">
        <v>13.855910085213299</v>
      </c>
      <c r="BZ488" s="2">
        <v>13.855910085213299</v>
      </c>
      <c r="CA488" s="2">
        <v>13.855910085213299</v>
      </c>
      <c r="CB488" s="2">
        <v>1220824.8558833699</v>
      </c>
      <c r="CC488" s="2">
        <v>467429.29743336298</v>
      </c>
      <c r="CD488" s="2">
        <v>3223857.5033729998</v>
      </c>
      <c r="CE488" s="2">
        <v>12636015.360547399</v>
      </c>
      <c r="CG488" s="2">
        <f t="shared" si="59"/>
        <v>5499240.3887206884</v>
      </c>
      <c r="CH488" s="2">
        <f t="shared" si="60"/>
        <v>17548127.017237134</v>
      </c>
      <c r="CI488" s="2">
        <f t="shared" si="61"/>
        <v>1267665.6300448887</v>
      </c>
      <c r="CJ488" s="2">
        <f t="shared" si="62"/>
        <v>110.23703119558013</v>
      </c>
      <c r="CK488" s="2">
        <f t="shared" si="63"/>
        <v>42.209228770981873</v>
      </c>
      <c r="CL488" s="2">
        <f t="shared" si="64"/>
        <v>151.47331355044619</v>
      </c>
      <c r="CM488" s="2">
        <f t="shared" si="65"/>
        <v>142.12820591480391</v>
      </c>
      <c r="CN488" s="2">
        <f t="shared" si="66"/>
        <v>1233898.2470281031</v>
      </c>
    </row>
    <row r="489" spans="1:92" x14ac:dyDescent="0.45">
      <c r="A489" s="2">
        <v>520</v>
      </c>
      <c r="B489" s="2" t="s">
        <v>153</v>
      </c>
      <c r="C489" s="2">
        <v>2</v>
      </c>
      <c r="D489" s="2">
        <v>2033</v>
      </c>
      <c r="E489" s="2">
        <v>2031</v>
      </c>
      <c r="F489" s="2">
        <v>9.7237575365722695E-2</v>
      </c>
      <c r="G489" s="2">
        <v>3.7233673476935299E-2</v>
      </c>
      <c r="H489" s="2">
        <v>0.209516019892205</v>
      </c>
      <c r="I489" s="2">
        <v>0.65601273126513604</v>
      </c>
      <c r="J489" s="2">
        <v>158.90087941135701</v>
      </c>
      <c r="K489" s="2">
        <v>158.90087941135701</v>
      </c>
      <c r="L489" s="2">
        <v>129.64669061945801</v>
      </c>
      <c r="M489" s="2">
        <v>103.56781200999001</v>
      </c>
      <c r="N489" s="2">
        <v>88268.781390662203</v>
      </c>
      <c r="O489" s="2">
        <v>33799.392592274096</v>
      </c>
      <c r="P489" s="2">
        <v>233106.89013156199</v>
      </c>
      <c r="Q489" s="2">
        <v>913664.55484666105</v>
      </c>
      <c r="R489" s="2">
        <v>144244515.91672799</v>
      </c>
      <c r="S489" s="2">
        <v>144244515.91672799</v>
      </c>
      <c r="T489" s="2">
        <v>1</v>
      </c>
      <c r="U489" s="2">
        <v>60.746000000000002</v>
      </c>
      <c r="V489" s="2">
        <v>73588.064020654696</v>
      </c>
      <c r="W489" s="2">
        <v>60.746000000000002</v>
      </c>
      <c r="X489" s="2">
        <v>14.4494347696077</v>
      </c>
      <c r="Y489" s="2">
        <v>14.4494347696077</v>
      </c>
      <c r="Z489" s="2">
        <v>12.555115085290799</v>
      </c>
      <c r="AA489" s="2">
        <v>7.4499354191466898</v>
      </c>
      <c r="AB489" s="2">
        <v>14.3036871051224</v>
      </c>
      <c r="AC489" s="2">
        <v>14.3036871051224</v>
      </c>
      <c r="AD489" s="2">
        <v>14.3036871051224</v>
      </c>
      <c r="AE489" s="2">
        <v>14.3036871051224</v>
      </c>
      <c r="AF489" s="2">
        <v>1261436.8012953501</v>
      </c>
      <c r="AG489" s="2">
        <v>482998.08103092498</v>
      </c>
      <c r="AH489" s="2">
        <v>3331188.8307700902</v>
      </c>
      <c r="AI489" s="2">
        <v>13056668.8129836</v>
      </c>
      <c r="AJ489" s="2">
        <v>130.14775753662701</v>
      </c>
      <c r="AK489" s="2">
        <v>130.14775753662701</v>
      </c>
      <c r="AL489" s="2">
        <v>102.787888429045</v>
      </c>
      <c r="AM489" s="2">
        <v>81.814189485721201</v>
      </c>
      <c r="AN489" s="2">
        <v>144.59719230623401</v>
      </c>
      <c r="AO489" s="2">
        <v>144.59719230623401</v>
      </c>
      <c r="AP489" s="2">
        <v>115.343003514336</v>
      </c>
      <c r="AQ489" s="2">
        <v>89.264124904867899</v>
      </c>
      <c r="AR489" s="2">
        <v>14025986.987545</v>
      </c>
      <c r="AS489" s="2">
        <v>5370753.2064820798</v>
      </c>
      <c r="AT489" s="2">
        <v>30221536.8661508</v>
      </c>
      <c r="AU489" s="2">
        <v>94626238.8565505</v>
      </c>
      <c r="AV489" s="2">
        <v>1.1111529484036</v>
      </c>
      <c r="AW489" s="2">
        <v>1.1111529484036</v>
      </c>
      <c r="AX489" s="2">
        <v>1.12228157974156</v>
      </c>
      <c r="AY489" s="2">
        <v>1.0911906883211799</v>
      </c>
      <c r="AZ489" s="2">
        <v>1.1111529484036</v>
      </c>
      <c r="BA489" s="2">
        <v>1.1111529484036</v>
      </c>
      <c r="BB489" s="2">
        <v>1.12228157974156</v>
      </c>
      <c r="BC489" s="2">
        <v>1.0911953789606399</v>
      </c>
      <c r="BD489" s="2">
        <v>1.0671316265761299</v>
      </c>
      <c r="BE489" s="2">
        <v>1.0671316265761299</v>
      </c>
      <c r="BF489" s="2">
        <v>1.0825321519361999</v>
      </c>
      <c r="BG489" s="2">
        <v>0.85085416167664296</v>
      </c>
      <c r="BH489" s="2">
        <v>0.16033476999999999</v>
      </c>
      <c r="BI489" s="2">
        <v>0.16033476999999999</v>
      </c>
      <c r="BJ489" s="2">
        <v>0.18832829600000001</v>
      </c>
      <c r="BK489" s="2">
        <v>0.21767109699999901</v>
      </c>
      <c r="BL489" s="2">
        <v>0.16033476999999999</v>
      </c>
      <c r="BM489" s="2">
        <v>0.16033476999999999</v>
      </c>
      <c r="BN489" s="2">
        <v>0.18832829600000001</v>
      </c>
      <c r="BO489" s="2">
        <v>0.21767057500000001</v>
      </c>
      <c r="BP489" s="2">
        <v>0.15867292099999999</v>
      </c>
      <c r="BQ489" s="2">
        <v>0.15867292099999999</v>
      </c>
      <c r="BR489" s="2">
        <v>0.18056576799999999</v>
      </c>
      <c r="BS489" s="2">
        <v>3.9175603999999899E-2</v>
      </c>
      <c r="BT489" s="2">
        <v>1</v>
      </c>
      <c r="BU489" s="2">
        <v>1</v>
      </c>
      <c r="BV489" s="2">
        <v>1</v>
      </c>
      <c r="BW489" s="2">
        <v>0.99996871200000004</v>
      </c>
      <c r="BX489" s="2">
        <v>14.3036871051224</v>
      </c>
      <c r="BY489" s="2">
        <v>14.3036871051224</v>
      </c>
      <c r="BZ489" s="2">
        <v>14.3036871051224</v>
      </c>
      <c r="CA489" s="2">
        <v>14.3036871051224</v>
      </c>
      <c r="CB489" s="2">
        <v>1261436.8012953501</v>
      </c>
      <c r="CC489" s="2">
        <v>482998.08103092498</v>
      </c>
      <c r="CD489" s="2">
        <v>3331188.8307700902</v>
      </c>
      <c r="CE489" s="2">
        <v>13056668.8129836</v>
      </c>
      <c r="CG489" s="2">
        <f t="shared" si="59"/>
        <v>5511608.8074942036</v>
      </c>
      <c r="CH489" s="2">
        <f t="shared" si="60"/>
        <v>18132292.526079968</v>
      </c>
      <c r="CI489" s="2">
        <f t="shared" si="61"/>
        <v>1268839.6189611594</v>
      </c>
      <c r="CJ489" s="2">
        <f t="shared" si="62"/>
        <v>110.33597673832776</v>
      </c>
      <c r="CK489" s="2">
        <f t="shared" si="63"/>
        <v>42.249240740342621</v>
      </c>
      <c r="CL489" s="2">
        <f t="shared" si="64"/>
        <v>151.61423748394276</v>
      </c>
      <c r="CM489" s="2">
        <f t="shared" si="65"/>
        <v>142.25995404385537</v>
      </c>
      <c r="CN489" s="2">
        <f t="shared" si="66"/>
        <v>1235040.2263688853</v>
      </c>
    </row>
    <row r="490" spans="1:92" x14ac:dyDescent="0.45">
      <c r="A490" s="2">
        <v>542</v>
      </c>
      <c r="B490" s="2" t="s">
        <v>153</v>
      </c>
      <c r="C490" s="2">
        <v>2</v>
      </c>
      <c r="D490" s="2">
        <v>2034</v>
      </c>
      <c r="E490" s="2">
        <v>2032</v>
      </c>
      <c r="F490" s="2">
        <v>9.7198453762599599E-2</v>
      </c>
      <c r="G490" s="2">
        <v>3.7219345666196203E-2</v>
      </c>
      <c r="H490" s="2">
        <v>0.20948121944651599</v>
      </c>
      <c r="I490" s="2">
        <v>0.65610098112468795</v>
      </c>
      <c r="J490" s="2">
        <v>159.07530825516901</v>
      </c>
      <c r="K490" s="2">
        <v>159.07530825516901</v>
      </c>
      <c r="L490" s="2">
        <v>129.81819754467699</v>
      </c>
      <c r="M490" s="2">
        <v>103.736125479592</v>
      </c>
      <c r="N490" s="2">
        <v>88354.165610351905</v>
      </c>
      <c r="O490" s="2">
        <v>33832.680496460598</v>
      </c>
      <c r="P490" s="2">
        <v>233335.04205277</v>
      </c>
      <c r="Q490" s="2">
        <v>914557.70131534105</v>
      </c>
      <c r="R490" s="2">
        <v>144600717.25444499</v>
      </c>
      <c r="S490" s="2">
        <v>144600717.25444499</v>
      </c>
      <c r="T490" s="2">
        <v>1</v>
      </c>
      <c r="U490" s="2">
        <v>60.746000000000002</v>
      </c>
      <c r="V490" s="2">
        <v>74261.676654615905</v>
      </c>
      <c r="W490" s="2">
        <v>60.746000000000002</v>
      </c>
      <c r="X490" s="2">
        <v>14.4663069783134</v>
      </c>
      <c r="Y490" s="2">
        <v>14.4663069783134</v>
      </c>
      <c r="Z490" s="2">
        <v>12.569065375403399</v>
      </c>
      <c r="AA490" s="2">
        <v>7.4606922536423497</v>
      </c>
      <c r="AB490" s="2">
        <v>14.461243740228401</v>
      </c>
      <c r="AC490" s="2">
        <v>14.461243740228401</v>
      </c>
      <c r="AD490" s="2">
        <v>14.461243740228401</v>
      </c>
      <c r="AE490" s="2">
        <v>14.461243740228401</v>
      </c>
      <c r="AF490" s="2">
        <v>1276476.3623432999</v>
      </c>
      <c r="AG490" s="2">
        <v>488781.25454854697</v>
      </c>
      <c r="AH490" s="2">
        <v>3371015.5557191698</v>
      </c>
      <c r="AI490" s="2">
        <v>13212725.824444801</v>
      </c>
      <c r="AJ490" s="2">
        <v>130.14775753662701</v>
      </c>
      <c r="AK490" s="2">
        <v>130.14775753662701</v>
      </c>
      <c r="AL490" s="2">
        <v>102.787888429045</v>
      </c>
      <c r="AM490" s="2">
        <v>81.814189485721201</v>
      </c>
      <c r="AN490" s="2">
        <v>144.61406451494</v>
      </c>
      <c r="AO490" s="2">
        <v>144.61406451494</v>
      </c>
      <c r="AP490" s="2">
        <v>115.356953804448</v>
      </c>
      <c r="AQ490" s="2">
        <v>89.274881739363494</v>
      </c>
      <c r="AR490" s="2">
        <v>14054966.130094901</v>
      </c>
      <c r="AS490" s="2">
        <v>5381944.0790731199</v>
      </c>
      <c r="AT490" s="2">
        <v>30291134.583302099</v>
      </c>
      <c r="AU490" s="2">
        <v>94872672.4619755</v>
      </c>
      <c r="AV490" s="2">
        <v>1.1112926777662899</v>
      </c>
      <c r="AW490" s="2">
        <v>1.1112926777662899</v>
      </c>
      <c r="AX490" s="2">
        <v>1.1224243751381</v>
      </c>
      <c r="AY490" s="2">
        <v>1.0913293574898699</v>
      </c>
      <c r="AZ490" s="2">
        <v>1.1112926777662899</v>
      </c>
      <c r="BA490" s="2">
        <v>1.1112926777662899</v>
      </c>
      <c r="BB490" s="2">
        <v>1.1224243751381</v>
      </c>
      <c r="BC490" s="2">
        <v>1.0913340487254299</v>
      </c>
      <c r="BD490" s="2">
        <v>1.06726582018314</v>
      </c>
      <c r="BE490" s="2">
        <v>1.06726582018314</v>
      </c>
      <c r="BF490" s="2">
        <v>1.082669889747</v>
      </c>
      <c r="BG490" s="2">
        <v>0.85089574900679799</v>
      </c>
      <c r="BH490" s="2">
        <v>0.16033476999999999</v>
      </c>
      <c r="BI490" s="2">
        <v>0.16033476999999999</v>
      </c>
      <c r="BJ490" s="2">
        <v>0.18832829600000001</v>
      </c>
      <c r="BK490" s="2">
        <v>0.21767109699999901</v>
      </c>
      <c r="BL490" s="2">
        <v>0.16033476999999999</v>
      </c>
      <c r="BM490" s="2">
        <v>0.16033476999999999</v>
      </c>
      <c r="BN490" s="2">
        <v>0.18832829600000001</v>
      </c>
      <c r="BO490" s="2">
        <v>0.21767057500000001</v>
      </c>
      <c r="BP490" s="2">
        <v>0.15867292099999999</v>
      </c>
      <c r="BQ490" s="2">
        <v>0.15867292099999999</v>
      </c>
      <c r="BR490" s="2">
        <v>0.18056576799999999</v>
      </c>
      <c r="BS490" s="2">
        <v>3.9175603999999899E-2</v>
      </c>
      <c r="BT490" s="2">
        <v>1</v>
      </c>
      <c r="BU490" s="2">
        <v>1</v>
      </c>
      <c r="BV490" s="2">
        <v>1</v>
      </c>
      <c r="BW490" s="2">
        <v>0.99996871200000004</v>
      </c>
      <c r="BX490" s="2">
        <v>14.461243740228401</v>
      </c>
      <c r="BY490" s="2">
        <v>14.461243740228401</v>
      </c>
      <c r="BZ490" s="2">
        <v>14.461243740228401</v>
      </c>
      <c r="CA490" s="2">
        <v>14.461243740228401</v>
      </c>
      <c r="CB490" s="2">
        <v>1276476.3623432999</v>
      </c>
      <c r="CC490" s="2">
        <v>488781.25454854697</v>
      </c>
      <c r="CD490" s="2">
        <v>3371015.5557191698</v>
      </c>
      <c r="CE490" s="2">
        <v>13212725.824444801</v>
      </c>
      <c r="CG490" s="2">
        <f t="shared" si="59"/>
        <v>5524695.4447736451</v>
      </c>
      <c r="CH490" s="2">
        <f t="shared" si="60"/>
        <v>18348998.997055817</v>
      </c>
      <c r="CI490" s="2">
        <f t="shared" si="61"/>
        <v>1270079.5894749234</v>
      </c>
      <c r="CJ490" s="2">
        <f t="shared" si="62"/>
        <v>110.44270701293988</v>
      </c>
      <c r="CK490" s="2">
        <f t="shared" si="63"/>
        <v>42.290850620575746</v>
      </c>
      <c r="CL490" s="2">
        <f t="shared" si="64"/>
        <v>151.7626289774114</v>
      </c>
      <c r="CM490" s="2">
        <f t="shared" si="65"/>
        <v>142.39901927837153</v>
      </c>
      <c r="CN490" s="2">
        <f t="shared" si="66"/>
        <v>1236246.9089784629</v>
      </c>
    </row>
    <row r="491" spans="1:92" x14ac:dyDescent="0.45">
      <c r="A491" s="2">
        <v>564</v>
      </c>
      <c r="B491" s="2" t="s">
        <v>153</v>
      </c>
      <c r="C491" s="2">
        <v>2</v>
      </c>
      <c r="D491" s="2">
        <v>2035</v>
      </c>
      <c r="E491" s="2">
        <v>2033</v>
      </c>
      <c r="F491" s="2">
        <v>9.7163391767402296E-2</v>
      </c>
      <c r="G491" s="2">
        <v>3.7206504195130899E-2</v>
      </c>
      <c r="H491" s="2">
        <v>0.20944978702077599</v>
      </c>
      <c r="I491" s="2">
        <v>0.65618031701669</v>
      </c>
      <c r="J491" s="2">
        <v>159.236062555161</v>
      </c>
      <c r="K491" s="2">
        <v>159.236062555161</v>
      </c>
      <c r="L491" s="2">
        <v>129.975444018741</v>
      </c>
      <c r="M491" s="2">
        <v>103.89003942201199</v>
      </c>
      <c r="N491" s="2">
        <v>88439.948659824004</v>
      </c>
      <c r="O491" s="2">
        <v>33866.060673407403</v>
      </c>
      <c r="P491" s="2">
        <v>233563.97543209701</v>
      </c>
      <c r="Q491" s="2">
        <v>915454.013967045</v>
      </c>
      <c r="R491" s="2">
        <v>144939662.366703</v>
      </c>
      <c r="S491" s="2">
        <v>144939662.366703</v>
      </c>
      <c r="T491" s="2">
        <v>1</v>
      </c>
      <c r="U491" s="2">
        <v>60.746000000000002</v>
      </c>
      <c r="V491" s="2">
        <v>74941.455424168205</v>
      </c>
      <c r="W491" s="2">
        <v>60.746000000000002</v>
      </c>
      <c r="X491" s="2">
        <v>14.484492441529699</v>
      </c>
      <c r="Y491" s="2">
        <v>14.484492441529699</v>
      </c>
      <c r="Z491" s="2">
        <v>12.583743012690899</v>
      </c>
      <c r="AA491" s="2">
        <v>7.4720373592861797</v>
      </c>
      <c r="AB491" s="2">
        <v>14.6038125770046</v>
      </c>
      <c r="AC491" s="2">
        <v>14.6038125770046</v>
      </c>
      <c r="AD491" s="2">
        <v>14.6038125770046</v>
      </c>
      <c r="AE491" s="2">
        <v>14.6038125770046</v>
      </c>
      <c r="AF491" s="2">
        <v>1290307.6749712101</v>
      </c>
      <c r="AG491" s="2">
        <v>494086.12494799198</v>
      </c>
      <c r="AH491" s="2">
        <v>3407581.22178616</v>
      </c>
      <c r="AI491" s="2">
        <v>13356029.2608654</v>
      </c>
      <c r="AJ491" s="2">
        <v>130.14775753662701</v>
      </c>
      <c r="AK491" s="2">
        <v>130.14775753662701</v>
      </c>
      <c r="AL491" s="2">
        <v>102.787888429045</v>
      </c>
      <c r="AM491" s="2">
        <v>81.814189485721201</v>
      </c>
      <c r="AN491" s="2">
        <v>144.63224997815601</v>
      </c>
      <c r="AO491" s="2">
        <v>144.63224997815601</v>
      </c>
      <c r="AP491" s="2">
        <v>115.371631441736</v>
      </c>
      <c r="AQ491" s="2">
        <v>89.286226845007306</v>
      </c>
      <c r="AR491" s="2">
        <v>14082829.197171001</v>
      </c>
      <c r="AS491" s="2">
        <v>5392698.1558876103</v>
      </c>
      <c r="AT491" s="2">
        <v>30357581.413569201</v>
      </c>
      <c r="AU491" s="2">
        <v>95106553.600075498</v>
      </c>
      <c r="AV491" s="2">
        <v>1.11143294177798</v>
      </c>
      <c r="AW491" s="2">
        <v>1.11143294177798</v>
      </c>
      <c r="AX491" s="2">
        <v>1.12256753774405</v>
      </c>
      <c r="AY491" s="2">
        <v>1.09146840000207</v>
      </c>
      <c r="AZ491" s="2">
        <v>1.11143294177798</v>
      </c>
      <c r="BA491" s="2">
        <v>1.11143294177798</v>
      </c>
      <c r="BB491" s="2">
        <v>1.12256753774405</v>
      </c>
      <c r="BC491" s="2">
        <v>1.0914730918353199</v>
      </c>
      <c r="BD491" s="2">
        <v>1.0674005272575899</v>
      </c>
      <c r="BE491" s="2">
        <v>1.0674005272575899</v>
      </c>
      <c r="BF491" s="2">
        <v>1.0828079817612499</v>
      </c>
      <c r="BG491" s="2">
        <v>0.85093744504325497</v>
      </c>
      <c r="BH491" s="2">
        <v>0.16033476999999999</v>
      </c>
      <c r="BI491" s="2">
        <v>0.16033476999999999</v>
      </c>
      <c r="BJ491" s="2">
        <v>0.18832829600000001</v>
      </c>
      <c r="BK491" s="2">
        <v>0.21767109699999901</v>
      </c>
      <c r="BL491" s="2">
        <v>0.16033476999999999</v>
      </c>
      <c r="BM491" s="2">
        <v>0.16033476999999999</v>
      </c>
      <c r="BN491" s="2">
        <v>0.18832829600000001</v>
      </c>
      <c r="BO491" s="2">
        <v>0.21767057500000001</v>
      </c>
      <c r="BP491" s="2">
        <v>0.15867292099999999</v>
      </c>
      <c r="BQ491" s="2">
        <v>0.15867292099999999</v>
      </c>
      <c r="BR491" s="2">
        <v>0.18056576799999999</v>
      </c>
      <c r="BS491" s="2">
        <v>3.9175603999999899E-2</v>
      </c>
      <c r="BT491" s="2">
        <v>1</v>
      </c>
      <c r="BU491" s="2">
        <v>1</v>
      </c>
      <c r="BV491" s="2">
        <v>1</v>
      </c>
      <c r="BW491" s="2">
        <v>0.99996871200000004</v>
      </c>
      <c r="BX491" s="2">
        <v>14.6038125770046</v>
      </c>
      <c r="BY491" s="2">
        <v>14.6038125770046</v>
      </c>
      <c r="BZ491" s="2">
        <v>14.6038125770046</v>
      </c>
      <c r="CA491" s="2">
        <v>14.6038125770046</v>
      </c>
      <c r="CB491" s="2">
        <v>1290307.6749712101</v>
      </c>
      <c r="CC491" s="2">
        <v>494086.12494799198</v>
      </c>
      <c r="CD491" s="2">
        <v>3407581.22178616</v>
      </c>
      <c r="CE491" s="2">
        <v>13356029.2608654</v>
      </c>
      <c r="CG491" s="2">
        <f t="shared" si="59"/>
        <v>5537838.2431309763</v>
      </c>
      <c r="CH491" s="2">
        <f t="shared" si="60"/>
        <v>18548004.282570761</v>
      </c>
      <c r="CI491" s="2">
        <f t="shared" si="61"/>
        <v>1271323.9987323734</v>
      </c>
      <c r="CJ491" s="2">
        <f t="shared" si="62"/>
        <v>110.54993582478001</v>
      </c>
      <c r="CK491" s="2">
        <f t="shared" si="63"/>
        <v>42.332575841759251</v>
      </c>
      <c r="CL491" s="2">
        <f t="shared" si="64"/>
        <v>151.91152873632325</v>
      </c>
      <c r="CM491" s="2">
        <f t="shared" si="65"/>
        <v>142.53857749584196</v>
      </c>
      <c r="CN491" s="2">
        <f t="shared" si="66"/>
        <v>1237457.9380589661</v>
      </c>
    </row>
    <row r="492" spans="1:92" x14ac:dyDescent="0.45">
      <c r="A492" s="2">
        <v>586</v>
      </c>
      <c r="B492" s="2" t="s">
        <v>153</v>
      </c>
      <c r="C492" s="2">
        <v>2</v>
      </c>
      <c r="D492" s="2">
        <v>2036</v>
      </c>
      <c r="E492" s="2">
        <v>2034</v>
      </c>
      <c r="F492" s="2">
        <v>9.7131773357578194E-2</v>
      </c>
      <c r="G492" s="2">
        <v>3.7194923582353601E-2</v>
      </c>
      <c r="H492" s="2">
        <v>0.20942144036154201</v>
      </c>
      <c r="I492" s="2">
        <v>0.65625186269852498</v>
      </c>
      <c r="J492" s="2">
        <v>159.38340890129399</v>
      </c>
      <c r="K492" s="2">
        <v>159.38340890129399</v>
      </c>
      <c r="L492" s="2">
        <v>130.119250700257</v>
      </c>
      <c r="M492" s="2">
        <v>104.030506371999</v>
      </c>
      <c r="N492" s="2">
        <v>88526.103072857193</v>
      </c>
      <c r="O492" s="2">
        <v>33899.531790866698</v>
      </c>
      <c r="P492" s="2">
        <v>233793.65955566399</v>
      </c>
      <c r="Q492" s="2">
        <v>916353.36103744898</v>
      </c>
      <c r="R492" s="2">
        <v>145262374.98574901</v>
      </c>
      <c r="S492" s="2">
        <v>145262374.98574901</v>
      </c>
      <c r="T492" s="2">
        <v>1</v>
      </c>
      <c r="U492" s="2">
        <v>60.746000000000002</v>
      </c>
      <c r="V492" s="2">
        <v>75627.456773068901</v>
      </c>
      <c r="W492" s="2">
        <v>60.746000000000002</v>
      </c>
      <c r="X492" s="2">
        <v>14.5027474881144</v>
      </c>
      <c r="Y492" s="2">
        <v>14.5027474881144</v>
      </c>
      <c r="Z492" s="2">
        <v>12.598458394659099</v>
      </c>
      <c r="AA492" s="2">
        <v>7.4834130097254903</v>
      </c>
      <c r="AB492" s="2">
        <v>14.7329038765532</v>
      </c>
      <c r="AC492" s="2">
        <v>14.7329038765532</v>
      </c>
      <c r="AD492" s="2">
        <v>14.7329038765532</v>
      </c>
      <c r="AE492" s="2">
        <v>14.7329038765532</v>
      </c>
      <c r="AF492" s="2">
        <v>1302977.2624524899</v>
      </c>
      <c r="AG492" s="2">
        <v>498945.416578834</v>
      </c>
      <c r="AH492" s="2">
        <v>3441075.5990667399</v>
      </c>
      <c r="AI492" s="2">
        <v>13487295.991181299</v>
      </c>
      <c r="AJ492" s="2">
        <v>130.14775753662701</v>
      </c>
      <c r="AK492" s="2">
        <v>130.14775753662701</v>
      </c>
      <c r="AL492" s="2">
        <v>102.787888429045</v>
      </c>
      <c r="AM492" s="2">
        <v>81.814189485721201</v>
      </c>
      <c r="AN492" s="2">
        <v>144.65050502474099</v>
      </c>
      <c r="AO492" s="2">
        <v>144.65050502474099</v>
      </c>
      <c r="AP492" s="2">
        <v>115.386346823704</v>
      </c>
      <c r="AQ492" s="2">
        <v>89.297602495446696</v>
      </c>
      <c r="AR492" s="2">
        <v>14109592.0844993</v>
      </c>
      <c r="AS492" s="2">
        <v>5403022.9369861502</v>
      </c>
      <c r="AT492" s="2">
        <v>30421055.7998542</v>
      </c>
      <c r="AU492" s="2">
        <v>95328704.164409906</v>
      </c>
      <c r="AV492" s="2">
        <v>1.1115736941307699</v>
      </c>
      <c r="AW492" s="2">
        <v>1.1115736941307699</v>
      </c>
      <c r="AX492" s="2">
        <v>1.1227110473425499</v>
      </c>
      <c r="AY492" s="2">
        <v>1.09160779439664</v>
      </c>
      <c r="AZ492" s="2">
        <v>1.1115736941307699</v>
      </c>
      <c r="BA492" s="2">
        <v>1.1115736941307699</v>
      </c>
      <c r="BB492" s="2">
        <v>1.1227110473425499</v>
      </c>
      <c r="BC492" s="2">
        <v>1.0916124868290999</v>
      </c>
      <c r="BD492" s="2">
        <v>1.0675357033261901</v>
      </c>
      <c r="BE492" s="2">
        <v>1.0675357033261901</v>
      </c>
      <c r="BF492" s="2">
        <v>1.08294640847811</v>
      </c>
      <c r="BG492" s="2">
        <v>0.85097924332512498</v>
      </c>
      <c r="BH492" s="2">
        <v>0.16033476999999999</v>
      </c>
      <c r="BI492" s="2">
        <v>0.16033476999999999</v>
      </c>
      <c r="BJ492" s="2">
        <v>0.18832829600000001</v>
      </c>
      <c r="BK492" s="2">
        <v>0.21767109699999901</v>
      </c>
      <c r="BL492" s="2">
        <v>0.16033476999999999</v>
      </c>
      <c r="BM492" s="2">
        <v>0.16033476999999999</v>
      </c>
      <c r="BN492" s="2">
        <v>0.18832829600000001</v>
      </c>
      <c r="BO492" s="2">
        <v>0.21767057500000001</v>
      </c>
      <c r="BP492" s="2">
        <v>0.15867292099999999</v>
      </c>
      <c r="BQ492" s="2">
        <v>0.15867292099999999</v>
      </c>
      <c r="BR492" s="2">
        <v>0.18056576799999999</v>
      </c>
      <c r="BS492" s="2">
        <v>3.9175603999999899E-2</v>
      </c>
      <c r="BT492" s="2">
        <v>1</v>
      </c>
      <c r="BU492" s="2">
        <v>1</v>
      </c>
      <c r="BV492" s="2">
        <v>1</v>
      </c>
      <c r="BW492" s="2">
        <v>0.99996871200000004</v>
      </c>
      <c r="BX492" s="2">
        <v>14.7329038765532</v>
      </c>
      <c r="BY492" s="2">
        <v>14.7329038765532</v>
      </c>
      <c r="BZ492" s="2">
        <v>14.7329038765532</v>
      </c>
      <c r="CA492" s="2">
        <v>14.7329038765532</v>
      </c>
      <c r="CB492" s="2">
        <v>1302977.2624524899</v>
      </c>
      <c r="CC492" s="2">
        <v>498945.416578834</v>
      </c>
      <c r="CD492" s="2">
        <v>3441075.5990667399</v>
      </c>
      <c r="CE492" s="2">
        <v>13487295.991181299</v>
      </c>
      <c r="CG492" s="2">
        <f t="shared" si="59"/>
        <v>5551035.1467146631</v>
      </c>
      <c r="CH492" s="2">
        <f t="shared" si="60"/>
        <v>18730294.269279361</v>
      </c>
      <c r="CI492" s="2">
        <f t="shared" si="61"/>
        <v>1272572.6554568368</v>
      </c>
      <c r="CJ492" s="2">
        <f t="shared" si="62"/>
        <v>110.65762884107149</v>
      </c>
      <c r="CK492" s="2">
        <f t="shared" si="63"/>
        <v>42.374414738583376</v>
      </c>
      <c r="CL492" s="2">
        <f t="shared" si="64"/>
        <v>152.0609167841717</v>
      </c>
      <c r="CM492" s="2">
        <f t="shared" si="65"/>
        <v>142.67860818021782</v>
      </c>
      <c r="CN492" s="2">
        <f t="shared" si="66"/>
        <v>1238673.1236659703</v>
      </c>
    </row>
    <row r="493" spans="1:92" x14ac:dyDescent="0.45">
      <c r="A493" s="2">
        <v>608</v>
      </c>
      <c r="B493" s="2" t="s">
        <v>153</v>
      </c>
      <c r="C493" s="2">
        <v>2</v>
      </c>
      <c r="D493" s="2">
        <v>2037</v>
      </c>
      <c r="E493" s="2">
        <v>2035</v>
      </c>
      <c r="F493" s="2">
        <v>9.7103382701335603E-2</v>
      </c>
      <c r="G493" s="2">
        <v>3.7184524826386199E-2</v>
      </c>
      <c r="H493" s="2">
        <v>0.20939598753834099</v>
      </c>
      <c r="I493" s="2">
        <v>0.656316104933936</v>
      </c>
      <c r="J493" s="2">
        <v>159.51811059226699</v>
      </c>
      <c r="K493" s="2">
        <v>159.51811059226699</v>
      </c>
      <c r="L493" s="2">
        <v>130.25038483674501</v>
      </c>
      <c r="M493" s="2">
        <v>104.158293899299</v>
      </c>
      <c r="N493" s="2">
        <v>88612.612384596199</v>
      </c>
      <c r="O493" s="2">
        <v>33933.090624459102</v>
      </c>
      <c r="P493" s="2">
        <v>234024.06468220701</v>
      </c>
      <c r="Q493" s="2">
        <v>917255.62045873702</v>
      </c>
      <c r="R493" s="2">
        <v>145569763.98764801</v>
      </c>
      <c r="S493" s="2">
        <v>145569763.98764801</v>
      </c>
      <c r="T493" s="2">
        <v>1</v>
      </c>
      <c r="U493" s="2">
        <v>60.746000000000002</v>
      </c>
      <c r="V493" s="2">
        <v>76319.737661752093</v>
      </c>
      <c r="W493" s="2">
        <v>60.746000000000002</v>
      </c>
      <c r="X493" s="2">
        <v>14.5210660911976</v>
      </c>
      <c r="Y493" s="2">
        <v>14.5210660911976</v>
      </c>
      <c r="Z493" s="2">
        <v>12.613209443257499</v>
      </c>
      <c r="AA493" s="2">
        <v>7.4948174491364403</v>
      </c>
      <c r="AB493" s="2">
        <v>14.849286964442101</v>
      </c>
      <c r="AC493" s="2">
        <v>14.849286964442101</v>
      </c>
      <c r="AD493" s="2">
        <v>14.849286964442101</v>
      </c>
      <c r="AE493" s="2">
        <v>14.849286964442101</v>
      </c>
      <c r="AF493" s="2">
        <v>1314549.50837264</v>
      </c>
      <c r="AG493" s="2">
        <v>503383.87552281102</v>
      </c>
      <c r="AH493" s="2">
        <v>3471669.1412091502</v>
      </c>
      <c r="AI493" s="2">
        <v>13607194.0188761</v>
      </c>
      <c r="AJ493" s="2">
        <v>130.14775753662701</v>
      </c>
      <c r="AK493" s="2">
        <v>130.14775753662701</v>
      </c>
      <c r="AL493" s="2">
        <v>102.787888429045</v>
      </c>
      <c r="AM493" s="2">
        <v>81.814189485721201</v>
      </c>
      <c r="AN493" s="2">
        <v>144.668823627824</v>
      </c>
      <c r="AO493" s="2">
        <v>144.668823627824</v>
      </c>
      <c r="AP493" s="2">
        <v>115.401097872303</v>
      </c>
      <c r="AQ493" s="2">
        <v>89.309006934857607</v>
      </c>
      <c r="AR493" s="2">
        <v>14135316.502235699</v>
      </c>
      <c r="AS493" s="2">
        <v>5412942.5029698899</v>
      </c>
      <c r="AT493" s="2">
        <v>30481724.485916801</v>
      </c>
      <c r="AU493" s="2">
        <v>95539780.496525705</v>
      </c>
      <c r="AV493" s="2">
        <v>1.11171490662455</v>
      </c>
      <c r="AW493" s="2">
        <v>1.11171490662455</v>
      </c>
      <c r="AX493" s="2">
        <v>1.1228548843892201</v>
      </c>
      <c r="AY493" s="2">
        <v>1.0917475207834699</v>
      </c>
      <c r="AZ493" s="2">
        <v>1.11171490662455</v>
      </c>
      <c r="BA493" s="2">
        <v>1.11171490662455</v>
      </c>
      <c r="BB493" s="2">
        <v>1.1228548843892201</v>
      </c>
      <c r="BC493" s="2">
        <v>1.0917522138165601</v>
      </c>
      <c r="BD493" s="2">
        <v>1.06767132130605</v>
      </c>
      <c r="BE493" s="2">
        <v>1.06767132130605</v>
      </c>
      <c r="BF493" s="2">
        <v>1.08308515104547</v>
      </c>
      <c r="BG493" s="2">
        <v>0.85102113786451605</v>
      </c>
      <c r="BH493" s="2">
        <v>0.16033476999999999</v>
      </c>
      <c r="BI493" s="2">
        <v>0.16033476999999999</v>
      </c>
      <c r="BJ493" s="2">
        <v>0.18832829600000001</v>
      </c>
      <c r="BK493" s="2">
        <v>0.21767109699999901</v>
      </c>
      <c r="BL493" s="2">
        <v>0.16033476999999999</v>
      </c>
      <c r="BM493" s="2">
        <v>0.16033476999999999</v>
      </c>
      <c r="BN493" s="2">
        <v>0.18832829600000001</v>
      </c>
      <c r="BO493" s="2">
        <v>0.21767057500000001</v>
      </c>
      <c r="BP493" s="2">
        <v>0.15867292099999999</v>
      </c>
      <c r="BQ493" s="2">
        <v>0.15867292099999999</v>
      </c>
      <c r="BR493" s="2">
        <v>0.18056576799999999</v>
      </c>
      <c r="BS493" s="2">
        <v>3.9175603999999899E-2</v>
      </c>
      <c r="BT493" s="2">
        <v>1</v>
      </c>
      <c r="BU493" s="2">
        <v>1</v>
      </c>
      <c r="BV493" s="2">
        <v>1</v>
      </c>
      <c r="BW493" s="2">
        <v>0.99996871200000004</v>
      </c>
      <c r="BX493" s="2">
        <v>14.849286964442101</v>
      </c>
      <c r="BY493" s="2">
        <v>14.849286964442101</v>
      </c>
      <c r="BZ493" s="2">
        <v>14.849286964442101</v>
      </c>
      <c r="CA493" s="2">
        <v>14.849286964442101</v>
      </c>
      <c r="CB493" s="2">
        <v>1314549.50837264</v>
      </c>
      <c r="CC493" s="2">
        <v>503383.87552281102</v>
      </c>
      <c r="CD493" s="2">
        <v>3471669.1412091502</v>
      </c>
      <c r="CE493" s="2">
        <v>13607194.0188761</v>
      </c>
      <c r="CG493" s="2">
        <f t="shared" si="59"/>
        <v>5564284.3839932149</v>
      </c>
      <c r="CH493" s="2">
        <f t="shared" si="60"/>
        <v>18896796.543980703</v>
      </c>
      <c r="CI493" s="2">
        <f t="shared" si="61"/>
        <v>1273825.3881499993</v>
      </c>
      <c r="CJ493" s="2">
        <f t="shared" si="62"/>
        <v>110.76576548074524</v>
      </c>
      <c r="CK493" s="2">
        <f t="shared" si="63"/>
        <v>42.416363280573876</v>
      </c>
      <c r="CL493" s="2">
        <f t="shared" si="64"/>
        <v>152.2107737770452</v>
      </c>
      <c r="CM493" s="2">
        <f t="shared" si="65"/>
        <v>142.81909232522179</v>
      </c>
      <c r="CN493" s="2">
        <f t="shared" si="66"/>
        <v>1239892.2975255402</v>
      </c>
    </row>
    <row r="494" spans="1:92" x14ac:dyDescent="0.45">
      <c r="A494" s="2">
        <v>630</v>
      </c>
      <c r="B494" s="2" t="s">
        <v>153</v>
      </c>
      <c r="C494" s="2">
        <v>2</v>
      </c>
      <c r="D494" s="2">
        <v>2038</v>
      </c>
      <c r="E494" s="2">
        <v>2036</v>
      </c>
      <c r="F494" s="2">
        <v>9.7078015602219306E-2</v>
      </c>
      <c r="G494" s="2">
        <v>3.7175233181253098E-2</v>
      </c>
      <c r="H494" s="2">
        <v>0.20937324551012801</v>
      </c>
      <c r="I494" s="2">
        <v>0.65637350570639896</v>
      </c>
      <c r="J494" s="2">
        <v>159.64090700806699</v>
      </c>
      <c r="K494" s="2">
        <v>159.64090700806699</v>
      </c>
      <c r="L494" s="2">
        <v>130.36958746944899</v>
      </c>
      <c r="M494" s="2">
        <v>104.274143426786</v>
      </c>
      <c r="N494" s="2">
        <v>88699.460835552396</v>
      </c>
      <c r="O494" s="2">
        <v>33966.734065974299</v>
      </c>
      <c r="P494" s="2">
        <v>234255.162256557</v>
      </c>
      <c r="Q494" s="2">
        <v>918160.67506636097</v>
      </c>
      <c r="R494" s="2">
        <v>145862709.39998901</v>
      </c>
      <c r="S494" s="2">
        <v>145862709.39998901</v>
      </c>
      <c r="T494" s="2">
        <v>1</v>
      </c>
      <c r="U494" s="2">
        <v>60.746000000000002</v>
      </c>
      <c r="V494" s="2">
        <v>77018.355572058004</v>
      </c>
      <c r="W494" s="2">
        <v>60.746000000000002</v>
      </c>
      <c r="X494" s="2">
        <v>14.539444580599101</v>
      </c>
      <c r="Y494" s="2">
        <v>14.539444580599101</v>
      </c>
      <c r="Z494" s="2">
        <v>12.627994149562999</v>
      </c>
      <c r="AA494" s="2">
        <v>7.5062490502240404</v>
      </c>
      <c r="AB494" s="2">
        <v>14.9537048908408</v>
      </c>
      <c r="AC494" s="2">
        <v>14.9537048908408</v>
      </c>
      <c r="AD494" s="2">
        <v>14.9537048908408</v>
      </c>
      <c r="AE494" s="2">
        <v>14.9537048908408</v>
      </c>
      <c r="AF494" s="2">
        <v>1325086.8552057201</v>
      </c>
      <c r="AG494" s="2">
        <v>507425.42323232099</v>
      </c>
      <c r="AH494" s="2">
        <v>3499526.8006127798</v>
      </c>
      <c r="AI494" s="2">
        <v>13716369.857805001</v>
      </c>
      <c r="AJ494" s="2">
        <v>130.14775753662701</v>
      </c>
      <c r="AK494" s="2">
        <v>130.14775753662701</v>
      </c>
      <c r="AL494" s="2">
        <v>102.787888429045</v>
      </c>
      <c r="AM494" s="2">
        <v>81.814189485721201</v>
      </c>
      <c r="AN494" s="2">
        <v>144.68720211722601</v>
      </c>
      <c r="AO494" s="2">
        <v>144.68720211722601</v>
      </c>
      <c r="AP494" s="2">
        <v>115.41588257860801</v>
      </c>
      <c r="AQ494" s="2">
        <v>89.3204385359452</v>
      </c>
      <c r="AR494" s="2">
        <v>14160062.378914099</v>
      </c>
      <c r="AS494" s="2">
        <v>5422480.2343939496</v>
      </c>
      <c r="AT494" s="2">
        <v>30539748.8659763</v>
      </c>
      <c r="AU494" s="2">
        <v>95740417.920704499</v>
      </c>
      <c r="AV494" s="2">
        <v>1.11185655229939</v>
      </c>
      <c r="AW494" s="2">
        <v>1.11185655229939</v>
      </c>
      <c r="AX494" s="2">
        <v>1.1229990301430499</v>
      </c>
      <c r="AY494" s="2">
        <v>1.09188756009559</v>
      </c>
      <c r="AZ494" s="2">
        <v>1.11185655229939</v>
      </c>
      <c r="BA494" s="2">
        <v>1.11185655229939</v>
      </c>
      <c r="BB494" s="2">
        <v>1.1229990301430499</v>
      </c>
      <c r="BC494" s="2">
        <v>1.0918922537306599</v>
      </c>
      <c r="BD494" s="2">
        <v>1.06780735530534</v>
      </c>
      <c r="BE494" s="2">
        <v>1.06780735530534</v>
      </c>
      <c r="BF494" s="2">
        <v>1.0832241913860501</v>
      </c>
      <c r="BG494" s="2">
        <v>0.85106312292216202</v>
      </c>
      <c r="BH494" s="2">
        <v>0.16033476999999999</v>
      </c>
      <c r="BI494" s="2">
        <v>0.16033476999999999</v>
      </c>
      <c r="BJ494" s="2">
        <v>0.18832829600000001</v>
      </c>
      <c r="BK494" s="2">
        <v>0.21767109699999901</v>
      </c>
      <c r="BL494" s="2">
        <v>0.16033476999999999</v>
      </c>
      <c r="BM494" s="2">
        <v>0.16033476999999999</v>
      </c>
      <c r="BN494" s="2">
        <v>0.18832829600000001</v>
      </c>
      <c r="BO494" s="2">
        <v>0.21767057500000001</v>
      </c>
      <c r="BP494" s="2">
        <v>0.15867292099999999</v>
      </c>
      <c r="BQ494" s="2">
        <v>0.15867292099999999</v>
      </c>
      <c r="BR494" s="2">
        <v>0.18056576799999999</v>
      </c>
      <c r="BS494" s="2">
        <v>3.9175603999999899E-2</v>
      </c>
      <c r="BT494" s="2">
        <v>1</v>
      </c>
      <c r="BU494" s="2">
        <v>1</v>
      </c>
      <c r="BV494" s="2">
        <v>1</v>
      </c>
      <c r="BW494" s="2">
        <v>0.99996871200000004</v>
      </c>
      <c r="BX494" s="2">
        <v>14.9537048908408</v>
      </c>
      <c r="BY494" s="2">
        <v>14.9537048908408</v>
      </c>
      <c r="BZ494" s="2">
        <v>14.9537048908408</v>
      </c>
      <c r="CA494" s="2">
        <v>14.9537048908408</v>
      </c>
      <c r="CB494" s="2">
        <v>1325086.8552057201</v>
      </c>
      <c r="CC494" s="2">
        <v>507425.42323232099</v>
      </c>
      <c r="CD494" s="2">
        <v>3499526.8006127798</v>
      </c>
      <c r="CE494" s="2">
        <v>13716369.857805001</v>
      </c>
      <c r="CG494" s="2">
        <f t="shared" si="59"/>
        <v>5577584.2538590217</v>
      </c>
      <c r="CH494" s="2">
        <f t="shared" si="60"/>
        <v>19048408.936855823</v>
      </c>
      <c r="CI494" s="2">
        <f t="shared" si="61"/>
        <v>1275082.0322244447</v>
      </c>
      <c r="CJ494" s="2">
        <f t="shared" si="62"/>
        <v>110.87432604444049</v>
      </c>
      <c r="CK494" s="2">
        <f t="shared" si="63"/>
        <v>42.458417582467874</v>
      </c>
      <c r="CL494" s="2">
        <f t="shared" si="64"/>
        <v>152.36108114247611</v>
      </c>
      <c r="CM494" s="2">
        <f t="shared" si="65"/>
        <v>142.96001168802817</v>
      </c>
      <c r="CN494" s="2">
        <f t="shared" si="66"/>
        <v>1241115.2981584703</v>
      </c>
    </row>
    <row r="495" spans="1:92" x14ac:dyDescent="0.45">
      <c r="A495" s="2">
        <v>652</v>
      </c>
      <c r="B495" s="2" t="s">
        <v>153</v>
      </c>
      <c r="C495" s="2">
        <v>2</v>
      </c>
      <c r="D495" s="2">
        <v>2039</v>
      </c>
      <c r="E495" s="2">
        <v>2037</v>
      </c>
      <c r="F495" s="2">
        <v>9.7055481242864602E-2</v>
      </c>
      <c r="G495" s="2">
        <v>3.7166978795446101E-2</v>
      </c>
      <c r="H495" s="2">
        <v>0.209353043233587</v>
      </c>
      <c r="I495" s="2">
        <v>0.65642449672810199</v>
      </c>
      <c r="J495" s="2">
        <v>159.75249754546701</v>
      </c>
      <c r="K495" s="2">
        <v>159.75249754546701</v>
      </c>
      <c r="L495" s="2">
        <v>130.47755957756601</v>
      </c>
      <c r="M495" s="2">
        <v>104.378756300058</v>
      </c>
      <c r="N495" s="2">
        <v>88786.633618249703</v>
      </c>
      <c r="O495" s="2">
        <v>34000.4591883998</v>
      </c>
      <c r="P495" s="2">
        <v>234486.92542959101</v>
      </c>
      <c r="Q495" s="2">
        <v>919068.41471012705</v>
      </c>
      <c r="R495" s="2">
        <v>146142044.607218</v>
      </c>
      <c r="S495" s="2">
        <v>146142044.607218</v>
      </c>
      <c r="T495" s="2">
        <v>1</v>
      </c>
      <c r="U495" s="2">
        <v>60.746000000000002</v>
      </c>
      <c r="V495" s="2">
        <v>77723.368512005603</v>
      </c>
      <c r="W495" s="2">
        <v>60.746000000000002</v>
      </c>
      <c r="X495" s="2">
        <v>14.5578794475447</v>
      </c>
      <c r="Y495" s="2">
        <v>14.5578794475447</v>
      </c>
      <c r="Z495" s="2">
        <v>12.6428105872247</v>
      </c>
      <c r="AA495" s="2">
        <v>7.5177062530411902</v>
      </c>
      <c r="AB495" s="2">
        <v>15.0468605612958</v>
      </c>
      <c r="AC495" s="2">
        <v>15.0468605612958</v>
      </c>
      <c r="AD495" s="2">
        <v>15.0468605612958</v>
      </c>
      <c r="AE495" s="2">
        <v>15.0468605612958</v>
      </c>
      <c r="AF495" s="2">
        <v>1334648.41905468</v>
      </c>
      <c r="AG495" s="2">
        <v>511092.71121333301</v>
      </c>
      <c r="AH495" s="2">
        <v>3524804.7622381598</v>
      </c>
      <c r="AI495" s="2">
        <v>13815435.650588799</v>
      </c>
      <c r="AJ495" s="2">
        <v>130.14775753662701</v>
      </c>
      <c r="AK495" s="2">
        <v>130.14775753662701</v>
      </c>
      <c r="AL495" s="2">
        <v>102.787888429045</v>
      </c>
      <c r="AM495" s="2">
        <v>81.814189485721201</v>
      </c>
      <c r="AN495" s="2">
        <v>144.70563698417101</v>
      </c>
      <c r="AO495" s="2">
        <v>144.70563698417101</v>
      </c>
      <c r="AP495" s="2">
        <v>115.43069901627</v>
      </c>
      <c r="AQ495" s="2">
        <v>89.331895738762398</v>
      </c>
      <c r="AR495" s="2">
        <v>14183886.469169701</v>
      </c>
      <c r="AS495" s="2">
        <v>5431658.2730396297</v>
      </c>
      <c r="AT495" s="2">
        <v>30595281.782899801</v>
      </c>
      <c r="AU495" s="2">
        <v>95931218.082109198</v>
      </c>
      <c r="AV495" s="2">
        <v>1.1119986058331099</v>
      </c>
      <c r="AW495" s="2">
        <v>1.1119986058331099</v>
      </c>
      <c r="AX495" s="2">
        <v>1.1231434669874001</v>
      </c>
      <c r="AY495" s="2">
        <v>1.0920278944125801</v>
      </c>
      <c r="AZ495" s="2">
        <v>1.1119986058331099</v>
      </c>
      <c r="BA495" s="2">
        <v>1.1119986058331099</v>
      </c>
      <c r="BB495" s="2">
        <v>1.1231434669874001</v>
      </c>
      <c r="BC495" s="2">
        <v>1.0920325886508999</v>
      </c>
      <c r="BD495" s="2">
        <v>1.06794378100508</v>
      </c>
      <c r="BE495" s="2">
        <v>1.06794378100508</v>
      </c>
      <c r="BF495" s="2">
        <v>1.0833635125072001</v>
      </c>
      <c r="BG495" s="2">
        <v>0.85110519310426602</v>
      </c>
      <c r="BH495" s="2">
        <v>0.16033476999999999</v>
      </c>
      <c r="BI495" s="2">
        <v>0.16033476999999999</v>
      </c>
      <c r="BJ495" s="2">
        <v>0.18832829600000001</v>
      </c>
      <c r="BK495" s="2">
        <v>0.21767109699999901</v>
      </c>
      <c r="BL495" s="2">
        <v>0.16033476999999999</v>
      </c>
      <c r="BM495" s="2">
        <v>0.16033476999999999</v>
      </c>
      <c r="BN495" s="2">
        <v>0.18832829600000001</v>
      </c>
      <c r="BO495" s="2">
        <v>0.21767057500000001</v>
      </c>
      <c r="BP495" s="2">
        <v>0.15867292099999999</v>
      </c>
      <c r="BQ495" s="2">
        <v>0.15867292099999999</v>
      </c>
      <c r="BR495" s="2">
        <v>0.18056576799999999</v>
      </c>
      <c r="BS495" s="2">
        <v>3.9175603999999899E-2</v>
      </c>
      <c r="BT495" s="2">
        <v>1</v>
      </c>
      <c r="BU495" s="2">
        <v>1</v>
      </c>
      <c r="BV495" s="2">
        <v>1</v>
      </c>
      <c r="BW495" s="2">
        <v>0.99996871200000004</v>
      </c>
      <c r="BX495" s="2">
        <v>15.0468605612958</v>
      </c>
      <c r="BY495" s="2">
        <v>15.0468605612958</v>
      </c>
      <c r="BZ495" s="2">
        <v>15.0468605612958</v>
      </c>
      <c r="CA495" s="2">
        <v>15.0468605612958</v>
      </c>
      <c r="CB495" s="2">
        <v>1334648.41905468</v>
      </c>
      <c r="CC495" s="2">
        <v>511092.71121333301</v>
      </c>
      <c r="CD495" s="2">
        <v>3524804.7622381598</v>
      </c>
      <c r="CE495" s="2">
        <v>13815435.650588799</v>
      </c>
      <c r="CG495" s="2">
        <f t="shared" si="59"/>
        <v>5590933.1573774638</v>
      </c>
      <c r="CH495" s="2">
        <f t="shared" si="60"/>
        <v>19185981.54309497</v>
      </c>
      <c r="CI495" s="2">
        <f t="shared" si="61"/>
        <v>1276342.4329463677</v>
      </c>
      <c r="CJ495" s="2">
        <f t="shared" si="62"/>
        <v>110.98329202281212</v>
      </c>
      <c r="CK495" s="2">
        <f t="shared" si="63"/>
        <v>42.500573985499749</v>
      </c>
      <c r="CL495" s="2">
        <f t="shared" si="64"/>
        <v>152.51182141762015</v>
      </c>
      <c r="CM495" s="2">
        <f t="shared" si="65"/>
        <v>143.1013491179645</v>
      </c>
      <c r="CN495" s="2">
        <f t="shared" si="66"/>
        <v>1242341.9737579678</v>
      </c>
    </row>
    <row r="496" spans="1:92" x14ac:dyDescent="0.45">
      <c r="A496" s="2">
        <v>674</v>
      </c>
      <c r="B496" s="2" t="s">
        <v>153</v>
      </c>
      <c r="C496" s="2">
        <v>2</v>
      </c>
      <c r="D496" s="2">
        <v>2040</v>
      </c>
      <c r="E496" s="2">
        <v>2038</v>
      </c>
      <c r="F496" s="2">
        <v>9.7035601223509099E-2</v>
      </c>
      <c r="G496" s="2">
        <v>3.7159696360518302E-2</v>
      </c>
      <c r="H496" s="2">
        <v>0.20933522079123201</v>
      </c>
      <c r="I496" s="2">
        <v>0.65646948162473995</v>
      </c>
      <c r="J496" s="2">
        <v>159.853543632026</v>
      </c>
      <c r="K496" s="2">
        <v>159.853543632026</v>
      </c>
      <c r="L496" s="2">
        <v>130.574964073503</v>
      </c>
      <c r="M496" s="2">
        <v>104.472795776155</v>
      </c>
      <c r="N496" s="2">
        <v>88874.116816833397</v>
      </c>
      <c r="O496" s="2">
        <v>34034.263235158302</v>
      </c>
      <c r="P496" s="2">
        <v>234719.32895196899</v>
      </c>
      <c r="Q496" s="2">
        <v>919978.73581549199</v>
      </c>
      <c r="R496" s="2">
        <v>146408558.6239</v>
      </c>
      <c r="S496" s="2">
        <v>146408558.6239</v>
      </c>
      <c r="T496" s="2">
        <v>1</v>
      </c>
      <c r="U496" s="2">
        <v>60.746000000000002</v>
      </c>
      <c r="V496" s="2">
        <v>78434.835020609797</v>
      </c>
      <c r="W496" s="2">
        <v>60.746000000000002</v>
      </c>
      <c r="X496" s="2">
        <v>14.576367396409101</v>
      </c>
      <c r="Y496" s="2">
        <v>14.576367396409101</v>
      </c>
      <c r="Z496" s="2">
        <v>12.6576569454673</v>
      </c>
      <c r="AA496" s="2">
        <v>7.5291875914432902</v>
      </c>
      <c r="AB496" s="2">
        <v>15.129418698990399</v>
      </c>
      <c r="AC496" s="2">
        <v>15.129418698990399</v>
      </c>
      <c r="AD496" s="2">
        <v>15.129418698990399</v>
      </c>
      <c r="AE496" s="2">
        <v>15.129418698990399</v>
      </c>
      <c r="AF496" s="2">
        <v>1343290.15488436</v>
      </c>
      <c r="AG496" s="2">
        <v>514407.18301923998</v>
      </c>
      <c r="AH496" s="2">
        <v>3547650.8742632498</v>
      </c>
      <c r="AI496" s="2">
        <v>13904970.8591669</v>
      </c>
      <c r="AJ496" s="2">
        <v>130.14775753662701</v>
      </c>
      <c r="AK496" s="2">
        <v>130.14775753662701</v>
      </c>
      <c r="AL496" s="2">
        <v>102.787888429045</v>
      </c>
      <c r="AM496" s="2">
        <v>81.814189485721201</v>
      </c>
      <c r="AN496" s="2">
        <v>144.72412493303599</v>
      </c>
      <c r="AO496" s="2">
        <v>144.72412493303599</v>
      </c>
      <c r="AP496" s="2">
        <v>115.44554537451199</v>
      </c>
      <c r="AQ496" s="2">
        <v>89.343377077164504</v>
      </c>
      <c r="AR496" s="2">
        <v>14206842.5103375</v>
      </c>
      <c r="AS496" s="2">
        <v>5440497.5830452703</v>
      </c>
      <c r="AT496" s="2">
        <v>30648467.9452601</v>
      </c>
      <c r="AU496" s="2">
        <v>96112750.585257098</v>
      </c>
      <c r="AV496" s="2">
        <v>1.1121410434368</v>
      </c>
      <c r="AW496" s="2">
        <v>1.1121410434368</v>
      </c>
      <c r="AX496" s="2">
        <v>1.1232881783595201</v>
      </c>
      <c r="AY496" s="2">
        <v>1.09216850688835</v>
      </c>
      <c r="AZ496" s="2">
        <v>1.1121410434368</v>
      </c>
      <c r="BA496" s="2">
        <v>1.1121410434368</v>
      </c>
      <c r="BB496" s="2">
        <v>1.1232881783595201</v>
      </c>
      <c r="BC496" s="2">
        <v>1.0921732017311101</v>
      </c>
      <c r="BD496" s="2">
        <v>1.0680805755588101</v>
      </c>
      <c r="BE496" s="2">
        <v>1.0680805755588101</v>
      </c>
      <c r="BF496" s="2">
        <v>1.08350309843278</v>
      </c>
      <c r="BG496" s="2">
        <v>0.85114734334073205</v>
      </c>
      <c r="BH496" s="2">
        <v>0.16033476999999999</v>
      </c>
      <c r="BI496" s="2">
        <v>0.16033476999999999</v>
      </c>
      <c r="BJ496" s="2">
        <v>0.18832829600000001</v>
      </c>
      <c r="BK496" s="2">
        <v>0.21767109699999901</v>
      </c>
      <c r="BL496" s="2">
        <v>0.16033476999999999</v>
      </c>
      <c r="BM496" s="2">
        <v>0.16033476999999999</v>
      </c>
      <c r="BN496" s="2">
        <v>0.18832829600000001</v>
      </c>
      <c r="BO496" s="2">
        <v>0.21767057500000001</v>
      </c>
      <c r="BP496" s="2">
        <v>0.15867292099999999</v>
      </c>
      <c r="BQ496" s="2">
        <v>0.15867292099999999</v>
      </c>
      <c r="BR496" s="2">
        <v>0.18056576799999999</v>
      </c>
      <c r="BS496" s="2">
        <v>3.9175603999999899E-2</v>
      </c>
      <c r="BT496" s="2">
        <v>1</v>
      </c>
      <c r="BU496" s="2">
        <v>1</v>
      </c>
      <c r="BV496" s="2">
        <v>1</v>
      </c>
      <c r="BW496" s="2">
        <v>0.99996871200000004</v>
      </c>
      <c r="BX496" s="2">
        <v>15.129418698990399</v>
      </c>
      <c r="BY496" s="2">
        <v>15.129418698990399</v>
      </c>
      <c r="BZ496" s="2">
        <v>15.129418698990399</v>
      </c>
      <c r="CA496" s="2">
        <v>15.129418698990399</v>
      </c>
      <c r="CB496" s="2">
        <v>1343290.15488436</v>
      </c>
      <c r="CC496" s="2">
        <v>514407.18301923998</v>
      </c>
      <c r="CD496" s="2">
        <v>3547650.8742632498</v>
      </c>
      <c r="CE496" s="2">
        <v>13904970.8591669</v>
      </c>
      <c r="CG496" s="2">
        <f t="shared" si="59"/>
        <v>5604329.591426474</v>
      </c>
      <c r="CH496" s="2">
        <f t="shared" si="60"/>
        <v>19310319.071333751</v>
      </c>
      <c r="CI496" s="2">
        <f t="shared" si="61"/>
        <v>1277606.4448194527</v>
      </c>
      <c r="CJ496" s="2">
        <f t="shared" si="62"/>
        <v>111.09264602104174</v>
      </c>
      <c r="CK496" s="2">
        <f t="shared" si="63"/>
        <v>42.542829043947876</v>
      </c>
      <c r="CL496" s="2">
        <f t="shared" si="64"/>
        <v>152.66297818014243</v>
      </c>
      <c r="CM496" s="2">
        <f t="shared" si="65"/>
        <v>143.24308848820428</v>
      </c>
      <c r="CN496" s="2">
        <f t="shared" si="66"/>
        <v>1243572.1815842944</v>
      </c>
    </row>
    <row r="497" spans="1:92" x14ac:dyDescent="0.45">
      <c r="A497" s="2">
        <v>696</v>
      </c>
      <c r="B497" s="2" t="s">
        <v>153</v>
      </c>
      <c r="C497" s="2">
        <v>2</v>
      </c>
      <c r="D497" s="2">
        <v>2041</v>
      </c>
      <c r="E497" s="2">
        <v>2039</v>
      </c>
      <c r="F497" s="2">
        <v>9.7018208639184797E-2</v>
      </c>
      <c r="G497" s="2">
        <v>3.7153324773755103E-2</v>
      </c>
      <c r="H497" s="2">
        <v>0.209319628564966</v>
      </c>
      <c r="I497" s="2">
        <v>0.65650883802209303</v>
      </c>
      <c r="J497" s="2">
        <v>159.94467073695901</v>
      </c>
      <c r="K497" s="2">
        <v>159.94467073695901</v>
      </c>
      <c r="L497" s="2">
        <v>130.662427820098</v>
      </c>
      <c r="M497" s="2">
        <v>104.556889042115</v>
      </c>
      <c r="N497" s="2">
        <v>88961.897348328901</v>
      </c>
      <c r="O497" s="2">
        <v>34068.1436096623</v>
      </c>
      <c r="P497" s="2">
        <v>234952.349071156</v>
      </c>
      <c r="Q497" s="2">
        <v>920891.54095852305</v>
      </c>
      <c r="R497" s="2">
        <v>146662998.41127601</v>
      </c>
      <c r="S497" s="2">
        <v>146662998.41127601</v>
      </c>
      <c r="T497" s="2">
        <v>1</v>
      </c>
      <c r="U497" s="2">
        <v>60.746000000000002</v>
      </c>
      <c r="V497" s="2">
        <v>79152.8141727412</v>
      </c>
      <c r="W497" s="2">
        <v>60.746000000000002</v>
      </c>
      <c r="X497" s="2">
        <v>14.5949053311173</v>
      </c>
      <c r="Y497" s="2">
        <v>14.5949053311173</v>
      </c>
      <c r="Z497" s="2">
        <v>12.672531521838801</v>
      </c>
      <c r="AA497" s="2">
        <v>7.5406916871796996</v>
      </c>
      <c r="AB497" s="2">
        <v>15.2020078692145</v>
      </c>
      <c r="AC497" s="2">
        <v>15.2020078692145</v>
      </c>
      <c r="AD497" s="2">
        <v>15.2020078692145</v>
      </c>
      <c r="AE497" s="2">
        <v>15.2020078692145</v>
      </c>
      <c r="AF497" s="2">
        <v>1351065.0232189901</v>
      </c>
      <c r="AG497" s="2">
        <v>517389.13752379798</v>
      </c>
      <c r="AH497" s="2">
        <v>3568205.0857846001</v>
      </c>
      <c r="AI497" s="2">
        <v>13985523.981377199</v>
      </c>
      <c r="AJ497" s="2">
        <v>130.14775753662701</v>
      </c>
      <c r="AK497" s="2">
        <v>130.14775753662701</v>
      </c>
      <c r="AL497" s="2">
        <v>102.787888429045</v>
      </c>
      <c r="AM497" s="2">
        <v>81.814189485721201</v>
      </c>
      <c r="AN497" s="2">
        <v>144.742662867744</v>
      </c>
      <c r="AO497" s="2">
        <v>144.742662867744</v>
      </c>
      <c r="AP497" s="2">
        <v>115.460419950884</v>
      </c>
      <c r="AQ497" s="2">
        <v>89.354881172900903</v>
      </c>
      <c r="AR497" s="2">
        <v>14228981.379513601</v>
      </c>
      <c r="AS497" s="2">
        <v>5449018.0122668799</v>
      </c>
      <c r="AT497" s="2">
        <v>30699444.351672601</v>
      </c>
      <c r="AU497" s="2">
        <v>96285554.667823106</v>
      </c>
      <c r="AV497" s="2">
        <v>1.1122838427534101</v>
      </c>
      <c r="AW497" s="2">
        <v>1.1122838427534101</v>
      </c>
      <c r="AX497" s="2">
        <v>1.1234331486822799</v>
      </c>
      <c r="AY497" s="2">
        <v>1.0923093816812901</v>
      </c>
      <c r="AZ497" s="2">
        <v>1.1122838427534101</v>
      </c>
      <c r="BA497" s="2">
        <v>1.1122838427534101</v>
      </c>
      <c r="BB497" s="2">
        <v>1.1234331486822799</v>
      </c>
      <c r="BC497" s="2">
        <v>1.09231407712962</v>
      </c>
      <c r="BD497" s="2">
        <v>1.0682177174952301</v>
      </c>
      <c r="BE497" s="2">
        <v>1.0682177174952301</v>
      </c>
      <c r="BF497" s="2">
        <v>1.0836429341373801</v>
      </c>
      <c r="BG497" s="2">
        <v>0.85118956886411801</v>
      </c>
      <c r="BH497" s="2">
        <v>0.16033476999999999</v>
      </c>
      <c r="BI497" s="2">
        <v>0.16033476999999999</v>
      </c>
      <c r="BJ497" s="2">
        <v>0.18832829600000001</v>
      </c>
      <c r="BK497" s="2">
        <v>0.21767109699999901</v>
      </c>
      <c r="BL497" s="2">
        <v>0.16033476999999999</v>
      </c>
      <c r="BM497" s="2">
        <v>0.16033476999999999</v>
      </c>
      <c r="BN497" s="2">
        <v>0.18832829600000001</v>
      </c>
      <c r="BO497" s="2">
        <v>0.21767057500000001</v>
      </c>
      <c r="BP497" s="2">
        <v>0.15867292099999999</v>
      </c>
      <c r="BQ497" s="2">
        <v>0.15867292099999999</v>
      </c>
      <c r="BR497" s="2">
        <v>0.18056576799999999</v>
      </c>
      <c r="BS497" s="2">
        <v>3.9175603999999899E-2</v>
      </c>
      <c r="BT497" s="2">
        <v>1</v>
      </c>
      <c r="BU497" s="2">
        <v>1</v>
      </c>
      <c r="BV497" s="2">
        <v>1</v>
      </c>
      <c r="BW497" s="2">
        <v>0.99996871200000004</v>
      </c>
      <c r="BX497" s="2">
        <v>15.2020078692145</v>
      </c>
      <c r="BY497" s="2">
        <v>15.2020078692145</v>
      </c>
      <c r="BZ497" s="2">
        <v>15.2020078692145</v>
      </c>
      <c r="CA497" s="2">
        <v>15.2020078692145</v>
      </c>
      <c r="CB497" s="2">
        <v>1351065.0232189901</v>
      </c>
      <c r="CC497" s="2">
        <v>517389.13752379798</v>
      </c>
      <c r="CD497" s="2">
        <v>3568205.0857846001</v>
      </c>
      <c r="CE497" s="2">
        <v>13985523.981377199</v>
      </c>
      <c r="CG497" s="2">
        <f t="shared" si="59"/>
        <v>5617772.1425141534</v>
      </c>
      <c r="CH497" s="2">
        <f t="shared" si="60"/>
        <v>19422183.227904588</v>
      </c>
      <c r="CI497" s="2">
        <f t="shared" si="61"/>
        <v>1278873.9309876703</v>
      </c>
      <c r="CJ497" s="2">
        <f t="shared" si="62"/>
        <v>111.20237168541112</v>
      </c>
      <c r="CK497" s="2">
        <f t="shared" si="63"/>
        <v>42.585179512077872</v>
      </c>
      <c r="CL497" s="2">
        <f t="shared" si="64"/>
        <v>152.81453598123969</v>
      </c>
      <c r="CM497" s="2">
        <f t="shared" si="65"/>
        <v>143.3852146295871</v>
      </c>
      <c r="CN497" s="2">
        <f t="shared" si="66"/>
        <v>1244805.787378008</v>
      </c>
    </row>
    <row r="498" spans="1:92" x14ac:dyDescent="0.45">
      <c r="A498" s="2">
        <v>718</v>
      </c>
      <c r="B498" s="2" t="s">
        <v>153</v>
      </c>
      <c r="C498" s="2">
        <v>2</v>
      </c>
      <c r="D498" s="2">
        <v>2042</v>
      </c>
      <c r="E498" s="2">
        <v>2040</v>
      </c>
      <c r="F498" s="2">
        <v>9.7003147239899695E-2</v>
      </c>
      <c r="G498" s="2">
        <v>3.7147806831153998E-2</v>
      </c>
      <c r="H498" s="2">
        <v>0.20930612648411101</v>
      </c>
      <c r="I498" s="2">
        <v>0.656542919444835</v>
      </c>
      <c r="J498" s="2">
        <v>160.026470268434</v>
      </c>
      <c r="K498" s="2">
        <v>160.026470268434</v>
      </c>
      <c r="L498" s="2">
        <v>130.7405435341</v>
      </c>
      <c r="M498" s="2">
        <v>104.631629119759</v>
      </c>
      <c r="N498" s="2">
        <v>89049.962908567395</v>
      </c>
      <c r="O498" s="2">
        <v>34102.097865627002</v>
      </c>
      <c r="P498" s="2">
        <v>235185.96343641999</v>
      </c>
      <c r="Q498" s="2">
        <v>921806.73847393901</v>
      </c>
      <c r="R498" s="2">
        <v>146906071.06334701</v>
      </c>
      <c r="S498" s="2">
        <v>146906071.06334701</v>
      </c>
      <c r="T498" s="2">
        <v>1</v>
      </c>
      <c r="U498" s="2">
        <v>60.746000000000002</v>
      </c>
      <c r="V498" s="2">
        <v>79877.365584032304</v>
      </c>
      <c r="W498" s="2">
        <v>60.746000000000002</v>
      </c>
      <c r="X498" s="2">
        <v>14.613490341952</v>
      </c>
      <c r="Y498" s="2">
        <v>14.613490341952</v>
      </c>
      <c r="Z498" s="2">
        <v>12.6874327152003</v>
      </c>
      <c r="AA498" s="2">
        <v>7.5522172441832103</v>
      </c>
      <c r="AB498" s="2">
        <v>15.265222389854999</v>
      </c>
      <c r="AC498" s="2">
        <v>15.265222389854999</v>
      </c>
      <c r="AD498" s="2">
        <v>15.265222389854999</v>
      </c>
      <c r="AE498" s="2">
        <v>15.265222389854999</v>
      </c>
      <c r="AF498" s="2">
        <v>1358023.1472457</v>
      </c>
      <c r="AG498" s="2">
        <v>520057.788611016</v>
      </c>
      <c r="AH498" s="2">
        <v>3586599.8595900601</v>
      </c>
      <c r="AI498" s="2">
        <v>14057614.169668101</v>
      </c>
      <c r="AJ498" s="2">
        <v>130.14775753662701</v>
      </c>
      <c r="AK498" s="2">
        <v>130.14775753662701</v>
      </c>
      <c r="AL498" s="2">
        <v>102.787888429045</v>
      </c>
      <c r="AM498" s="2">
        <v>81.814189485721201</v>
      </c>
      <c r="AN498" s="2">
        <v>144.76124787857901</v>
      </c>
      <c r="AO498" s="2">
        <v>144.76124787857901</v>
      </c>
      <c r="AP498" s="2">
        <v>115.475321144245</v>
      </c>
      <c r="AQ498" s="2">
        <v>89.366406729904398</v>
      </c>
      <c r="AR498" s="2">
        <v>14250351.241792999</v>
      </c>
      <c r="AS498" s="2">
        <v>5457238.3501850097</v>
      </c>
      <c r="AT498" s="2">
        <v>30748340.691268701</v>
      </c>
      <c r="AU498" s="2">
        <v>96450140.780100301</v>
      </c>
      <c r="AV498" s="2">
        <v>1.11242698276445</v>
      </c>
      <c r="AW498" s="2">
        <v>1.11242698276445</v>
      </c>
      <c r="AX498" s="2">
        <v>1.1235783633012799</v>
      </c>
      <c r="AY498" s="2">
        <v>1.0924505038899399</v>
      </c>
      <c r="AZ498" s="2">
        <v>1.11242698276445</v>
      </c>
      <c r="BA498" s="2">
        <v>1.11242698276445</v>
      </c>
      <c r="BB498" s="2">
        <v>1.1235783633012799</v>
      </c>
      <c r="BC498" s="2">
        <v>1.0924551999448999</v>
      </c>
      <c r="BD498" s="2">
        <v>1.0683551866285601</v>
      </c>
      <c r="BE498" s="2">
        <v>1.0683551866285601</v>
      </c>
      <c r="BF498" s="2">
        <v>1.0837830054856401</v>
      </c>
      <c r="BG498" s="2">
        <v>0.85123186519022898</v>
      </c>
      <c r="BH498" s="2">
        <v>0.16033476999999999</v>
      </c>
      <c r="BI498" s="2">
        <v>0.16033476999999999</v>
      </c>
      <c r="BJ498" s="2">
        <v>0.18832829600000001</v>
      </c>
      <c r="BK498" s="2">
        <v>0.21767109699999901</v>
      </c>
      <c r="BL498" s="2">
        <v>0.16033476999999999</v>
      </c>
      <c r="BM498" s="2">
        <v>0.16033476999999999</v>
      </c>
      <c r="BN498" s="2">
        <v>0.18832829600000001</v>
      </c>
      <c r="BO498" s="2">
        <v>0.21767057500000001</v>
      </c>
      <c r="BP498" s="2">
        <v>0.15867292099999999</v>
      </c>
      <c r="BQ498" s="2">
        <v>0.15867292099999999</v>
      </c>
      <c r="BR498" s="2">
        <v>0.18056576799999999</v>
      </c>
      <c r="BS498" s="2">
        <v>3.9175603999999899E-2</v>
      </c>
      <c r="BT498" s="2">
        <v>1</v>
      </c>
      <c r="BU498" s="2">
        <v>1</v>
      </c>
      <c r="BV498" s="2">
        <v>1</v>
      </c>
      <c r="BW498" s="2">
        <v>0.99996871200000004</v>
      </c>
      <c r="BX498" s="2">
        <v>15.265222389854999</v>
      </c>
      <c r="BY498" s="2">
        <v>15.265222389854999</v>
      </c>
      <c r="BZ498" s="2">
        <v>15.265222389854999</v>
      </c>
      <c r="CA498" s="2">
        <v>15.265222389854999</v>
      </c>
      <c r="CB498" s="2">
        <v>1358023.1472457</v>
      </c>
      <c r="CC498" s="2">
        <v>520057.788611016</v>
      </c>
      <c r="CD498" s="2">
        <v>3586599.8595900601</v>
      </c>
      <c r="CE498" s="2">
        <v>14057614.169668101</v>
      </c>
      <c r="CG498" s="2">
        <f t="shared" si="59"/>
        <v>5631259.4810844976</v>
      </c>
      <c r="CH498" s="2">
        <f t="shared" si="60"/>
        <v>19522294.965114877</v>
      </c>
      <c r="CI498" s="2">
        <f t="shared" si="61"/>
        <v>1280144.7626845534</v>
      </c>
      <c r="CJ498" s="2">
        <f t="shared" si="62"/>
        <v>111.31245363570925</v>
      </c>
      <c r="CK498" s="2">
        <f t="shared" si="63"/>
        <v>42.627622332033752</v>
      </c>
      <c r="CL498" s="2">
        <f t="shared" si="64"/>
        <v>152.96648028385039</v>
      </c>
      <c r="CM498" s="2">
        <f t="shared" si="65"/>
        <v>143.52771326958958</v>
      </c>
      <c r="CN498" s="2">
        <f t="shared" si="66"/>
        <v>1246042.6648189262</v>
      </c>
    </row>
    <row r="499" spans="1:92" x14ac:dyDescent="0.45">
      <c r="A499" s="2">
        <v>740</v>
      </c>
      <c r="B499" s="2" t="s">
        <v>153</v>
      </c>
      <c r="C499" s="2">
        <v>2</v>
      </c>
      <c r="D499" s="2">
        <v>2043</v>
      </c>
      <c r="E499" s="2">
        <v>2041</v>
      </c>
      <c r="F499" s="2">
        <v>9.6990270667277695E-2</v>
      </c>
      <c r="G499" s="2">
        <v>3.7143088948333701E-2</v>
      </c>
      <c r="H499" s="2">
        <v>0.209294583341854</v>
      </c>
      <c r="I499" s="2">
        <v>0.65657205704253396</v>
      </c>
      <c r="J499" s="2">
        <v>160.099501356557</v>
      </c>
      <c r="K499" s="2">
        <v>160.099501356557</v>
      </c>
      <c r="L499" s="2">
        <v>130.809871574829</v>
      </c>
      <c r="M499" s="2">
        <v>104.697576655551</v>
      </c>
      <c r="N499" s="2">
        <v>89138.301922514205</v>
      </c>
      <c r="O499" s="2">
        <v>34136.123698110103</v>
      </c>
      <c r="P499" s="2">
        <v>235420.151011373</v>
      </c>
      <c r="Q499" s="2">
        <v>922724.24209443899</v>
      </c>
      <c r="R499" s="2">
        <v>147138445.86041999</v>
      </c>
      <c r="S499" s="2">
        <v>147138445.86041999</v>
      </c>
      <c r="T499" s="2">
        <v>1</v>
      </c>
      <c r="U499" s="2">
        <v>60.746000000000002</v>
      </c>
      <c r="V499" s="2">
        <v>80608.549415826594</v>
      </c>
      <c r="W499" s="2">
        <v>60.746000000000002</v>
      </c>
      <c r="X499" s="2">
        <v>14.632119693402201</v>
      </c>
      <c r="Y499" s="2">
        <v>14.632119693402201</v>
      </c>
      <c r="Z499" s="2">
        <v>12.702359019256001</v>
      </c>
      <c r="AA499" s="2">
        <v>7.5637630433020204</v>
      </c>
      <c r="AB499" s="2">
        <v>15.319624126528099</v>
      </c>
      <c r="AC499" s="2">
        <v>15.319624126528099</v>
      </c>
      <c r="AD499" s="2">
        <v>15.319624126528099</v>
      </c>
      <c r="AE499" s="2">
        <v>15.319624126528099</v>
      </c>
      <c r="AF499" s="2">
        <v>1364211.9602405301</v>
      </c>
      <c r="AG499" s="2">
        <v>522431.32122748601</v>
      </c>
      <c r="AH499" s="2">
        <v>3602960.5596813601</v>
      </c>
      <c r="AI499" s="2">
        <v>14121732.7507216</v>
      </c>
      <c r="AJ499" s="2">
        <v>130.14775753662701</v>
      </c>
      <c r="AK499" s="2">
        <v>130.14775753662701</v>
      </c>
      <c r="AL499" s="2">
        <v>102.787888429045</v>
      </c>
      <c r="AM499" s="2">
        <v>81.814189485721201</v>
      </c>
      <c r="AN499" s="2">
        <v>144.779877230029</v>
      </c>
      <c r="AO499" s="2">
        <v>144.779877230029</v>
      </c>
      <c r="AP499" s="2">
        <v>115.49024744830101</v>
      </c>
      <c r="AQ499" s="2">
        <v>89.377952529023204</v>
      </c>
      <c r="AR499" s="2">
        <v>14270997.6895648</v>
      </c>
      <c r="AS499" s="2">
        <v>5465176.38231319</v>
      </c>
      <c r="AT499" s="2">
        <v>30795279.7199247</v>
      </c>
      <c r="AU499" s="2">
        <v>96606992.068618104</v>
      </c>
      <c r="AV499" s="2">
        <v>1.1125704437041199</v>
      </c>
      <c r="AW499" s="2">
        <v>1.1125704437041199</v>
      </c>
      <c r="AX499" s="2">
        <v>1.1237238084268399</v>
      </c>
      <c r="AY499" s="2">
        <v>1.0925918594936599</v>
      </c>
      <c r="AZ499" s="2">
        <v>1.1125704437041199</v>
      </c>
      <c r="BA499" s="2">
        <v>1.1125704437041199</v>
      </c>
      <c r="BB499" s="2">
        <v>1.1237238084268399</v>
      </c>
      <c r="BC499" s="2">
        <v>1.0925965561562601</v>
      </c>
      <c r="BD499" s="2">
        <v>1.0684929639760601</v>
      </c>
      <c r="BE499" s="2">
        <v>1.0684929639760601</v>
      </c>
      <c r="BF499" s="2">
        <v>1.0839232991762799</v>
      </c>
      <c r="BG499" s="2">
        <v>0.85127422810024</v>
      </c>
      <c r="BH499" s="2">
        <v>0.16033476999999999</v>
      </c>
      <c r="BI499" s="2">
        <v>0.16033476999999999</v>
      </c>
      <c r="BJ499" s="2">
        <v>0.18832829600000001</v>
      </c>
      <c r="BK499" s="2">
        <v>0.21767109699999901</v>
      </c>
      <c r="BL499" s="2">
        <v>0.16033476999999999</v>
      </c>
      <c r="BM499" s="2">
        <v>0.16033476999999999</v>
      </c>
      <c r="BN499" s="2">
        <v>0.18832829600000001</v>
      </c>
      <c r="BO499" s="2">
        <v>0.21767057500000001</v>
      </c>
      <c r="BP499" s="2">
        <v>0.15867292099999999</v>
      </c>
      <c r="BQ499" s="2">
        <v>0.15867292099999999</v>
      </c>
      <c r="BR499" s="2">
        <v>0.18056576799999999</v>
      </c>
      <c r="BS499" s="2">
        <v>3.9175603999999899E-2</v>
      </c>
      <c r="BT499" s="2">
        <v>1</v>
      </c>
      <c r="BU499" s="2">
        <v>1</v>
      </c>
      <c r="BV499" s="2">
        <v>1</v>
      </c>
      <c r="BW499" s="2">
        <v>0.99996871200000004</v>
      </c>
      <c r="BX499" s="2">
        <v>15.319624126528099</v>
      </c>
      <c r="BY499" s="2">
        <v>15.319624126528099</v>
      </c>
      <c r="BZ499" s="2">
        <v>15.319624126528099</v>
      </c>
      <c r="CA499" s="2">
        <v>15.319624126528099</v>
      </c>
      <c r="CB499" s="2">
        <v>1364211.9602405301</v>
      </c>
      <c r="CC499" s="2">
        <v>522431.32122748601</v>
      </c>
      <c r="CD499" s="2">
        <v>3602960.5596813601</v>
      </c>
      <c r="CE499" s="2">
        <v>14121732.7507216</v>
      </c>
      <c r="CG499" s="2">
        <f t="shared" si="59"/>
        <v>5644790.3562776893</v>
      </c>
      <c r="CH499" s="2">
        <f t="shared" si="60"/>
        <v>19611336.591870978</v>
      </c>
      <c r="CI499" s="2">
        <f t="shared" si="61"/>
        <v>1281418.8187264362</v>
      </c>
      <c r="CJ499" s="2">
        <f t="shared" si="62"/>
        <v>111.42287740314276</v>
      </c>
      <c r="CK499" s="2">
        <f t="shared" si="63"/>
        <v>42.670154622637625</v>
      </c>
      <c r="CL499" s="2">
        <f t="shared" si="64"/>
        <v>153.11879740577106</v>
      </c>
      <c r="CM499" s="2">
        <f t="shared" si="65"/>
        <v>143.67057097616799</v>
      </c>
      <c r="CN499" s="2">
        <f t="shared" si="66"/>
        <v>1247282.6950283262</v>
      </c>
    </row>
    <row r="500" spans="1:92" x14ac:dyDescent="0.45">
      <c r="A500" s="2">
        <v>762</v>
      </c>
      <c r="B500" s="2" t="s">
        <v>153</v>
      </c>
      <c r="C500" s="2">
        <v>2</v>
      </c>
      <c r="D500" s="2">
        <v>2044</v>
      </c>
      <c r="E500" s="2">
        <v>2042</v>
      </c>
      <c r="F500" s="2">
        <v>9.6979441749739395E-2</v>
      </c>
      <c r="G500" s="2">
        <v>3.7139120902820497E-2</v>
      </c>
      <c r="H500" s="2">
        <v>0.20928487616403399</v>
      </c>
      <c r="I500" s="2">
        <v>0.65659656118340504</v>
      </c>
      <c r="J500" s="2">
        <v>160.164292570198</v>
      </c>
      <c r="K500" s="2">
        <v>160.164292570198</v>
      </c>
      <c r="L500" s="2">
        <v>130.870941666216</v>
      </c>
      <c r="M500" s="2">
        <v>104.755261643747</v>
      </c>
      <c r="N500" s="2">
        <v>89226.903497733307</v>
      </c>
      <c r="O500" s="2">
        <v>34170.218935040699</v>
      </c>
      <c r="P500" s="2">
        <v>235654.89199180799</v>
      </c>
      <c r="Q500" s="2">
        <v>923643.97061202303</v>
      </c>
      <c r="R500" s="2">
        <v>147360756.249993</v>
      </c>
      <c r="S500" s="2">
        <v>147360756.249993</v>
      </c>
      <c r="T500" s="2">
        <v>1</v>
      </c>
      <c r="U500" s="2">
        <v>60.746000000000002</v>
      </c>
      <c r="V500" s="2">
        <v>81346.426380174395</v>
      </c>
      <c r="W500" s="2">
        <v>60.746000000000002</v>
      </c>
      <c r="X500" s="2">
        <v>14.650790812995</v>
      </c>
      <c r="Y500" s="2">
        <v>14.650790812995</v>
      </c>
      <c r="Z500" s="2">
        <v>12.7173090165948</v>
      </c>
      <c r="AA500" s="2">
        <v>7.5753279374496003</v>
      </c>
      <c r="AB500" s="2">
        <v>15.3657442205762</v>
      </c>
      <c r="AC500" s="2">
        <v>15.3657442205762</v>
      </c>
      <c r="AD500" s="2">
        <v>15.3657442205762</v>
      </c>
      <c r="AE500" s="2">
        <v>15.3657442205762</v>
      </c>
      <c r="AF500" s="2">
        <v>1369676.34759785</v>
      </c>
      <c r="AG500" s="2">
        <v>524526.945427111</v>
      </c>
      <c r="AH500" s="2">
        <v>3617405.8248101901</v>
      </c>
      <c r="AI500" s="2">
        <v>14178344.690148201</v>
      </c>
      <c r="AJ500" s="2">
        <v>130.14775753662701</v>
      </c>
      <c r="AK500" s="2">
        <v>130.14775753662701</v>
      </c>
      <c r="AL500" s="2">
        <v>102.787888429045</v>
      </c>
      <c r="AM500" s="2">
        <v>81.814189485721201</v>
      </c>
      <c r="AN500" s="2">
        <v>144.798548349622</v>
      </c>
      <c r="AO500" s="2">
        <v>144.798548349622</v>
      </c>
      <c r="AP500" s="2">
        <v>115.50519744563999</v>
      </c>
      <c r="AQ500" s="2">
        <v>89.389517423170801</v>
      </c>
      <c r="AR500" s="2">
        <v>14290963.876943801</v>
      </c>
      <c r="AS500" s="2">
        <v>5472848.9426995898</v>
      </c>
      <c r="AT500" s="2">
        <v>30840377.623218399</v>
      </c>
      <c r="AU500" s="2">
        <v>96756565.807131901</v>
      </c>
      <c r="AV500" s="2">
        <v>1.1127142069789899</v>
      </c>
      <c r="AW500" s="2">
        <v>1.1127142069789899</v>
      </c>
      <c r="AX500" s="2">
        <v>1.12386947107959</v>
      </c>
      <c r="AY500" s="2">
        <v>1.0927334352970299</v>
      </c>
      <c r="AZ500" s="2">
        <v>1.1127142069789899</v>
      </c>
      <c r="BA500" s="2">
        <v>1.1127142069789899</v>
      </c>
      <c r="BB500" s="2">
        <v>1.12386947107959</v>
      </c>
      <c r="BC500" s="2">
        <v>1.09273813256821</v>
      </c>
      <c r="BD500" s="2">
        <v>1.06863103168094</v>
      </c>
      <c r="BE500" s="2">
        <v>1.06863103168094</v>
      </c>
      <c r="BF500" s="2">
        <v>1.0840638026896501</v>
      </c>
      <c r="BG500" s="2">
        <v>0.85131665362393105</v>
      </c>
      <c r="BH500" s="2">
        <v>0.16033476999999999</v>
      </c>
      <c r="BI500" s="2">
        <v>0.16033476999999999</v>
      </c>
      <c r="BJ500" s="2">
        <v>0.18832829600000001</v>
      </c>
      <c r="BK500" s="2">
        <v>0.21767109699999901</v>
      </c>
      <c r="BL500" s="2">
        <v>0.16033476999999999</v>
      </c>
      <c r="BM500" s="2">
        <v>0.16033476999999999</v>
      </c>
      <c r="BN500" s="2">
        <v>0.18832829600000001</v>
      </c>
      <c r="BO500" s="2">
        <v>0.21767057500000001</v>
      </c>
      <c r="BP500" s="2">
        <v>0.15867292099999999</v>
      </c>
      <c r="BQ500" s="2">
        <v>0.15867292099999999</v>
      </c>
      <c r="BR500" s="2">
        <v>0.18056576799999999</v>
      </c>
      <c r="BS500" s="2">
        <v>3.9175603999999899E-2</v>
      </c>
      <c r="BT500" s="2">
        <v>1</v>
      </c>
      <c r="BU500" s="2">
        <v>1</v>
      </c>
      <c r="BV500" s="2">
        <v>1</v>
      </c>
      <c r="BW500" s="2">
        <v>0.99996871200000004</v>
      </c>
      <c r="BX500" s="2">
        <v>15.3657442205762</v>
      </c>
      <c r="BY500" s="2">
        <v>15.3657442205762</v>
      </c>
      <c r="BZ500" s="2">
        <v>15.3657442205762</v>
      </c>
      <c r="CA500" s="2">
        <v>15.3657442205762</v>
      </c>
      <c r="CB500" s="2">
        <v>1369676.34759785</v>
      </c>
      <c r="CC500" s="2">
        <v>524526.945427111</v>
      </c>
      <c r="CD500" s="2">
        <v>3617405.8248101901</v>
      </c>
      <c r="CE500" s="2">
        <v>14178344.690148201</v>
      </c>
      <c r="CG500" s="2">
        <f t="shared" si="59"/>
        <v>5658363.5910101058</v>
      </c>
      <c r="CH500" s="2">
        <f t="shared" si="60"/>
        <v>19689953.807983354</v>
      </c>
      <c r="CI500" s="2">
        <f t="shared" si="61"/>
        <v>1282695.985036605</v>
      </c>
      <c r="CJ500" s="2">
        <f t="shared" si="62"/>
        <v>111.53362937216663</v>
      </c>
      <c r="CK500" s="2">
        <f t="shared" si="63"/>
        <v>42.712773668800871</v>
      </c>
      <c r="CL500" s="2">
        <f t="shared" si="64"/>
        <v>153.27147446621657</v>
      </c>
      <c r="CM500" s="2">
        <f t="shared" si="65"/>
        <v>143.813775105025</v>
      </c>
      <c r="CN500" s="2">
        <f t="shared" si="66"/>
        <v>1248525.7661015643</v>
      </c>
    </row>
    <row r="501" spans="1:92" x14ac:dyDescent="0.45">
      <c r="A501" s="2">
        <v>784</v>
      </c>
      <c r="B501" s="2" t="s">
        <v>153</v>
      </c>
      <c r="C501" s="2">
        <v>2</v>
      </c>
      <c r="D501" s="2">
        <v>2045</v>
      </c>
      <c r="E501" s="2">
        <v>2043</v>
      </c>
      <c r="F501" s="2">
        <v>9.6970531860149006E-2</v>
      </c>
      <c r="G501" s="2">
        <v>3.71358555991574E-2</v>
      </c>
      <c r="H501" s="2">
        <v>0.209276889633871</v>
      </c>
      <c r="I501" s="2">
        <v>0.65661672290682205</v>
      </c>
      <c r="J501" s="2">
        <v>160.221343529634</v>
      </c>
      <c r="K501" s="2">
        <v>160.221343529634</v>
      </c>
      <c r="L501" s="2">
        <v>130.924254514311</v>
      </c>
      <c r="M501" s="2">
        <v>104.80518504494501</v>
      </c>
      <c r="N501" s="2">
        <v>89315.757381557894</v>
      </c>
      <c r="O501" s="2">
        <v>34204.381529374601</v>
      </c>
      <c r="P501" s="2">
        <v>235890.167729929</v>
      </c>
      <c r="Q501" s="2">
        <v>924565.84756579006</v>
      </c>
      <c r="R501" s="2">
        <v>147573601.70694301</v>
      </c>
      <c r="S501" s="2">
        <v>147573601.70694301</v>
      </c>
      <c r="T501" s="2">
        <v>1</v>
      </c>
      <c r="U501" s="2">
        <v>60.746000000000002</v>
      </c>
      <c r="V501" s="2">
        <v>82091.057744873702</v>
      </c>
      <c r="W501" s="2">
        <v>60.746000000000002</v>
      </c>
      <c r="X501" s="2">
        <v>14.669501280835901</v>
      </c>
      <c r="Y501" s="2">
        <v>14.669501280835901</v>
      </c>
      <c r="Z501" s="2">
        <v>12.732281373094599</v>
      </c>
      <c r="AA501" s="2">
        <v>7.5869108470530904</v>
      </c>
      <c r="AB501" s="2">
        <v>15.4040847121715</v>
      </c>
      <c r="AC501" s="2">
        <v>15.4040847121715</v>
      </c>
      <c r="AD501" s="2">
        <v>15.4040847121715</v>
      </c>
      <c r="AE501" s="2">
        <v>15.4040847121715</v>
      </c>
      <c r="AF501" s="2">
        <v>1374458.78008383</v>
      </c>
      <c r="AG501" s="2">
        <v>526360.94710881403</v>
      </c>
      <c r="AH501" s="2">
        <v>3630047.9190794402</v>
      </c>
      <c r="AI501" s="2">
        <v>14227889.967194</v>
      </c>
      <c r="AJ501" s="2">
        <v>130.14775753662701</v>
      </c>
      <c r="AK501" s="2">
        <v>130.14775753662701</v>
      </c>
      <c r="AL501" s="2">
        <v>102.787888429045</v>
      </c>
      <c r="AM501" s="2">
        <v>81.814189485721201</v>
      </c>
      <c r="AN501" s="2">
        <v>144.817258817463</v>
      </c>
      <c r="AO501" s="2">
        <v>144.817258817463</v>
      </c>
      <c r="AP501" s="2">
        <v>115.52016980214</v>
      </c>
      <c r="AQ501" s="2">
        <v>89.401100332774206</v>
      </c>
      <c r="AR501" s="2">
        <v>14310290.646040101</v>
      </c>
      <c r="AS501" s="2">
        <v>5480271.9632366197</v>
      </c>
      <c r="AT501" s="2">
        <v>30883744.357296899</v>
      </c>
      <c r="AU501" s="2">
        <v>96899294.740369707</v>
      </c>
      <c r="AV501" s="2">
        <v>1.1128582550939701</v>
      </c>
      <c r="AW501" s="2">
        <v>1.1128582550939701</v>
      </c>
      <c r="AX501" s="2">
        <v>1.1240153390402601</v>
      </c>
      <c r="AY501" s="2">
        <v>1.09287521887852</v>
      </c>
      <c r="AZ501" s="2">
        <v>1.1128582550939701</v>
      </c>
      <c r="BA501" s="2">
        <v>1.1128582550939701</v>
      </c>
      <c r="BB501" s="2">
        <v>1.1240153390402601</v>
      </c>
      <c r="BC501" s="2">
        <v>1.0928799167591801</v>
      </c>
      <c r="BD501" s="2">
        <v>1.06876937294122</v>
      </c>
      <c r="BE501" s="2">
        <v>1.06876937294122</v>
      </c>
      <c r="BF501" s="2">
        <v>1.0842045042392601</v>
      </c>
      <c r="BG501" s="2">
        <v>0.85135913802421503</v>
      </c>
      <c r="BH501" s="2">
        <v>0.16033476999999999</v>
      </c>
      <c r="BI501" s="2">
        <v>0.16033476999999999</v>
      </c>
      <c r="BJ501" s="2">
        <v>0.18832829600000001</v>
      </c>
      <c r="BK501" s="2">
        <v>0.21767109699999901</v>
      </c>
      <c r="BL501" s="2">
        <v>0.16033476999999999</v>
      </c>
      <c r="BM501" s="2">
        <v>0.16033476999999999</v>
      </c>
      <c r="BN501" s="2">
        <v>0.18832829600000001</v>
      </c>
      <c r="BO501" s="2">
        <v>0.21767057500000001</v>
      </c>
      <c r="BP501" s="2">
        <v>0.15867292099999999</v>
      </c>
      <c r="BQ501" s="2">
        <v>0.15867292099999999</v>
      </c>
      <c r="BR501" s="2">
        <v>0.18056576799999999</v>
      </c>
      <c r="BS501" s="2">
        <v>3.9175603999999899E-2</v>
      </c>
      <c r="BT501" s="2">
        <v>1</v>
      </c>
      <c r="BU501" s="2">
        <v>1</v>
      </c>
      <c r="BV501" s="2">
        <v>1</v>
      </c>
      <c r="BW501" s="2">
        <v>0.99996871200000004</v>
      </c>
      <c r="BX501" s="2">
        <v>15.4040847121715</v>
      </c>
      <c r="BY501" s="2">
        <v>15.4040847121715</v>
      </c>
      <c r="BZ501" s="2">
        <v>15.4040847121715</v>
      </c>
      <c r="CA501" s="2">
        <v>15.4040847121715</v>
      </c>
      <c r="CB501" s="2">
        <v>1374458.78008383</v>
      </c>
      <c r="CC501" s="2">
        <v>526360.94710881403</v>
      </c>
      <c r="CD501" s="2">
        <v>3630047.9190794402</v>
      </c>
      <c r="CE501" s="2">
        <v>14227889.967194</v>
      </c>
      <c r="CG501" s="2">
        <f t="shared" si="59"/>
        <v>5671978.0774425836</v>
      </c>
      <c r="CH501" s="2">
        <f t="shared" si="60"/>
        <v>19758757.613466084</v>
      </c>
      <c r="CI501" s="2">
        <f t="shared" si="61"/>
        <v>1283976.1542066515</v>
      </c>
      <c r="CJ501" s="2">
        <f t="shared" si="62"/>
        <v>111.64469672694737</v>
      </c>
      <c r="CK501" s="2">
        <f t="shared" si="63"/>
        <v>42.755476911718254</v>
      </c>
      <c r="CL501" s="2">
        <f t="shared" si="64"/>
        <v>153.42449933653918</v>
      </c>
      <c r="CM501" s="2">
        <f t="shared" si="65"/>
        <v>143.95731375099885</v>
      </c>
      <c r="CN501" s="2">
        <f t="shared" si="66"/>
        <v>1249771.772677277</v>
      </c>
    </row>
    <row r="502" spans="1:92" x14ac:dyDescent="0.45">
      <c r="A502" s="2">
        <v>806</v>
      </c>
      <c r="B502" s="2" t="s">
        <v>153</v>
      </c>
      <c r="C502" s="2">
        <v>2</v>
      </c>
      <c r="D502" s="2">
        <v>2046</v>
      </c>
      <c r="E502" s="2">
        <v>2044</v>
      </c>
      <c r="F502" s="2">
        <v>9.6963420328026795E-2</v>
      </c>
      <c r="G502" s="2">
        <v>3.7133248853948503E-2</v>
      </c>
      <c r="H502" s="2">
        <v>0.20927051556551701</v>
      </c>
      <c r="I502" s="2">
        <v>0.65663281525250605</v>
      </c>
      <c r="J502" s="2">
        <v>160.27112642850199</v>
      </c>
      <c r="K502" s="2">
        <v>160.27112642850199</v>
      </c>
      <c r="L502" s="2">
        <v>130.970283333704</v>
      </c>
      <c r="M502" s="2">
        <v>104.847820313474</v>
      </c>
      <c r="N502" s="2">
        <v>89404.853921492497</v>
      </c>
      <c r="O502" s="2">
        <v>34238.609551793001</v>
      </c>
      <c r="P502" s="2">
        <v>236125.96066415199</v>
      </c>
      <c r="Q502" s="2">
        <v>925489.80095279799</v>
      </c>
      <c r="R502" s="2">
        <v>147777549.48926401</v>
      </c>
      <c r="S502" s="2">
        <v>147777549.48926401</v>
      </c>
      <c r="T502" s="2">
        <v>1</v>
      </c>
      <c r="U502" s="2">
        <v>60.746000000000002</v>
      </c>
      <c r="V502" s="2">
        <v>82842.505338557807</v>
      </c>
      <c r="W502" s="2">
        <v>60.746000000000002</v>
      </c>
      <c r="X502" s="2">
        <v>14.6882488199774</v>
      </c>
      <c r="Y502" s="2">
        <v>14.6882488199774</v>
      </c>
      <c r="Z502" s="2">
        <v>12.747274832761301</v>
      </c>
      <c r="AA502" s="2">
        <v>7.5985107558554601</v>
      </c>
      <c r="AB502" s="2">
        <v>15.4351200718979</v>
      </c>
      <c r="AC502" s="2">
        <v>15.4351200718979</v>
      </c>
      <c r="AD502" s="2">
        <v>15.4351200718979</v>
      </c>
      <c r="AE502" s="2">
        <v>15.4351200718979</v>
      </c>
      <c r="AF502" s="2">
        <v>1378599.4394968399</v>
      </c>
      <c r="AG502" s="2">
        <v>527948.73589090304</v>
      </c>
      <c r="AH502" s="2">
        <v>3640993.0626915898</v>
      </c>
      <c r="AI502" s="2">
        <v>14270784.871554</v>
      </c>
      <c r="AJ502" s="2">
        <v>130.14775753662701</v>
      </c>
      <c r="AK502" s="2">
        <v>130.14775753662701</v>
      </c>
      <c r="AL502" s="2">
        <v>102.787888429045</v>
      </c>
      <c r="AM502" s="2">
        <v>81.814189485721201</v>
      </c>
      <c r="AN502" s="2">
        <v>144.836006356604</v>
      </c>
      <c r="AO502" s="2">
        <v>144.836006356604</v>
      </c>
      <c r="AP502" s="2">
        <v>115.53516326180601</v>
      </c>
      <c r="AQ502" s="2">
        <v>89.412700241576601</v>
      </c>
      <c r="AR502" s="2">
        <v>14329016.6461733</v>
      </c>
      <c r="AS502" s="2">
        <v>5487460.5202115504</v>
      </c>
      <c r="AT502" s="2">
        <v>30925483.9706272</v>
      </c>
      <c r="AU502" s="2">
        <v>97035588.352252305</v>
      </c>
      <c r="AV502" s="2">
        <v>1.1130025715838401</v>
      </c>
      <c r="AW502" s="2">
        <v>1.1130025715838401</v>
      </c>
      <c r="AX502" s="2">
        <v>1.12416140080311</v>
      </c>
      <c r="AY502" s="2">
        <v>1.09301719854298</v>
      </c>
      <c r="AZ502" s="2">
        <v>1.1130025715838401</v>
      </c>
      <c r="BA502" s="2">
        <v>1.1130025715838401</v>
      </c>
      <c r="BB502" s="2">
        <v>1.12416140080311</v>
      </c>
      <c r="BC502" s="2">
        <v>1.09302189703396</v>
      </c>
      <c r="BD502" s="2">
        <v>1.06890797194399</v>
      </c>
      <c r="BE502" s="2">
        <v>1.06890797194399</v>
      </c>
      <c r="BF502" s="2">
        <v>1.08434539272688</v>
      </c>
      <c r="BG502" s="2">
        <v>0.85140167778280595</v>
      </c>
      <c r="BH502" s="2">
        <v>0.16033476999999999</v>
      </c>
      <c r="BI502" s="2">
        <v>0.16033476999999999</v>
      </c>
      <c r="BJ502" s="2">
        <v>0.18832829600000001</v>
      </c>
      <c r="BK502" s="2">
        <v>0.21767109699999901</v>
      </c>
      <c r="BL502" s="2">
        <v>0.16033476999999999</v>
      </c>
      <c r="BM502" s="2">
        <v>0.16033476999999999</v>
      </c>
      <c r="BN502" s="2">
        <v>0.18832829600000001</v>
      </c>
      <c r="BO502" s="2">
        <v>0.21767057500000001</v>
      </c>
      <c r="BP502" s="2">
        <v>0.15867292099999999</v>
      </c>
      <c r="BQ502" s="2">
        <v>0.15867292099999999</v>
      </c>
      <c r="BR502" s="2">
        <v>0.18056576799999999</v>
      </c>
      <c r="BS502" s="2">
        <v>3.9175603999999899E-2</v>
      </c>
      <c r="BT502" s="2">
        <v>1</v>
      </c>
      <c r="BU502" s="2">
        <v>1</v>
      </c>
      <c r="BV502" s="2">
        <v>1</v>
      </c>
      <c r="BW502" s="2">
        <v>0.99996871200000004</v>
      </c>
      <c r="BX502" s="2">
        <v>15.4351200718979</v>
      </c>
      <c r="BY502" s="2">
        <v>15.4351200718979</v>
      </c>
      <c r="BZ502" s="2">
        <v>15.4351200718979</v>
      </c>
      <c r="CA502" s="2">
        <v>15.4351200718979</v>
      </c>
      <c r="CB502" s="2">
        <v>1378599.4394968399</v>
      </c>
      <c r="CC502" s="2">
        <v>527948.73589090304</v>
      </c>
      <c r="CD502" s="2">
        <v>3640993.0626915898</v>
      </c>
      <c r="CE502" s="2">
        <v>14270784.871554</v>
      </c>
      <c r="CG502" s="2">
        <f t="shared" si="59"/>
        <v>5685632.7727826089</v>
      </c>
      <c r="CH502" s="2">
        <f t="shared" si="60"/>
        <v>19818326.109633334</v>
      </c>
      <c r="CI502" s="2">
        <f t="shared" si="61"/>
        <v>1285259.2250902355</v>
      </c>
      <c r="CJ502" s="2">
        <f t="shared" si="62"/>
        <v>111.75606740186562</v>
      </c>
      <c r="CK502" s="2">
        <f t="shared" si="63"/>
        <v>42.798261939741252</v>
      </c>
      <c r="CL502" s="2">
        <f t="shared" si="64"/>
        <v>153.57786059457041</v>
      </c>
      <c r="CM502" s="2">
        <f t="shared" si="65"/>
        <v>144.10117570304368</v>
      </c>
      <c r="CN502" s="2">
        <f t="shared" si="66"/>
        <v>1251020.6155384425</v>
      </c>
    </row>
    <row r="503" spans="1:92" x14ac:dyDescent="0.45">
      <c r="A503" s="2">
        <v>828</v>
      </c>
      <c r="B503" s="2" t="s">
        <v>153</v>
      </c>
      <c r="C503" s="2">
        <v>2</v>
      </c>
      <c r="D503" s="2">
        <v>2047</v>
      </c>
      <c r="E503" s="2">
        <v>2045</v>
      </c>
      <c r="F503" s="2">
        <v>9.6957993894443095E-2</v>
      </c>
      <c r="G503" s="2">
        <v>3.7131259196495597E-2</v>
      </c>
      <c r="H503" s="2">
        <v>0.20926565241578399</v>
      </c>
      <c r="I503" s="2">
        <v>0.65664509449327602</v>
      </c>
      <c r="J503" s="2">
        <v>160.31408749698801</v>
      </c>
      <c r="K503" s="2">
        <v>160.31408749698801</v>
      </c>
      <c r="L503" s="2">
        <v>131.00947531484101</v>
      </c>
      <c r="M503" s="2">
        <v>104.883614865599</v>
      </c>
      <c r="N503" s="2">
        <v>89494.184028000804</v>
      </c>
      <c r="O503" s="2">
        <v>34272.901183788003</v>
      </c>
      <c r="P503" s="2">
        <v>236362.254252969</v>
      </c>
      <c r="Q503" s="2">
        <v>926415.76295578701</v>
      </c>
      <c r="R503" s="2">
        <v>147973136.329079</v>
      </c>
      <c r="S503" s="2">
        <v>147973136.329079</v>
      </c>
      <c r="T503" s="2">
        <v>1</v>
      </c>
      <c r="U503" s="2">
        <v>60.746000000000002</v>
      </c>
      <c r="V503" s="2">
        <v>83600.831555828394</v>
      </c>
      <c r="W503" s="2">
        <v>60.746000000000002</v>
      </c>
      <c r="X503" s="2">
        <v>14.707031287509899</v>
      </c>
      <c r="Y503" s="2">
        <v>14.707031287509899</v>
      </c>
      <c r="Z503" s="2">
        <v>12.762288212944799</v>
      </c>
      <c r="AA503" s="2">
        <v>7.6101267070266498</v>
      </c>
      <c r="AB503" s="2">
        <v>15.459298672851199</v>
      </c>
      <c r="AC503" s="2">
        <v>15.459298672851199</v>
      </c>
      <c r="AD503" s="2">
        <v>15.459298672851199</v>
      </c>
      <c r="AE503" s="2">
        <v>15.459298672851199</v>
      </c>
      <c r="AF503" s="2">
        <v>1382136.3395749901</v>
      </c>
      <c r="AG503" s="2">
        <v>529304.89120430604</v>
      </c>
      <c r="AH503" s="2">
        <v>3650341.7503210502</v>
      </c>
      <c r="AI503" s="2">
        <v>14307423.2516069</v>
      </c>
      <c r="AJ503" s="2">
        <v>130.14775753662701</v>
      </c>
      <c r="AK503" s="2">
        <v>130.14775753662701</v>
      </c>
      <c r="AL503" s="2">
        <v>102.787888429045</v>
      </c>
      <c r="AM503" s="2">
        <v>81.814189485721201</v>
      </c>
      <c r="AN503" s="2">
        <v>144.85478882413699</v>
      </c>
      <c r="AO503" s="2">
        <v>144.85478882413699</v>
      </c>
      <c r="AP503" s="2">
        <v>115.55017664199001</v>
      </c>
      <c r="AQ503" s="2">
        <v>89.424316192747796</v>
      </c>
      <c r="AR503" s="2">
        <v>14347178.4487365</v>
      </c>
      <c r="AS503" s="2">
        <v>5494428.8791534305</v>
      </c>
      <c r="AT503" s="2">
        <v>30965694.913914699</v>
      </c>
      <c r="AU503" s="2">
        <v>97165834.087274998</v>
      </c>
      <c r="AV503" s="2">
        <v>1.1131471409490099</v>
      </c>
      <c r="AW503" s="2">
        <v>1.1131471409490099</v>
      </c>
      <c r="AX503" s="2">
        <v>1.1243076455321499</v>
      </c>
      <c r="AY503" s="2">
        <v>1.0931593632768799</v>
      </c>
      <c r="AZ503" s="2">
        <v>1.1131471409490099</v>
      </c>
      <c r="BA503" s="2">
        <v>1.1131471409490099</v>
      </c>
      <c r="BB503" s="2">
        <v>1.1243076455321499</v>
      </c>
      <c r="BC503" s="2">
        <v>1.09316406237898</v>
      </c>
      <c r="BD503" s="2">
        <v>1.0690468138037299</v>
      </c>
      <c r="BE503" s="2">
        <v>1.0690468138037299</v>
      </c>
      <c r="BF503" s="2">
        <v>1.0844864577003099</v>
      </c>
      <c r="BG503" s="2">
        <v>0.85144426958674002</v>
      </c>
      <c r="BH503" s="2">
        <v>0.16033476999999999</v>
      </c>
      <c r="BI503" s="2">
        <v>0.16033476999999999</v>
      </c>
      <c r="BJ503" s="2">
        <v>0.18832829600000001</v>
      </c>
      <c r="BK503" s="2">
        <v>0.21767109699999901</v>
      </c>
      <c r="BL503" s="2">
        <v>0.16033476999999999</v>
      </c>
      <c r="BM503" s="2">
        <v>0.16033476999999999</v>
      </c>
      <c r="BN503" s="2">
        <v>0.18832829600000001</v>
      </c>
      <c r="BO503" s="2">
        <v>0.21767057500000001</v>
      </c>
      <c r="BP503" s="2">
        <v>0.15867292099999999</v>
      </c>
      <c r="BQ503" s="2">
        <v>0.15867292099999999</v>
      </c>
      <c r="BR503" s="2">
        <v>0.18056576799999999</v>
      </c>
      <c r="BS503" s="2">
        <v>3.9175603999999899E-2</v>
      </c>
      <c r="BT503" s="2">
        <v>1</v>
      </c>
      <c r="BU503" s="2">
        <v>1</v>
      </c>
      <c r="BV503" s="2">
        <v>1</v>
      </c>
      <c r="BW503" s="2">
        <v>0.99996871200000004</v>
      </c>
      <c r="BX503" s="2">
        <v>15.459298672851199</v>
      </c>
      <c r="BY503" s="2">
        <v>15.459298672851199</v>
      </c>
      <c r="BZ503" s="2">
        <v>15.459298672851199</v>
      </c>
      <c r="CA503" s="2">
        <v>15.459298672851199</v>
      </c>
      <c r="CB503" s="2">
        <v>1382136.3395749901</v>
      </c>
      <c r="CC503" s="2">
        <v>529304.89120430604</v>
      </c>
      <c r="CD503" s="2">
        <v>3650341.7503210502</v>
      </c>
      <c r="CE503" s="2">
        <v>14307423.2516069</v>
      </c>
      <c r="CG503" s="2">
        <f t="shared" si="59"/>
        <v>5699326.6953322543</v>
      </c>
      <c r="CH503" s="2">
        <f t="shared" si="60"/>
        <v>19869206.232707247</v>
      </c>
      <c r="CI503" s="2">
        <f t="shared" si="61"/>
        <v>1286545.1024205447</v>
      </c>
      <c r="CJ503" s="2">
        <f t="shared" si="62"/>
        <v>111.867730035001</v>
      </c>
      <c r="CK503" s="2">
        <f t="shared" si="63"/>
        <v>42.841126479735003</v>
      </c>
      <c r="CL503" s="2">
        <f t="shared" si="64"/>
        <v>153.73154748160584</v>
      </c>
      <c r="CM503" s="2">
        <f t="shared" si="65"/>
        <v>144.24535040183528</v>
      </c>
      <c r="CN503" s="2">
        <f t="shared" si="66"/>
        <v>1252272.2012367568</v>
      </c>
    </row>
    <row r="504" spans="1:92" x14ac:dyDescent="0.45">
      <c r="A504" s="2">
        <v>850</v>
      </c>
      <c r="B504" s="2" t="s">
        <v>153</v>
      </c>
      <c r="C504" s="2">
        <v>2</v>
      </c>
      <c r="D504" s="2">
        <v>2048</v>
      </c>
      <c r="E504" s="2">
        <v>2046</v>
      </c>
      <c r="F504" s="2">
        <v>9.6954146213237502E-2</v>
      </c>
      <c r="G504" s="2">
        <v>3.7129847686363203E-2</v>
      </c>
      <c r="H504" s="2">
        <v>0.20926220483736099</v>
      </c>
      <c r="I504" s="2">
        <v>0.65665380126303696</v>
      </c>
      <c r="J504" s="2">
        <v>160.35064837663501</v>
      </c>
      <c r="K504" s="2">
        <v>160.35064837663501</v>
      </c>
      <c r="L504" s="2">
        <v>131.042253002694</v>
      </c>
      <c r="M504" s="2">
        <v>104.912991459038</v>
      </c>
      <c r="N504" s="2">
        <v>89583.739140150894</v>
      </c>
      <c r="O504" s="2">
        <v>34307.254711243702</v>
      </c>
      <c r="P504" s="2">
        <v>236599.03291378499</v>
      </c>
      <c r="Q504" s="2">
        <v>927343.66969144205</v>
      </c>
      <c r="R504" s="2">
        <v>148160870.02131</v>
      </c>
      <c r="S504" s="2">
        <v>148160870.02131</v>
      </c>
      <c r="T504" s="2">
        <v>1</v>
      </c>
      <c r="U504" s="2">
        <v>60.746000000000002</v>
      </c>
      <c r="V504" s="2">
        <v>84366.099362437206</v>
      </c>
      <c r="W504" s="2">
        <v>60.746000000000002</v>
      </c>
      <c r="X504" s="2">
        <v>14.725846666194901</v>
      </c>
      <c r="Y504" s="2">
        <v>14.725846666194901</v>
      </c>
      <c r="Z504" s="2">
        <v>12.777320399835901</v>
      </c>
      <c r="AA504" s="2">
        <v>7.6217577995042003</v>
      </c>
      <c r="AB504" s="2">
        <v>15.4770441738134</v>
      </c>
      <c r="AC504" s="2">
        <v>15.4770441738134</v>
      </c>
      <c r="AD504" s="2">
        <v>15.4770441738134</v>
      </c>
      <c r="AE504" s="2">
        <v>15.4770441738134</v>
      </c>
      <c r="AF504" s="2">
        <v>1385105.43950075</v>
      </c>
      <c r="AG504" s="2">
        <v>530443.20558622899</v>
      </c>
      <c r="AH504" s="2">
        <v>3658189.0500953202</v>
      </c>
      <c r="AI504" s="2">
        <v>14338177.6865837</v>
      </c>
      <c r="AJ504" s="2">
        <v>130.14775753662701</v>
      </c>
      <c r="AK504" s="2">
        <v>130.14775753662701</v>
      </c>
      <c r="AL504" s="2">
        <v>102.787888429045</v>
      </c>
      <c r="AM504" s="2">
        <v>81.814189485721201</v>
      </c>
      <c r="AN504" s="2">
        <v>144.87360420282201</v>
      </c>
      <c r="AO504" s="2">
        <v>144.87360420282201</v>
      </c>
      <c r="AP504" s="2">
        <v>115.565208828881</v>
      </c>
      <c r="AQ504" s="2">
        <v>89.435947285225396</v>
      </c>
      <c r="AR504" s="2">
        <v>14364810.655126501</v>
      </c>
      <c r="AS504" s="2">
        <v>5501190.5369703099</v>
      </c>
      <c r="AT504" s="2">
        <v>31004470.331281099</v>
      </c>
      <c r="AU504" s="2">
        <v>97290398.497932002</v>
      </c>
      <c r="AV504" s="2">
        <v>1.1132919485960899</v>
      </c>
      <c r="AW504" s="2">
        <v>1.1132919485960899</v>
      </c>
      <c r="AX504" s="2">
        <v>1.1244540630205699</v>
      </c>
      <c r="AY504" s="2">
        <v>1.09330170270697</v>
      </c>
      <c r="AZ504" s="2">
        <v>1.1132919485960899</v>
      </c>
      <c r="BA504" s="2">
        <v>1.1132919485960899</v>
      </c>
      <c r="BB504" s="2">
        <v>1.1244540630205699</v>
      </c>
      <c r="BC504" s="2">
        <v>1.09330640242093</v>
      </c>
      <c r="BD504" s="2">
        <v>1.06918588450519</v>
      </c>
      <c r="BE504" s="2">
        <v>1.06918588450519</v>
      </c>
      <c r="BF504" s="2">
        <v>1.0846276893142599</v>
      </c>
      <c r="BG504" s="2">
        <v>0.85148691031590096</v>
      </c>
      <c r="BH504" s="2">
        <v>0.16033476999999999</v>
      </c>
      <c r="BI504" s="2">
        <v>0.16033476999999999</v>
      </c>
      <c r="BJ504" s="2">
        <v>0.18832829600000001</v>
      </c>
      <c r="BK504" s="2">
        <v>0.21767109699999901</v>
      </c>
      <c r="BL504" s="2">
        <v>0.16033476999999999</v>
      </c>
      <c r="BM504" s="2">
        <v>0.16033476999999999</v>
      </c>
      <c r="BN504" s="2">
        <v>0.18832829600000001</v>
      </c>
      <c r="BO504" s="2">
        <v>0.21767057500000001</v>
      </c>
      <c r="BP504" s="2">
        <v>0.15867292099999999</v>
      </c>
      <c r="BQ504" s="2">
        <v>0.15867292099999999</v>
      </c>
      <c r="BR504" s="2">
        <v>0.18056576799999999</v>
      </c>
      <c r="BS504" s="2">
        <v>3.9175603999999899E-2</v>
      </c>
      <c r="BT504" s="2">
        <v>1</v>
      </c>
      <c r="BU504" s="2">
        <v>1</v>
      </c>
      <c r="BV504" s="2">
        <v>1</v>
      </c>
      <c r="BW504" s="2">
        <v>0.99996871200000004</v>
      </c>
      <c r="BX504" s="2">
        <v>15.4770441738134</v>
      </c>
      <c r="BY504" s="2">
        <v>15.4770441738134</v>
      </c>
      <c r="BZ504" s="2">
        <v>15.4770441738134</v>
      </c>
      <c r="CA504" s="2">
        <v>15.4770441738134</v>
      </c>
      <c r="CB504" s="2">
        <v>1385105.43950075</v>
      </c>
      <c r="CC504" s="2">
        <v>530443.20558622899</v>
      </c>
      <c r="CD504" s="2">
        <v>3658189.0500953202</v>
      </c>
      <c r="CE504" s="2">
        <v>14338177.6865837</v>
      </c>
      <c r="CG504" s="2">
        <f t="shared" si="59"/>
        <v>5713058.9208341204</v>
      </c>
      <c r="CH504" s="2">
        <f t="shared" si="60"/>
        <v>19911915.381765999</v>
      </c>
      <c r="CI504" s="2">
        <f t="shared" si="61"/>
        <v>1287833.6964566216</v>
      </c>
      <c r="CJ504" s="2">
        <f t="shared" si="62"/>
        <v>111.97967392518862</v>
      </c>
      <c r="CK504" s="2">
        <f t="shared" si="63"/>
        <v>42.884068389054626</v>
      </c>
      <c r="CL504" s="2">
        <f t="shared" si="64"/>
        <v>153.88554986262437</v>
      </c>
      <c r="CM504" s="2">
        <f t="shared" si="65"/>
        <v>144.38982790057486</v>
      </c>
      <c r="CN504" s="2">
        <f t="shared" si="66"/>
        <v>1253526.4417453781</v>
      </c>
    </row>
    <row r="505" spans="1:92" x14ac:dyDescent="0.45">
      <c r="A505" s="2">
        <v>872</v>
      </c>
      <c r="B505" s="2" t="s">
        <v>153</v>
      </c>
      <c r="C505" s="2">
        <v>2</v>
      </c>
      <c r="D505" s="2">
        <v>2049</v>
      </c>
      <c r="E505" s="2">
        <v>2047</v>
      </c>
      <c r="F505" s="2">
        <v>9.6951777391728305E-2</v>
      </c>
      <c r="G505" s="2">
        <v>3.7128977745376303E-2</v>
      </c>
      <c r="H505" s="2">
        <v>0.20926008326738099</v>
      </c>
      <c r="I505" s="2">
        <v>0.65665916159551396</v>
      </c>
      <c r="J505" s="2">
        <v>160.381207422242</v>
      </c>
      <c r="K505" s="2">
        <v>160.381207422242</v>
      </c>
      <c r="L505" s="2">
        <v>131.069015602223</v>
      </c>
      <c r="M505" s="2">
        <v>104.93634949920801</v>
      </c>
      <c r="N505" s="2">
        <v>89673.5111936639</v>
      </c>
      <c r="O505" s="2">
        <v>34341.668518429498</v>
      </c>
      <c r="P505" s="2">
        <v>236836.281965915</v>
      </c>
      <c r="Q505" s="2">
        <v>928273.46097588004</v>
      </c>
      <c r="R505" s="2">
        <v>148341230.92888001</v>
      </c>
      <c r="S505" s="2">
        <v>148341230.92888001</v>
      </c>
      <c r="T505" s="2">
        <v>1</v>
      </c>
      <c r="U505" s="2">
        <v>60.746000000000002</v>
      </c>
      <c r="V505" s="2">
        <v>85138.372300513307</v>
      </c>
      <c r="W505" s="2">
        <v>60.746000000000002</v>
      </c>
      <c r="X505" s="2">
        <v>14.7446930567361</v>
      </c>
      <c r="Y505" s="2">
        <v>14.7446930567361</v>
      </c>
      <c r="Z505" s="2">
        <v>12.7923703442997</v>
      </c>
      <c r="AA505" s="2">
        <v>7.6334031846086301</v>
      </c>
      <c r="AB505" s="2">
        <v>15.488756828878699</v>
      </c>
      <c r="AC505" s="2">
        <v>15.488756828878699</v>
      </c>
      <c r="AD505" s="2">
        <v>15.488756828878699</v>
      </c>
      <c r="AE505" s="2">
        <v>15.488756828878699</v>
      </c>
      <c r="AF505" s="2">
        <v>1387540.7513635</v>
      </c>
      <c r="AG505" s="2">
        <v>531376.72568885703</v>
      </c>
      <c r="AH505" s="2">
        <v>3664624.8867494902</v>
      </c>
      <c r="AI505" s="2">
        <v>14363400.596650699</v>
      </c>
      <c r="AJ505" s="2">
        <v>130.14775753662701</v>
      </c>
      <c r="AK505" s="2">
        <v>130.14775753662701</v>
      </c>
      <c r="AL505" s="2">
        <v>102.787888429045</v>
      </c>
      <c r="AM505" s="2">
        <v>81.814189485721201</v>
      </c>
      <c r="AN505" s="2">
        <v>144.89245059336301</v>
      </c>
      <c r="AO505" s="2">
        <v>144.89245059336301</v>
      </c>
      <c r="AP505" s="2">
        <v>115.58025877334499</v>
      </c>
      <c r="AQ505" s="2">
        <v>89.447592670329797</v>
      </c>
      <c r="AR505" s="2">
        <v>14381945.9990317</v>
      </c>
      <c r="AS505" s="2">
        <v>5507758.2618801296</v>
      </c>
      <c r="AT505" s="2">
        <v>31041898.336163301</v>
      </c>
      <c r="AU505" s="2">
        <v>97409628.331804901</v>
      </c>
      <c r="AV505" s="2">
        <v>1.1134369807826701</v>
      </c>
      <c r="AW505" s="2">
        <v>1.1134369807826701</v>
      </c>
      <c r="AX505" s="2">
        <v>1.12460064365301</v>
      </c>
      <c r="AY505" s="2">
        <v>1.0934442070617101</v>
      </c>
      <c r="AZ505" s="2">
        <v>1.1134369807826701</v>
      </c>
      <c r="BA505" s="2">
        <v>1.1134369807826701</v>
      </c>
      <c r="BB505" s="2">
        <v>1.12460064365301</v>
      </c>
      <c r="BC505" s="2">
        <v>1.0934489073882501</v>
      </c>
      <c r="BD505" s="2">
        <v>1.0693251708504199</v>
      </c>
      <c r="BE505" s="2">
        <v>1.0693251708504199</v>
      </c>
      <c r="BF505" s="2">
        <v>1.0847690782939401</v>
      </c>
      <c r="BG505" s="2">
        <v>0.85152959703140396</v>
      </c>
      <c r="BH505" s="2">
        <v>0.16033476999999999</v>
      </c>
      <c r="BI505" s="2">
        <v>0.16033476999999999</v>
      </c>
      <c r="BJ505" s="2">
        <v>0.18832829600000001</v>
      </c>
      <c r="BK505" s="2">
        <v>0.21767109699999901</v>
      </c>
      <c r="BL505" s="2">
        <v>0.16033476999999999</v>
      </c>
      <c r="BM505" s="2">
        <v>0.16033476999999999</v>
      </c>
      <c r="BN505" s="2">
        <v>0.18832829600000001</v>
      </c>
      <c r="BO505" s="2">
        <v>0.21767057500000001</v>
      </c>
      <c r="BP505" s="2">
        <v>0.15867292099999999</v>
      </c>
      <c r="BQ505" s="2">
        <v>0.15867292099999999</v>
      </c>
      <c r="BR505" s="2">
        <v>0.18056576799999999</v>
      </c>
      <c r="BS505" s="2">
        <v>3.9175603999999899E-2</v>
      </c>
      <c r="BT505" s="2">
        <v>1</v>
      </c>
      <c r="BU505" s="2">
        <v>1</v>
      </c>
      <c r="BV505" s="2">
        <v>1</v>
      </c>
      <c r="BW505" s="2">
        <v>0.99996871200000004</v>
      </c>
      <c r="BX505" s="2">
        <v>15.488756828878699</v>
      </c>
      <c r="BY505" s="2">
        <v>15.488756828878699</v>
      </c>
      <c r="BZ505" s="2">
        <v>15.488756828878699</v>
      </c>
      <c r="CA505" s="2">
        <v>15.488756828878699</v>
      </c>
      <c r="CB505" s="2">
        <v>1387540.7513635</v>
      </c>
      <c r="CC505" s="2">
        <v>531376.72568885703</v>
      </c>
      <c r="CD505" s="2">
        <v>3664624.8867494902</v>
      </c>
      <c r="CE505" s="2">
        <v>14363400.596650699</v>
      </c>
      <c r="CG505" s="2">
        <f t="shared" si="59"/>
        <v>5726828.5790707199</v>
      </c>
      <c r="CH505" s="2">
        <f t="shared" si="60"/>
        <v>19946942.960452545</v>
      </c>
      <c r="CI505" s="2">
        <f t="shared" si="61"/>
        <v>1289124.9226538884</v>
      </c>
      <c r="CJ505" s="2">
        <f t="shared" si="62"/>
        <v>112.09188899207987</v>
      </c>
      <c r="CK505" s="2">
        <f t="shared" si="63"/>
        <v>42.927085648036872</v>
      </c>
      <c r="CL505" s="2">
        <f t="shared" si="64"/>
        <v>154.03985818921299</v>
      </c>
      <c r="CM505" s="2">
        <f t="shared" si="65"/>
        <v>144.53459882847491</v>
      </c>
      <c r="CN505" s="2">
        <f t="shared" si="66"/>
        <v>1254783.254135459</v>
      </c>
    </row>
    <row r="506" spans="1:92" x14ac:dyDescent="0.45">
      <c r="A506" s="2">
        <v>894</v>
      </c>
      <c r="B506" s="2" t="s">
        <v>153</v>
      </c>
      <c r="C506" s="2">
        <v>2</v>
      </c>
      <c r="D506" s="2">
        <v>2050</v>
      </c>
      <c r="E506" s="2">
        <v>2048</v>
      </c>
      <c r="F506" s="2">
        <v>9.6950793566418503E-2</v>
      </c>
      <c r="G506" s="2">
        <v>3.7128615002407203E-2</v>
      </c>
      <c r="H506" s="2">
        <v>0.20925920354730199</v>
      </c>
      <c r="I506" s="2">
        <v>0.65666138788387096</v>
      </c>
      <c r="J506" s="2">
        <v>160.40614093802401</v>
      </c>
      <c r="K506" s="2">
        <v>160.40614093802401</v>
      </c>
      <c r="L506" s="2">
        <v>131.090140217845</v>
      </c>
      <c r="M506" s="2">
        <v>104.954066279418</v>
      </c>
      <c r="N506" s="2">
        <v>89763.492591097107</v>
      </c>
      <c r="O506" s="2">
        <v>34376.141082363203</v>
      </c>
      <c r="P506" s="2">
        <v>237073.987577297</v>
      </c>
      <c r="Q506" s="2">
        <v>929205.08010547096</v>
      </c>
      <c r="R506" s="2">
        <v>148514673.413093</v>
      </c>
      <c r="S506" s="2">
        <v>148514673.413093</v>
      </c>
      <c r="T506" s="2">
        <v>1</v>
      </c>
      <c r="U506" s="2">
        <v>60.746000000000002</v>
      </c>
      <c r="V506" s="2">
        <v>85917.714493840002</v>
      </c>
      <c r="W506" s="2">
        <v>60.746000000000002</v>
      </c>
      <c r="X506" s="2">
        <v>14.7635686705909</v>
      </c>
      <c r="Y506" s="2">
        <v>14.7635686705909</v>
      </c>
      <c r="Z506" s="2">
        <v>12.8074370579932</v>
      </c>
      <c r="AA506" s="2">
        <v>7.6450620628903501</v>
      </c>
      <c r="AB506" s="2">
        <v>15.4948147308067</v>
      </c>
      <c r="AC506" s="2">
        <v>15.4948147308067</v>
      </c>
      <c r="AD506" s="2">
        <v>15.4948147308067</v>
      </c>
      <c r="AE506" s="2">
        <v>15.4948147308067</v>
      </c>
      <c r="AF506" s="2">
        <v>1389474.4422067399</v>
      </c>
      <c r="AG506" s="2">
        <v>532117.79123984405</v>
      </c>
      <c r="AH506" s="2">
        <v>3669734.3105949699</v>
      </c>
      <c r="AI506" s="2">
        <v>14383425.297346</v>
      </c>
      <c r="AJ506" s="2">
        <v>130.14775753662701</v>
      </c>
      <c r="AK506" s="2">
        <v>130.14775753662701</v>
      </c>
      <c r="AL506" s="2">
        <v>102.787888429045</v>
      </c>
      <c r="AM506" s="2">
        <v>81.814189485721201</v>
      </c>
      <c r="AN506" s="2">
        <v>144.911326207218</v>
      </c>
      <c r="AO506" s="2">
        <v>144.911326207218</v>
      </c>
      <c r="AP506" s="2">
        <v>115.595325487038</v>
      </c>
      <c r="AQ506" s="2">
        <v>89.459251548611505</v>
      </c>
      <c r="AR506" s="2">
        <v>14398615.4436568</v>
      </c>
      <c r="AS506" s="2">
        <v>5514144.1313629895</v>
      </c>
      <c r="AT506" s="2">
        <v>31078062.2735116</v>
      </c>
      <c r="AU506" s="2">
        <v>97523851.564561799</v>
      </c>
      <c r="AV506" s="2">
        <v>1.11358222456581</v>
      </c>
      <c r="AW506" s="2">
        <v>1.11358222456581</v>
      </c>
      <c r="AX506" s="2">
        <v>1.12474737837023</v>
      </c>
      <c r="AY506" s="2">
        <v>1.0935868671353099</v>
      </c>
      <c r="AZ506" s="2">
        <v>1.11358222456581</v>
      </c>
      <c r="BA506" s="2">
        <v>1.11358222456581</v>
      </c>
      <c r="BB506" s="2">
        <v>1.12474737837023</v>
      </c>
      <c r="BC506" s="2">
        <v>1.0935915680750901</v>
      </c>
      <c r="BD506" s="2">
        <v>1.0694646604092399</v>
      </c>
      <c r="BE506" s="2">
        <v>1.0694646604092399</v>
      </c>
      <c r="BF506" s="2">
        <v>1.0849106159009601</v>
      </c>
      <c r="BG506" s="2">
        <v>0.85157232696473495</v>
      </c>
      <c r="BH506" s="2">
        <v>0.16033476999999999</v>
      </c>
      <c r="BI506" s="2">
        <v>0.16033476999999999</v>
      </c>
      <c r="BJ506" s="2">
        <v>0.18832829600000001</v>
      </c>
      <c r="BK506" s="2">
        <v>0.21767109699999901</v>
      </c>
      <c r="BL506" s="2">
        <v>0.16033476999999999</v>
      </c>
      <c r="BM506" s="2">
        <v>0.16033476999999999</v>
      </c>
      <c r="BN506" s="2">
        <v>0.18832829600000001</v>
      </c>
      <c r="BO506" s="2">
        <v>0.21767057500000001</v>
      </c>
      <c r="BP506" s="2">
        <v>0.15867292099999999</v>
      </c>
      <c r="BQ506" s="2">
        <v>0.15867292099999999</v>
      </c>
      <c r="BR506" s="2">
        <v>0.18056576799999999</v>
      </c>
      <c r="BS506" s="2">
        <v>3.9175603999999899E-2</v>
      </c>
      <c r="BT506" s="2">
        <v>1</v>
      </c>
      <c r="BU506" s="2">
        <v>1</v>
      </c>
      <c r="BV506" s="2">
        <v>1</v>
      </c>
      <c r="BW506" s="2">
        <v>0.99996871200000004</v>
      </c>
      <c r="BX506" s="2">
        <v>15.4948147308067</v>
      </c>
      <c r="BY506" s="2">
        <v>15.4948147308067</v>
      </c>
      <c r="BZ506" s="2">
        <v>15.4948147308067</v>
      </c>
      <c r="CA506" s="2">
        <v>15.4948147308067</v>
      </c>
      <c r="CB506" s="2">
        <v>1389474.4422067399</v>
      </c>
      <c r="CC506" s="2">
        <v>532117.79123984405</v>
      </c>
      <c r="CD506" s="2">
        <v>3669734.3105949699</v>
      </c>
      <c r="CE506" s="2">
        <v>14383425.297346</v>
      </c>
      <c r="CG506" s="2">
        <f t="shared" si="59"/>
        <v>5740634.8506834768</v>
      </c>
      <c r="CH506" s="2">
        <f t="shared" si="60"/>
        <v>19974751.841387555</v>
      </c>
      <c r="CI506" s="2">
        <f t="shared" si="61"/>
        <v>1290418.7013562282</v>
      </c>
      <c r="CJ506" s="2">
        <f t="shared" si="62"/>
        <v>112.20436573887139</v>
      </c>
      <c r="CK506" s="2">
        <f t="shared" si="63"/>
        <v>42.970176352954006</v>
      </c>
      <c r="CL506" s="2">
        <f t="shared" si="64"/>
        <v>154.19446346490861</v>
      </c>
      <c r="CM506" s="2">
        <f t="shared" si="65"/>
        <v>144.67965435663231</v>
      </c>
      <c r="CN506" s="2">
        <f t="shared" si="66"/>
        <v>1256042.560273865</v>
      </c>
    </row>
    <row r="507" spans="1:92" x14ac:dyDescent="0.45">
      <c r="A507" s="2">
        <v>916</v>
      </c>
      <c r="B507" s="2" t="s">
        <v>153</v>
      </c>
      <c r="C507" s="2">
        <v>2</v>
      </c>
      <c r="D507" s="2">
        <v>2051</v>
      </c>
      <c r="E507" s="2">
        <v>2049</v>
      </c>
      <c r="F507" s="2">
        <v>9.6951106508868096E-2</v>
      </c>
      <c r="G507" s="2">
        <v>3.7128727149187003E-2</v>
      </c>
      <c r="H507" s="2">
        <v>0.20925948656979501</v>
      </c>
      <c r="I507" s="2">
        <v>0.65666067977214904</v>
      </c>
      <c r="J507" s="2">
        <v>160.425804358074</v>
      </c>
      <c r="K507" s="2">
        <v>160.425804358074</v>
      </c>
      <c r="L507" s="2">
        <v>131.10598303696599</v>
      </c>
      <c r="M507" s="2">
        <v>104.96649816508901</v>
      </c>
      <c r="N507" s="2">
        <v>89853.676173851898</v>
      </c>
      <c r="O507" s="2">
        <v>34410.670967486003</v>
      </c>
      <c r="P507" s="2">
        <v>237312.13671435401</v>
      </c>
      <c r="Q507" s="2">
        <v>930138.47365071601</v>
      </c>
      <c r="R507" s="2">
        <v>148681627.201455</v>
      </c>
      <c r="S507" s="2">
        <v>148681627.201455</v>
      </c>
      <c r="T507" s="2">
        <v>1</v>
      </c>
      <c r="U507" s="2">
        <v>60.746000000000002</v>
      </c>
      <c r="V507" s="2">
        <v>86704.190653178593</v>
      </c>
      <c r="W507" s="2">
        <v>60.746000000000002</v>
      </c>
      <c r="X507" s="2">
        <v>14.7824718232624</v>
      </c>
      <c r="Y507" s="2">
        <v>14.7824718232624</v>
      </c>
      <c r="Z507" s="2">
        <v>12.822519609735901</v>
      </c>
      <c r="AA507" s="2">
        <v>7.6567336811833098</v>
      </c>
      <c r="AB507" s="2">
        <v>15.4955749981852</v>
      </c>
      <c r="AC507" s="2">
        <v>15.4955749981852</v>
      </c>
      <c r="AD507" s="2">
        <v>15.4955749981852</v>
      </c>
      <c r="AE507" s="2">
        <v>15.4955749981852</v>
      </c>
      <c r="AF507" s="2">
        <v>1390936.93154439</v>
      </c>
      <c r="AG507" s="2">
        <v>532678.07228995697</v>
      </c>
      <c r="AH507" s="2">
        <v>3673597.7546228501</v>
      </c>
      <c r="AI507" s="2">
        <v>14398567.007469</v>
      </c>
      <c r="AJ507" s="2">
        <v>130.14775753662701</v>
      </c>
      <c r="AK507" s="2">
        <v>130.14775753662701</v>
      </c>
      <c r="AL507" s="2">
        <v>102.787888429045</v>
      </c>
      <c r="AM507" s="2">
        <v>81.814189485721201</v>
      </c>
      <c r="AN507" s="2">
        <v>144.93022935988901</v>
      </c>
      <c r="AO507" s="2">
        <v>144.93022935988901</v>
      </c>
      <c r="AP507" s="2">
        <v>115.610408038781</v>
      </c>
      <c r="AQ507" s="2">
        <v>89.470923166904498</v>
      </c>
      <c r="AR507" s="2">
        <v>14414848.274720101</v>
      </c>
      <c r="AS507" s="2">
        <v>5520359.5684599997</v>
      </c>
      <c r="AT507" s="2">
        <v>31113040.9705384</v>
      </c>
      <c r="AU507" s="2">
        <v>97633378.387737304</v>
      </c>
      <c r="AV507" s="2">
        <v>1.1137276677536201</v>
      </c>
      <c r="AW507" s="2">
        <v>1.1137276677536201</v>
      </c>
      <c r="AX507" s="2">
        <v>1.1248942586359201</v>
      </c>
      <c r="AY507" s="2">
        <v>1.0937296742538001</v>
      </c>
      <c r="AZ507" s="2">
        <v>1.1137276677536201</v>
      </c>
      <c r="BA507" s="2">
        <v>1.1137276677536201</v>
      </c>
      <c r="BB507" s="2">
        <v>1.1248942586359201</v>
      </c>
      <c r="BC507" s="2">
        <v>1.09373437580747</v>
      </c>
      <c r="BD507" s="2">
        <v>1.0696043414727701</v>
      </c>
      <c r="BE507" s="2">
        <v>1.0696043414727701</v>
      </c>
      <c r="BF507" s="2">
        <v>1.08505229390136</v>
      </c>
      <c r="BG507" s="2">
        <v>0.85161509750755204</v>
      </c>
      <c r="BH507" s="2">
        <v>0.16033476999999999</v>
      </c>
      <c r="BI507" s="2">
        <v>0.16033476999999999</v>
      </c>
      <c r="BJ507" s="2">
        <v>0.18832829600000001</v>
      </c>
      <c r="BK507" s="2">
        <v>0.21767109699999901</v>
      </c>
      <c r="BL507" s="2">
        <v>0.16033476999999999</v>
      </c>
      <c r="BM507" s="2">
        <v>0.16033476999999999</v>
      </c>
      <c r="BN507" s="2">
        <v>0.18832829600000001</v>
      </c>
      <c r="BO507" s="2">
        <v>0.21767057500000001</v>
      </c>
      <c r="BP507" s="2">
        <v>0.15867292099999999</v>
      </c>
      <c r="BQ507" s="2">
        <v>0.15867292099999999</v>
      </c>
      <c r="BR507" s="2">
        <v>0.18056576799999999</v>
      </c>
      <c r="BS507" s="2">
        <v>3.9175603999999899E-2</v>
      </c>
      <c r="BT507" s="2">
        <v>1</v>
      </c>
      <c r="BU507" s="2">
        <v>1</v>
      </c>
      <c r="BV507" s="2">
        <v>1</v>
      </c>
      <c r="BW507" s="2">
        <v>0.99996871200000004</v>
      </c>
      <c r="BX507" s="2">
        <v>15.4955749981852</v>
      </c>
      <c r="BY507" s="2">
        <v>15.4955749981852</v>
      </c>
      <c r="BZ507" s="2">
        <v>15.4955749981852</v>
      </c>
      <c r="CA507" s="2">
        <v>15.4955749981852</v>
      </c>
      <c r="CB507" s="2">
        <v>1390936.93154439</v>
      </c>
      <c r="CC507" s="2">
        <v>532678.07228995697</v>
      </c>
      <c r="CD507" s="2">
        <v>3673597.7546228501</v>
      </c>
      <c r="CE507" s="2">
        <v>14398567.007469</v>
      </c>
      <c r="CG507" s="2">
        <f t="shared" si="59"/>
        <v>5754476.9641813478</v>
      </c>
      <c r="CH507" s="2">
        <f t="shared" si="60"/>
        <v>19995779.765926197</v>
      </c>
      <c r="CI507" s="2">
        <f t="shared" si="61"/>
        <v>1291714.957506408</v>
      </c>
      <c r="CJ507" s="2">
        <f t="shared" si="62"/>
        <v>112.31709521731487</v>
      </c>
      <c r="CK507" s="2">
        <f t="shared" si="63"/>
        <v>43.013338709357505</v>
      </c>
      <c r="CL507" s="2">
        <f t="shared" si="64"/>
        <v>154.34935721258799</v>
      </c>
      <c r="CM507" s="2">
        <f t="shared" si="65"/>
        <v>144.82498616593477</v>
      </c>
      <c r="CN507" s="2">
        <f t="shared" si="66"/>
        <v>1257304.286538922</v>
      </c>
    </row>
    <row r="508" spans="1:92" x14ac:dyDescent="0.45">
      <c r="A508" s="2">
        <v>80</v>
      </c>
      <c r="B508" s="2" t="s">
        <v>154</v>
      </c>
      <c r="C508" s="2">
        <v>1</v>
      </c>
      <c r="D508" s="2">
        <v>2010</v>
      </c>
      <c r="E508" s="2">
        <v>2008</v>
      </c>
      <c r="F508" s="2">
        <v>0.25142889099999999</v>
      </c>
      <c r="G508" s="2">
        <v>5.6909899999999999E-4</v>
      </c>
      <c r="H508" s="2">
        <v>0.21617183800000001</v>
      </c>
      <c r="I508" s="2">
        <v>0.53183017200000005</v>
      </c>
      <c r="J508" s="2">
        <v>320.27925269999997</v>
      </c>
      <c r="K508" s="2">
        <v>220.84895349999999</v>
      </c>
      <c r="L508" s="2">
        <v>162.28376080000001</v>
      </c>
      <c r="M508" s="2">
        <v>131.69227279999899</v>
      </c>
      <c r="N508" s="2">
        <v>123996.319</v>
      </c>
      <c r="O508" s="2">
        <v>407.01900000000001</v>
      </c>
      <c r="P508" s="2">
        <v>210400.356</v>
      </c>
      <c r="Q508" s="2">
        <v>637874.28949999996</v>
      </c>
      <c r="R508" s="2">
        <v>1870.238756</v>
      </c>
      <c r="S508" s="2">
        <v>157951014.09999999</v>
      </c>
      <c r="T508" s="2">
        <v>84455</v>
      </c>
      <c r="U508" s="2">
        <v>3.6779999999999999</v>
      </c>
      <c r="V508" s="2">
        <v>40483.737789999999</v>
      </c>
      <c r="W508" s="20">
        <v>4.35E-5</v>
      </c>
      <c r="X508" s="2">
        <v>-24.893683639999999</v>
      </c>
      <c r="Y508" s="2">
        <v>-24.893683639999999</v>
      </c>
      <c r="Z508" s="2">
        <v>-11.116466709999999</v>
      </c>
      <c r="AA508" s="2">
        <v>-6.6502878159999996</v>
      </c>
      <c r="AB508" s="2">
        <v>99.430299140000002</v>
      </c>
      <c r="AC508" s="2">
        <v>0</v>
      </c>
      <c r="AD508" s="2">
        <v>0</v>
      </c>
      <c r="AE508" s="2">
        <v>0</v>
      </c>
      <c r="AF508" s="2">
        <v>12328991.09</v>
      </c>
      <c r="AG508" s="2">
        <v>0</v>
      </c>
      <c r="AH508" s="2">
        <v>0</v>
      </c>
      <c r="AI508" s="2">
        <v>0</v>
      </c>
      <c r="AJ508" s="2">
        <v>245.74263719999999</v>
      </c>
      <c r="AK508" s="2">
        <v>245.74263719999999</v>
      </c>
      <c r="AL508" s="2">
        <v>173.4002275</v>
      </c>
      <c r="AM508" s="2">
        <v>138.34256059999899</v>
      </c>
      <c r="AN508" s="2">
        <v>220.84895349999999</v>
      </c>
      <c r="AO508" s="2">
        <v>220.84895349999999</v>
      </c>
      <c r="AP508" s="2">
        <v>162.28376080000001</v>
      </c>
      <c r="AQ508" s="2">
        <v>131.69227279999899</v>
      </c>
      <c r="AR508" s="2">
        <v>39713448.390000001</v>
      </c>
      <c r="AS508" s="2">
        <v>89889.720220000003</v>
      </c>
      <c r="AT508" s="2">
        <v>34144561.039999999</v>
      </c>
      <c r="AU508" s="2">
        <v>84003114.959999993</v>
      </c>
      <c r="AV508" s="2">
        <v>1.036251963</v>
      </c>
      <c r="AW508" s="2">
        <v>1.036251963</v>
      </c>
      <c r="AX508" s="2">
        <v>1.0477112309999901</v>
      </c>
      <c r="AY508" s="2">
        <v>1.041540363</v>
      </c>
      <c r="AZ508" s="2">
        <v>1.036841417</v>
      </c>
      <c r="BA508" s="2">
        <v>1.036841417</v>
      </c>
      <c r="BB508" s="2">
        <v>1.048839799</v>
      </c>
      <c r="BC508" s="2">
        <v>1.042656472</v>
      </c>
      <c r="BD508" s="2">
        <v>1.006598661</v>
      </c>
      <c r="BE508" s="2">
        <v>1.006598661</v>
      </c>
      <c r="BF508" s="2">
        <v>0.95492384599999902</v>
      </c>
      <c r="BG508" s="2">
        <v>0.91682148200000002</v>
      </c>
      <c r="BH508" s="2">
        <v>0.21970442100000001</v>
      </c>
      <c r="BI508" s="2">
        <v>0.21970442100000001</v>
      </c>
      <c r="BJ508" s="2">
        <v>0.165963894</v>
      </c>
      <c r="BK508" s="2">
        <v>0.200725816</v>
      </c>
      <c r="BL508" s="2">
        <v>0.162760554</v>
      </c>
      <c r="BM508" s="2">
        <v>0.162760554</v>
      </c>
      <c r="BN508" s="2">
        <v>0.166015943</v>
      </c>
      <c r="BO508" s="2">
        <v>0.19972778899999999</v>
      </c>
      <c r="BP508" s="2">
        <v>1.0691190909999999</v>
      </c>
      <c r="BQ508" s="2">
        <v>1.0691190909999999</v>
      </c>
      <c r="BR508" s="2">
        <v>0.131944635</v>
      </c>
      <c r="BS508" s="2">
        <v>0.26316795199999998</v>
      </c>
      <c r="BT508" s="2">
        <v>0.97831624699999997</v>
      </c>
      <c r="BU508" s="2">
        <v>0.97831624699999997</v>
      </c>
      <c r="BV508" s="2">
        <v>0.98633250099999903</v>
      </c>
      <c r="BW508" s="2">
        <v>0.98950838599999902</v>
      </c>
      <c r="BX508" s="2">
        <v>102.0409693</v>
      </c>
      <c r="BY508" s="2">
        <v>0</v>
      </c>
      <c r="BZ508" s="2">
        <v>0</v>
      </c>
      <c r="CA508" s="2">
        <v>0</v>
      </c>
      <c r="CB508" s="2">
        <v>12652704.58</v>
      </c>
      <c r="CC508" s="2">
        <v>0</v>
      </c>
      <c r="CD508" s="2">
        <v>0</v>
      </c>
      <c r="CE508" s="2">
        <v>0</v>
      </c>
      <c r="CG508" s="2">
        <f t="shared" si="59"/>
        <v>3242679.7520959903</v>
      </c>
      <c r="CH508" s="2">
        <f t="shared" si="60"/>
        <v>12652704.58</v>
      </c>
      <c r="CI508" s="2">
        <f t="shared" si="61"/>
        <v>972677.98349999997</v>
      </c>
      <c r="CJ508" s="2">
        <f t="shared" si="62"/>
        <v>154.99539874999999</v>
      </c>
      <c r="CK508" s="2">
        <f t="shared" si="63"/>
        <v>0.50877375000000002</v>
      </c>
      <c r="CL508" s="2">
        <f t="shared" si="64"/>
        <v>136.84576000000001</v>
      </c>
      <c r="CM508" s="2">
        <f t="shared" si="65"/>
        <v>99.318690463215248</v>
      </c>
      <c r="CN508" s="2">
        <f t="shared" si="66"/>
        <v>972270.9645</v>
      </c>
    </row>
    <row r="509" spans="1:92" x14ac:dyDescent="0.45">
      <c r="A509" s="2">
        <v>81</v>
      </c>
      <c r="B509" s="2" t="s">
        <v>154</v>
      </c>
      <c r="C509" s="2">
        <v>1</v>
      </c>
      <c r="D509" s="2">
        <v>2011</v>
      </c>
      <c r="E509" s="2">
        <v>2009</v>
      </c>
      <c r="F509" s="2">
        <v>0.40816897499999999</v>
      </c>
      <c r="G509" s="20">
        <v>8.1099999999999898E-5</v>
      </c>
      <c r="H509" s="2">
        <v>0.202518589</v>
      </c>
      <c r="I509" s="2">
        <v>0.38923128699999998</v>
      </c>
      <c r="J509" s="2">
        <v>224.6609009</v>
      </c>
      <c r="K509" s="2">
        <v>125.715012299999</v>
      </c>
      <c r="L509" s="2">
        <v>69.427769220000002</v>
      </c>
      <c r="M509" s="2">
        <v>44.46017939</v>
      </c>
      <c r="N509" s="2">
        <v>131844.37</v>
      </c>
      <c r="O509" s="2">
        <v>46.843000000000004</v>
      </c>
      <c r="P509" s="2">
        <v>211680.46299999999</v>
      </c>
      <c r="Q509" s="2">
        <v>635309.90399999998</v>
      </c>
      <c r="R509" s="2">
        <v>852.49525340000002</v>
      </c>
      <c r="S509" s="2">
        <v>72568658.450000003</v>
      </c>
      <c r="T509" s="2">
        <v>85125</v>
      </c>
      <c r="U509" s="2">
        <v>1.1419999999999999</v>
      </c>
      <c r="V509" s="2">
        <v>38980.240610000001</v>
      </c>
      <c r="W509" s="20">
        <v>1.34E-5</v>
      </c>
      <c r="X509" s="2">
        <v>29.65810419</v>
      </c>
      <c r="Y509" s="2">
        <v>29.65810419</v>
      </c>
      <c r="Z509" s="2">
        <v>10.309871899999999</v>
      </c>
      <c r="AA509" s="2">
        <v>6.3223009589999997</v>
      </c>
      <c r="AB509" s="2">
        <v>98.945888589999996</v>
      </c>
      <c r="AC509" s="2">
        <v>0</v>
      </c>
      <c r="AD509" s="2">
        <v>0</v>
      </c>
      <c r="AE509" s="2">
        <v>0</v>
      </c>
      <c r="AF509" s="2">
        <v>13045458.35</v>
      </c>
      <c r="AG509" s="2">
        <v>0</v>
      </c>
      <c r="AH509" s="2">
        <v>0</v>
      </c>
      <c r="AI509" s="2">
        <v>0</v>
      </c>
      <c r="AJ509" s="2">
        <v>96.056908140000004</v>
      </c>
      <c r="AK509" s="2">
        <v>96.056908140000004</v>
      </c>
      <c r="AL509" s="2">
        <v>59.117897319999997</v>
      </c>
      <c r="AM509" s="2">
        <v>38.137878430000001</v>
      </c>
      <c r="AN509" s="2">
        <v>125.715012299999</v>
      </c>
      <c r="AO509" s="2">
        <v>125.715012299999</v>
      </c>
      <c r="AP509" s="2">
        <v>69.427769220000002</v>
      </c>
      <c r="AQ509" s="2">
        <v>44.46017939</v>
      </c>
      <c r="AR509" s="2">
        <v>29620274.949999999</v>
      </c>
      <c r="AS509" s="2">
        <v>5888.8683220000003</v>
      </c>
      <c r="AT509" s="2">
        <v>14696502.33</v>
      </c>
      <c r="AU509" s="2">
        <v>28245992.300000001</v>
      </c>
      <c r="AV509" s="2">
        <v>1.036251963</v>
      </c>
      <c r="AW509" s="2">
        <v>1.036251963</v>
      </c>
      <c r="AX509" s="2">
        <v>1.0477112309999901</v>
      </c>
      <c r="AY509" s="2">
        <v>1.041540363</v>
      </c>
      <c r="AZ509" s="2">
        <v>1.036841417</v>
      </c>
      <c r="BA509" s="2">
        <v>1.036841417</v>
      </c>
      <c r="BB509" s="2">
        <v>1.048839799</v>
      </c>
      <c r="BC509" s="2">
        <v>1.042656472</v>
      </c>
      <c r="BD509" s="2">
        <v>1.006598661</v>
      </c>
      <c r="BE509" s="2">
        <v>1.006598661</v>
      </c>
      <c r="BF509" s="2">
        <v>0.95492384599999902</v>
      </c>
      <c r="BG509" s="2">
        <v>0.91682148200000002</v>
      </c>
      <c r="BH509" s="2">
        <v>0.21970442100000001</v>
      </c>
      <c r="BI509" s="2">
        <v>0.21970442100000001</v>
      </c>
      <c r="BJ509" s="2">
        <v>0.165963894</v>
      </c>
      <c r="BK509" s="2">
        <v>0.200725816</v>
      </c>
      <c r="BL509" s="2">
        <v>0.162760554</v>
      </c>
      <c r="BM509" s="2">
        <v>0.162760554</v>
      </c>
      <c r="BN509" s="2">
        <v>0.166015943</v>
      </c>
      <c r="BO509" s="2">
        <v>0.19972778899999999</v>
      </c>
      <c r="BP509" s="2">
        <v>1.0691190909999999</v>
      </c>
      <c r="BQ509" s="2">
        <v>1.0691190909999999</v>
      </c>
      <c r="BR509" s="2">
        <v>0.131944635</v>
      </c>
      <c r="BS509" s="2">
        <v>0.26316795199999998</v>
      </c>
      <c r="BT509" s="2">
        <v>0.97831624699999997</v>
      </c>
      <c r="BU509" s="2">
        <v>0.97831624699999997</v>
      </c>
      <c r="BV509" s="2">
        <v>0.98633250099999903</v>
      </c>
      <c r="BW509" s="2">
        <v>0.98950838599999902</v>
      </c>
      <c r="BX509" s="2">
        <v>103.0185638</v>
      </c>
      <c r="BY509" s="2">
        <v>0</v>
      </c>
      <c r="BZ509" s="2">
        <v>0</v>
      </c>
      <c r="CA509" s="2">
        <v>0</v>
      </c>
      <c r="CB509" s="2">
        <v>13582417.640000001</v>
      </c>
      <c r="CC509" s="2">
        <v>0</v>
      </c>
      <c r="CD509" s="2">
        <v>0</v>
      </c>
      <c r="CE509" s="2">
        <v>0</v>
      </c>
      <c r="CG509" s="2">
        <f t="shared" si="59"/>
        <v>1027475.0909814512</v>
      </c>
      <c r="CH509" s="2">
        <f t="shared" si="60"/>
        <v>13582417.640000001</v>
      </c>
      <c r="CI509" s="2">
        <f t="shared" si="61"/>
        <v>978881.58</v>
      </c>
      <c r="CJ509" s="2">
        <f t="shared" si="62"/>
        <v>164.8054625</v>
      </c>
      <c r="CK509" s="2">
        <f t="shared" si="63"/>
        <v>5.8553750000000002E-2</v>
      </c>
      <c r="CL509" s="2">
        <f t="shared" si="64"/>
        <v>137.67834991869918</v>
      </c>
      <c r="CM509" s="2">
        <f t="shared" si="65"/>
        <v>98.919408952899957</v>
      </c>
      <c r="CN509" s="2">
        <f t="shared" si="66"/>
        <v>978834.73699999996</v>
      </c>
    </row>
    <row r="510" spans="1:92" x14ac:dyDescent="0.45">
      <c r="A510" s="2">
        <v>82</v>
      </c>
      <c r="B510" s="2" t="s">
        <v>154</v>
      </c>
      <c r="C510" s="2">
        <v>1</v>
      </c>
      <c r="D510" s="2">
        <v>2012</v>
      </c>
      <c r="E510" s="2">
        <v>2010</v>
      </c>
      <c r="F510" s="2">
        <v>0.30047567800000002</v>
      </c>
      <c r="G510" s="20">
        <v>1.9399999999999899E-5</v>
      </c>
      <c r="H510" s="2">
        <v>0.194468475</v>
      </c>
      <c r="I510" s="2">
        <v>0.50503646700000004</v>
      </c>
      <c r="J510" s="2">
        <v>198.685393</v>
      </c>
      <c r="K510" s="2">
        <v>106.4154138</v>
      </c>
      <c r="L510" s="2">
        <v>77.716937169999994</v>
      </c>
      <c r="M510" s="2">
        <v>67.498682189999997</v>
      </c>
      <c r="N510" s="2">
        <v>128942.008</v>
      </c>
      <c r="O510" s="2">
        <v>15.526999999999999</v>
      </c>
      <c r="P510" s="2">
        <v>213346.03599999999</v>
      </c>
      <c r="Q510" s="2">
        <v>637938.02500000002</v>
      </c>
      <c r="R510" s="2">
        <v>993.59199090000004</v>
      </c>
      <c r="S510" s="2">
        <v>85261122.329999998</v>
      </c>
      <c r="T510" s="2">
        <v>85811</v>
      </c>
      <c r="U510" s="2">
        <v>1.1599999999999999</v>
      </c>
      <c r="V510" s="2">
        <v>37496.943859999999</v>
      </c>
      <c r="W510" s="20">
        <v>1.3499999999999999E-5</v>
      </c>
      <c r="X510" s="2">
        <v>17.733426940000001</v>
      </c>
      <c r="Y510" s="2">
        <v>17.733426940000001</v>
      </c>
      <c r="Z510" s="2">
        <v>3.3628819219999899</v>
      </c>
      <c r="AA510" s="2">
        <v>0.87252542099999997</v>
      </c>
      <c r="AB510" s="2">
        <v>92.269979239999998</v>
      </c>
      <c r="AC510" s="2">
        <v>0</v>
      </c>
      <c r="AD510" s="2">
        <v>0</v>
      </c>
      <c r="AE510" s="2">
        <v>0</v>
      </c>
      <c r="AF510" s="2">
        <v>11897476.4</v>
      </c>
      <c r="AG510" s="2">
        <v>0</v>
      </c>
      <c r="AH510" s="2">
        <v>0</v>
      </c>
      <c r="AI510" s="2">
        <v>0</v>
      </c>
      <c r="AJ510" s="2">
        <v>88.681986850000001</v>
      </c>
      <c r="AK510" s="2">
        <v>88.681986850000001</v>
      </c>
      <c r="AL510" s="2">
        <v>74.354055250000002</v>
      </c>
      <c r="AM510" s="2">
        <v>66.626156760000001</v>
      </c>
      <c r="AN510" s="2">
        <v>106.4154138</v>
      </c>
      <c r="AO510" s="2">
        <v>106.4154138</v>
      </c>
      <c r="AP510" s="2">
        <v>77.716937169999994</v>
      </c>
      <c r="AQ510" s="2">
        <v>67.498682189999997</v>
      </c>
      <c r="AR510" s="2">
        <v>25618893.539999999</v>
      </c>
      <c r="AS510" s="2">
        <v>1652.31213</v>
      </c>
      <c r="AT510" s="2">
        <v>16580600.48</v>
      </c>
      <c r="AU510" s="2">
        <v>43059976</v>
      </c>
      <c r="AV510" s="2">
        <v>1.036251963</v>
      </c>
      <c r="AW510" s="2">
        <v>1.036251963</v>
      </c>
      <c r="AX510" s="2">
        <v>1.0477112309999901</v>
      </c>
      <c r="AY510" s="2">
        <v>1.041540363</v>
      </c>
      <c r="AZ510" s="2">
        <v>1.036841417</v>
      </c>
      <c r="BA510" s="2">
        <v>1.036841417</v>
      </c>
      <c r="BB510" s="2">
        <v>1.048839799</v>
      </c>
      <c r="BC510" s="2">
        <v>1.042656472</v>
      </c>
      <c r="BD510" s="2">
        <v>1.006598661</v>
      </c>
      <c r="BE510" s="2">
        <v>1.006598661</v>
      </c>
      <c r="BF510" s="2">
        <v>0.95492384599999902</v>
      </c>
      <c r="BG510" s="2">
        <v>0.91682148200000002</v>
      </c>
      <c r="BH510" s="2">
        <v>0.21970442100000001</v>
      </c>
      <c r="BI510" s="2">
        <v>0.21970442100000001</v>
      </c>
      <c r="BJ510" s="2">
        <v>0.165963894</v>
      </c>
      <c r="BK510" s="2">
        <v>0.200725816</v>
      </c>
      <c r="BL510" s="2">
        <v>0.162760554</v>
      </c>
      <c r="BM510" s="2">
        <v>0.162760554</v>
      </c>
      <c r="BN510" s="2">
        <v>0.166015943</v>
      </c>
      <c r="BO510" s="2">
        <v>0.19972778899999999</v>
      </c>
      <c r="BP510" s="2">
        <v>1.0691190909999999</v>
      </c>
      <c r="BQ510" s="2">
        <v>1.0691190909999999</v>
      </c>
      <c r="BR510" s="2">
        <v>0.131944635</v>
      </c>
      <c r="BS510" s="2">
        <v>0.26316795199999998</v>
      </c>
      <c r="BT510" s="2">
        <v>0.97831624699999997</v>
      </c>
      <c r="BU510" s="2">
        <v>0.97831624699999997</v>
      </c>
      <c r="BV510" s="2">
        <v>0.98633250099999903</v>
      </c>
      <c r="BW510" s="2">
        <v>0.98950838599999902</v>
      </c>
      <c r="BX510" s="2">
        <v>103.8912108</v>
      </c>
      <c r="BY510" s="2">
        <v>0</v>
      </c>
      <c r="BZ510" s="2">
        <v>0</v>
      </c>
      <c r="CA510" s="2">
        <v>0</v>
      </c>
      <c r="CB510" s="2">
        <v>13395941.34</v>
      </c>
      <c r="CC510" s="2">
        <v>0</v>
      </c>
      <c r="CD510" s="2">
        <v>0</v>
      </c>
      <c r="CE510" s="2">
        <v>0</v>
      </c>
      <c r="CG510" s="2">
        <f t="shared" si="59"/>
        <v>1462548.7514691411</v>
      </c>
      <c r="CH510" s="2">
        <f t="shared" si="60"/>
        <v>13395941.34</v>
      </c>
      <c r="CI510" s="2">
        <f t="shared" si="61"/>
        <v>980241.59600000002</v>
      </c>
      <c r="CJ510" s="2">
        <f t="shared" si="62"/>
        <v>161.17751000000001</v>
      </c>
      <c r="CK510" s="2">
        <f t="shared" si="63"/>
        <v>1.9408749999999999E-2</v>
      </c>
      <c r="CL510" s="2">
        <f t="shared" si="64"/>
        <v>138.76164943089429</v>
      </c>
      <c r="CM510" s="2">
        <f t="shared" si="65"/>
        <v>99.328614246788632</v>
      </c>
      <c r="CN510" s="2">
        <f t="shared" si="66"/>
        <v>980226.06900000002</v>
      </c>
    </row>
    <row r="511" spans="1:92" x14ac:dyDescent="0.45">
      <c r="A511" s="2">
        <v>83</v>
      </c>
      <c r="B511" s="2" t="s">
        <v>154</v>
      </c>
      <c r="C511" s="2">
        <v>1</v>
      </c>
      <c r="D511" s="2">
        <v>2013</v>
      </c>
      <c r="E511" s="2">
        <v>2011</v>
      </c>
      <c r="F511" s="2">
        <v>0.32963910399999902</v>
      </c>
      <c r="G511" s="20">
        <v>1.2999999999999999E-4</v>
      </c>
      <c r="H511" s="2">
        <v>0.17799208</v>
      </c>
      <c r="I511" s="2">
        <v>0.492239129</v>
      </c>
      <c r="J511" s="2">
        <v>182.76315459999901</v>
      </c>
      <c r="K511" s="2">
        <v>85.399252299999901</v>
      </c>
      <c r="L511" s="2">
        <v>59.82897079</v>
      </c>
      <c r="M511" s="2">
        <v>54.873777939999997</v>
      </c>
      <c r="N511" s="2">
        <v>128559.95</v>
      </c>
      <c r="O511" s="2">
        <v>108.242</v>
      </c>
      <c r="P511" s="2">
        <v>212053.16699999999</v>
      </c>
      <c r="Q511" s="2">
        <v>639391.54399999999</v>
      </c>
      <c r="R511" s="2">
        <v>825.25405679999994</v>
      </c>
      <c r="S511" s="2">
        <v>71278018.140000001</v>
      </c>
      <c r="T511" s="2">
        <v>86371</v>
      </c>
      <c r="U511" s="2">
        <v>9.3360000000000003</v>
      </c>
      <c r="V511" s="2">
        <v>35627.112099999998</v>
      </c>
      <c r="W511" s="2">
        <v>1.0809199999999999E-4</v>
      </c>
      <c r="X511" s="2">
        <v>-2.11431869599999</v>
      </c>
      <c r="Y511" s="2">
        <v>-2.11431869599999</v>
      </c>
      <c r="Z511" s="2">
        <v>-0.60703008800000002</v>
      </c>
      <c r="AA511" s="2">
        <v>1.9097775189999999</v>
      </c>
      <c r="AB511" s="2">
        <v>97.36390231</v>
      </c>
      <c r="AC511" s="2">
        <v>0</v>
      </c>
      <c r="AD511" s="2">
        <v>0</v>
      </c>
      <c r="AE511" s="2">
        <v>0</v>
      </c>
      <c r="AF511" s="2">
        <v>12517098.41</v>
      </c>
      <c r="AG511" s="2">
        <v>0</v>
      </c>
      <c r="AH511" s="2">
        <v>0</v>
      </c>
      <c r="AI511" s="2">
        <v>0</v>
      </c>
      <c r="AJ511" s="2">
        <v>87.513570999999999</v>
      </c>
      <c r="AK511" s="2">
        <v>87.513570999999999</v>
      </c>
      <c r="AL511" s="2">
        <v>60.436000880000002</v>
      </c>
      <c r="AM511" s="2">
        <v>52.964000419999998</v>
      </c>
      <c r="AN511" s="2">
        <v>85.399252299999901</v>
      </c>
      <c r="AO511" s="2">
        <v>85.399252299999901</v>
      </c>
      <c r="AP511" s="2">
        <v>59.82897079</v>
      </c>
      <c r="AQ511" s="2">
        <v>54.873777939999997</v>
      </c>
      <c r="AR511" s="2">
        <v>23496022.02</v>
      </c>
      <c r="AS511" s="2">
        <v>9243.7858680000008</v>
      </c>
      <c r="AT511" s="2">
        <v>12686922.73</v>
      </c>
      <c r="AU511" s="2">
        <v>35085829.600000001</v>
      </c>
      <c r="AV511" s="2">
        <v>1.036251963</v>
      </c>
      <c r="AW511" s="2">
        <v>1.036251963</v>
      </c>
      <c r="AX511" s="2">
        <v>1.0477112309999901</v>
      </c>
      <c r="AY511" s="2">
        <v>1.041540363</v>
      </c>
      <c r="AZ511" s="2">
        <v>1.036841417</v>
      </c>
      <c r="BA511" s="2">
        <v>1.036841417</v>
      </c>
      <c r="BB511" s="2">
        <v>1.048839799</v>
      </c>
      <c r="BC511" s="2">
        <v>1.042656472</v>
      </c>
      <c r="BD511" s="2">
        <v>1.006598661</v>
      </c>
      <c r="BE511" s="2">
        <v>1.006598661</v>
      </c>
      <c r="BF511" s="2">
        <v>0.95492384599999902</v>
      </c>
      <c r="BG511" s="2">
        <v>0.91682148200000002</v>
      </c>
      <c r="BH511" s="2">
        <v>0.21970442100000001</v>
      </c>
      <c r="BI511" s="2">
        <v>0.21970442100000001</v>
      </c>
      <c r="BJ511" s="2">
        <v>0.165963894</v>
      </c>
      <c r="BK511" s="2">
        <v>0.200725816</v>
      </c>
      <c r="BL511" s="2">
        <v>0.162760554</v>
      </c>
      <c r="BM511" s="2">
        <v>0.162760554</v>
      </c>
      <c r="BN511" s="2">
        <v>0.166015943</v>
      </c>
      <c r="BO511" s="2">
        <v>0.19972778899999999</v>
      </c>
      <c r="BP511" s="2">
        <v>1.0691190909999999</v>
      </c>
      <c r="BQ511" s="2">
        <v>1.0691190909999999</v>
      </c>
      <c r="BR511" s="2">
        <v>0.131944635</v>
      </c>
      <c r="BS511" s="2">
        <v>0.26316795199999998</v>
      </c>
      <c r="BT511" s="2">
        <v>0.97831624699999997</v>
      </c>
      <c r="BU511" s="2">
        <v>0.97831624699999997</v>
      </c>
      <c r="BV511" s="2">
        <v>0.98633250099999903</v>
      </c>
      <c r="BW511" s="2">
        <v>0.98950838599999902</v>
      </c>
      <c r="BX511" s="2">
        <v>103.6997411</v>
      </c>
      <c r="BY511" s="2">
        <v>0</v>
      </c>
      <c r="BZ511" s="2">
        <v>0</v>
      </c>
      <c r="CA511" s="2">
        <v>0</v>
      </c>
      <c r="CB511" s="2">
        <v>13331633.529999999</v>
      </c>
      <c r="CC511" s="2">
        <v>0</v>
      </c>
      <c r="CD511" s="2">
        <v>0</v>
      </c>
      <c r="CE511" s="2">
        <v>0</v>
      </c>
      <c r="CG511" s="2">
        <f t="shared" si="59"/>
        <v>1208210.0604019775</v>
      </c>
      <c r="CH511" s="2">
        <f t="shared" si="60"/>
        <v>13331633.529999999</v>
      </c>
      <c r="CI511" s="2">
        <f t="shared" si="61"/>
        <v>980112.90299999993</v>
      </c>
      <c r="CJ511" s="2">
        <f t="shared" si="62"/>
        <v>160.6999375</v>
      </c>
      <c r="CK511" s="2">
        <f t="shared" si="63"/>
        <v>0.13530249999999999</v>
      </c>
      <c r="CL511" s="2">
        <f t="shared" si="64"/>
        <v>137.92075902439024</v>
      </c>
      <c r="CM511" s="2">
        <f t="shared" si="65"/>
        <v>99.554930945893346</v>
      </c>
      <c r="CN511" s="2">
        <f t="shared" si="66"/>
        <v>980004.66099999996</v>
      </c>
    </row>
    <row r="512" spans="1:92" x14ac:dyDescent="0.45">
      <c r="A512" s="2">
        <v>84</v>
      </c>
      <c r="B512" s="2" t="s">
        <v>154</v>
      </c>
      <c r="C512" s="2">
        <v>1</v>
      </c>
      <c r="D512" s="2">
        <v>2014</v>
      </c>
      <c r="E512" s="2">
        <v>2012</v>
      </c>
      <c r="F512" s="2">
        <v>0.26885554099999998</v>
      </c>
      <c r="G512" s="2">
        <v>9.1399999999999999E-5</v>
      </c>
      <c r="H512" s="2">
        <v>0.20187924800000001</v>
      </c>
      <c r="I512" s="2">
        <v>0.52917382199999996</v>
      </c>
      <c r="J512" s="2">
        <v>219.69403489999999</v>
      </c>
      <c r="K512" s="2">
        <v>116.25505179999899</v>
      </c>
      <c r="L512" s="2">
        <v>100.4261142</v>
      </c>
      <c r="M512" s="2">
        <v>88.405537140000007</v>
      </c>
      <c r="N512" s="2">
        <v>128283.281</v>
      </c>
      <c r="O512" s="2">
        <v>82.405000000000001</v>
      </c>
      <c r="P512" s="2">
        <v>210724.17</v>
      </c>
      <c r="Q512" s="2">
        <v>627463.13799999899</v>
      </c>
      <c r="R512" s="2">
        <v>1209.0247959999999</v>
      </c>
      <c r="S512" s="2">
        <v>104826076.90000001</v>
      </c>
      <c r="T512" s="2">
        <v>86703</v>
      </c>
      <c r="U512" s="2">
        <v>2.4119999999999999</v>
      </c>
      <c r="V512" s="2">
        <v>35259.823259999997</v>
      </c>
      <c r="W512" s="20">
        <v>2.7800000000000001E-5</v>
      </c>
      <c r="X512" s="2">
        <v>-11.84999028</v>
      </c>
      <c r="Y512" s="2">
        <v>-11.84999028</v>
      </c>
      <c r="Z512" s="2">
        <v>-11.59613431</v>
      </c>
      <c r="AA512" s="2">
        <v>-9.0530506269999993</v>
      </c>
      <c r="AB512" s="2">
        <v>103.43898299999999</v>
      </c>
      <c r="AC512" s="2">
        <v>0</v>
      </c>
      <c r="AD512" s="2">
        <v>0</v>
      </c>
      <c r="AE512" s="2">
        <v>0</v>
      </c>
      <c r="AF512" s="2">
        <v>13269492.130000001</v>
      </c>
      <c r="AG512" s="2">
        <v>0</v>
      </c>
      <c r="AH512" s="2">
        <v>0</v>
      </c>
      <c r="AI512" s="2">
        <v>0</v>
      </c>
      <c r="AJ512" s="2">
        <v>128.10504209999999</v>
      </c>
      <c r="AK512" s="2">
        <v>128.10504209999999</v>
      </c>
      <c r="AL512" s="2">
        <v>112.0222485</v>
      </c>
      <c r="AM512" s="2">
        <v>97.45858776</v>
      </c>
      <c r="AN512" s="2">
        <v>116.25505179999899</v>
      </c>
      <c r="AO512" s="2">
        <v>116.25505179999899</v>
      </c>
      <c r="AP512" s="2">
        <v>100.4261142</v>
      </c>
      <c r="AQ512" s="2">
        <v>88.405537140000007</v>
      </c>
      <c r="AR512" s="2">
        <v>28183071.609999999</v>
      </c>
      <c r="AS512" s="2">
        <v>9579.9975459999896</v>
      </c>
      <c r="AT512" s="2">
        <v>21162209.559999999</v>
      </c>
      <c r="AU512" s="2">
        <v>55471215.75</v>
      </c>
      <c r="AV512" s="2">
        <v>1.036251963</v>
      </c>
      <c r="AW512" s="2">
        <v>1.036251963</v>
      </c>
      <c r="AX512" s="2">
        <v>1.0477112309999901</v>
      </c>
      <c r="AY512" s="2">
        <v>1.041540363</v>
      </c>
      <c r="AZ512" s="2">
        <v>1.036841417</v>
      </c>
      <c r="BA512" s="2">
        <v>1.036841417</v>
      </c>
      <c r="BB512" s="2">
        <v>1.048839799</v>
      </c>
      <c r="BC512" s="2">
        <v>1.042656472</v>
      </c>
      <c r="BD512" s="2">
        <v>1.006598661</v>
      </c>
      <c r="BE512" s="2">
        <v>1.006598661</v>
      </c>
      <c r="BF512" s="2">
        <v>0.95492384599999902</v>
      </c>
      <c r="BG512" s="2">
        <v>0.91682148200000002</v>
      </c>
      <c r="BH512" s="2">
        <v>0.21970442100000001</v>
      </c>
      <c r="BI512" s="2">
        <v>0.21970442100000001</v>
      </c>
      <c r="BJ512" s="2">
        <v>0.165963894</v>
      </c>
      <c r="BK512" s="2">
        <v>0.200725816</v>
      </c>
      <c r="BL512" s="2">
        <v>0.162760554</v>
      </c>
      <c r="BM512" s="2">
        <v>0.162760554</v>
      </c>
      <c r="BN512" s="2">
        <v>0.166015943</v>
      </c>
      <c r="BO512" s="2">
        <v>0.19972778899999999</v>
      </c>
      <c r="BP512" s="2">
        <v>1.0691190909999999</v>
      </c>
      <c r="BQ512" s="2">
        <v>1.0691190909999999</v>
      </c>
      <c r="BR512" s="2">
        <v>0.131944635</v>
      </c>
      <c r="BS512" s="2">
        <v>0.26316795199999998</v>
      </c>
      <c r="BT512" s="2">
        <v>0.97831624699999997</v>
      </c>
      <c r="BU512" s="2">
        <v>0.97831624699999997</v>
      </c>
      <c r="BV512" s="2">
        <v>0.98633250099999903</v>
      </c>
      <c r="BW512" s="2">
        <v>0.98950838599999902</v>
      </c>
      <c r="BX512" s="2">
        <v>108.0149625</v>
      </c>
      <c r="BY512" s="2">
        <v>0</v>
      </c>
      <c r="BZ512" s="2">
        <v>0</v>
      </c>
      <c r="CA512" s="2">
        <v>0</v>
      </c>
      <c r="CB512" s="2">
        <v>13856513.789999999</v>
      </c>
      <c r="CC512" s="2">
        <v>0</v>
      </c>
      <c r="CD512" s="2">
        <v>0</v>
      </c>
      <c r="CE512" s="2">
        <v>0</v>
      </c>
      <c r="CG512" s="2">
        <f t="shared" si="59"/>
        <v>2122524.298858705</v>
      </c>
      <c r="CH512" s="2">
        <f t="shared" si="60"/>
        <v>13856513.789999999</v>
      </c>
      <c r="CI512" s="2">
        <f t="shared" si="61"/>
        <v>966552.99399999902</v>
      </c>
      <c r="CJ512" s="2">
        <f t="shared" si="62"/>
        <v>160.35410125000001</v>
      </c>
      <c r="CK512" s="2">
        <f t="shared" si="63"/>
        <v>0.10300625000000001</v>
      </c>
      <c r="CL512" s="2">
        <f t="shared" si="64"/>
        <v>137.05637073170732</v>
      </c>
      <c r="CM512" s="2">
        <f t="shared" si="65"/>
        <v>97.697647022187468</v>
      </c>
      <c r="CN512" s="2">
        <f t="shared" si="66"/>
        <v>966470.58899999899</v>
      </c>
    </row>
    <row r="513" spans="1:92" x14ac:dyDescent="0.45">
      <c r="A513" s="2">
        <v>85</v>
      </c>
      <c r="B513" s="2" t="s">
        <v>154</v>
      </c>
      <c r="C513" s="2">
        <v>1</v>
      </c>
      <c r="D513" s="2">
        <v>2015</v>
      </c>
      <c r="E513" s="2">
        <v>2013</v>
      </c>
      <c r="F513" s="2">
        <v>0.27281498100000001</v>
      </c>
      <c r="G513" s="20">
        <v>5.9599999999999999E-5</v>
      </c>
      <c r="H513" s="2">
        <v>0.18022502399999901</v>
      </c>
      <c r="I513" s="2">
        <v>0.54690037199999997</v>
      </c>
      <c r="J513" s="2">
        <v>214.18343680000001</v>
      </c>
      <c r="K513" s="2">
        <v>86.644839469999994</v>
      </c>
      <c r="L513" s="2">
        <v>85.787973730000004</v>
      </c>
      <c r="M513" s="2">
        <v>83.770896669999999</v>
      </c>
      <c r="N513" s="2">
        <v>124279.692</v>
      </c>
      <c r="O513" s="2">
        <v>67.141999999999996</v>
      </c>
      <c r="P513" s="2">
        <v>204977.65399999899</v>
      </c>
      <c r="Q513" s="2">
        <v>636990.40599999996</v>
      </c>
      <c r="R513" s="2">
        <v>1120.596579</v>
      </c>
      <c r="S513" s="2">
        <v>97570344.140000001</v>
      </c>
      <c r="T513" s="2">
        <v>87070</v>
      </c>
      <c r="U513" s="2">
        <v>2.15</v>
      </c>
      <c r="V513" s="2">
        <v>35917.5629999999</v>
      </c>
      <c r="W513" s="20">
        <v>2.4700000000000001E-5</v>
      </c>
      <c r="X513" s="2">
        <v>5.8673196619999999</v>
      </c>
      <c r="Y513" s="2">
        <v>5.8673196619999999</v>
      </c>
      <c r="Z513" s="2">
        <v>9.5703028929999991</v>
      </c>
      <c r="AA513" s="2">
        <v>5.6786280119999999</v>
      </c>
      <c r="AB513" s="2">
        <v>127.5385974</v>
      </c>
      <c r="AC513" s="2">
        <v>0</v>
      </c>
      <c r="AD513" s="2">
        <v>0</v>
      </c>
      <c r="AE513" s="2">
        <v>0</v>
      </c>
      <c r="AF513" s="2">
        <v>15850457.6</v>
      </c>
      <c r="AG513" s="2">
        <v>0</v>
      </c>
      <c r="AH513" s="2">
        <v>0</v>
      </c>
      <c r="AI513" s="2">
        <v>0</v>
      </c>
      <c r="AJ513" s="2">
        <v>80.777519810000001</v>
      </c>
      <c r="AK513" s="2">
        <v>80.777519810000001</v>
      </c>
      <c r="AL513" s="2">
        <v>76.217670839999997</v>
      </c>
      <c r="AM513" s="2">
        <v>78.092268649999994</v>
      </c>
      <c r="AN513" s="2">
        <v>86.644839469999994</v>
      </c>
      <c r="AO513" s="2">
        <v>86.644839469999994</v>
      </c>
      <c r="AP513" s="2">
        <v>85.787973730000004</v>
      </c>
      <c r="AQ513" s="2">
        <v>83.770896669999999</v>
      </c>
      <c r="AR513" s="2">
        <v>26618651.559999999</v>
      </c>
      <c r="AS513" s="2">
        <v>5817.5078119999998</v>
      </c>
      <c r="AT513" s="2">
        <v>17584617.600000001</v>
      </c>
      <c r="AU513" s="2">
        <v>53361257.479999997</v>
      </c>
      <c r="AV513" s="2">
        <v>1.036251963</v>
      </c>
      <c r="AW513" s="2">
        <v>1.036251963</v>
      </c>
      <c r="AX513" s="2">
        <v>1.0477112309999901</v>
      </c>
      <c r="AY513" s="2">
        <v>1.041540363</v>
      </c>
      <c r="AZ513" s="2">
        <v>1.036841417</v>
      </c>
      <c r="BA513" s="2">
        <v>1.036841417</v>
      </c>
      <c r="BB513" s="2">
        <v>1.048839799</v>
      </c>
      <c r="BC513" s="2">
        <v>1.042656472</v>
      </c>
      <c r="BD513" s="2">
        <v>1.006598661</v>
      </c>
      <c r="BE513" s="2">
        <v>1.006598661</v>
      </c>
      <c r="BF513" s="2">
        <v>0.95492384599999902</v>
      </c>
      <c r="BG513" s="2">
        <v>0.91682148200000002</v>
      </c>
      <c r="BH513" s="2">
        <v>0.21970442100000001</v>
      </c>
      <c r="BI513" s="2">
        <v>0.21970442100000001</v>
      </c>
      <c r="BJ513" s="2">
        <v>0.165963894</v>
      </c>
      <c r="BK513" s="2">
        <v>0.200725816</v>
      </c>
      <c r="BL513" s="2">
        <v>0.162760554</v>
      </c>
      <c r="BM513" s="2">
        <v>0.162760554</v>
      </c>
      <c r="BN513" s="2">
        <v>0.166015943</v>
      </c>
      <c r="BO513" s="2">
        <v>0.19972778899999999</v>
      </c>
      <c r="BP513" s="2">
        <v>1.0691190909999999</v>
      </c>
      <c r="BQ513" s="2">
        <v>1.0691190909999999</v>
      </c>
      <c r="BR513" s="2">
        <v>0.131944635</v>
      </c>
      <c r="BS513" s="2">
        <v>0.26316795199999998</v>
      </c>
      <c r="BT513" s="2">
        <v>0.97831624699999997</v>
      </c>
      <c r="BU513" s="2">
        <v>0.97831624699999997</v>
      </c>
      <c r="BV513" s="2">
        <v>0.98633250099999903</v>
      </c>
      <c r="BW513" s="2">
        <v>0.98950838599999902</v>
      </c>
      <c r="BX513" s="2">
        <v>124.87115249999999</v>
      </c>
      <c r="BY513" s="2">
        <v>0</v>
      </c>
      <c r="BZ513" s="2">
        <v>0</v>
      </c>
      <c r="CA513" s="2">
        <v>0</v>
      </c>
      <c r="CB513" s="2">
        <v>15518948.380000001</v>
      </c>
      <c r="CC513" s="2">
        <v>0</v>
      </c>
      <c r="CD513" s="2">
        <v>0</v>
      </c>
      <c r="CE513" s="2">
        <v>0</v>
      </c>
      <c r="CG513" s="2">
        <f t="shared" si="59"/>
        <v>1581233.2698548634</v>
      </c>
      <c r="CH513" s="2">
        <f t="shared" si="60"/>
        <v>15518948.380000001</v>
      </c>
      <c r="CI513" s="2">
        <f t="shared" si="61"/>
        <v>966314.89399999892</v>
      </c>
      <c r="CJ513" s="2">
        <f t="shared" si="62"/>
        <v>155.349615</v>
      </c>
      <c r="CK513" s="2">
        <f t="shared" si="63"/>
        <v>8.3927499999999988E-2</v>
      </c>
      <c r="CL513" s="2">
        <f t="shared" si="64"/>
        <v>133.31879934959284</v>
      </c>
      <c r="CM513" s="2">
        <f t="shared" si="65"/>
        <v>99.181067497080576</v>
      </c>
      <c r="CN513" s="2">
        <f t="shared" si="66"/>
        <v>966247.75199999893</v>
      </c>
    </row>
    <row r="514" spans="1:92" x14ac:dyDescent="0.45">
      <c r="A514" s="2">
        <v>86</v>
      </c>
      <c r="B514" s="2" t="s">
        <v>154</v>
      </c>
      <c r="C514" s="2">
        <v>1</v>
      </c>
      <c r="D514" s="2">
        <v>2016</v>
      </c>
      <c r="E514" s="2">
        <v>2014</v>
      </c>
      <c r="F514" s="2">
        <v>0.31150662800000001</v>
      </c>
      <c r="G514" s="2">
        <v>1.4815570000000001E-3</v>
      </c>
      <c r="H514" s="2">
        <v>0.17678634600000001</v>
      </c>
      <c r="I514" s="2">
        <v>0.51022546899999999</v>
      </c>
      <c r="J514" s="2">
        <v>229.45909080000001</v>
      </c>
      <c r="K514" s="2">
        <v>95.967804290000004</v>
      </c>
      <c r="L514" s="2">
        <v>77.950743610000004</v>
      </c>
      <c r="M514" s="2">
        <v>73.466328509999997</v>
      </c>
      <c r="N514" s="2">
        <v>122850.269</v>
      </c>
      <c r="O514" s="2">
        <v>1397.0339999999901</v>
      </c>
      <c r="P514" s="2">
        <v>205230.80399999901</v>
      </c>
      <c r="Q514" s="2">
        <v>628474.82499999995</v>
      </c>
      <c r="R514" s="2">
        <v>1037.178799</v>
      </c>
      <c r="S514" s="2">
        <v>90492813.049999997</v>
      </c>
      <c r="T514" s="2">
        <v>87249</v>
      </c>
      <c r="U514" s="2">
        <v>4.2619999999999996</v>
      </c>
      <c r="V514" s="2">
        <v>35092.465619999901</v>
      </c>
      <c r="W514" s="20">
        <v>4.88E-5</v>
      </c>
      <c r="X514" s="2">
        <v>4.6507945499999996</v>
      </c>
      <c r="Y514" s="2">
        <v>4.6507945499999996</v>
      </c>
      <c r="Z514" s="2">
        <v>3.75158719</v>
      </c>
      <c r="AA514" s="2">
        <v>2.7734920639999898</v>
      </c>
      <c r="AB514" s="2">
        <v>133.4912865</v>
      </c>
      <c r="AC514" s="2">
        <v>0</v>
      </c>
      <c r="AD514" s="2">
        <v>0</v>
      </c>
      <c r="AE514" s="2">
        <v>0</v>
      </c>
      <c r="AF514" s="2">
        <v>16399440.449999999</v>
      </c>
      <c r="AG514" s="2">
        <v>0</v>
      </c>
      <c r="AH514" s="2">
        <v>0</v>
      </c>
      <c r="AI514" s="2">
        <v>0</v>
      </c>
      <c r="AJ514" s="2">
        <v>91.317009740000003</v>
      </c>
      <c r="AK514" s="2">
        <v>91.317009740000003</v>
      </c>
      <c r="AL514" s="2">
        <v>74.199156419999994</v>
      </c>
      <c r="AM514" s="2">
        <v>70.692836450000001</v>
      </c>
      <c r="AN514" s="2">
        <v>95.967804290000004</v>
      </c>
      <c r="AO514" s="2">
        <v>95.967804290000004</v>
      </c>
      <c r="AP514" s="2">
        <v>77.950743610000004</v>
      </c>
      <c r="AQ514" s="2">
        <v>73.466328509999997</v>
      </c>
      <c r="AR514" s="2">
        <v>28189111.030000001</v>
      </c>
      <c r="AS514" s="2">
        <v>134070.2855</v>
      </c>
      <c r="AT514" s="2">
        <v>15997893.779999999</v>
      </c>
      <c r="AU514" s="2">
        <v>46171737.960000001</v>
      </c>
      <c r="AV514" s="2">
        <v>1.036251963</v>
      </c>
      <c r="AW514" s="2">
        <v>1.036251963</v>
      </c>
      <c r="AX514" s="2">
        <v>1.0477112309999901</v>
      </c>
      <c r="AY514" s="2">
        <v>1.041540363</v>
      </c>
      <c r="AZ514" s="2">
        <v>1.036841417</v>
      </c>
      <c r="BA514" s="2">
        <v>1.036841417</v>
      </c>
      <c r="BB514" s="2">
        <v>1.048839799</v>
      </c>
      <c r="BC514" s="2">
        <v>1.042656472</v>
      </c>
      <c r="BD514" s="2">
        <v>1.006598661</v>
      </c>
      <c r="BE514" s="2">
        <v>1.006598661</v>
      </c>
      <c r="BF514" s="2">
        <v>0.95492384599999902</v>
      </c>
      <c r="BG514" s="2">
        <v>0.91682148200000002</v>
      </c>
      <c r="BH514" s="2">
        <v>0.21970442100000001</v>
      </c>
      <c r="BI514" s="2">
        <v>0.21970442100000001</v>
      </c>
      <c r="BJ514" s="2">
        <v>0.165963894</v>
      </c>
      <c r="BK514" s="2">
        <v>0.200725816</v>
      </c>
      <c r="BL514" s="2">
        <v>0.162760554</v>
      </c>
      <c r="BM514" s="2">
        <v>0.162760554</v>
      </c>
      <c r="BN514" s="2">
        <v>0.166015943</v>
      </c>
      <c r="BO514" s="2">
        <v>0.19972778899999999</v>
      </c>
      <c r="BP514" s="2">
        <v>1.0691190909999999</v>
      </c>
      <c r="BQ514" s="2">
        <v>1.0691190909999999</v>
      </c>
      <c r="BR514" s="2">
        <v>0.131944635</v>
      </c>
      <c r="BS514" s="2">
        <v>0.26316795199999998</v>
      </c>
      <c r="BT514" s="2">
        <v>0.97831624699999997</v>
      </c>
      <c r="BU514" s="2">
        <v>0.97831624699999997</v>
      </c>
      <c r="BV514" s="2">
        <v>0.98633250099999903</v>
      </c>
      <c r="BW514" s="2">
        <v>0.98950838599999902</v>
      </c>
      <c r="BX514" s="2">
        <v>138.7734476</v>
      </c>
      <c r="BY514" s="2">
        <v>0</v>
      </c>
      <c r="BZ514" s="2">
        <v>0</v>
      </c>
      <c r="CA514" s="2">
        <v>0</v>
      </c>
      <c r="CB514" s="2">
        <v>17048355.370000001</v>
      </c>
      <c r="CC514" s="2">
        <v>0</v>
      </c>
      <c r="CD514" s="2">
        <v>0</v>
      </c>
      <c r="CE514" s="2">
        <v>0</v>
      </c>
      <c r="CG514" s="2">
        <f t="shared" si="59"/>
        <v>1483320.3157642565</v>
      </c>
      <c r="CH514" s="2">
        <f t="shared" si="60"/>
        <v>17048355.370000001</v>
      </c>
      <c r="CI514" s="2">
        <f t="shared" si="61"/>
        <v>957952.93199999898</v>
      </c>
      <c r="CJ514" s="2">
        <f t="shared" si="62"/>
        <v>153.56283625</v>
      </c>
      <c r="CK514" s="2">
        <f t="shared" si="63"/>
        <v>1.7462924999999876</v>
      </c>
      <c r="CL514" s="2">
        <f t="shared" si="64"/>
        <v>133.48344975609692</v>
      </c>
      <c r="CM514" s="2">
        <f t="shared" si="65"/>
        <v>97.855169326586207</v>
      </c>
      <c r="CN514" s="2">
        <f t="shared" si="66"/>
        <v>956555.897999999</v>
      </c>
    </row>
    <row r="515" spans="1:92" x14ac:dyDescent="0.45">
      <c r="A515" s="2">
        <v>87</v>
      </c>
      <c r="B515" s="2" t="s">
        <v>154</v>
      </c>
      <c r="C515" s="2">
        <v>1</v>
      </c>
      <c r="D515" s="2">
        <v>2017</v>
      </c>
      <c r="E515" s="2">
        <v>2015</v>
      </c>
      <c r="F515" s="2">
        <v>0.302436647</v>
      </c>
      <c r="G515" s="2">
        <v>3.353038E-3</v>
      </c>
      <c r="H515" s="2">
        <v>0.17753556700000001</v>
      </c>
      <c r="I515" s="2">
        <v>0.51667474800000002</v>
      </c>
      <c r="J515" s="2">
        <v>194.60308459999999</v>
      </c>
      <c r="K515" s="2">
        <v>76.665323470000004</v>
      </c>
      <c r="L515" s="2">
        <v>73.164125530000007</v>
      </c>
      <c r="M515" s="2">
        <v>74.889637050000005</v>
      </c>
      <c r="N515" s="2">
        <v>158185.01999999999</v>
      </c>
      <c r="O515" s="2">
        <v>4451.6409999999996</v>
      </c>
      <c r="P515" s="2">
        <v>246983.44500000001</v>
      </c>
      <c r="Q515" s="2">
        <v>702224.81099999999</v>
      </c>
      <c r="R515" s="2">
        <v>1162.7703839999999</v>
      </c>
      <c r="S515" s="2">
        <v>101784268.3</v>
      </c>
      <c r="T515" s="2">
        <v>87536</v>
      </c>
      <c r="U515" s="2">
        <v>12.654</v>
      </c>
      <c r="V515" s="2">
        <v>35921.146350000003</v>
      </c>
      <c r="W515" s="2">
        <v>1.44557999999999E-4</v>
      </c>
      <c r="X515" s="2">
        <v>3.3979074360000001</v>
      </c>
      <c r="Y515" s="2">
        <v>3.3979074360000001</v>
      </c>
      <c r="Z515" s="2">
        <v>3.4574217439999999</v>
      </c>
      <c r="AA515" s="2">
        <v>2.3394165819999899</v>
      </c>
      <c r="AB515" s="2">
        <v>117.9377612</v>
      </c>
      <c r="AC515" s="2">
        <v>0</v>
      </c>
      <c r="AD515" s="2">
        <v>0</v>
      </c>
      <c r="AE515" s="2">
        <v>0</v>
      </c>
      <c r="AF515" s="2">
        <v>18655987.109999999</v>
      </c>
      <c r="AG515" s="2">
        <v>0</v>
      </c>
      <c r="AH515" s="2">
        <v>0</v>
      </c>
      <c r="AI515" s="2">
        <v>0</v>
      </c>
      <c r="AJ515" s="2">
        <v>73.267416040000001</v>
      </c>
      <c r="AK515" s="2">
        <v>73.267416040000001</v>
      </c>
      <c r="AL515" s="2">
        <v>69.706703790000006</v>
      </c>
      <c r="AM515" s="2">
        <v>72.550220460000006</v>
      </c>
      <c r="AN515" s="2">
        <v>76.665323470000004</v>
      </c>
      <c r="AO515" s="2">
        <v>76.665323470000004</v>
      </c>
      <c r="AP515" s="2">
        <v>73.164125530000007</v>
      </c>
      <c r="AQ515" s="2">
        <v>74.889637050000005</v>
      </c>
      <c r="AR515" s="2">
        <v>30783292.829999998</v>
      </c>
      <c r="AS515" s="2">
        <v>341286.49729999999</v>
      </c>
      <c r="AT515" s="2">
        <v>18070327.77</v>
      </c>
      <c r="AU515" s="2">
        <v>52589361.219999999</v>
      </c>
      <c r="AV515" s="2">
        <v>1.036251963</v>
      </c>
      <c r="AW515" s="2">
        <v>1.036251963</v>
      </c>
      <c r="AX515" s="2">
        <v>1.0477112309999901</v>
      </c>
      <c r="AY515" s="2">
        <v>1.041540363</v>
      </c>
      <c r="AZ515" s="2">
        <v>1.036841417</v>
      </c>
      <c r="BA515" s="2">
        <v>1.036841417</v>
      </c>
      <c r="BB515" s="2">
        <v>1.048839799</v>
      </c>
      <c r="BC515" s="2">
        <v>1.042656472</v>
      </c>
      <c r="BD515" s="2">
        <v>1.006598661</v>
      </c>
      <c r="BE515" s="2">
        <v>1.006598661</v>
      </c>
      <c r="BF515" s="2">
        <v>0.95492384599999902</v>
      </c>
      <c r="BG515" s="2">
        <v>0.91682148200000002</v>
      </c>
      <c r="BH515" s="2">
        <v>0.21970442100000001</v>
      </c>
      <c r="BI515" s="2">
        <v>0.21970442100000001</v>
      </c>
      <c r="BJ515" s="2">
        <v>0.165963894</v>
      </c>
      <c r="BK515" s="2">
        <v>0.200725816</v>
      </c>
      <c r="BL515" s="2">
        <v>0.162760554</v>
      </c>
      <c r="BM515" s="2">
        <v>0.162760554</v>
      </c>
      <c r="BN515" s="2">
        <v>0.166015943</v>
      </c>
      <c r="BO515" s="2">
        <v>0.19972778899999999</v>
      </c>
      <c r="BP515" s="2">
        <v>1.0691190909999999</v>
      </c>
      <c r="BQ515" s="2">
        <v>1.0691190909999999</v>
      </c>
      <c r="BR515" s="2">
        <v>0.131944635</v>
      </c>
      <c r="BS515" s="2">
        <v>0.26316795199999998</v>
      </c>
      <c r="BT515" s="2">
        <v>0.97831624699999997</v>
      </c>
      <c r="BU515" s="2">
        <v>0.97831624699999997</v>
      </c>
      <c r="BV515" s="2">
        <v>0.98633250099999903</v>
      </c>
      <c r="BW515" s="2">
        <v>0.98950838599999902</v>
      </c>
      <c r="BX515" s="2">
        <v>147.0038342</v>
      </c>
      <c r="BY515" s="2">
        <v>0</v>
      </c>
      <c r="BZ515" s="2">
        <v>0</v>
      </c>
      <c r="CA515" s="2">
        <v>0</v>
      </c>
      <c r="CB515" s="2">
        <v>23253804.449999999</v>
      </c>
      <c r="CC515" s="2">
        <v>0</v>
      </c>
      <c r="CD515" s="2">
        <v>0</v>
      </c>
      <c r="CE515" s="2">
        <v>0</v>
      </c>
      <c r="CG515" s="2">
        <f t="shared" si="59"/>
        <v>1672035.8777533981</v>
      </c>
      <c r="CH515" s="2">
        <f t="shared" si="60"/>
        <v>23253804.449999999</v>
      </c>
      <c r="CI515" s="2">
        <f t="shared" si="61"/>
        <v>1111844.9169999999</v>
      </c>
      <c r="CJ515" s="2">
        <f t="shared" si="62"/>
        <v>197.73127499999998</v>
      </c>
      <c r="CK515" s="2">
        <f t="shared" si="63"/>
        <v>5.5645512499999992</v>
      </c>
      <c r="CL515" s="2">
        <f t="shared" si="64"/>
        <v>160.63963902439025</v>
      </c>
      <c r="CM515" s="2">
        <f t="shared" si="65"/>
        <v>109.33823448812767</v>
      </c>
      <c r="CN515" s="2">
        <f t="shared" si="66"/>
        <v>1107393.2760000001</v>
      </c>
    </row>
    <row r="516" spans="1:92" x14ac:dyDescent="0.45">
      <c r="A516" s="2">
        <v>88</v>
      </c>
      <c r="B516" s="2" t="s">
        <v>154</v>
      </c>
      <c r="C516" s="2">
        <v>1</v>
      </c>
      <c r="D516" s="2">
        <v>2018</v>
      </c>
      <c r="E516" s="2">
        <v>2016</v>
      </c>
      <c r="F516" s="2">
        <v>0.30270027599999999</v>
      </c>
      <c r="G516" s="2">
        <v>3.8729189999999998E-3</v>
      </c>
      <c r="H516" s="2">
        <v>0.175899993999999</v>
      </c>
      <c r="I516" s="2">
        <v>0.51752681099999998</v>
      </c>
      <c r="J516" s="2">
        <v>199.8268593</v>
      </c>
      <c r="K516" s="2">
        <v>91.140251939999999</v>
      </c>
      <c r="L516" s="2">
        <v>67.468776410000004</v>
      </c>
      <c r="M516" s="2">
        <v>64.867835959999994</v>
      </c>
      <c r="N516" s="2">
        <v>160556.239</v>
      </c>
      <c r="O516" s="2">
        <v>4503.9799999999996</v>
      </c>
      <c r="P516" s="2">
        <v>276332.027</v>
      </c>
      <c r="Q516" s="2">
        <v>845613.04799999995</v>
      </c>
      <c r="R516" s="2">
        <v>1207.3221900000001</v>
      </c>
      <c r="S516" s="2">
        <v>105990815.09999999</v>
      </c>
      <c r="T516" s="2">
        <v>87790</v>
      </c>
      <c r="U516" s="2">
        <v>10.6779999999999</v>
      </c>
      <c r="V516" s="2">
        <v>37552.798900000002</v>
      </c>
      <c r="W516" s="2">
        <v>1.21631E-4</v>
      </c>
      <c r="X516" s="2">
        <v>15.54858632</v>
      </c>
      <c r="Y516" s="2">
        <v>15.54858632</v>
      </c>
      <c r="Z516" s="2">
        <v>5.2337518559999996</v>
      </c>
      <c r="AA516" s="2">
        <v>3.63858199699999</v>
      </c>
      <c r="AB516" s="2">
        <v>108.6866074</v>
      </c>
      <c r="AC516" s="2">
        <v>0</v>
      </c>
      <c r="AD516" s="2">
        <v>0</v>
      </c>
      <c r="AE516" s="2">
        <v>0</v>
      </c>
      <c r="AF516" s="2">
        <v>17450312.91</v>
      </c>
      <c r="AG516" s="2">
        <v>0</v>
      </c>
      <c r="AH516" s="2">
        <v>0</v>
      </c>
      <c r="AI516" s="2">
        <v>0</v>
      </c>
      <c r="AJ516" s="2">
        <v>75.591665629999994</v>
      </c>
      <c r="AK516" s="2">
        <v>75.591665629999994</v>
      </c>
      <c r="AL516" s="2">
        <v>62.235024549999999</v>
      </c>
      <c r="AM516" s="2">
        <v>61.229253960000001</v>
      </c>
      <c r="AN516" s="2">
        <v>91.140251939999999</v>
      </c>
      <c r="AO516" s="2">
        <v>91.140251939999999</v>
      </c>
      <c r="AP516" s="2">
        <v>67.468776410000004</v>
      </c>
      <c r="AQ516" s="2">
        <v>64.867835959999994</v>
      </c>
      <c r="AR516" s="2">
        <v>32083448.989999998</v>
      </c>
      <c r="AS516" s="2">
        <v>410493.87190000003</v>
      </c>
      <c r="AT516" s="2">
        <v>18643783.739999998</v>
      </c>
      <c r="AU516" s="2">
        <v>54853088.479999997</v>
      </c>
      <c r="AV516" s="2">
        <v>1.036251963</v>
      </c>
      <c r="AW516" s="2">
        <v>1.036251963</v>
      </c>
      <c r="AX516" s="2">
        <v>1.0477112309999901</v>
      </c>
      <c r="AY516" s="2">
        <v>1.041540363</v>
      </c>
      <c r="AZ516" s="2">
        <v>1.036841417</v>
      </c>
      <c r="BA516" s="2">
        <v>1.036841417</v>
      </c>
      <c r="BB516" s="2">
        <v>1.048839799</v>
      </c>
      <c r="BC516" s="2">
        <v>1.042656472</v>
      </c>
      <c r="BD516" s="2">
        <v>1.006598661</v>
      </c>
      <c r="BE516" s="2">
        <v>1.006598661</v>
      </c>
      <c r="BF516" s="2">
        <v>0.95492384599999902</v>
      </c>
      <c r="BG516" s="2">
        <v>0.91682148200000002</v>
      </c>
      <c r="BH516" s="2">
        <v>0.21970442100000001</v>
      </c>
      <c r="BI516" s="2">
        <v>0.21970442100000001</v>
      </c>
      <c r="BJ516" s="2">
        <v>0.165963894</v>
      </c>
      <c r="BK516" s="2">
        <v>0.200725816</v>
      </c>
      <c r="BL516" s="2">
        <v>0.162760554</v>
      </c>
      <c r="BM516" s="2">
        <v>0.162760554</v>
      </c>
      <c r="BN516" s="2">
        <v>0.166015943</v>
      </c>
      <c r="BO516" s="2">
        <v>0.19972778899999999</v>
      </c>
      <c r="BP516" s="2">
        <v>1.0691190909999999</v>
      </c>
      <c r="BQ516" s="2">
        <v>1.0691190909999999</v>
      </c>
      <c r="BR516" s="2">
        <v>0.131944635</v>
      </c>
      <c r="BS516" s="2">
        <v>0.26316795199999998</v>
      </c>
      <c r="BT516" s="2">
        <v>0.97831624699999997</v>
      </c>
      <c r="BU516" s="2">
        <v>0.97831624699999997</v>
      </c>
      <c r="BV516" s="2">
        <v>0.98633250099999903</v>
      </c>
      <c r="BW516" s="2">
        <v>0.98950838599999902</v>
      </c>
      <c r="BX516" s="2">
        <v>155.41779119999899</v>
      </c>
      <c r="BY516" s="2">
        <v>0</v>
      </c>
      <c r="BZ516" s="2">
        <v>0</v>
      </c>
      <c r="CA516" s="2">
        <v>0</v>
      </c>
      <c r="CB516" s="2">
        <v>24953296.030000001</v>
      </c>
      <c r="CC516" s="2">
        <v>0</v>
      </c>
      <c r="CD516" s="2">
        <v>0</v>
      </c>
      <c r="CE516" s="2">
        <v>0</v>
      </c>
      <c r="CG516" s="2">
        <f t="shared" ref="CG516:CG579" si="67">+(IF((N516*(AJ516*AZ516-AJ516)*BT516+P516*(AL516*BB516-AL516)*BV516+Q516*(AM516*BC516-AM516)*BW516+N516*(AJ516*BD516-AJ516)*(1-BT516)+P516*(AL516*BF516-AL516)*(1-BV516)+Q516*(AM516*BG516-AM516)*(1-BW516))&lt;0,0,(N516*(AJ516*AZ516-AJ516)*BT516+P516*(AL516*BB516-AL516)*BV516+Q516*(AM516*BC516-AM516)*BW516+N516*(AJ516*BD516-AJ516)*(1-BT516)+P516*(AL516*BF516-AL516)*(1-BV516)+Q516*(AM516*BG516-AM516)*(1-BW516))))/2</f>
        <v>1698630.3880475662</v>
      </c>
      <c r="CH516" s="2">
        <f t="shared" ref="CH516:CH579" si="68">+SUM(CB516:CE516)</f>
        <v>24953296.030000001</v>
      </c>
      <c r="CI516" s="2">
        <f t="shared" ref="CI516:CI579" si="69">+SUM(N516:Q516)</f>
        <v>1287005.294</v>
      </c>
      <c r="CJ516" s="2">
        <f t="shared" ref="CJ516:CJ579" si="70">+N516/800</f>
        <v>200.69529875000001</v>
      </c>
      <c r="CK516" s="2">
        <f t="shared" ref="CK516:CK579" si="71">+O516/(1600/2)</f>
        <v>5.6299749999999991</v>
      </c>
      <c r="CL516" s="2">
        <f t="shared" ref="CL516:CL579" si="72">+P516/(3075/2)</f>
        <v>179.72814764227641</v>
      </c>
      <c r="CM516" s="2">
        <f t="shared" ref="CM516:CM579" si="73">+Q516/(12845/2)</f>
        <v>131.66415694822888</v>
      </c>
      <c r="CN516" s="2">
        <f t="shared" si="66"/>
        <v>1282501.314</v>
      </c>
    </row>
    <row r="517" spans="1:92" x14ac:dyDescent="0.45">
      <c r="A517" s="2">
        <v>89</v>
      </c>
      <c r="B517" s="2" t="s">
        <v>154</v>
      </c>
      <c r="C517" s="2">
        <v>1</v>
      </c>
      <c r="D517" s="2">
        <v>2019</v>
      </c>
      <c r="E517" s="2">
        <v>2017</v>
      </c>
      <c r="F517" s="2">
        <v>0.38177396600000002</v>
      </c>
      <c r="G517" s="2">
        <v>5.9165850000000002E-3</v>
      </c>
      <c r="H517" s="2">
        <v>0.19221580399999999</v>
      </c>
      <c r="I517" s="2">
        <v>0.42009364500000002</v>
      </c>
      <c r="J517" s="2">
        <v>257.57833920000002</v>
      </c>
      <c r="K517" s="2">
        <v>123.4674974</v>
      </c>
      <c r="L517" s="2">
        <v>77.414760459999997</v>
      </c>
      <c r="M517" s="2">
        <v>55.379694049999998</v>
      </c>
      <c r="N517" s="2">
        <v>165654.67300000001</v>
      </c>
      <c r="O517" s="2">
        <v>5355.81</v>
      </c>
      <c r="P517" s="2">
        <v>277505.78399999999</v>
      </c>
      <c r="Q517" s="2">
        <v>847817.31099999999</v>
      </c>
      <c r="R517" s="2">
        <v>1264.0980730000001</v>
      </c>
      <c r="S517" s="2">
        <v>111765231.09999999</v>
      </c>
      <c r="T517" s="2">
        <v>88415</v>
      </c>
      <c r="U517" s="2">
        <v>13.82</v>
      </c>
      <c r="V517" s="2">
        <v>38008.375549999997</v>
      </c>
      <c r="W517" s="2">
        <v>1.5630799999999999E-4</v>
      </c>
      <c r="X517" s="2">
        <v>-5.9778717710000002</v>
      </c>
      <c r="Y517" s="2">
        <v>-5.9778717710000002</v>
      </c>
      <c r="Z517" s="2">
        <v>-1.288697824</v>
      </c>
      <c r="AA517" s="2">
        <v>0.97492086499999997</v>
      </c>
      <c r="AB517" s="2">
        <v>134.1108418</v>
      </c>
      <c r="AC517" s="2">
        <v>0</v>
      </c>
      <c r="AD517" s="2">
        <v>0</v>
      </c>
      <c r="AE517" s="2">
        <v>0</v>
      </c>
      <c r="AF517" s="2">
        <v>22216087.640000001</v>
      </c>
      <c r="AG517" s="2">
        <v>0</v>
      </c>
      <c r="AH517" s="2">
        <v>0</v>
      </c>
      <c r="AI517" s="2">
        <v>0</v>
      </c>
      <c r="AJ517" s="2">
        <v>129.44536919999999</v>
      </c>
      <c r="AK517" s="2">
        <v>129.44536919999999</v>
      </c>
      <c r="AL517" s="2">
        <v>78.703458280000007</v>
      </c>
      <c r="AM517" s="2">
        <v>54.40477319</v>
      </c>
      <c r="AN517" s="2">
        <v>123.4674974</v>
      </c>
      <c r="AO517" s="2">
        <v>123.4674974</v>
      </c>
      <c r="AP517" s="2">
        <v>77.414760459999997</v>
      </c>
      <c r="AQ517" s="2">
        <v>55.379694049999998</v>
      </c>
      <c r="AR517" s="2">
        <v>42669055.549999997</v>
      </c>
      <c r="AS517" s="2">
        <v>661268.45719999995</v>
      </c>
      <c r="AT517" s="2">
        <v>21483043.789999999</v>
      </c>
      <c r="AU517" s="2">
        <v>46951863.299999997</v>
      </c>
      <c r="AV517" s="2">
        <v>1.036251963</v>
      </c>
      <c r="AW517" s="2">
        <v>1.036251963</v>
      </c>
      <c r="AX517" s="2">
        <v>1.0477112309999901</v>
      </c>
      <c r="AY517" s="2">
        <v>1.041540363</v>
      </c>
      <c r="AZ517" s="2">
        <v>1.036841417</v>
      </c>
      <c r="BA517" s="2">
        <v>1.036841417</v>
      </c>
      <c r="BB517" s="2">
        <v>1.048839799</v>
      </c>
      <c r="BC517" s="2">
        <v>1.042656472</v>
      </c>
      <c r="BD517" s="2">
        <v>1.006598661</v>
      </c>
      <c r="BE517" s="2">
        <v>1.006598661</v>
      </c>
      <c r="BF517" s="2">
        <v>0.95492384599999902</v>
      </c>
      <c r="BG517" s="2">
        <v>0.91682148200000002</v>
      </c>
      <c r="BH517" s="2">
        <v>0.21970442100000001</v>
      </c>
      <c r="BI517" s="2">
        <v>0.21970442100000001</v>
      </c>
      <c r="BJ517" s="2">
        <v>0.165963894</v>
      </c>
      <c r="BK517" s="2">
        <v>0.200725816</v>
      </c>
      <c r="BL517" s="2">
        <v>0.162760554</v>
      </c>
      <c r="BM517" s="2">
        <v>0.162760554</v>
      </c>
      <c r="BN517" s="2">
        <v>0.166015943</v>
      </c>
      <c r="BO517" s="2">
        <v>0.19972778899999999</v>
      </c>
      <c r="BP517" s="2">
        <v>1.0691190909999999</v>
      </c>
      <c r="BQ517" s="2">
        <v>1.0691190909999999</v>
      </c>
      <c r="BR517" s="2">
        <v>0.131944635</v>
      </c>
      <c r="BS517" s="2">
        <v>0.26316795199999998</v>
      </c>
      <c r="BT517" s="2">
        <v>0.97831624699999997</v>
      </c>
      <c r="BU517" s="2">
        <v>0.97831624699999997</v>
      </c>
      <c r="BV517" s="2">
        <v>0.98633250099999903</v>
      </c>
      <c r="BW517" s="2">
        <v>0.98950838599999902</v>
      </c>
      <c r="BX517" s="2">
        <v>150.64252490000001</v>
      </c>
      <c r="BY517" s="2">
        <v>0</v>
      </c>
      <c r="BZ517" s="2">
        <v>0</v>
      </c>
      <c r="CA517" s="2">
        <v>0</v>
      </c>
      <c r="CB517" s="2">
        <v>24954638.199999999</v>
      </c>
      <c r="CC517" s="2">
        <v>0</v>
      </c>
      <c r="CD517" s="2">
        <v>0</v>
      </c>
      <c r="CE517" s="2">
        <v>0</v>
      </c>
      <c r="CG517" s="2">
        <f t="shared" si="67"/>
        <v>1860621.9258961361</v>
      </c>
      <c r="CH517" s="2">
        <f t="shared" si="68"/>
        <v>24954638.199999999</v>
      </c>
      <c r="CI517" s="2">
        <f t="shared" si="69"/>
        <v>1296333.578</v>
      </c>
      <c r="CJ517" s="2">
        <f t="shared" si="70"/>
        <v>207.06834125</v>
      </c>
      <c r="CK517" s="2">
        <f t="shared" si="71"/>
        <v>6.6947625000000004</v>
      </c>
      <c r="CL517" s="2">
        <f t="shared" si="72"/>
        <v>180.49156682926829</v>
      </c>
      <c r="CM517" s="2">
        <f t="shared" si="73"/>
        <v>132.00736644608796</v>
      </c>
      <c r="CN517" s="2">
        <f t="shared" ref="CN517:CN580" si="74">+SUM(N517,P517,Q517)</f>
        <v>1290977.7679999999</v>
      </c>
    </row>
    <row r="518" spans="1:92" x14ac:dyDescent="0.45">
      <c r="A518" s="2">
        <v>225</v>
      </c>
      <c r="B518" s="2" t="s">
        <v>154</v>
      </c>
      <c r="C518" s="2">
        <v>1</v>
      </c>
      <c r="D518" s="2">
        <v>2020</v>
      </c>
      <c r="E518" s="2">
        <v>2018</v>
      </c>
      <c r="F518" s="2">
        <v>0.29787301556004703</v>
      </c>
      <c r="G518" s="2">
        <v>4.7708705891380404E-3</v>
      </c>
      <c r="H518" s="2">
        <v>0.203954047937493</v>
      </c>
      <c r="I518" s="2">
        <v>0.49340206591331998</v>
      </c>
      <c r="J518" s="2">
        <v>283.684051698031</v>
      </c>
      <c r="K518" s="2">
        <v>134.865869227377</v>
      </c>
      <c r="L518" s="2">
        <v>107.692025117885</v>
      </c>
      <c r="M518" s="2">
        <v>85.212780615508805</v>
      </c>
      <c r="N518" s="2">
        <v>162139.542559678</v>
      </c>
      <c r="O518" s="2">
        <v>4992.2360892275001</v>
      </c>
      <c r="P518" s="2">
        <v>267268.834879086</v>
      </c>
      <c r="Q518" s="2">
        <v>817138.66609028797</v>
      </c>
      <c r="R518" s="2">
        <v>1593.3881380641401</v>
      </c>
      <c r="S518" s="2">
        <v>141123563.714939</v>
      </c>
      <c r="T518" s="2">
        <v>88568.227880994993</v>
      </c>
      <c r="U518" s="2">
        <v>13.82</v>
      </c>
      <c r="V518" s="2">
        <v>38354.090386602998</v>
      </c>
      <c r="W518" s="2">
        <v>1.56037109951676E-4</v>
      </c>
      <c r="X518" s="2">
        <v>4.7181116907507796</v>
      </c>
      <c r="Y518" s="2">
        <v>4.7181116907507796</v>
      </c>
      <c r="Z518" s="2">
        <v>4.9041366888403903</v>
      </c>
      <c r="AA518" s="2">
        <v>3.3985911297876301</v>
      </c>
      <c r="AB518" s="2">
        <v>148.818182470653</v>
      </c>
      <c r="AC518" s="2">
        <v>0</v>
      </c>
      <c r="AD518" s="2">
        <v>0</v>
      </c>
      <c r="AE518" s="2">
        <v>0</v>
      </c>
      <c r="AF518" s="2">
        <v>20169811.146909099</v>
      </c>
      <c r="AG518" s="2">
        <v>0</v>
      </c>
      <c r="AH518" s="2">
        <v>0</v>
      </c>
      <c r="AI518" s="2">
        <v>0</v>
      </c>
      <c r="AJ518" s="2">
        <v>130.14775753662701</v>
      </c>
      <c r="AK518" s="2">
        <v>130.14775753662701</v>
      </c>
      <c r="AL518" s="2">
        <v>102.787888429045</v>
      </c>
      <c r="AM518" s="2">
        <v>81.814189485721201</v>
      </c>
      <c r="AN518" s="2">
        <v>134.865869227377</v>
      </c>
      <c r="AO518" s="2">
        <v>134.865869227377</v>
      </c>
      <c r="AP518" s="2">
        <v>107.692025117885</v>
      </c>
      <c r="AQ518" s="2">
        <v>85.212780615508805</v>
      </c>
      <c r="AR518" s="2">
        <v>42036901.490349501</v>
      </c>
      <c r="AS518" s="2">
        <v>673282.25956195395</v>
      </c>
      <c r="AT518" s="2">
        <v>28782722.079026699</v>
      </c>
      <c r="AU518" s="2">
        <v>69630657.886001199</v>
      </c>
      <c r="AV518" s="2">
        <v>1.03339340852705</v>
      </c>
      <c r="AW518" s="2">
        <v>1.03339340852705</v>
      </c>
      <c r="AX518" s="2">
        <v>1.04268683967606</v>
      </c>
      <c r="AY518" s="2">
        <v>1.0366408450846001</v>
      </c>
      <c r="AZ518" s="2">
        <v>1.0339812364878</v>
      </c>
      <c r="BA518" s="2">
        <v>1.0339812364878</v>
      </c>
      <c r="BB518" s="2">
        <v>1.0438099955289999</v>
      </c>
      <c r="BC518" s="2">
        <v>1.0377517037877899</v>
      </c>
      <c r="BD518" s="2">
        <v>1.0038219066896501</v>
      </c>
      <c r="BE518" s="2">
        <v>1.0038219066896501</v>
      </c>
      <c r="BF518" s="2">
        <v>0.95316253013030094</v>
      </c>
      <c r="BG518" s="2">
        <v>0.91516270242998199</v>
      </c>
      <c r="BH518" s="2">
        <v>0.21970442100000001</v>
      </c>
      <c r="BI518" s="2">
        <v>0.21970442100000001</v>
      </c>
      <c r="BJ518" s="2">
        <v>0.165963894</v>
      </c>
      <c r="BK518" s="2">
        <v>0.200725816</v>
      </c>
      <c r="BL518" s="2">
        <v>0.162760554</v>
      </c>
      <c r="BM518" s="2">
        <v>0.162760554</v>
      </c>
      <c r="BN518" s="2">
        <v>0.166015943</v>
      </c>
      <c r="BO518" s="2">
        <v>0.19972778899999999</v>
      </c>
      <c r="BP518" s="2">
        <v>1.0691190909999999</v>
      </c>
      <c r="BQ518" s="2">
        <v>1.0691190909999999</v>
      </c>
      <c r="BR518" s="2">
        <v>0.131944635</v>
      </c>
      <c r="BS518" s="2">
        <v>0.26316795199999998</v>
      </c>
      <c r="BT518" s="2">
        <v>0.97831624699999997</v>
      </c>
      <c r="BU518" s="2">
        <v>0.97831624699999997</v>
      </c>
      <c r="BV518" s="2">
        <v>0.98633250099999903</v>
      </c>
      <c r="BW518" s="2">
        <v>0.98950838599999902</v>
      </c>
      <c r="BX518" s="2">
        <v>158.48481607982299</v>
      </c>
      <c r="BY518" s="2">
        <v>0</v>
      </c>
      <c r="BZ518" s="2">
        <v>0</v>
      </c>
      <c r="CA518" s="2">
        <v>0</v>
      </c>
      <c r="CB518" s="2">
        <v>26253750.383168198</v>
      </c>
      <c r="CC518" s="2">
        <v>0</v>
      </c>
      <c r="CD518" s="2">
        <v>0</v>
      </c>
      <c r="CE518" s="2">
        <v>0</v>
      </c>
      <c r="CG518" s="2">
        <f t="shared" si="67"/>
        <v>2155319.2856362718</v>
      </c>
      <c r="CH518" s="2">
        <f t="shared" si="68"/>
        <v>26253750.383168198</v>
      </c>
      <c r="CI518" s="2">
        <f t="shared" si="69"/>
        <v>1251539.2796182795</v>
      </c>
      <c r="CJ518" s="2">
        <f t="shared" si="70"/>
        <v>202.67442819959749</v>
      </c>
      <c r="CK518" s="2">
        <f t="shared" si="71"/>
        <v>6.2402951115343752</v>
      </c>
      <c r="CL518" s="2">
        <f t="shared" si="72"/>
        <v>173.83338853924292</v>
      </c>
      <c r="CM518" s="2">
        <f t="shared" si="73"/>
        <v>127.23062142316668</v>
      </c>
      <c r="CN518" s="2">
        <f t="shared" si="74"/>
        <v>1246547.0435290518</v>
      </c>
    </row>
    <row r="519" spans="1:92" x14ac:dyDescent="0.45">
      <c r="A519" s="2">
        <v>247</v>
      </c>
      <c r="B519" s="2" t="s">
        <v>154</v>
      </c>
      <c r="C519" s="2">
        <v>1</v>
      </c>
      <c r="D519" s="2">
        <v>2021</v>
      </c>
      <c r="E519" s="2">
        <v>2019</v>
      </c>
      <c r="F519" s="2">
        <v>0.31399957401364298</v>
      </c>
      <c r="G519" s="2">
        <v>4.6482118690618097E-3</v>
      </c>
      <c r="H519" s="2">
        <v>0.19924071017901501</v>
      </c>
      <c r="I519" s="2">
        <v>0.48211150393827901</v>
      </c>
      <c r="J519" s="2">
        <v>275.87809740106201</v>
      </c>
      <c r="K519" s="2">
        <v>134.49383477292801</v>
      </c>
      <c r="L519" s="2">
        <v>107.175578543057</v>
      </c>
      <c r="M519" s="2">
        <v>84.811930528389695</v>
      </c>
      <c r="N519" s="2">
        <v>162795.61408798001</v>
      </c>
      <c r="O519" s="2">
        <v>4986.2860434288004</v>
      </c>
      <c r="P519" s="2">
        <v>268210.573322365</v>
      </c>
      <c r="Q519" s="2">
        <v>820132.82714628999</v>
      </c>
      <c r="R519" s="2">
        <v>1626.1615603397699</v>
      </c>
      <c r="S519" s="2">
        <v>144275852.768051</v>
      </c>
      <c r="T519" s="2">
        <v>88721.721314028793</v>
      </c>
      <c r="U519" s="2">
        <v>13.82</v>
      </c>
      <c r="V519" s="2">
        <v>38702.949760338</v>
      </c>
      <c r="W519" s="2">
        <v>1.55766689370162E-4</v>
      </c>
      <c r="X519" s="2">
        <v>4.3460772363009896</v>
      </c>
      <c r="Y519" s="2">
        <v>4.3460772363009896</v>
      </c>
      <c r="Z519" s="2">
        <v>4.3876901140122904</v>
      </c>
      <c r="AA519" s="2">
        <v>2.99774104266857</v>
      </c>
      <c r="AB519" s="2">
        <v>141.384262628134</v>
      </c>
      <c r="AC519" s="2">
        <v>0</v>
      </c>
      <c r="AD519" s="2">
        <v>0</v>
      </c>
      <c r="AE519" s="2">
        <v>0</v>
      </c>
      <c r="AF519" s="2">
        <v>23407549.886716999</v>
      </c>
      <c r="AG519" s="2">
        <v>0</v>
      </c>
      <c r="AH519" s="2">
        <v>0</v>
      </c>
      <c r="AI519" s="2">
        <v>0</v>
      </c>
      <c r="AJ519" s="2">
        <v>130.14775753662701</v>
      </c>
      <c r="AK519" s="2">
        <v>130.14775753662701</v>
      </c>
      <c r="AL519" s="2">
        <v>102.787888429045</v>
      </c>
      <c r="AM519" s="2">
        <v>81.814189485721201</v>
      </c>
      <c r="AN519" s="2">
        <v>134.49383477292801</v>
      </c>
      <c r="AO519" s="2">
        <v>134.49383477292801</v>
      </c>
      <c r="AP519" s="2">
        <v>107.175578543057</v>
      </c>
      <c r="AQ519" s="2">
        <v>84.811930528389695</v>
      </c>
      <c r="AR519" s="2">
        <v>45302556.309623197</v>
      </c>
      <c r="AS519" s="2">
        <v>670624.73125547101</v>
      </c>
      <c r="AT519" s="2">
        <v>28745623.367189601</v>
      </c>
      <c r="AU519" s="2">
        <v>69557048.359983101</v>
      </c>
      <c r="AV519" s="2">
        <v>1.0339369983120099</v>
      </c>
      <c r="AW519" s="2">
        <v>1.0339369983120099</v>
      </c>
      <c r="AX519" s="2">
        <v>1.0431644560678801</v>
      </c>
      <c r="AY519" s="2">
        <v>1.03713464506116</v>
      </c>
      <c r="AZ519" s="2">
        <v>1.0345251354844001</v>
      </c>
      <c r="BA519" s="2">
        <v>1.0345251354844001</v>
      </c>
      <c r="BB519" s="2">
        <v>1.04428812639709</v>
      </c>
      <c r="BC519" s="2">
        <v>1.0382460329177301</v>
      </c>
      <c r="BD519" s="2">
        <v>1.00434994115348</v>
      </c>
      <c r="BE519" s="2">
        <v>1.00434994115348</v>
      </c>
      <c r="BF519" s="2">
        <v>0.95333045651755099</v>
      </c>
      <c r="BG519" s="2">
        <v>0.91533036947581203</v>
      </c>
      <c r="BH519" s="2">
        <v>0.21970442100000001</v>
      </c>
      <c r="BI519" s="2">
        <v>0.21970442100000001</v>
      </c>
      <c r="BJ519" s="2">
        <v>0.165963894</v>
      </c>
      <c r="BK519" s="2">
        <v>0.200725816</v>
      </c>
      <c r="BL519" s="2">
        <v>0.162760554</v>
      </c>
      <c r="BM519" s="2">
        <v>0.162760554</v>
      </c>
      <c r="BN519" s="2">
        <v>0.166015943</v>
      </c>
      <c r="BO519" s="2">
        <v>0.19972778899999999</v>
      </c>
      <c r="BP519" s="2">
        <v>1.0691190909999999</v>
      </c>
      <c r="BQ519" s="2">
        <v>1.0691190909999999</v>
      </c>
      <c r="BR519" s="2">
        <v>0.131944635</v>
      </c>
      <c r="BS519" s="2">
        <v>0.26316795199999998</v>
      </c>
      <c r="BT519" s="2">
        <v>0.97831624699999997</v>
      </c>
      <c r="BU519" s="2">
        <v>0.97831624699999997</v>
      </c>
      <c r="BV519" s="2">
        <v>0.98633250099999903</v>
      </c>
      <c r="BW519" s="2">
        <v>0.98950838599999902</v>
      </c>
      <c r="BX519" s="2">
        <v>148.818182470653</v>
      </c>
      <c r="BY519" s="2">
        <v>0</v>
      </c>
      <c r="BZ519" s="2">
        <v>0</v>
      </c>
      <c r="CA519" s="2">
        <v>0</v>
      </c>
      <c r="CB519" s="2">
        <v>24129312.030354399</v>
      </c>
      <c r="CC519" s="2">
        <v>0</v>
      </c>
      <c r="CD519" s="2">
        <v>0</v>
      </c>
      <c r="CE519" s="2">
        <v>0</v>
      </c>
      <c r="CG519" s="2">
        <f t="shared" si="67"/>
        <v>2192028.9225940458</v>
      </c>
      <c r="CH519" s="2">
        <f t="shared" si="68"/>
        <v>24129312.030354399</v>
      </c>
      <c r="CI519" s="2">
        <f t="shared" si="69"/>
        <v>1256125.3006000638</v>
      </c>
      <c r="CJ519" s="2">
        <f t="shared" si="70"/>
        <v>203.49451760997502</v>
      </c>
      <c r="CK519" s="2">
        <f t="shared" si="71"/>
        <v>6.2328575542860003</v>
      </c>
      <c r="CL519" s="2">
        <f t="shared" si="72"/>
        <v>174.44590134787967</v>
      </c>
      <c r="CM519" s="2">
        <f t="shared" si="73"/>
        <v>127.69682010841417</v>
      </c>
      <c r="CN519" s="2">
        <f t="shared" si="74"/>
        <v>1251139.0145566349</v>
      </c>
    </row>
    <row r="520" spans="1:92" x14ac:dyDescent="0.45">
      <c r="A520" s="2">
        <v>269</v>
      </c>
      <c r="B520" s="2" t="s">
        <v>154</v>
      </c>
      <c r="C520" s="2">
        <v>1</v>
      </c>
      <c r="D520" s="2">
        <v>2022</v>
      </c>
      <c r="E520" s="2">
        <v>2020</v>
      </c>
      <c r="F520" s="2">
        <v>0.30919682956448302</v>
      </c>
      <c r="G520" s="2">
        <v>4.6623586711005E-3</v>
      </c>
      <c r="H520" s="2">
        <v>0.20062286363326001</v>
      </c>
      <c r="I520" s="2">
        <v>0.48551794813115401</v>
      </c>
      <c r="J520" s="2">
        <v>271.08932958407303</v>
      </c>
      <c r="K520" s="2">
        <v>134.56458176446</v>
      </c>
      <c r="L520" s="2">
        <v>107.224671723451</v>
      </c>
      <c r="M520" s="2">
        <v>84.852330373240306</v>
      </c>
      <c r="N520" s="2">
        <v>163363.561791029</v>
      </c>
      <c r="O520" s="2">
        <v>4981.4481626671204</v>
      </c>
      <c r="P520" s="2">
        <v>269008.74647656898</v>
      </c>
      <c r="Q520" s="2">
        <v>822663.47515871504</v>
      </c>
      <c r="R520" s="2">
        <v>1617.70280277539</v>
      </c>
      <c r="S520" s="2">
        <v>143774114.322357</v>
      </c>
      <c r="T520" s="2">
        <v>88875.480759317201</v>
      </c>
      <c r="U520" s="2">
        <v>13.82</v>
      </c>
      <c r="V520" s="2">
        <v>39054.982273141701</v>
      </c>
      <c r="W520" s="2">
        <v>1.5549673744184899E-4</v>
      </c>
      <c r="X520" s="2">
        <v>4.4168242278329704</v>
      </c>
      <c r="Y520" s="2">
        <v>4.4168242278329704</v>
      </c>
      <c r="Z520" s="2">
        <v>4.4367832944058501</v>
      </c>
      <c r="AA520" s="2">
        <v>3.03814088751911</v>
      </c>
      <c r="AB520" s="2">
        <v>136.524747819613</v>
      </c>
      <c r="AC520" s="2">
        <v>0</v>
      </c>
      <c r="AD520" s="2">
        <v>0</v>
      </c>
      <c r="AE520" s="2">
        <v>0</v>
      </c>
      <c r="AF520" s="2">
        <v>22471550.953952201</v>
      </c>
      <c r="AG520" s="2">
        <v>0</v>
      </c>
      <c r="AH520" s="2">
        <v>0</v>
      </c>
      <c r="AI520" s="2">
        <v>0</v>
      </c>
      <c r="AJ520" s="2">
        <v>130.14775753662701</v>
      </c>
      <c r="AK520" s="2">
        <v>130.14775753662701</v>
      </c>
      <c r="AL520" s="2">
        <v>102.787888429045</v>
      </c>
      <c r="AM520" s="2">
        <v>81.814189485721201</v>
      </c>
      <c r="AN520" s="2">
        <v>134.56458176446</v>
      </c>
      <c r="AO520" s="2">
        <v>134.56458176446</v>
      </c>
      <c r="AP520" s="2">
        <v>107.224671723451</v>
      </c>
      <c r="AQ520" s="2">
        <v>84.852330373240306</v>
      </c>
      <c r="AR520" s="2">
        <v>44454500.321914598</v>
      </c>
      <c r="AS520" s="2">
        <v>670326.48859064002</v>
      </c>
      <c r="AT520" s="2">
        <v>28844374.5316872</v>
      </c>
      <c r="AU520" s="2">
        <v>69804912.980165198</v>
      </c>
      <c r="AV520" s="2">
        <v>1.0344059229759499</v>
      </c>
      <c r="AW520" s="2">
        <v>1.0344059229759499</v>
      </c>
      <c r="AX520" s="2">
        <v>1.0435680246558401</v>
      </c>
      <c r="AY520" s="2">
        <v>1.0375506763958</v>
      </c>
      <c r="AZ520" s="2">
        <v>1.03499432688802</v>
      </c>
      <c r="BA520" s="2">
        <v>1.03499432688802</v>
      </c>
      <c r="BB520" s="2">
        <v>1.04469212969891</v>
      </c>
      <c r="BC520" s="2">
        <v>1.0386625100692899</v>
      </c>
      <c r="BD520" s="2">
        <v>1.00480544710733</v>
      </c>
      <c r="BE520" s="2">
        <v>1.00480544710733</v>
      </c>
      <c r="BF520" s="2">
        <v>0.95347230826635598</v>
      </c>
      <c r="BG520" s="2">
        <v>0.915471589221172</v>
      </c>
      <c r="BH520" s="2">
        <v>0.21970442100000001</v>
      </c>
      <c r="BI520" s="2">
        <v>0.21970442100000001</v>
      </c>
      <c r="BJ520" s="2">
        <v>0.165963894</v>
      </c>
      <c r="BK520" s="2">
        <v>0.200725816</v>
      </c>
      <c r="BL520" s="2">
        <v>0.162760554</v>
      </c>
      <c r="BM520" s="2">
        <v>0.162760554</v>
      </c>
      <c r="BN520" s="2">
        <v>0.166015943</v>
      </c>
      <c r="BO520" s="2">
        <v>0.19972778899999999</v>
      </c>
      <c r="BP520" s="2">
        <v>1.0691190909999999</v>
      </c>
      <c r="BQ520" s="2">
        <v>1.0691190909999999</v>
      </c>
      <c r="BR520" s="2">
        <v>0.131944635</v>
      </c>
      <c r="BS520" s="2">
        <v>0.26316795199999998</v>
      </c>
      <c r="BT520" s="2">
        <v>0.97831624699999997</v>
      </c>
      <c r="BU520" s="2">
        <v>0.97831624699999997</v>
      </c>
      <c r="BV520" s="2">
        <v>0.98633250099999903</v>
      </c>
      <c r="BW520" s="2">
        <v>0.98950838599999902</v>
      </c>
      <c r="BX520" s="2">
        <v>141.384262628134</v>
      </c>
      <c r="BY520" s="2">
        <v>0</v>
      </c>
      <c r="BZ520" s="2">
        <v>0</v>
      </c>
      <c r="CA520" s="2">
        <v>0</v>
      </c>
      <c r="CB520" s="2">
        <v>23016737.856923301</v>
      </c>
      <c r="CC520" s="2">
        <v>0</v>
      </c>
      <c r="CD520" s="2">
        <v>0</v>
      </c>
      <c r="CE520" s="2">
        <v>0</v>
      </c>
      <c r="CG520" s="2">
        <f t="shared" si="67"/>
        <v>2223311.3674549027</v>
      </c>
      <c r="CH520" s="2">
        <f t="shared" si="68"/>
        <v>23016737.856923301</v>
      </c>
      <c r="CI520" s="2">
        <f t="shared" si="69"/>
        <v>1260017.2315889802</v>
      </c>
      <c r="CJ520" s="2">
        <f t="shared" si="70"/>
        <v>204.20445223878625</v>
      </c>
      <c r="CK520" s="2">
        <f t="shared" si="71"/>
        <v>6.2268102033339003</v>
      </c>
      <c r="CL520" s="2">
        <f t="shared" si="72"/>
        <v>174.96503835874404</v>
      </c>
      <c r="CM520" s="2">
        <f t="shared" si="73"/>
        <v>128.09084860392605</v>
      </c>
      <c r="CN520" s="2">
        <f t="shared" si="74"/>
        <v>1255035.783426313</v>
      </c>
    </row>
    <row r="521" spans="1:92" x14ac:dyDescent="0.45">
      <c r="A521" s="2">
        <v>291</v>
      </c>
      <c r="B521" s="2" t="s">
        <v>154</v>
      </c>
      <c r="C521" s="2">
        <v>1</v>
      </c>
      <c r="D521" s="2">
        <v>2023</v>
      </c>
      <c r="E521" s="2">
        <v>2021</v>
      </c>
      <c r="F521" s="2">
        <v>0.30767113480601999</v>
      </c>
      <c r="G521" s="2">
        <v>4.6686740195016896E-3</v>
      </c>
      <c r="H521" s="2">
        <v>0.201061345946833</v>
      </c>
      <c r="I521" s="2">
        <v>0.48659884522764302</v>
      </c>
      <c r="J521" s="2">
        <v>269.30048715734802</v>
      </c>
      <c r="K521" s="2">
        <v>134.62561125792499</v>
      </c>
      <c r="L521" s="2">
        <v>107.266153686444</v>
      </c>
      <c r="M521" s="2">
        <v>84.886367639684394</v>
      </c>
      <c r="N521" s="2">
        <v>163835.09508936101</v>
      </c>
      <c r="O521" s="2">
        <v>4990.7362453844298</v>
      </c>
      <c r="P521" s="2">
        <v>269751.97483224102</v>
      </c>
      <c r="Q521" s="2">
        <v>824958.07747000002</v>
      </c>
      <c r="R521" s="2">
        <v>1616.4593532750901</v>
      </c>
      <c r="S521" s="2">
        <v>143912578.78691599</v>
      </c>
      <c r="T521" s="2">
        <v>89029.506677873607</v>
      </c>
      <c r="U521" s="2">
        <v>13.82</v>
      </c>
      <c r="V521" s="2">
        <v>39410.216787106401</v>
      </c>
      <c r="W521" s="2">
        <v>1.55227253354536E-4</v>
      </c>
      <c r="X521" s="2">
        <v>4.4778537212987199</v>
      </c>
      <c r="Y521" s="2">
        <v>4.4778537212987199</v>
      </c>
      <c r="Z521" s="2">
        <v>4.47826525739905</v>
      </c>
      <c r="AA521" s="2">
        <v>3.0721781539631898</v>
      </c>
      <c r="AB521" s="2">
        <v>134.67487589942201</v>
      </c>
      <c r="AC521" s="2">
        <v>0</v>
      </c>
      <c r="AD521" s="2">
        <v>0</v>
      </c>
      <c r="AE521" s="2">
        <v>0</v>
      </c>
      <c r="AF521" s="2">
        <v>22221346.6063256</v>
      </c>
      <c r="AG521" s="2">
        <v>0</v>
      </c>
      <c r="AH521" s="2">
        <v>0</v>
      </c>
      <c r="AI521" s="2">
        <v>0</v>
      </c>
      <c r="AJ521" s="2">
        <v>130.14775753662701</v>
      </c>
      <c r="AK521" s="2">
        <v>130.14775753662701</v>
      </c>
      <c r="AL521" s="2">
        <v>102.787888429045</v>
      </c>
      <c r="AM521" s="2">
        <v>81.814189485721201</v>
      </c>
      <c r="AN521" s="2">
        <v>134.62561125792499</v>
      </c>
      <c r="AO521" s="2">
        <v>134.62561125792499</v>
      </c>
      <c r="AP521" s="2">
        <v>107.266153686444</v>
      </c>
      <c r="AQ521" s="2">
        <v>84.886367639684394</v>
      </c>
      <c r="AR521" s="2">
        <v>44277746.428231299</v>
      </c>
      <c r="AS521" s="2">
        <v>671880.91766196501</v>
      </c>
      <c r="AT521" s="2">
        <v>28935256.7895771</v>
      </c>
      <c r="AU521" s="2">
        <v>70027694.651445597</v>
      </c>
      <c r="AV521" s="2">
        <v>1.0347940657666199</v>
      </c>
      <c r="AW521" s="2">
        <v>1.0347940657666199</v>
      </c>
      <c r="AX521" s="2">
        <v>1.0439428422646699</v>
      </c>
      <c r="AY521" s="2">
        <v>1.0379268929323999</v>
      </c>
      <c r="AZ521" s="2">
        <v>1.03538269046701</v>
      </c>
      <c r="BA521" s="2">
        <v>1.03538269046701</v>
      </c>
      <c r="BB521" s="2">
        <v>1.0450673510517801</v>
      </c>
      <c r="BC521" s="2">
        <v>1.0390391297574899</v>
      </c>
      <c r="BD521" s="2">
        <v>1.0051824828354301</v>
      </c>
      <c r="BE521" s="2">
        <v>1.0051824828354301</v>
      </c>
      <c r="BF521" s="2">
        <v>0.95360402287882395</v>
      </c>
      <c r="BG521" s="2">
        <v>0.91559926252185797</v>
      </c>
      <c r="BH521" s="2">
        <v>0.21970442100000001</v>
      </c>
      <c r="BI521" s="2">
        <v>0.21970442100000001</v>
      </c>
      <c r="BJ521" s="2">
        <v>0.165963894</v>
      </c>
      <c r="BK521" s="2">
        <v>0.200725816</v>
      </c>
      <c r="BL521" s="2">
        <v>0.162760554</v>
      </c>
      <c r="BM521" s="2">
        <v>0.162760554</v>
      </c>
      <c r="BN521" s="2">
        <v>0.166015943</v>
      </c>
      <c r="BO521" s="2">
        <v>0.19972778899999999</v>
      </c>
      <c r="BP521" s="2">
        <v>1.0691190909999999</v>
      </c>
      <c r="BQ521" s="2">
        <v>1.0691190909999999</v>
      </c>
      <c r="BR521" s="2">
        <v>0.131944635</v>
      </c>
      <c r="BS521" s="2">
        <v>0.26316795199999998</v>
      </c>
      <c r="BT521" s="2">
        <v>0.97831624699999997</v>
      </c>
      <c r="BU521" s="2">
        <v>0.97831624699999997</v>
      </c>
      <c r="BV521" s="2">
        <v>0.98633250099999903</v>
      </c>
      <c r="BW521" s="2">
        <v>0.98950838599999902</v>
      </c>
      <c r="BX521" s="2">
        <v>136.524747819613</v>
      </c>
      <c r="BY521" s="2">
        <v>0</v>
      </c>
      <c r="BZ521" s="2">
        <v>0</v>
      </c>
      <c r="CA521" s="2">
        <v>0</v>
      </c>
      <c r="CB521" s="2">
        <v>22303169.076434098</v>
      </c>
      <c r="CC521" s="2">
        <v>0</v>
      </c>
      <c r="CD521" s="2">
        <v>0</v>
      </c>
      <c r="CE521" s="2">
        <v>0</v>
      </c>
      <c r="CG521" s="2">
        <f t="shared" si="67"/>
        <v>2251447.4924503611</v>
      </c>
      <c r="CH521" s="2">
        <f t="shared" si="68"/>
        <v>22303169.076434098</v>
      </c>
      <c r="CI521" s="2">
        <f t="shared" si="69"/>
        <v>1263535.8836369864</v>
      </c>
      <c r="CJ521" s="2">
        <f t="shared" si="70"/>
        <v>204.79386886170127</v>
      </c>
      <c r="CK521" s="2">
        <f t="shared" si="71"/>
        <v>6.2384203067305375</v>
      </c>
      <c r="CL521" s="2">
        <f t="shared" si="72"/>
        <v>175.4484389152787</v>
      </c>
      <c r="CM521" s="2">
        <f t="shared" si="73"/>
        <v>128.44812416815881</v>
      </c>
      <c r="CN521" s="2">
        <f t="shared" si="74"/>
        <v>1258545.1473916019</v>
      </c>
    </row>
    <row r="522" spans="1:92" x14ac:dyDescent="0.45">
      <c r="A522" s="2">
        <v>313</v>
      </c>
      <c r="B522" s="2" t="s">
        <v>154</v>
      </c>
      <c r="C522" s="2">
        <v>1</v>
      </c>
      <c r="D522" s="2">
        <v>2024</v>
      </c>
      <c r="E522" s="2">
        <v>2022</v>
      </c>
      <c r="F522" s="2">
        <v>0.17707518766088201</v>
      </c>
      <c r="G522" s="20">
        <v>4.5628351048116501E-3</v>
      </c>
      <c r="H522" s="2">
        <v>0.23338793302550601</v>
      </c>
      <c r="I522" s="2">
        <v>0.58497404420879895</v>
      </c>
      <c r="J522" s="2">
        <v>149.43975860149001</v>
      </c>
      <c r="K522" s="2">
        <v>149.43975860149001</v>
      </c>
      <c r="L522" s="2">
        <v>122.068311826756</v>
      </c>
      <c r="M522" s="2">
        <v>99.680778920452099</v>
      </c>
      <c r="N522" s="2">
        <v>166841.973169409</v>
      </c>
      <c r="O522" s="2">
        <v>4299.1478489428</v>
      </c>
      <c r="P522" s="2">
        <v>269208.78213537397</v>
      </c>
      <c r="Q522" s="2">
        <v>826302.25425487198</v>
      </c>
      <c r="R522" s="2">
        <v>1578.80245564191</v>
      </c>
      <c r="S522" s="2">
        <v>140803601.70382401</v>
      </c>
      <c r="T522" s="2">
        <v>89183.799531510202</v>
      </c>
      <c r="U522" s="2">
        <v>13.82</v>
      </c>
      <c r="V522" s="2">
        <v>39768.682426847299</v>
      </c>
      <c r="W522" s="2">
        <v>1.5495823629742801E-4</v>
      </c>
      <c r="X522" s="2">
        <v>4.5283696351087501</v>
      </c>
      <c r="Y522" s="2">
        <v>4.5283696351087501</v>
      </c>
      <c r="Z522" s="2">
        <v>4.5167919679570296</v>
      </c>
      <c r="AA522" s="2">
        <v>3.10295800497682</v>
      </c>
      <c r="AB522" s="2">
        <v>14.763631429754</v>
      </c>
      <c r="AC522" s="2">
        <v>14.763631429754</v>
      </c>
      <c r="AD522" s="2">
        <v>14.763631429754</v>
      </c>
      <c r="AE522" s="2">
        <v>14.763631429754</v>
      </c>
      <c r="AF522" s="2">
        <v>2418800.9591580401</v>
      </c>
      <c r="AG522" s="2">
        <v>73681.390489970494</v>
      </c>
      <c r="AH522" s="2">
        <v>3982518.7338715</v>
      </c>
      <c r="AI522" s="2">
        <v>12179377.000765501</v>
      </c>
      <c r="AJ522" s="2">
        <v>130.14775753662701</v>
      </c>
      <c r="AK522" s="2">
        <v>130.14775753662701</v>
      </c>
      <c r="AL522" s="2">
        <v>102.787888429045</v>
      </c>
      <c r="AM522" s="2">
        <v>81.814189485721201</v>
      </c>
      <c r="AN522" s="2">
        <v>134.676127171735</v>
      </c>
      <c r="AO522" s="2">
        <v>134.676127171735</v>
      </c>
      <c r="AP522" s="2">
        <v>107.304680397002</v>
      </c>
      <c r="AQ522" s="2">
        <v>84.917147490698</v>
      </c>
      <c r="AR522" s="2">
        <v>24932824.195032801</v>
      </c>
      <c r="AS522" s="2">
        <v>642463.61673812801</v>
      </c>
      <c r="AT522" s="2">
        <v>32861861.564202201</v>
      </c>
      <c r="AU522" s="2">
        <v>82366452.327851102</v>
      </c>
      <c r="AV522" s="2">
        <v>1.0372629809093901</v>
      </c>
      <c r="AW522" s="2">
        <v>1.0372629809093901</v>
      </c>
      <c r="AX522" s="2">
        <v>1.04366956131217</v>
      </c>
      <c r="AY522" s="2">
        <v>1.0381467470624</v>
      </c>
      <c r="AZ522" s="2">
        <v>1.0378530100094401</v>
      </c>
      <c r="BA522" s="2">
        <v>1.0378530100094401</v>
      </c>
      <c r="BB522" s="2">
        <v>1.04479377572796</v>
      </c>
      <c r="BC522" s="2">
        <v>1.0392592194819801</v>
      </c>
      <c r="BD522" s="2">
        <v>1.0075807477030201</v>
      </c>
      <c r="BE522" s="2">
        <v>1.0075807477030201</v>
      </c>
      <c r="BF522" s="2">
        <v>0.95350801046941502</v>
      </c>
      <c r="BG522" s="2">
        <v>0.91567385584402405</v>
      </c>
      <c r="BH522" s="2">
        <v>0.21970442100000001</v>
      </c>
      <c r="BI522" s="2">
        <v>0.21970442100000001</v>
      </c>
      <c r="BJ522" s="2">
        <v>0.165963894</v>
      </c>
      <c r="BK522" s="2">
        <v>0.200725816</v>
      </c>
      <c r="BL522" s="2">
        <v>0.162760554</v>
      </c>
      <c r="BM522" s="2">
        <v>0.162760554</v>
      </c>
      <c r="BN522" s="2">
        <v>0.166015943</v>
      </c>
      <c r="BO522" s="2">
        <v>0.19972778899999999</v>
      </c>
      <c r="BP522" s="2">
        <v>1.0691190909999999</v>
      </c>
      <c r="BQ522" s="2">
        <v>1.0691190909999999</v>
      </c>
      <c r="BR522" s="2">
        <v>0.131944635</v>
      </c>
      <c r="BS522" s="2">
        <v>0.26316795199999998</v>
      </c>
      <c r="BT522" s="2">
        <v>0.97831624699999997</v>
      </c>
      <c r="BU522" s="2">
        <v>0.97831624699999997</v>
      </c>
      <c r="BV522" s="2">
        <v>0.98633250099999903</v>
      </c>
      <c r="BW522" s="2">
        <v>0.98950838599999902</v>
      </c>
      <c r="BX522" s="2">
        <v>14.763631429754</v>
      </c>
      <c r="BY522" s="2">
        <v>14.763631429754</v>
      </c>
      <c r="BZ522" s="2">
        <v>14.763631429754</v>
      </c>
      <c r="CA522" s="2">
        <v>14.763631429754</v>
      </c>
      <c r="CB522" s="2">
        <v>2418800.9591580401</v>
      </c>
      <c r="CC522" s="2">
        <v>73681.390489970494</v>
      </c>
      <c r="CD522" s="2">
        <v>3982518.7338715</v>
      </c>
      <c r="CE522" s="2">
        <v>12179377.000765501</v>
      </c>
      <c r="CG522" s="2">
        <f t="shared" si="67"/>
        <v>2289534.5235585766</v>
      </c>
      <c r="CH522" s="2">
        <f t="shared" si="68"/>
        <v>18654378.084285013</v>
      </c>
      <c r="CI522" s="2">
        <f t="shared" si="69"/>
        <v>1266652.1574085979</v>
      </c>
      <c r="CJ522" s="2">
        <f t="shared" si="70"/>
        <v>208.55246646176124</v>
      </c>
      <c r="CK522" s="2">
        <f t="shared" si="71"/>
        <v>5.3739348111784997</v>
      </c>
      <c r="CL522" s="2">
        <f t="shared" si="72"/>
        <v>175.09514285227576</v>
      </c>
      <c r="CM522" s="2">
        <f t="shared" si="73"/>
        <v>128.65741599920156</v>
      </c>
      <c r="CN522" s="2">
        <f t="shared" si="74"/>
        <v>1262353.0095596551</v>
      </c>
    </row>
    <row r="523" spans="1:92" x14ac:dyDescent="0.45">
      <c r="A523" s="2">
        <v>335</v>
      </c>
      <c r="B523" s="2" t="s">
        <v>154</v>
      </c>
      <c r="C523" s="2">
        <v>1</v>
      </c>
      <c r="D523" s="2">
        <v>2025</v>
      </c>
      <c r="E523" s="2">
        <v>2023</v>
      </c>
      <c r="F523" s="2">
        <v>0.17743511432845699</v>
      </c>
      <c r="G523" s="20">
        <v>4.5758136919757603E-3</v>
      </c>
      <c r="H523" s="2">
        <v>0.23325194453345099</v>
      </c>
      <c r="I523" s="2">
        <v>0.58473712744611395</v>
      </c>
      <c r="J523" s="2">
        <v>149.63151448187199</v>
      </c>
      <c r="K523" s="2">
        <v>149.63151448187199</v>
      </c>
      <c r="L523" s="2">
        <v>121.910653965702</v>
      </c>
      <c r="M523" s="2">
        <v>99.569198218904901</v>
      </c>
      <c r="N523" s="2">
        <v>167315.777100701</v>
      </c>
      <c r="O523" s="2">
        <v>4314.8495529679103</v>
      </c>
      <c r="P523" s="2">
        <v>269962.85215876001</v>
      </c>
      <c r="Q523" s="2">
        <v>828621.22926874901</v>
      </c>
      <c r="R523" s="2">
        <v>1579.3646785010401</v>
      </c>
      <c r="S523" s="2">
        <v>141097849.87623399</v>
      </c>
      <c r="T523" s="2">
        <v>89338.359782839703</v>
      </c>
      <c r="U523" s="2">
        <v>13.82</v>
      </c>
      <c r="V523" s="2">
        <v>40130.408581889802</v>
      </c>
      <c r="W523" s="2">
        <v>1.54689685461138E-4</v>
      </c>
      <c r="X523" s="2">
        <v>4.8496934044884501</v>
      </c>
      <c r="Y523" s="2">
        <v>4.8496934044884501</v>
      </c>
      <c r="Z523" s="2">
        <v>4.4887019959011001</v>
      </c>
      <c r="AA523" s="2">
        <v>3.1209451924273699</v>
      </c>
      <c r="AB523" s="2">
        <v>14.6340635407563</v>
      </c>
      <c r="AC523" s="2">
        <v>14.6340635407563</v>
      </c>
      <c r="AD523" s="2">
        <v>14.6340635407563</v>
      </c>
      <c r="AE523" s="2">
        <v>14.6340635407563</v>
      </c>
      <c r="AF523" s="2">
        <v>2441576.0366262998</v>
      </c>
      <c r="AG523" s="2">
        <v>62914.002792535</v>
      </c>
      <c r="AH523" s="2">
        <v>3939618.4234986901</v>
      </c>
      <c r="AI523" s="2">
        <v>12092159.692636</v>
      </c>
      <c r="AJ523" s="2">
        <v>130.14775753662701</v>
      </c>
      <c r="AK523" s="2">
        <v>130.14775753662701</v>
      </c>
      <c r="AL523" s="2">
        <v>102.787888429045</v>
      </c>
      <c r="AM523" s="2">
        <v>81.814189485721201</v>
      </c>
      <c r="AN523" s="2">
        <v>134.99745094111501</v>
      </c>
      <c r="AO523" s="2">
        <v>134.99745094111501</v>
      </c>
      <c r="AP523" s="2">
        <v>107.27659042494599</v>
      </c>
      <c r="AQ523" s="2">
        <v>84.935134678148501</v>
      </c>
      <c r="AR523" s="2">
        <v>25035713.1242893</v>
      </c>
      <c r="AS523" s="2">
        <v>645637.47337201703</v>
      </c>
      <c r="AT523" s="2">
        <v>32911347.8531208</v>
      </c>
      <c r="AU523" s="2">
        <v>82505151.425452694</v>
      </c>
      <c r="AV523" s="2">
        <v>1.0376459163598999</v>
      </c>
      <c r="AW523" s="2">
        <v>1.0376459163598999</v>
      </c>
      <c r="AX523" s="2">
        <v>1.0440496008864899</v>
      </c>
      <c r="AY523" s="2">
        <v>1.0385255028096101</v>
      </c>
      <c r="AZ523" s="2">
        <v>1.0382361632861501</v>
      </c>
      <c r="BA523" s="2">
        <v>1.0382361632861501</v>
      </c>
      <c r="BB523" s="2">
        <v>1.0451742246712801</v>
      </c>
      <c r="BC523" s="2">
        <v>1.03963838110179</v>
      </c>
      <c r="BD523" s="2">
        <v>1.0079527251037801</v>
      </c>
      <c r="BE523" s="2">
        <v>1.0079527251037801</v>
      </c>
      <c r="BF523" s="2">
        <v>0.95364155213957302</v>
      </c>
      <c r="BG523" s="2">
        <v>0.91580234543615702</v>
      </c>
      <c r="BH523" s="2">
        <v>0.21970442100000001</v>
      </c>
      <c r="BI523" s="2">
        <v>0.21970442100000001</v>
      </c>
      <c r="BJ523" s="2">
        <v>0.165963894</v>
      </c>
      <c r="BK523" s="2">
        <v>0.200725816</v>
      </c>
      <c r="BL523" s="2">
        <v>0.162760554</v>
      </c>
      <c r="BM523" s="2">
        <v>0.162760554</v>
      </c>
      <c r="BN523" s="2">
        <v>0.166015943</v>
      </c>
      <c r="BO523" s="2">
        <v>0.19972778899999999</v>
      </c>
      <c r="BP523" s="2">
        <v>1.0691190909999999</v>
      </c>
      <c r="BQ523" s="2">
        <v>1.0691190909999999</v>
      </c>
      <c r="BR523" s="2">
        <v>0.131944635</v>
      </c>
      <c r="BS523" s="2">
        <v>0.26316795199999998</v>
      </c>
      <c r="BT523" s="2">
        <v>0.97831624699999997</v>
      </c>
      <c r="BU523" s="2">
        <v>0.97831624699999997</v>
      </c>
      <c r="BV523" s="2">
        <v>0.98633250099999903</v>
      </c>
      <c r="BW523" s="2">
        <v>0.98950838599999902</v>
      </c>
      <c r="BX523" s="2">
        <v>14.6340635407563</v>
      </c>
      <c r="BY523" s="2">
        <v>14.6340635407563</v>
      </c>
      <c r="BZ523" s="2">
        <v>14.6340635407563</v>
      </c>
      <c r="CA523" s="2">
        <v>14.6340635407563</v>
      </c>
      <c r="CB523" s="2">
        <v>2441576.0366262998</v>
      </c>
      <c r="CC523" s="2">
        <v>62914.002792535</v>
      </c>
      <c r="CD523" s="2">
        <v>3939618.4234986901</v>
      </c>
      <c r="CE523" s="2">
        <v>12092159.692636</v>
      </c>
      <c r="CG523" s="2">
        <f t="shared" si="67"/>
        <v>2318134.1148826648</v>
      </c>
      <c r="CH523" s="2">
        <f t="shared" si="68"/>
        <v>18536268.155553527</v>
      </c>
      <c r="CI523" s="2">
        <f t="shared" si="69"/>
        <v>1270214.7080811779</v>
      </c>
      <c r="CJ523" s="2">
        <f t="shared" si="70"/>
        <v>209.14472137587626</v>
      </c>
      <c r="CK523" s="2">
        <f t="shared" si="71"/>
        <v>5.3935619412098879</v>
      </c>
      <c r="CL523" s="2">
        <f t="shared" si="72"/>
        <v>175.5855949000065</v>
      </c>
      <c r="CM523" s="2">
        <f t="shared" si="73"/>
        <v>129.01848645679237</v>
      </c>
      <c r="CN523" s="2">
        <f t="shared" si="74"/>
        <v>1265899.8585282101</v>
      </c>
    </row>
    <row r="524" spans="1:92" x14ac:dyDescent="0.45">
      <c r="A524" s="2">
        <v>357</v>
      </c>
      <c r="B524" s="2" t="s">
        <v>154</v>
      </c>
      <c r="C524" s="2">
        <v>1</v>
      </c>
      <c r="D524" s="2">
        <v>2026</v>
      </c>
      <c r="E524" s="2">
        <v>2024</v>
      </c>
      <c r="F524" s="2">
        <v>0.17749495235493801</v>
      </c>
      <c r="G524" s="20">
        <v>4.5767797634040201E-3</v>
      </c>
      <c r="H524" s="2">
        <v>0.23327640383939999</v>
      </c>
      <c r="I524" s="2">
        <v>0.584651864042256</v>
      </c>
      <c r="J524" s="2">
        <v>149.54586450975901</v>
      </c>
      <c r="K524" s="2">
        <v>149.54586450975901</v>
      </c>
      <c r="L524" s="2">
        <v>121.81422926878901</v>
      </c>
      <c r="M524" s="2">
        <v>99.464697651099101</v>
      </c>
      <c r="N524" s="2">
        <v>167791.243294035</v>
      </c>
      <c r="O524" s="2">
        <v>4326.5656662104802</v>
      </c>
      <c r="P524" s="2">
        <v>270726.32175019098</v>
      </c>
      <c r="Q524" s="2">
        <v>830971.37696363695</v>
      </c>
      <c r="R524" s="2">
        <v>1579.6748876249001</v>
      </c>
      <c r="S524" s="2">
        <v>141370141.531665</v>
      </c>
      <c r="T524" s="2">
        <v>89493.187895276395</v>
      </c>
      <c r="U524" s="2">
        <v>13.82</v>
      </c>
      <c r="V524" s="2">
        <v>40495.424909079302</v>
      </c>
      <c r="W524" s="2">
        <v>1.5442160003767999E-4</v>
      </c>
      <c r="X524" s="2">
        <v>4.8995315946523901</v>
      </c>
      <c r="Y524" s="2">
        <v>4.8995315946523901</v>
      </c>
      <c r="Z524" s="2">
        <v>4.5277654612648899</v>
      </c>
      <c r="AA524" s="2">
        <v>3.1519327868985201</v>
      </c>
      <c r="AB524" s="2">
        <v>14.4985753784794</v>
      </c>
      <c r="AC524" s="2">
        <v>14.4985753784794</v>
      </c>
      <c r="AD524" s="2">
        <v>14.4985753784794</v>
      </c>
      <c r="AE524" s="2">
        <v>14.4985753784794</v>
      </c>
      <c r="AF524" s="2">
        <v>2425840.4063033899</v>
      </c>
      <c r="AG524" s="2">
        <v>62559.171490503497</v>
      </c>
      <c r="AH524" s="2">
        <v>3914076.7614130899</v>
      </c>
      <c r="AI524" s="2">
        <v>12013827.3527612</v>
      </c>
      <c r="AJ524" s="2">
        <v>130.14775753662701</v>
      </c>
      <c r="AK524" s="2">
        <v>130.14775753662701</v>
      </c>
      <c r="AL524" s="2">
        <v>102.787888429045</v>
      </c>
      <c r="AM524" s="2">
        <v>81.814189485721201</v>
      </c>
      <c r="AN524" s="2">
        <v>135.047289131279</v>
      </c>
      <c r="AO524" s="2">
        <v>135.047289131279</v>
      </c>
      <c r="AP524" s="2">
        <v>107.31565389031</v>
      </c>
      <c r="AQ524" s="2">
        <v>84.9661222726197</v>
      </c>
      <c r="AR524" s="2">
        <v>25092486.535573799</v>
      </c>
      <c r="AS524" s="2">
        <v>647020.00291168795</v>
      </c>
      <c r="AT524" s="2">
        <v>32978318.226773899</v>
      </c>
      <c r="AU524" s="2">
        <v>82652316.766405702</v>
      </c>
      <c r="AV524" s="2">
        <v>1.0380292485424101</v>
      </c>
      <c r="AW524" s="2">
        <v>1.0380292485424101</v>
      </c>
      <c r="AX524" s="2">
        <v>1.04443344264494</v>
      </c>
      <c r="AY524" s="2">
        <v>1.0389084153756201</v>
      </c>
      <c r="AZ524" s="2">
        <v>1.0386197135205399</v>
      </c>
      <c r="BA524" s="2">
        <v>1.0386197135205399</v>
      </c>
      <c r="BB524" s="2">
        <v>1.04555847989435</v>
      </c>
      <c r="BC524" s="2">
        <v>1.0400217039948301</v>
      </c>
      <c r="BD524" s="2">
        <v>1.00832508788369</v>
      </c>
      <c r="BE524" s="2">
        <v>1.00832508788369</v>
      </c>
      <c r="BF524" s="2">
        <v>0.95377639964180605</v>
      </c>
      <c r="BG524" s="2">
        <v>0.91593221603897801</v>
      </c>
      <c r="BH524" s="2">
        <v>0.21970442100000001</v>
      </c>
      <c r="BI524" s="2">
        <v>0.21970442100000001</v>
      </c>
      <c r="BJ524" s="2">
        <v>0.165963894</v>
      </c>
      <c r="BK524" s="2">
        <v>0.200725816</v>
      </c>
      <c r="BL524" s="2">
        <v>0.162760554</v>
      </c>
      <c r="BM524" s="2">
        <v>0.162760554</v>
      </c>
      <c r="BN524" s="2">
        <v>0.166015943</v>
      </c>
      <c r="BO524" s="2">
        <v>0.19972778899999999</v>
      </c>
      <c r="BP524" s="2">
        <v>1.0691190909999999</v>
      </c>
      <c r="BQ524" s="2">
        <v>1.0691190909999999</v>
      </c>
      <c r="BR524" s="2">
        <v>0.131944635</v>
      </c>
      <c r="BS524" s="2">
        <v>0.26316795199999998</v>
      </c>
      <c r="BT524" s="2">
        <v>0.97831624699999997</v>
      </c>
      <c r="BU524" s="2">
        <v>0.97831624699999997</v>
      </c>
      <c r="BV524" s="2">
        <v>0.98633250099999903</v>
      </c>
      <c r="BW524" s="2">
        <v>0.98950838599999902</v>
      </c>
      <c r="BX524" s="2">
        <v>14.4985753784794</v>
      </c>
      <c r="BY524" s="2">
        <v>14.4985753784794</v>
      </c>
      <c r="BZ524" s="2">
        <v>14.4985753784794</v>
      </c>
      <c r="CA524" s="2">
        <v>14.4985753784794</v>
      </c>
      <c r="CB524" s="2">
        <v>2425840.4063033899</v>
      </c>
      <c r="CC524" s="2">
        <v>62559.171490503497</v>
      </c>
      <c r="CD524" s="2">
        <v>3914076.7614130899</v>
      </c>
      <c r="CE524" s="2">
        <v>12013827.3527612</v>
      </c>
      <c r="CG524" s="2">
        <f t="shared" si="67"/>
        <v>2347130.1356141889</v>
      </c>
      <c r="CH524" s="2">
        <f t="shared" si="68"/>
        <v>18416303.691968184</v>
      </c>
      <c r="CI524" s="2">
        <f t="shared" si="69"/>
        <v>1273815.5076740733</v>
      </c>
      <c r="CJ524" s="2">
        <f t="shared" si="70"/>
        <v>209.73905411754376</v>
      </c>
      <c r="CK524" s="2">
        <f t="shared" si="71"/>
        <v>5.4082070827631004</v>
      </c>
      <c r="CL524" s="2">
        <f t="shared" si="72"/>
        <v>176.08216048792909</v>
      </c>
      <c r="CM524" s="2">
        <f t="shared" si="73"/>
        <v>129.38441058211552</v>
      </c>
      <c r="CN524" s="2">
        <f t="shared" si="74"/>
        <v>1269488.942007863</v>
      </c>
    </row>
    <row r="525" spans="1:92" x14ac:dyDescent="0.45">
      <c r="A525" s="2">
        <v>379</v>
      </c>
      <c r="B525" s="2" t="s">
        <v>154</v>
      </c>
      <c r="C525" s="2">
        <v>1</v>
      </c>
      <c r="D525" s="2">
        <v>2027</v>
      </c>
      <c r="E525" s="2">
        <v>2025</v>
      </c>
      <c r="F525" s="2">
        <v>0.177483850564982</v>
      </c>
      <c r="G525" s="20">
        <v>4.5770420885144396E-3</v>
      </c>
      <c r="H525" s="2">
        <v>0.23327166762972801</v>
      </c>
      <c r="I525" s="2">
        <v>0.58466743971677404</v>
      </c>
      <c r="J525" s="2">
        <v>149.627429066101</v>
      </c>
      <c r="K525" s="2">
        <v>149.627429066101</v>
      </c>
      <c r="L525" s="2">
        <v>121.885358285028</v>
      </c>
      <c r="M525" s="2">
        <v>99.527700064727895</v>
      </c>
      <c r="N525" s="2">
        <v>168238.64272159801</v>
      </c>
      <c r="O525" s="2">
        <v>4338.6220560352704</v>
      </c>
      <c r="P525" s="2">
        <v>271449.21080277901</v>
      </c>
      <c r="Q525" s="2">
        <v>833188.117788982</v>
      </c>
      <c r="R525" s="2">
        <v>1582.1080670848901</v>
      </c>
      <c r="S525" s="2">
        <v>141833273.84361899</v>
      </c>
      <c r="T525" s="2">
        <v>89648.284333037896</v>
      </c>
      <c r="U525" s="2">
        <v>13.82</v>
      </c>
      <c r="V525" s="2">
        <v>40863.761335012401</v>
      </c>
      <c r="W525" s="2">
        <v>1.5415397922047001E-4</v>
      </c>
      <c r="X525" s="2">
        <v>4.9494214185977103</v>
      </c>
      <c r="Y525" s="2">
        <v>4.9494214185977103</v>
      </c>
      <c r="Z525" s="2">
        <v>4.5672197451068897</v>
      </c>
      <c r="AA525" s="2">
        <v>3.1832604681302001</v>
      </c>
      <c r="AB525" s="2">
        <v>14.5302501108765</v>
      </c>
      <c r="AC525" s="2">
        <v>14.5302501108765</v>
      </c>
      <c r="AD525" s="2">
        <v>14.5302501108765</v>
      </c>
      <c r="AE525" s="2">
        <v>14.5302501108765</v>
      </c>
      <c r="AF525" s="2">
        <v>2438048.7314772699</v>
      </c>
      <c r="AG525" s="2">
        <v>62866.081251169402</v>
      </c>
      <c r="AH525" s="2">
        <v>3933721.16662791</v>
      </c>
      <c r="AI525" s="2">
        <v>12074221.9422611</v>
      </c>
      <c r="AJ525" s="2">
        <v>130.14775753662701</v>
      </c>
      <c r="AK525" s="2">
        <v>130.14775753662701</v>
      </c>
      <c r="AL525" s="2">
        <v>102.787888429045</v>
      </c>
      <c r="AM525" s="2">
        <v>81.814189485721201</v>
      </c>
      <c r="AN525" s="2">
        <v>135.097178955224</v>
      </c>
      <c r="AO525" s="2">
        <v>135.097178955224</v>
      </c>
      <c r="AP525" s="2">
        <v>107.35510817415199</v>
      </c>
      <c r="AQ525" s="2">
        <v>84.997449953851401</v>
      </c>
      <c r="AR525" s="2">
        <v>25173115.580003101</v>
      </c>
      <c r="AS525" s="2">
        <v>649176.863934041</v>
      </c>
      <c r="AT525" s="2">
        <v>33085684.314885002</v>
      </c>
      <c r="AU525" s="2">
        <v>82925297.084796995</v>
      </c>
      <c r="AV525" s="2">
        <v>1.0383890633856701</v>
      </c>
      <c r="AW525" s="2">
        <v>1.0383890633856701</v>
      </c>
      <c r="AX525" s="2">
        <v>1.0447959904555999</v>
      </c>
      <c r="AY525" s="2">
        <v>1.0392687031052099</v>
      </c>
      <c r="AZ525" s="2">
        <v>1.03897973303825</v>
      </c>
      <c r="BA525" s="2">
        <v>1.03897973303825</v>
      </c>
      <c r="BB525" s="2">
        <v>1.04592141823233</v>
      </c>
      <c r="BC525" s="2">
        <v>1.04038237780679</v>
      </c>
      <c r="BD525" s="2">
        <v>1.0086746062946299</v>
      </c>
      <c r="BE525" s="2">
        <v>1.0086746062946299</v>
      </c>
      <c r="BF525" s="2">
        <v>0.95390373755883195</v>
      </c>
      <c r="BG525" s="2">
        <v>0.91605438536952499</v>
      </c>
      <c r="BH525" s="2">
        <v>0.21970442100000001</v>
      </c>
      <c r="BI525" s="2">
        <v>0.21970442100000001</v>
      </c>
      <c r="BJ525" s="2">
        <v>0.165963894</v>
      </c>
      <c r="BK525" s="2">
        <v>0.200725816</v>
      </c>
      <c r="BL525" s="2">
        <v>0.162760554</v>
      </c>
      <c r="BM525" s="2">
        <v>0.162760554</v>
      </c>
      <c r="BN525" s="2">
        <v>0.166015943</v>
      </c>
      <c r="BO525" s="2">
        <v>0.19972778899999999</v>
      </c>
      <c r="BP525" s="2">
        <v>1.0691190909999999</v>
      </c>
      <c r="BQ525" s="2">
        <v>1.0691190909999999</v>
      </c>
      <c r="BR525" s="2">
        <v>0.131944635</v>
      </c>
      <c r="BS525" s="2">
        <v>0.26316795199999998</v>
      </c>
      <c r="BT525" s="2">
        <v>0.97831624699999997</v>
      </c>
      <c r="BU525" s="2">
        <v>0.97831624699999997</v>
      </c>
      <c r="BV525" s="2">
        <v>0.98633250099999903</v>
      </c>
      <c r="BW525" s="2">
        <v>0.98950838599999902</v>
      </c>
      <c r="BX525" s="2">
        <v>14.5302501108765</v>
      </c>
      <c r="BY525" s="2">
        <v>14.5302501108765</v>
      </c>
      <c r="BZ525" s="2">
        <v>14.5302501108765</v>
      </c>
      <c r="CA525" s="2">
        <v>14.5302501108765</v>
      </c>
      <c r="CB525" s="2">
        <v>2438048.7314772699</v>
      </c>
      <c r="CC525" s="2">
        <v>62866.081251169402</v>
      </c>
      <c r="CD525" s="2">
        <v>3933721.16662791</v>
      </c>
      <c r="CE525" s="2">
        <v>12074221.9422611</v>
      </c>
      <c r="CG525" s="2">
        <f t="shared" si="67"/>
        <v>2374557.5259908242</v>
      </c>
      <c r="CH525" s="2">
        <f t="shared" si="68"/>
        <v>18508857.921617448</v>
      </c>
      <c r="CI525" s="2">
        <f t="shared" si="69"/>
        <v>1277214.5933693943</v>
      </c>
      <c r="CJ525" s="2">
        <f t="shared" si="70"/>
        <v>210.29830340199752</v>
      </c>
      <c r="CK525" s="2">
        <f t="shared" si="71"/>
        <v>5.4232775700440881</v>
      </c>
      <c r="CL525" s="2">
        <f t="shared" si="72"/>
        <v>176.55233222944977</v>
      </c>
      <c r="CM525" s="2">
        <f t="shared" si="73"/>
        <v>129.72956290992323</v>
      </c>
      <c r="CN525" s="2">
        <f t="shared" si="74"/>
        <v>1272875.971313359</v>
      </c>
    </row>
    <row r="526" spans="1:92" x14ac:dyDescent="0.45">
      <c r="A526" s="2">
        <v>401</v>
      </c>
      <c r="B526" s="2" t="s">
        <v>154</v>
      </c>
      <c r="C526" s="2">
        <v>1</v>
      </c>
      <c r="D526" s="2">
        <v>2028</v>
      </c>
      <c r="E526" s="2">
        <v>2026</v>
      </c>
      <c r="F526" s="2">
        <v>0.17741538385001701</v>
      </c>
      <c r="G526" s="20">
        <v>4.5767160469399101E-3</v>
      </c>
      <c r="H526" s="2">
        <v>0.233243411610387</v>
      </c>
      <c r="I526" s="2">
        <v>0.58476448849265505</v>
      </c>
      <c r="J526" s="2">
        <v>149.84156676068801</v>
      </c>
      <c r="K526" s="2">
        <v>149.84156676068801</v>
      </c>
      <c r="L526" s="2">
        <v>122.089932408549</v>
      </c>
      <c r="M526" s="2">
        <v>99.724485312914098</v>
      </c>
      <c r="N526" s="2">
        <v>168663.710176227</v>
      </c>
      <c r="O526" s="2">
        <v>4350.9525056323801</v>
      </c>
      <c r="P526" s="2">
        <v>272139.89416070998</v>
      </c>
      <c r="Q526" s="2">
        <v>835298.81850835495</v>
      </c>
      <c r="R526" s="2">
        <v>1586.2392549404301</v>
      </c>
      <c r="S526" s="2">
        <v>142450074.17080399</v>
      </c>
      <c r="T526" s="2">
        <v>89803.6495611461</v>
      </c>
      <c r="U526" s="2">
        <v>13.82</v>
      </c>
      <c r="V526" s="2">
        <v>41235.448058490903</v>
      </c>
      <c r="W526" s="2">
        <v>1.5388682220432001E-4</v>
      </c>
      <c r="X526" s="2">
        <v>4.9962505135768804</v>
      </c>
      <c r="Y526" s="2">
        <v>4.9962505135768804</v>
      </c>
      <c r="Z526" s="2">
        <v>4.6044852690196496</v>
      </c>
      <c r="AA526" s="2">
        <v>3.2127371167082601</v>
      </c>
      <c r="AB526" s="2">
        <v>14.6975587104846</v>
      </c>
      <c r="AC526" s="2">
        <v>14.6975587104846</v>
      </c>
      <c r="AD526" s="2">
        <v>14.6975587104846</v>
      </c>
      <c r="AE526" s="2">
        <v>14.6975587104846</v>
      </c>
      <c r="AF526" s="2">
        <v>2472697.32877295</v>
      </c>
      <c r="AG526" s="2">
        <v>63767.152391182099</v>
      </c>
      <c r="AH526" s="2">
        <v>3989640.7126885699</v>
      </c>
      <c r="AI526" s="2">
        <v>12245831.2780817</v>
      </c>
      <c r="AJ526" s="2">
        <v>130.14775753662701</v>
      </c>
      <c r="AK526" s="2">
        <v>130.14775753662701</v>
      </c>
      <c r="AL526" s="2">
        <v>102.787888429045</v>
      </c>
      <c r="AM526" s="2">
        <v>81.814189485721201</v>
      </c>
      <c r="AN526" s="2">
        <v>135.14400805020401</v>
      </c>
      <c r="AO526" s="2">
        <v>135.14400805020401</v>
      </c>
      <c r="AP526" s="2">
        <v>107.392373698065</v>
      </c>
      <c r="AQ526" s="2">
        <v>85.026926602429398</v>
      </c>
      <c r="AR526" s="2">
        <v>25272834.588476699</v>
      </c>
      <c r="AS526" s="2">
        <v>651953.54034529999</v>
      </c>
      <c r="AT526" s="2">
        <v>33225541.283751</v>
      </c>
      <c r="AU526" s="2">
        <v>83299744.758230999</v>
      </c>
      <c r="AV526" s="2">
        <v>1.0387301271303799</v>
      </c>
      <c r="AW526" s="2">
        <v>1.0387301271303799</v>
      </c>
      <c r="AX526" s="2">
        <v>1.04514158371085</v>
      </c>
      <c r="AY526" s="2">
        <v>1.03961096203787</v>
      </c>
      <c r="AZ526" s="2">
        <v>1.03932099079117</v>
      </c>
      <c r="BA526" s="2">
        <v>1.03932099079117</v>
      </c>
      <c r="BB526" s="2">
        <v>1.0462673837518801</v>
      </c>
      <c r="BC526" s="2">
        <v>1.0407250035022699</v>
      </c>
      <c r="BD526" s="2">
        <v>1.00900591018692</v>
      </c>
      <c r="BE526" s="2">
        <v>1.00900591018692</v>
      </c>
      <c r="BF526" s="2">
        <v>0.954025094595504</v>
      </c>
      <c r="BG526" s="2">
        <v>0.91617041658797904</v>
      </c>
      <c r="BH526" s="2">
        <v>0.21970442100000001</v>
      </c>
      <c r="BI526" s="2">
        <v>0.21970442100000001</v>
      </c>
      <c r="BJ526" s="2">
        <v>0.165963894</v>
      </c>
      <c r="BK526" s="2">
        <v>0.200725816</v>
      </c>
      <c r="BL526" s="2">
        <v>0.162760554</v>
      </c>
      <c r="BM526" s="2">
        <v>0.162760554</v>
      </c>
      <c r="BN526" s="2">
        <v>0.166015943</v>
      </c>
      <c r="BO526" s="2">
        <v>0.19972778899999999</v>
      </c>
      <c r="BP526" s="2">
        <v>1.0691190909999999</v>
      </c>
      <c r="BQ526" s="2">
        <v>1.0691190909999999</v>
      </c>
      <c r="BR526" s="2">
        <v>0.131944635</v>
      </c>
      <c r="BS526" s="2">
        <v>0.26316795199999998</v>
      </c>
      <c r="BT526" s="2">
        <v>0.97831624699999997</v>
      </c>
      <c r="BU526" s="2">
        <v>0.97831624699999997</v>
      </c>
      <c r="BV526" s="2">
        <v>0.98633250099999903</v>
      </c>
      <c r="BW526" s="2">
        <v>0.98950838599999902</v>
      </c>
      <c r="BX526" s="2">
        <v>14.6975587104846</v>
      </c>
      <c r="BY526" s="2">
        <v>14.6975587104846</v>
      </c>
      <c r="BZ526" s="2">
        <v>14.6975587104846</v>
      </c>
      <c r="CA526" s="2">
        <v>14.6975587104846</v>
      </c>
      <c r="CB526" s="2">
        <v>2472697.32877295</v>
      </c>
      <c r="CC526" s="2">
        <v>63767.152391182099</v>
      </c>
      <c r="CD526" s="2">
        <v>3989640.7126885699</v>
      </c>
      <c r="CE526" s="2">
        <v>12245831.2780817</v>
      </c>
      <c r="CG526" s="2">
        <f t="shared" si="67"/>
        <v>2400742.2451926833</v>
      </c>
      <c r="CH526" s="2">
        <f t="shared" si="68"/>
        <v>18771936.4719344</v>
      </c>
      <c r="CI526" s="2">
        <f t="shared" si="69"/>
        <v>1280453.3753509242</v>
      </c>
      <c r="CJ526" s="2">
        <f t="shared" si="70"/>
        <v>210.82963772028376</v>
      </c>
      <c r="CK526" s="2">
        <f t="shared" si="71"/>
        <v>5.4386906320404753</v>
      </c>
      <c r="CL526" s="2">
        <f t="shared" si="72"/>
        <v>177.00155717769755</v>
      </c>
      <c r="CM526" s="2">
        <f t="shared" si="73"/>
        <v>130.05820451667651</v>
      </c>
      <c r="CN526" s="2">
        <f t="shared" si="74"/>
        <v>1276102.4228452919</v>
      </c>
    </row>
    <row r="527" spans="1:92" x14ac:dyDescent="0.45">
      <c r="A527" s="2">
        <v>423</v>
      </c>
      <c r="B527" s="2" t="s">
        <v>154</v>
      </c>
      <c r="C527" s="2">
        <v>1</v>
      </c>
      <c r="D527" s="2">
        <v>2029</v>
      </c>
      <c r="E527" s="2">
        <v>2027</v>
      </c>
      <c r="F527" s="2">
        <v>0.177405387095111</v>
      </c>
      <c r="G527" s="20">
        <v>4.5769391025781104E-3</v>
      </c>
      <c r="H527" s="2">
        <v>0.23323969876596701</v>
      </c>
      <c r="I527" s="2">
        <v>0.58477797503634199</v>
      </c>
      <c r="J527" s="2">
        <v>149.91391628833699</v>
      </c>
      <c r="K527" s="2">
        <v>149.91391628833699</v>
      </c>
      <c r="L527" s="2">
        <v>122.153416055609</v>
      </c>
      <c r="M527" s="2">
        <v>99.780447796181903</v>
      </c>
      <c r="N527" s="2">
        <v>169114.75096025801</v>
      </c>
      <c r="O527" s="2">
        <v>4363.0462928264196</v>
      </c>
      <c r="P527" s="2">
        <v>272868.55543539202</v>
      </c>
      <c r="Q527" s="2">
        <v>837533.515114813</v>
      </c>
      <c r="R527" s="2">
        <v>1588.5856902348701</v>
      </c>
      <c r="S527" s="2">
        <v>142908031.33834299</v>
      </c>
      <c r="T527" s="2">
        <v>89959.284045428998</v>
      </c>
      <c r="U527" s="2">
        <v>13.82</v>
      </c>
      <c r="V527" s="2">
        <v>41610.515552997203</v>
      </c>
      <c r="W527" s="2">
        <v>1.53620128185439E-4</v>
      </c>
      <c r="X527" s="2">
        <v>5.0406391951278602</v>
      </c>
      <c r="Y527" s="2">
        <v>5.0406391951278602</v>
      </c>
      <c r="Z527" s="2">
        <v>4.6400080699817403</v>
      </c>
      <c r="AA527" s="2">
        <v>3.2407387538785799</v>
      </c>
      <c r="AB527" s="2">
        <v>14.7255195565821</v>
      </c>
      <c r="AC527" s="2">
        <v>14.7255195565821</v>
      </c>
      <c r="AD527" s="2">
        <v>14.7255195565821</v>
      </c>
      <c r="AE527" s="2">
        <v>14.7255195565821</v>
      </c>
      <c r="AF527" s="2">
        <v>2483660.7626857501</v>
      </c>
      <c r="AG527" s="2">
        <v>64070.0362114499</v>
      </c>
      <c r="AH527" s="2">
        <v>4007401.3335897499</v>
      </c>
      <c r="AI527" s="2">
        <v>12300209.0875347</v>
      </c>
      <c r="AJ527" s="2">
        <v>130.14775753662701</v>
      </c>
      <c r="AK527" s="2">
        <v>130.14775753662701</v>
      </c>
      <c r="AL527" s="2">
        <v>102.787888429045</v>
      </c>
      <c r="AM527" s="2">
        <v>81.814189485721201</v>
      </c>
      <c r="AN527" s="2">
        <v>135.18839673175501</v>
      </c>
      <c r="AO527" s="2">
        <v>135.18839673175501</v>
      </c>
      <c r="AP527" s="2">
        <v>107.427896499027</v>
      </c>
      <c r="AQ527" s="2">
        <v>85.054928239599704</v>
      </c>
      <c r="AR527" s="2">
        <v>25352654.618579101</v>
      </c>
      <c r="AS527" s="2">
        <v>654081.356704921</v>
      </c>
      <c r="AT527" s="2">
        <v>33331826.1805926</v>
      </c>
      <c r="AU527" s="2">
        <v>83569469.182466403</v>
      </c>
      <c r="AV527" s="2">
        <v>1.03909123773656</v>
      </c>
      <c r="AW527" s="2">
        <v>1.03909123773656</v>
      </c>
      <c r="AX527" s="2">
        <v>1.04550537471667</v>
      </c>
      <c r="AY527" s="2">
        <v>1.03997253080209</v>
      </c>
      <c r="AZ527" s="2">
        <v>1.0396823068088601</v>
      </c>
      <c r="BA527" s="2">
        <v>1.0396823068088601</v>
      </c>
      <c r="BB527" s="2">
        <v>1.0466315666241499</v>
      </c>
      <c r="BC527" s="2">
        <v>1.0410869597216099</v>
      </c>
      <c r="BD527" s="2">
        <v>1.00935668728132</v>
      </c>
      <c r="BE527" s="2">
        <v>1.00935668728132</v>
      </c>
      <c r="BF527" s="2">
        <v>0.95415281588084699</v>
      </c>
      <c r="BG527" s="2">
        <v>0.91629296931255699</v>
      </c>
      <c r="BH527" s="2">
        <v>0.21970442100000001</v>
      </c>
      <c r="BI527" s="2">
        <v>0.21970442100000001</v>
      </c>
      <c r="BJ527" s="2">
        <v>0.165963894</v>
      </c>
      <c r="BK527" s="2">
        <v>0.200725816</v>
      </c>
      <c r="BL527" s="2">
        <v>0.162760554</v>
      </c>
      <c r="BM527" s="2">
        <v>0.162760554</v>
      </c>
      <c r="BN527" s="2">
        <v>0.166015943</v>
      </c>
      <c r="BO527" s="2">
        <v>0.19972778899999999</v>
      </c>
      <c r="BP527" s="2">
        <v>1.0691190909999999</v>
      </c>
      <c r="BQ527" s="2">
        <v>1.0691190909999999</v>
      </c>
      <c r="BR527" s="2">
        <v>0.131944635</v>
      </c>
      <c r="BS527" s="2">
        <v>0.26316795199999998</v>
      </c>
      <c r="BT527" s="2">
        <v>0.97831624699999997</v>
      </c>
      <c r="BU527" s="2">
        <v>0.97831624699999997</v>
      </c>
      <c r="BV527" s="2">
        <v>0.98633250099999903</v>
      </c>
      <c r="BW527" s="2">
        <v>0.98950838599999902</v>
      </c>
      <c r="BX527" s="2">
        <v>14.7255195565821</v>
      </c>
      <c r="BY527" s="2">
        <v>14.7255195565821</v>
      </c>
      <c r="BZ527" s="2">
        <v>14.7255195565821</v>
      </c>
      <c r="CA527" s="2">
        <v>14.7255195565821</v>
      </c>
      <c r="CB527" s="2">
        <v>2483660.7626857501</v>
      </c>
      <c r="CC527" s="2">
        <v>64070.0362114499</v>
      </c>
      <c r="CD527" s="2">
        <v>4007401.3335897499</v>
      </c>
      <c r="CE527" s="2">
        <v>12300209.0875347</v>
      </c>
      <c r="CG527" s="2">
        <f t="shared" si="67"/>
        <v>2428516.5232611168</v>
      </c>
      <c r="CH527" s="2">
        <f t="shared" si="68"/>
        <v>18855341.22002165</v>
      </c>
      <c r="CI527" s="2">
        <f t="shared" si="69"/>
        <v>1283879.8678032896</v>
      </c>
      <c r="CJ527" s="2">
        <f t="shared" si="70"/>
        <v>211.39343870032252</v>
      </c>
      <c r="CK527" s="2">
        <f t="shared" si="71"/>
        <v>5.4538078660330243</v>
      </c>
      <c r="CL527" s="2">
        <f t="shared" si="72"/>
        <v>177.47548321001108</v>
      </c>
      <c r="CM527" s="2">
        <f t="shared" si="73"/>
        <v>130.40615260643253</v>
      </c>
      <c r="CN527" s="2">
        <f t="shared" si="74"/>
        <v>1279516.821510463</v>
      </c>
    </row>
    <row r="528" spans="1:92" x14ac:dyDescent="0.45">
      <c r="A528" s="2">
        <v>445</v>
      </c>
      <c r="B528" s="2" t="s">
        <v>154</v>
      </c>
      <c r="C528" s="2">
        <v>1</v>
      </c>
      <c r="D528" s="2">
        <v>2030</v>
      </c>
      <c r="E528" s="2">
        <v>2028</v>
      </c>
      <c r="F528" s="2">
        <v>0.17739807506974001</v>
      </c>
      <c r="G528" s="20">
        <v>4.5772118736431703E-3</v>
      </c>
      <c r="H528" s="2">
        <v>0.23323684125278199</v>
      </c>
      <c r="I528" s="2">
        <v>0.58478787180383296</v>
      </c>
      <c r="J528" s="2">
        <v>149.98309129473</v>
      </c>
      <c r="K528" s="2">
        <v>149.98309129473</v>
      </c>
      <c r="L528" s="2">
        <v>122.212986635703</v>
      </c>
      <c r="M528" s="2">
        <v>99.832206522346098</v>
      </c>
      <c r="N528" s="2">
        <v>169567.723809266</v>
      </c>
      <c r="O528" s="2">
        <v>4375.1737356862204</v>
      </c>
      <c r="P528" s="2">
        <v>273600.18178984901</v>
      </c>
      <c r="Q528" s="2">
        <v>839777.57810272102</v>
      </c>
      <c r="R528" s="2">
        <v>1590.8842919066699</v>
      </c>
      <c r="S528" s="2">
        <v>143362837.45314899</v>
      </c>
      <c r="T528" s="2">
        <v>90115.188252521795</v>
      </c>
      <c r="U528" s="2">
        <v>13.82</v>
      </c>
      <c r="V528" s="2">
        <v>41988.994569193201</v>
      </c>
      <c r="W528" s="2">
        <v>1.5335389636142601E-4</v>
      </c>
      <c r="X528" s="2">
        <v>5.0876369307444502</v>
      </c>
      <c r="Y528" s="2">
        <v>5.0876369307444502</v>
      </c>
      <c r="Z528" s="2">
        <v>4.6774013792989804</v>
      </c>
      <c r="AA528" s="2">
        <v>3.2703202092660799</v>
      </c>
      <c r="AB528" s="2">
        <v>14.7476968273588</v>
      </c>
      <c r="AC528" s="2">
        <v>14.7476968273588</v>
      </c>
      <c r="AD528" s="2">
        <v>14.7476968273588</v>
      </c>
      <c r="AE528" s="2">
        <v>14.7476968273588</v>
      </c>
      <c r="AF528" s="2">
        <v>2494053.0761961699</v>
      </c>
      <c r="AG528" s="2">
        <v>64344.883970335999</v>
      </c>
      <c r="AH528" s="2">
        <v>4024182.7292805202</v>
      </c>
      <c r="AI528" s="2">
        <v>12351690.3636654</v>
      </c>
      <c r="AJ528" s="2">
        <v>130.14775753662701</v>
      </c>
      <c r="AK528" s="2">
        <v>130.14775753662701</v>
      </c>
      <c r="AL528" s="2">
        <v>102.787888429045</v>
      </c>
      <c r="AM528" s="2">
        <v>81.814189485721201</v>
      </c>
      <c r="AN528" s="2">
        <v>135.23539446737101</v>
      </c>
      <c r="AO528" s="2">
        <v>135.23539446737101</v>
      </c>
      <c r="AP528" s="2">
        <v>107.465289808344</v>
      </c>
      <c r="AQ528" s="2">
        <v>85.084509694987204</v>
      </c>
      <c r="AR528" s="2">
        <v>25432291.400724899</v>
      </c>
      <c r="AS528" s="2">
        <v>656202.08182973403</v>
      </c>
      <c r="AT528" s="2">
        <v>33437495.360608801</v>
      </c>
      <c r="AU528" s="2">
        <v>83836848.609986499</v>
      </c>
      <c r="AV528" s="2">
        <v>1.0394530536930999</v>
      </c>
      <c r="AW528" s="2">
        <v>1.0394530536930999</v>
      </c>
      <c r="AX528" s="2">
        <v>1.04586979745861</v>
      </c>
      <c r="AY528" s="2">
        <v>1.0403347721893901</v>
      </c>
      <c r="AZ528" s="2">
        <v>1.04004432857815</v>
      </c>
      <c r="BA528" s="2">
        <v>1.04004432857815</v>
      </c>
      <c r="BB528" s="2">
        <v>1.0469963819130399</v>
      </c>
      <c r="BC528" s="2">
        <v>1.0414495892848199</v>
      </c>
      <c r="BD528" s="2">
        <v>1.0097081495418401</v>
      </c>
      <c r="BE528" s="2">
        <v>1.0097081495418401</v>
      </c>
      <c r="BF528" s="2">
        <v>0.95428073156266002</v>
      </c>
      <c r="BG528" s="2">
        <v>0.91641572375171698</v>
      </c>
      <c r="BH528" s="2">
        <v>0.21970442100000001</v>
      </c>
      <c r="BI528" s="2">
        <v>0.21970442100000001</v>
      </c>
      <c r="BJ528" s="2">
        <v>0.165963894</v>
      </c>
      <c r="BK528" s="2">
        <v>0.200725816</v>
      </c>
      <c r="BL528" s="2">
        <v>0.162760554</v>
      </c>
      <c r="BM528" s="2">
        <v>0.162760554</v>
      </c>
      <c r="BN528" s="2">
        <v>0.166015943</v>
      </c>
      <c r="BO528" s="2">
        <v>0.19972778899999999</v>
      </c>
      <c r="BP528" s="2">
        <v>1.0691190909999999</v>
      </c>
      <c r="BQ528" s="2">
        <v>1.0691190909999999</v>
      </c>
      <c r="BR528" s="2">
        <v>0.131944635</v>
      </c>
      <c r="BS528" s="2">
        <v>0.26316795199999998</v>
      </c>
      <c r="BT528" s="2">
        <v>0.97831624699999997</v>
      </c>
      <c r="BU528" s="2">
        <v>0.97831624699999997</v>
      </c>
      <c r="BV528" s="2">
        <v>0.98633250099999903</v>
      </c>
      <c r="BW528" s="2">
        <v>0.98950838599999902</v>
      </c>
      <c r="BX528" s="2">
        <v>14.7476968273588</v>
      </c>
      <c r="BY528" s="2">
        <v>14.7476968273588</v>
      </c>
      <c r="BZ528" s="2">
        <v>14.7476968273588</v>
      </c>
      <c r="CA528" s="2">
        <v>14.7476968273588</v>
      </c>
      <c r="CB528" s="2">
        <v>2494053.0761961699</v>
      </c>
      <c r="CC528" s="2">
        <v>64344.883970335999</v>
      </c>
      <c r="CD528" s="2">
        <v>4024182.7292805202</v>
      </c>
      <c r="CE528" s="2">
        <v>12351690.3636654</v>
      </c>
      <c r="CG528" s="2">
        <f t="shared" si="67"/>
        <v>2456471.6007373021</v>
      </c>
      <c r="CH528" s="2">
        <f t="shared" si="68"/>
        <v>18934271.053112425</v>
      </c>
      <c r="CI528" s="2">
        <f t="shared" si="69"/>
        <v>1287320.6574375222</v>
      </c>
      <c r="CJ528" s="2">
        <f t="shared" si="70"/>
        <v>211.9596547615825</v>
      </c>
      <c r="CK528" s="2">
        <f t="shared" si="71"/>
        <v>5.468967169607776</v>
      </c>
      <c r="CL528" s="2">
        <f t="shared" si="72"/>
        <v>177.95133774949528</v>
      </c>
      <c r="CM528" s="2">
        <f t="shared" si="73"/>
        <v>130.75555906620801</v>
      </c>
      <c r="CN528" s="2">
        <f t="shared" si="74"/>
        <v>1282945.4837018361</v>
      </c>
    </row>
    <row r="529" spans="1:92" x14ac:dyDescent="0.45">
      <c r="A529" s="2">
        <v>467</v>
      </c>
      <c r="B529" s="2" t="s">
        <v>154</v>
      </c>
      <c r="C529" s="2">
        <v>1</v>
      </c>
      <c r="D529" s="2">
        <v>2031</v>
      </c>
      <c r="E529" s="2">
        <v>2029</v>
      </c>
      <c r="F529" s="2">
        <v>0.177392265825046</v>
      </c>
      <c r="G529" s="20">
        <v>4.57750005786126E-3</v>
      </c>
      <c r="H529" s="2">
        <v>0.23323459799145499</v>
      </c>
      <c r="I529" s="2">
        <v>0.58479563612563701</v>
      </c>
      <c r="J529" s="2">
        <v>150.04881595524199</v>
      </c>
      <c r="K529" s="2">
        <v>150.04881595524199</v>
      </c>
      <c r="L529" s="2">
        <v>122.26908000496999</v>
      </c>
      <c r="M529" s="2">
        <v>99.880478132973195</v>
      </c>
      <c r="N529" s="2">
        <v>170022.53118169101</v>
      </c>
      <c r="O529" s="2">
        <v>4387.3285157172004</v>
      </c>
      <c r="P529" s="2">
        <v>274334.67138331599</v>
      </c>
      <c r="Q529" s="2">
        <v>842030.61017299502</v>
      </c>
      <c r="R529" s="2">
        <v>1593.14157388437</v>
      </c>
      <c r="S529" s="2">
        <v>143815060.76869801</v>
      </c>
      <c r="T529" s="2">
        <v>90271.362649868301</v>
      </c>
      <c r="U529" s="2">
        <v>13.82</v>
      </c>
      <c r="V529" s="2">
        <v>42370.916137441098</v>
      </c>
      <c r="W529" s="2">
        <v>1.53088125931276E-4</v>
      </c>
      <c r="X529" s="2">
        <v>5.1347264661292398</v>
      </c>
      <c r="Y529" s="2">
        <v>5.1347264661292398</v>
      </c>
      <c r="Z529" s="2">
        <v>4.7148596234392599</v>
      </c>
      <c r="AA529" s="2">
        <v>3.29995669476624</v>
      </c>
      <c r="AB529" s="2">
        <v>14.7663319524858</v>
      </c>
      <c r="AC529" s="2">
        <v>14.7663319524858</v>
      </c>
      <c r="AD529" s="2">
        <v>14.7663319524858</v>
      </c>
      <c r="AE529" s="2">
        <v>14.7663319524858</v>
      </c>
      <c r="AF529" s="2">
        <v>2503893.2981950599</v>
      </c>
      <c r="AG529" s="2">
        <v>64605.267730940097</v>
      </c>
      <c r="AH529" s="2">
        <v>4040071.1065693698</v>
      </c>
      <c r="AI529" s="2">
        <v>12400434.484519299</v>
      </c>
      <c r="AJ529" s="2">
        <v>130.14775753662701</v>
      </c>
      <c r="AK529" s="2">
        <v>130.14775753662701</v>
      </c>
      <c r="AL529" s="2">
        <v>102.787888429045</v>
      </c>
      <c r="AM529" s="2">
        <v>81.814189485721201</v>
      </c>
      <c r="AN529" s="2">
        <v>135.28248400275601</v>
      </c>
      <c r="AO529" s="2">
        <v>135.28248400275601</v>
      </c>
      <c r="AP529" s="2">
        <v>107.50274805248399</v>
      </c>
      <c r="AQ529" s="2">
        <v>85.114146180487396</v>
      </c>
      <c r="AR529" s="2">
        <v>25511679.489526</v>
      </c>
      <c r="AS529" s="2">
        <v>658313.44899003697</v>
      </c>
      <c r="AT529" s="2">
        <v>33542647.883504</v>
      </c>
      <c r="AU529" s="2">
        <v>84102419.946677998</v>
      </c>
      <c r="AV529" s="2">
        <v>1.0398154907017101</v>
      </c>
      <c r="AW529" s="2">
        <v>1.0398154907017101</v>
      </c>
      <c r="AX529" s="2">
        <v>1.0462347952522999</v>
      </c>
      <c r="AY529" s="2">
        <v>1.0406976158716501</v>
      </c>
      <c r="AZ529" s="2">
        <v>1.04040697175278</v>
      </c>
      <c r="BA529" s="2">
        <v>1.04040697175278</v>
      </c>
      <c r="BB529" s="2">
        <v>1.0473617728731099</v>
      </c>
      <c r="BC529" s="2">
        <v>1.0418128217884</v>
      </c>
      <c r="BD529" s="2">
        <v>1.01006021508245</v>
      </c>
      <c r="BE529" s="2">
        <v>1.01006021508245</v>
      </c>
      <c r="BF529" s="2">
        <v>0.95440882162129903</v>
      </c>
      <c r="BG529" s="2">
        <v>0.91653865594645201</v>
      </c>
      <c r="BH529" s="2">
        <v>0.21970442100000001</v>
      </c>
      <c r="BI529" s="2">
        <v>0.21970442100000001</v>
      </c>
      <c r="BJ529" s="2">
        <v>0.165963894</v>
      </c>
      <c r="BK529" s="2">
        <v>0.200725816</v>
      </c>
      <c r="BL529" s="2">
        <v>0.162760554</v>
      </c>
      <c r="BM529" s="2">
        <v>0.162760554</v>
      </c>
      <c r="BN529" s="2">
        <v>0.166015943</v>
      </c>
      <c r="BO529" s="2">
        <v>0.19972778899999999</v>
      </c>
      <c r="BP529" s="2">
        <v>1.0691190909999999</v>
      </c>
      <c r="BQ529" s="2">
        <v>1.0691190909999999</v>
      </c>
      <c r="BR529" s="2">
        <v>0.131944635</v>
      </c>
      <c r="BS529" s="2">
        <v>0.26316795199999998</v>
      </c>
      <c r="BT529" s="2">
        <v>0.97831624699999997</v>
      </c>
      <c r="BU529" s="2">
        <v>0.97831624699999997</v>
      </c>
      <c r="BV529" s="2">
        <v>0.98633250099999903</v>
      </c>
      <c r="BW529" s="2">
        <v>0.98950838599999902</v>
      </c>
      <c r="BX529" s="2">
        <v>14.7663319524858</v>
      </c>
      <c r="BY529" s="2">
        <v>14.7663319524858</v>
      </c>
      <c r="BZ529" s="2">
        <v>14.7663319524858</v>
      </c>
      <c r="CA529" s="2">
        <v>14.7663319524858</v>
      </c>
      <c r="CB529" s="2">
        <v>2503893.2981950599</v>
      </c>
      <c r="CC529" s="2">
        <v>64605.267730940097</v>
      </c>
      <c r="CD529" s="2">
        <v>4040071.1065693698</v>
      </c>
      <c r="CE529" s="2">
        <v>12400434.484519299</v>
      </c>
      <c r="CG529" s="2">
        <f t="shared" si="67"/>
        <v>2484603.2248088736</v>
      </c>
      <c r="CH529" s="2">
        <f t="shared" si="68"/>
        <v>19009004.157014668</v>
      </c>
      <c r="CI529" s="2">
        <f t="shared" si="69"/>
        <v>1290775.1412537191</v>
      </c>
      <c r="CJ529" s="2">
        <f t="shared" si="70"/>
        <v>212.52816397711376</v>
      </c>
      <c r="CK529" s="2">
        <f t="shared" si="71"/>
        <v>5.4841606446465008</v>
      </c>
      <c r="CL529" s="2">
        <f t="shared" si="72"/>
        <v>178.42905455825431</v>
      </c>
      <c r="CM529" s="2">
        <f t="shared" si="73"/>
        <v>131.10636203549942</v>
      </c>
      <c r="CN529" s="2">
        <f t="shared" si="74"/>
        <v>1286387.812738002</v>
      </c>
    </row>
    <row r="530" spans="1:92" x14ac:dyDescent="0.45">
      <c r="A530" s="2">
        <v>489</v>
      </c>
      <c r="B530" s="2" t="s">
        <v>154</v>
      </c>
      <c r="C530" s="2">
        <v>1</v>
      </c>
      <c r="D530" s="2">
        <v>2032</v>
      </c>
      <c r="E530" s="2">
        <v>2030</v>
      </c>
      <c r="F530" s="2">
        <v>0.17730400065371499</v>
      </c>
      <c r="G530" s="20">
        <v>4.5769854507929598E-3</v>
      </c>
      <c r="H530" s="2">
        <v>0.23319809511682499</v>
      </c>
      <c r="I530" s="2">
        <v>0.58492091877866603</v>
      </c>
      <c r="J530" s="2">
        <v>150.31164937892001</v>
      </c>
      <c r="K530" s="2">
        <v>150.31164937892001</v>
      </c>
      <c r="L530" s="2">
        <v>122.522260417224</v>
      </c>
      <c r="M530" s="2">
        <v>100.125826954507</v>
      </c>
      <c r="N530" s="2">
        <v>170443.60500587401</v>
      </c>
      <c r="O530" s="2">
        <v>4399.8888768235101</v>
      </c>
      <c r="P530" s="2">
        <v>275020.33998834202</v>
      </c>
      <c r="Q530" s="2">
        <v>844123.233882564</v>
      </c>
      <c r="R530" s="2">
        <v>1597.9118390108499</v>
      </c>
      <c r="S530" s="2">
        <v>144495664.508771</v>
      </c>
      <c r="T530" s="2">
        <v>90427.807705722793</v>
      </c>
      <c r="U530" s="2">
        <v>13.82</v>
      </c>
      <c r="V530" s="2">
        <v>42756.311570347898</v>
      </c>
      <c r="W530" s="2">
        <v>1.52822816095366E-4</v>
      </c>
      <c r="X530" s="2">
        <v>5.1818968300480801</v>
      </c>
      <c r="Y530" s="2">
        <v>5.1818968300480801</v>
      </c>
      <c r="Z530" s="2">
        <v>4.7523769759338199</v>
      </c>
      <c r="AA530" s="2">
        <v>3.3296424565408498</v>
      </c>
      <c r="AB530" s="2">
        <v>14.981995012244999</v>
      </c>
      <c r="AC530" s="2">
        <v>14.981995012244999</v>
      </c>
      <c r="AD530" s="2">
        <v>14.981995012244999</v>
      </c>
      <c r="AE530" s="2">
        <v>14.981995012244999</v>
      </c>
      <c r="AF530" s="2">
        <v>2547276.7141333702</v>
      </c>
      <c r="AG530" s="2">
        <v>65730.9339395555</v>
      </c>
      <c r="AH530" s="2">
        <v>4110080.6783507201</v>
      </c>
      <c r="AI530" s="2">
        <v>12615298.4017694</v>
      </c>
      <c r="AJ530" s="2">
        <v>130.14775753662701</v>
      </c>
      <c r="AK530" s="2">
        <v>130.14775753662701</v>
      </c>
      <c r="AL530" s="2">
        <v>102.787888429045</v>
      </c>
      <c r="AM530" s="2">
        <v>81.814189485721201</v>
      </c>
      <c r="AN530" s="2">
        <v>135.32965436667499</v>
      </c>
      <c r="AO530" s="2">
        <v>135.32965436667499</v>
      </c>
      <c r="AP530" s="2">
        <v>107.540265404979</v>
      </c>
      <c r="AQ530" s="2">
        <v>85.143831942261997</v>
      </c>
      <c r="AR530" s="2">
        <v>25619659.394522101</v>
      </c>
      <c r="AS530" s="2">
        <v>661354.55415930704</v>
      </c>
      <c r="AT530" s="2">
        <v>33696113.7160853</v>
      </c>
      <c r="AU530" s="2">
        <v>84518536.844004497</v>
      </c>
      <c r="AV530" s="2">
        <v>1.04015026445592</v>
      </c>
      <c r="AW530" s="2">
        <v>1.04015026445592</v>
      </c>
      <c r="AX530" s="2">
        <v>1.0465747382327699</v>
      </c>
      <c r="AY530" s="2">
        <v>1.0410338417787499</v>
      </c>
      <c r="AZ530" s="2">
        <v>1.0407419359372601</v>
      </c>
      <c r="BA530" s="2">
        <v>1.0407419359372601</v>
      </c>
      <c r="BB530" s="2">
        <v>1.0477020820315499</v>
      </c>
      <c r="BC530" s="2">
        <v>1.04214940799336</v>
      </c>
      <c r="BD530" s="2">
        <v>1.0103854089781099</v>
      </c>
      <c r="BE530" s="2">
        <v>1.0103854089781099</v>
      </c>
      <c r="BF530" s="2">
        <v>0.95452809348767398</v>
      </c>
      <c r="BG530" s="2">
        <v>0.91665254554256703</v>
      </c>
      <c r="BH530" s="2">
        <v>0.21970442100000001</v>
      </c>
      <c r="BI530" s="2">
        <v>0.21970442100000001</v>
      </c>
      <c r="BJ530" s="2">
        <v>0.165963894</v>
      </c>
      <c r="BK530" s="2">
        <v>0.200725816</v>
      </c>
      <c r="BL530" s="2">
        <v>0.162760554</v>
      </c>
      <c r="BM530" s="2">
        <v>0.162760554</v>
      </c>
      <c r="BN530" s="2">
        <v>0.166015943</v>
      </c>
      <c r="BO530" s="2">
        <v>0.19972778899999999</v>
      </c>
      <c r="BP530" s="2">
        <v>1.0691190909999999</v>
      </c>
      <c r="BQ530" s="2">
        <v>1.0691190909999999</v>
      </c>
      <c r="BR530" s="2">
        <v>0.131944635</v>
      </c>
      <c r="BS530" s="2">
        <v>0.26316795199999998</v>
      </c>
      <c r="BT530" s="2">
        <v>0.97831624699999997</v>
      </c>
      <c r="BU530" s="2">
        <v>0.97831624699999997</v>
      </c>
      <c r="BV530" s="2">
        <v>0.98633250099999903</v>
      </c>
      <c r="BW530" s="2">
        <v>0.98950838599999902</v>
      </c>
      <c r="BX530" s="2">
        <v>14.981995012244999</v>
      </c>
      <c r="BY530" s="2">
        <v>14.981995012244999</v>
      </c>
      <c r="BZ530" s="2">
        <v>14.981995012244999</v>
      </c>
      <c r="CA530" s="2">
        <v>14.981995012244999</v>
      </c>
      <c r="CB530" s="2">
        <v>2547276.7141333702</v>
      </c>
      <c r="CC530" s="2">
        <v>65730.9339395555</v>
      </c>
      <c r="CD530" s="2">
        <v>4110080.6783507201</v>
      </c>
      <c r="CE530" s="2">
        <v>12615298.4017694</v>
      </c>
      <c r="CG530" s="2">
        <f t="shared" si="67"/>
        <v>2510805.4971292466</v>
      </c>
      <c r="CH530" s="2">
        <f t="shared" si="68"/>
        <v>19338386.728193045</v>
      </c>
      <c r="CI530" s="2">
        <f t="shared" si="69"/>
        <v>1293987.0677536037</v>
      </c>
      <c r="CJ530" s="2">
        <f t="shared" si="70"/>
        <v>213.0545062573425</v>
      </c>
      <c r="CK530" s="2">
        <f t="shared" si="71"/>
        <v>5.4998610960293881</v>
      </c>
      <c r="CL530" s="2">
        <f t="shared" si="72"/>
        <v>178.87501787859642</v>
      </c>
      <c r="CM530" s="2">
        <f t="shared" si="73"/>
        <v>131.43218900468105</v>
      </c>
      <c r="CN530" s="2">
        <f t="shared" si="74"/>
        <v>1289587.17887678</v>
      </c>
    </row>
    <row r="531" spans="1:92" x14ac:dyDescent="0.45">
      <c r="A531" s="2">
        <v>511</v>
      </c>
      <c r="B531" s="2" t="s">
        <v>154</v>
      </c>
      <c r="C531" s="2">
        <v>1</v>
      </c>
      <c r="D531" s="2">
        <v>2033</v>
      </c>
      <c r="E531" s="2">
        <v>2031</v>
      </c>
      <c r="F531" s="2">
        <v>0.17717553763018801</v>
      </c>
      <c r="G531" s="20">
        <v>4.5760511812007404E-3</v>
      </c>
      <c r="H531" s="2">
        <v>0.23314526560264201</v>
      </c>
      <c r="I531" s="2">
        <v>0.58510314558596799</v>
      </c>
      <c r="J531" s="2">
        <v>150.66766294950699</v>
      </c>
      <c r="K531" s="2">
        <v>150.66766294950699</v>
      </c>
      <c r="L531" s="2">
        <v>122.86964595556699</v>
      </c>
      <c r="M531" s="2">
        <v>100.465778521774</v>
      </c>
      <c r="N531" s="2">
        <v>170849.06393408199</v>
      </c>
      <c r="O531" s="2">
        <v>4412.6523970507096</v>
      </c>
      <c r="P531" s="2">
        <v>275683.57387768</v>
      </c>
      <c r="Q531" s="2">
        <v>846141.84903016698</v>
      </c>
      <c r="R531" s="2">
        <v>1603.8911470430301</v>
      </c>
      <c r="S531" s="2">
        <v>145287715.92491701</v>
      </c>
      <c r="T531" s="2">
        <v>90584.523889150601</v>
      </c>
      <c r="U531" s="2">
        <v>13.82</v>
      </c>
      <c r="V531" s="2">
        <v>43145.212465332101</v>
      </c>
      <c r="W531" s="2">
        <v>1.52557966055464E-4</v>
      </c>
      <c r="X531" s="2">
        <v>5.2254668834413103</v>
      </c>
      <c r="Y531" s="2">
        <v>5.2254668834413103</v>
      </c>
      <c r="Z531" s="2">
        <v>4.7873189970827701</v>
      </c>
      <c r="AA531" s="2">
        <v>3.35715050661425</v>
      </c>
      <c r="AB531" s="2">
        <v>15.294438529439301</v>
      </c>
      <c r="AC531" s="2">
        <v>15.294438529439301</v>
      </c>
      <c r="AD531" s="2">
        <v>15.294438529439301</v>
      </c>
      <c r="AE531" s="2">
        <v>15.294438529439301</v>
      </c>
      <c r="AF531" s="2">
        <v>2606839.2394983899</v>
      </c>
      <c r="AG531" s="2">
        <v>67293.829962941207</v>
      </c>
      <c r="AH531" s="2">
        <v>4206281.6842972199</v>
      </c>
      <c r="AI531" s="2">
        <v>12910390.9118884</v>
      </c>
      <c r="AJ531" s="2">
        <v>130.14775753662701</v>
      </c>
      <c r="AK531" s="2">
        <v>130.14775753662701</v>
      </c>
      <c r="AL531" s="2">
        <v>102.787888429045</v>
      </c>
      <c r="AM531" s="2">
        <v>81.814189485721201</v>
      </c>
      <c r="AN531" s="2">
        <v>135.373224420068</v>
      </c>
      <c r="AO531" s="2">
        <v>135.373224420068</v>
      </c>
      <c r="AP531" s="2">
        <v>107.575207426128</v>
      </c>
      <c r="AQ531" s="2">
        <v>85.171339992335405</v>
      </c>
      <c r="AR531" s="2">
        <v>25741429.180059198</v>
      </c>
      <c r="AS531" s="2">
        <v>664844.02407217503</v>
      </c>
      <c r="AT531" s="2">
        <v>33873143.118116103</v>
      </c>
      <c r="AU531" s="2">
        <v>85008299.602669805</v>
      </c>
      <c r="AV531" s="2">
        <v>1.04047193077764</v>
      </c>
      <c r="AW531" s="2">
        <v>1.04047193077764</v>
      </c>
      <c r="AX531" s="2">
        <v>1.0469028452318401</v>
      </c>
      <c r="AY531" s="2">
        <v>1.04135747707004</v>
      </c>
      <c r="AZ531" s="2">
        <v>1.04106378523329</v>
      </c>
      <c r="BA531" s="2">
        <v>1.04106378523329</v>
      </c>
      <c r="BB531" s="2">
        <v>1.04803054245917</v>
      </c>
      <c r="BC531" s="2">
        <v>1.0424733900904699</v>
      </c>
      <c r="BD531" s="2">
        <v>1.01069787052249</v>
      </c>
      <c r="BE531" s="2">
        <v>1.01069787052249</v>
      </c>
      <c r="BF531" s="2">
        <v>0.95464318958928496</v>
      </c>
      <c r="BG531" s="2">
        <v>0.91676214853886195</v>
      </c>
      <c r="BH531" s="2">
        <v>0.21970442100000001</v>
      </c>
      <c r="BI531" s="2">
        <v>0.21970442100000001</v>
      </c>
      <c r="BJ531" s="2">
        <v>0.165963894</v>
      </c>
      <c r="BK531" s="2">
        <v>0.200725816</v>
      </c>
      <c r="BL531" s="2">
        <v>0.162760554</v>
      </c>
      <c r="BM531" s="2">
        <v>0.162760554</v>
      </c>
      <c r="BN531" s="2">
        <v>0.166015943</v>
      </c>
      <c r="BO531" s="2">
        <v>0.19972778899999999</v>
      </c>
      <c r="BP531" s="2">
        <v>1.0691190909999999</v>
      </c>
      <c r="BQ531" s="2">
        <v>1.0691190909999999</v>
      </c>
      <c r="BR531" s="2">
        <v>0.131944635</v>
      </c>
      <c r="BS531" s="2">
        <v>0.26316795199999998</v>
      </c>
      <c r="BT531" s="2">
        <v>0.97831624699999997</v>
      </c>
      <c r="BU531" s="2">
        <v>0.97831624699999997</v>
      </c>
      <c r="BV531" s="2">
        <v>0.98633250099999903</v>
      </c>
      <c r="BW531" s="2">
        <v>0.98950838599999902</v>
      </c>
      <c r="BX531" s="2">
        <v>15.294438529439301</v>
      </c>
      <c r="BY531" s="2">
        <v>15.294438529439301</v>
      </c>
      <c r="BZ531" s="2">
        <v>15.294438529439301</v>
      </c>
      <c r="CA531" s="2">
        <v>15.294438529439301</v>
      </c>
      <c r="CB531" s="2">
        <v>2606839.2394983899</v>
      </c>
      <c r="CC531" s="2">
        <v>67293.829962941207</v>
      </c>
      <c r="CD531" s="2">
        <v>4206281.6842972199</v>
      </c>
      <c r="CE531" s="2">
        <v>12910390.9118884</v>
      </c>
      <c r="CG531" s="2">
        <f t="shared" si="67"/>
        <v>2536142.1308716242</v>
      </c>
      <c r="CH531" s="2">
        <f t="shared" si="68"/>
        <v>19790805.665646952</v>
      </c>
      <c r="CI531" s="2">
        <f t="shared" si="69"/>
        <v>1297087.1392389797</v>
      </c>
      <c r="CJ531" s="2">
        <f t="shared" si="70"/>
        <v>213.56132991760248</v>
      </c>
      <c r="CK531" s="2">
        <f t="shared" si="71"/>
        <v>5.5158154963133867</v>
      </c>
      <c r="CL531" s="2">
        <f t="shared" si="72"/>
        <v>179.3063895139382</v>
      </c>
      <c r="CM531" s="2">
        <f t="shared" si="73"/>
        <v>131.74649264774885</v>
      </c>
      <c r="CN531" s="2">
        <f t="shared" si="74"/>
        <v>1292674.4868419289</v>
      </c>
    </row>
    <row r="532" spans="1:92" x14ac:dyDescent="0.45">
      <c r="A532" s="2">
        <v>533</v>
      </c>
      <c r="B532" s="2" t="s">
        <v>154</v>
      </c>
      <c r="C532" s="2">
        <v>1</v>
      </c>
      <c r="D532" s="2">
        <v>2034</v>
      </c>
      <c r="E532" s="2">
        <v>2032</v>
      </c>
      <c r="F532" s="2">
        <v>0.177152588229437</v>
      </c>
      <c r="G532" s="20">
        <v>4.5761257354306898E-3</v>
      </c>
      <c r="H532" s="2">
        <v>0.233136435682228</v>
      </c>
      <c r="I532" s="2">
        <v>0.58513485035290302</v>
      </c>
      <c r="J532" s="2">
        <v>150.76856364533899</v>
      </c>
      <c r="K532" s="2">
        <v>150.76856364533899</v>
      </c>
      <c r="L532" s="2">
        <v>122.96240792656501</v>
      </c>
      <c r="M532" s="2">
        <v>100.551293026205</v>
      </c>
      <c r="N532" s="2">
        <v>171300.80122339199</v>
      </c>
      <c r="O532" s="2">
        <v>4424.9650135679103</v>
      </c>
      <c r="P532" s="2">
        <v>276414.284752723</v>
      </c>
      <c r="Q532" s="2">
        <v>848381.12053093303</v>
      </c>
      <c r="R532" s="2">
        <v>1606.63298830709</v>
      </c>
      <c r="S532" s="2">
        <v>145788306.05792299</v>
      </c>
      <c r="T532" s="2">
        <v>90741.511670030304</v>
      </c>
      <c r="U532" s="2">
        <v>13.82</v>
      </c>
      <c r="V532" s="2">
        <v>43537.650707214598</v>
      </c>
      <c r="W532" s="2">
        <v>1.5229357501471701E-4</v>
      </c>
      <c r="X532" s="2">
        <v>5.2673310338876798</v>
      </c>
      <c r="Y532" s="2">
        <v>5.2673310338876798</v>
      </c>
      <c r="Z532" s="2">
        <v>4.82104442269552</v>
      </c>
      <c r="AA532" s="2">
        <v>3.3836284656602702</v>
      </c>
      <c r="AB532" s="2">
        <v>15.3534750748241</v>
      </c>
      <c r="AC532" s="2">
        <v>15.3534750748241</v>
      </c>
      <c r="AD532" s="2">
        <v>15.3534750748241</v>
      </c>
      <c r="AE532" s="2">
        <v>15.3534750748241</v>
      </c>
      <c r="AF532" s="2">
        <v>2623126.84466897</v>
      </c>
      <c r="AG532" s="2">
        <v>67749.548591981205</v>
      </c>
      <c r="AH532" s="2">
        <v>4232700.8800694002</v>
      </c>
      <c r="AI532" s="2">
        <v>12991217.788850199</v>
      </c>
      <c r="AJ532" s="2">
        <v>130.14775753662701</v>
      </c>
      <c r="AK532" s="2">
        <v>130.14775753662701</v>
      </c>
      <c r="AL532" s="2">
        <v>102.787888429045</v>
      </c>
      <c r="AM532" s="2">
        <v>81.814189485721201</v>
      </c>
      <c r="AN532" s="2">
        <v>135.415088570514</v>
      </c>
      <c r="AO532" s="2">
        <v>135.415088570514</v>
      </c>
      <c r="AP532" s="2">
        <v>107.60893285173999</v>
      </c>
      <c r="AQ532" s="2">
        <v>85.197817951381396</v>
      </c>
      <c r="AR532" s="2">
        <v>25826775.751746502</v>
      </c>
      <c r="AS532" s="2">
        <v>667145.61927651195</v>
      </c>
      <c r="AT532" s="2">
        <v>33988566.038494103</v>
      </c>
      <c r="AU532" s="2">
        <v>85305818.648406506</v>
      </c>
      <c r="AV532" s="2">
        <v>1.0408295715784901</v>
      </c>
      <c r="AW532" s="2">
        <v>1.0408295715784901</v>
      </c>
      <c r="AX532" s="2">
        <v>1.0472635770187799</v>
      </c>
      <c r="AY532" s="2">
        <v>1.04171574403913</v>
      </c>
      <c r="AZ532" s="2">
        <v>1.0414216294719201</v>
      </c>
      <c r="BA532" s="2">
        <v>1.0414216294719201</v>
      </c>
      <c r="BB532" s="2">
        <v>1.04839166281725</v>
      </c>
      <c r="BC532" s="2">
        <v>1.0428320409765</v>
      </c>
      <c r="BD532" s="2">
        <v>1.0110452771032401</v>
      </c>
      <c r="BE532" s="2">
        <v>1.0110452771032401</v>
      </c>
      <c r="BF532" s="2">
        <v>0.95476970567992503</v>
      </c>
      <c r="BG532" s="2">
        <v>0.91688345676599703</v>
      </c>
      <c r="BH532" s="2">
        <v>0.21970442100000001</v>
      </c>
      <c r="BI532" s="2">
        <v>0.21970442100000001</v>
      </c>
      <c r="BJ532" s="2">
        <v>0.165963894</v>
      </c>
      <c r="BK532" s="2">
        <v>0.200725816</v>
      </c>
      <c r="BL532" s="2">
        <v>0.162760554</v>
      </c>
      <c r="BM532" s="2">
        <v>0.162760554</v>
      </c>
      <c r="BN532" s="2">
        <v>0.166015943</v>
      </c>
      <c r="BO532" s="2">
        <v>0.19972778899999999</v>
      </c>
      <c r="BP532" s="2">
        <v>1.0691190909999999</v>
      </c>
      <c r="BQ532" s="2">
        <v>1.0691190909999999</v>
      </c>
      <c r="BR532" s="2">
        <v>0.131944635</v>
      </c>
      <c r="BS532" s="2">
        <v>0.26316795199999998</v>
      </c>
      <c r="BT532" s="2">
        <v>0.97831624699999997</v>
      </c>
      <c r="BU532" s="2">
        <v>0.97831624699999997</v>
      </c>
      <c r="BV532" s="2">
        <v>0.98633250099999903</v>
      </c>
      <c r="BW532" s="2">
        <v>0.98950838599999902</v>
      </c>
      <c r="BX532" s="2">
        <v>15.3534750748241</v>
      </c>
      <c r="BY532" s="2">
        <v>15.3534750748241</v>
      </c>
      <c r="BZ532" s="2">
        <v>15.3534750748241</v>
      </c>
      <c r="CA532" s="2">
        <v>15.3534750748241</v>
      </c>
      <c r="CB532" s="2">
        <v>2623126.84466897</v>
      </c>
      <c r="CC532" s="2">
        <v>67749.548591981205</v>
      </c>
      <c r="CD532" s="2">
        <v>4232700.8800694002</v>
      </c>
      <c r="CE532" s="2">
        <v>12991217.788850199</v>
      </c>
      <c r="CG532" s="2">
        <f t="shared" si="67"/>
        <v>2564287.010102002</v>
      </c>
      <c r="CH532" s="2">
        <f t="shared" si="68"/>
        <v>19914795.062180549</v>
      </c>
      <c r="CI532" s="2">
        <f t="shared" si="69"/>
        <v>1300521.1715206159</v>
      </c>
      <c r="CJ532" s="2">
        <f t="shared" si="70"/>
        <v>214.12600152923997</v>
      </c>
      <c r="CK532" s="2">
        <f t="shared" si="71"/>
        <v>5.531206266959888</v>
      </c>
      <c r="CL532" s="2">
        <f t="shared" si="72"/>
        <v>179.78164861965723</v>
      </c>
      <c r="CM532" s="2">
        <f t="shared" si="73"/>
        <v>132.09515306048004</v>
      </c>
      <c r="CN532" s="2">
        <f t="shared" si="74"/>
        <v>1296096.2065070481</v>
      </c>
    </row>
    <row r="533" spans="1:92" x14ac:dyDescent="0.45">
      <c r="A533" s="2">
        <v>555</v>
      </c>
      <c r="B533" s="2" t="s">
        <v>154</v>
      </c>
      <c r="C533" s="2">
        <v>1</v>
      </c>
      <c r="D533" s="2">
        <v>2035</v>
      </c>
      <c r="E533" s="2">
        <v>2033</v>
      </c>
      <c r="F533" s="2">
        <v>0.17713361794603799</v>
      </c>
      <c r="G533" s="20">
        <v>4.5762811963603904E-3</v>
      </c>
      <c r="H533" s="2">
        <v>0.23312879147929899</v>
      </c>
      <c r="I533" s="2">
        <v>0.58516130937830102</v>
      </c>
      <c r="J533" s="2">
        <v>150.86571530840499</v>
      </c>
      <c r="K533" s="2">
        <v>150.86571530840499</v>
      </c>
      <c r="L533" s="2">
        <v>123.05009230006701</v>
      </c>
      <c r="M533" s="2">
        <v>100.631209862733</v>
      </c>
      <c r="N533" s="2">
        <v>171754.700189956</v>
      </c>
      <c r="O533" s="2">
        <v>4437.3158183064897</v>
      </c>
      <c r="P533" s="2">
        <v>277148.26379926899</v>
      </c>
      <c r="Q533" s="2">
        <v>850630.79780130205</v>
      </c>
      <c r="R533" s="2">
        <v>1609.3117415409999</v>
      </c>
      <c r="S533" s="2">
        <v>146284460.29726699</v>
      </c>
      <c r="T533" s="2">
        <v>90898.771519054499</v>
      </c>
      <c r="U533" s="2">
        <v>13.82</v>
      </c>
      <c r="V533" s="2">
        <v>43933.658470832997</v>
      </c>
      <c r="W533" s="2">
        <v>1.52029642177657E-4</v>
      </c>
      <c r="X533" s="2">
        <v>5.3138771821216899</v>
      </c>
      <c r="Y533" s="2">
        <v>5.3138771821216899</v>
      </c>
      <c r="Z533" s="2">
        <v>4.8581232813648301</v>
      </c>
      <c r="AA533" s="2">
        <v>3.41293978735533</v>
      </c>
      <c r="AB533" s="2">
        <v>15.404080589656701</v>
      </c>
      <c r="AC533" s="2">
        <v>15.404080589656701</v>
      </c>
      <c r="AD533" s="2">
        <v>15.404080589656701</v>
      </c>
      <c r="AE533" s="2">
        <v>15.404080589656701</v>
      </c>
      <c r="AF533" s="2">
        <v>2638731.3471178999</v>
      </c>
      <c r="AG533" s="2">
        <v>68162.5176754118</v>
      </c>
      <c r="AH533" s="2">
        <v>4257907.9184632897</v>
      </c>
      <c r="AI533" s="2">
        <v>13068531.151401799</v>
      </c>
      <c r="AJ533" s="2">
        <v>130.14775753662701</v>
      </c>
      <c r="AK533" s="2">
        <v>130.14775753662701</v>
      </c>
      <c r="AL533" s="2">
        <v>102.787888429045</v>
      </c>
      <c r="AM533" s="2">
        <v>81.814189485721201</v>
      </c>
      <c r="AN533" s="2">
        <v>135.461634718748</v>
      </c>
      <c r="AO533" s="2">
        <v>135.461634718748</v>
      </c>
      <c r="AP533" s="2">
        <v>107.64601171040999</v>
      </c>
      <c r="AQ533" s="2">
        <v>85.2271292730765</v>
      </c>
      <c r="AR533" s="2">
        <v>25911895.7017386</v>
      </c>
      <c r="AS533" s="2">
        <v>669438.82497811201</v>
      </c>
      <c r="AT533" s="2">
        <v>34103119.441303402</v>
      </c>
      <c r="AU533" s="2">
        <v>85600006.329247102</v>
      </c>
      <c r="AV533" s="2">
        <v>1.0411880993276801</v>
      </c>
      <c r="AW533" s="2">
        <v>1.0411880993276801</v>
      </c>
      <c r="AX533" s="2">
        <v>1.0476250888629199</v>
      </c>
      <c r="AY533" s="2">
        <v>1.04207484933123</v>
      </c>
      <c r="AZ533" s="2">
        <v>1.04178036116343</v>
      </c>
      <c r="BA533" s="2">
        <v>1.04178036116343</v>
      </c>
      <c r="BB533" s="2">
        <v>1.0487535640727901</v>
      </c>
      <c r="BC533" s="2">
        <v>1.04319153108388</v>
      </c>
      <c r="BD533" s="2">
        <v>1.01139354525148</v>
      </c>
      <c r="BE533" s="2">
        <v>1.01139354525148</v>
      </c>
      <c r="BF533" s="2">
        <v>0.95489646847709297</v>
      </c>
      <c r="BG533" s="2">
        <v>0.91700502311290999</v>
      </c>
      <c r="BH533" s="2">
        <v>0.21970442100000001</v>
      </c>
      <c r="BI533" s="2">
        <v>0.21970442100000001</v>
      </c>
      <c r="BJ533" s="2">
        <v>0.165963894</v>
      </c>
      <c r="BK533" s="2">
        <v>0.200725816</v>
      </c>
      <c r="BL533" s="2">
        <v>0.162760554</v>
      </c>
      <c r="BM533" s="2">
        <v>0.162760554</v>
      </c>
      <c r="BN533" s="2">
        <v>0.166015943</v>
      </c>
      <c r="BO533" s="2">
        <v>0.19972778899999999</v>
      </c>
      <c r="BP533" s="2">
        <v>1.0691190909999999</v>
      </c>
      <c r="BQ533" s="2">
        <v>1.0691190909999999</v>
      </c>
      <c r="BR533" s="2">
        <v>0.131944635</v>
      </c>
      <c r="BS533" s="2">
        <v>0.26316795199999998</v>
      </c>
      <c r="BT533" s="2">
        <v>0.97831624699999997</v>
      </c>
      <c r="BU533" s="2">
        <v>0.97831624699999997</v>
      </c>
      <c r="BV533" s="2">
        <v>0.98633250099999903</v>
      </c>
      <c r="BW533" s="2">
        <v>0.98950838599999902</v>
      </c>
      <c r="BX533" s="2">
        <v>15.404080589656701</v>
      </c>
      <c r="BY533" s="2">
        <v>15.404080589656701</v>
      </c>
      <c r="BZ533" s="2">
        <v>15.404080589656701</v>
      </c>
      <c r="CA533" s="2">
        <v>15.404080589656701</v>
      </c>
      <c r="CB533" s="2">
        <v>2638731.3471178999</v>
      </c>
      <c r="CC533" s="2">
        <v>68162.5176754118</v>
      </c>
      <c r="CD533" s="2">
        <v>4257907.9184632897</v>
      </c>
      <c r="CE533" s="2">
        <v>13068531.151401799</v>
      </c>
      <c r="CG533" s="2">
        <f t="shared" si="67"/>
        <v>2592626.5476822443</v>
      </c>
      <c r="CH533" s="2">
        <f t="shared" si="68"/>
        <v>20033332.934658401</v>
      </c>
      <c r="CI533" s="2">
        <f t="shared" si="69"/>
        <v>1303971.0776088336</v>
      </c>
      <c r="CJ533" s="2">
        <f t="shared" si="70"/>
        <v>214.693375237445</v>
      </c>
      <c r="CK533" s="2">
        <f t="shared" si="71"/>
        <v>5.5466447728831119</v>
      </c>
      <c r="CL533" s="2">
        <f t="shared" si="72"/>
        <v>180.2590333653782</v>
      </c>
      <c r="CM533" s="2">
        <f t="shared" si="73"/>
        <v>132.44543367867684</v>
      </c>
      <c r="CN533" s="2">
        <f t="shared" si="74"/>
        <v>1299533.761790527</v>
      </c>
    </row>
    <row r="534" spans="1:92" x14ac:dyDescent="0.45">
      <c r="A534" s="2">
        <v>577</v>
      </c>
      <c r="B534" s="2" t="s">
        <v>154</v>
      </c>
      <c r="C534" s="2">
        <v>1</v>
      </c>
      <c r="D534" s="2">
        <v>2036</v>
      </c>
      <c r="E534" s="2">
        <v>2034</v>
      </c>
      <c r="F534" s="2">
        <v>0.17711652278544601</v>
      </c>
      <c r="G534" s="20">
        <v>4.5764558845285399E-3</v>
      </c>
      <c r="H534" s="2">
        <v>0.23312191178330699</v>
      </c>
      <c r="I534" s="2">
        <v>0.58518510954671699</v>
      </c>
      <c r="J534" s="2">
        <v>150.95855248686101</v>
      </c>
      <c r="K534" s="2">
        <v>150.95855248686101</v>
      </c>
      <c r="L534" s="2">
        <v>123.13342693505101</v>
      </c>
      <c r="M534" s="2">
        <v>100.70676536702901</v>
      </c>
      <c r="N534" s="2">
        <v>172210.58816193099</v>
      </c>
      <c r="O534" s="2">
        <v>4449.6930448803496</v>
      </c>
      <c r="P534" s="2">
        <v>277885.33294781402</v>
      </c>
      <c r="Q534" s="2">
        <v>852890.18211980094</v>
      </c>
      <c r="R534" s="2">
        <v>1611.93853505262</v>
      </c>
      <c r="S534" s="2">
        <v>146777165.12833601</v>
      </c>
      <c r="T534" s="2">
        <v>91056.303907731897</v>
      </c>
      <c r="U534" s="2">
        <v>13.82</v>
      </c>
      <c r="V534" s="2">
        <v>44333.268223679101</v>
      </c>
      <c r="W534" s="2">
        <v>1.5176616675019201E-4</v>
      </c>
      <c r="X534" s="2">
        <v>5.3605387646943203</v>
      </c>
      <c r="Y534" s="2">
        <v>5.3605387646943203</v>
      </c>
      <c r="Z534" s="2">
        <v>4.8952823204656601</v>
      </c>
      <c r="AA534" s="2">
        <v>3.4423196957686502</v>
      </c>
      <c r="AB534" s="2">
        <v>15.450256185539899</v>
      </c>
      <c r="AC534" s="2">
        <v>15.450256185539899</v>
      </c>
      <c r="AD534" s="2">
        <v>15.450256185539899</v>
      </c>
      <c r="AE534" s="2">
        <v>15.450256185539899</v>
      </c>
      <c r="AF534" s="2">
        <v>2653654.1190054398</v>
      </c>
      <c r="AG534" s="2">
        <v>68557.6661689842</v>
      </c>
      <c r="AH534" s="2">
        <v>4282011.6770763202</v>
      </c>
      <c r="AI534" s="2">
        <v>13142463.745340301</v>
      </c>
      <c r="AJ534" s="2">
        <v>130.14775753662701</v>
      </c>
      <c r="AK534" s="2">
        <v>130.14775753662701</v>
      </c>
      <c r="AL534" s="2">
        <v>102.787888429045</v>
      </c>
      <c r="AM534" s="2">
        <v>81.814189485721201</v>
      </c>
      <c r="AN534" s="2">
        <v>135.508296301321</v>
      </c>
      <c r="AO534" s="2">
        <v>135.508296301321</v>
      </c>
      <c r="AP534" s="2">
        <v>107.68317074951101</v>
      </c>
      <c r="AQ534" s="2">
        <v>85.256509181489804</v>
      </c>
      <c r="AR534" s="2">
        <v>25996661.111836199</v>
      </c>
      <c r="AS534" s="2">
        <v>671719.22106599296</v>
      </c>
      <c r="AT534" s="2">
        <v>34216973.340852</v>
      </c>
      <c r="AU534" s="2">
        <v>85891811.454582095</v>
      </c>
      <c r="AV534" s="2">
        <v>1.0415473702353699</v>
      </c>
      <c r="AW534" s="2">
        <v>1.0415473702353699</v>
      </c>
      <c r="AX534" s="2">
        <v>1.04798728625076</v>
      </c>
      <c r="AY534" s="2">
        <v>1.04243467428151</v>
      </c>
      <c r="AZ534" s="2">
        <v>1.04213983643615</v>
      </c>
      <c r="BA534" s="2">
        <v>1.04213983643615</v>
      </c>
      <c r="BB534" s="2">
        <v>1.0491161516104801</v>
      </c>
      <c r="BC534" s="2">
        <v>1.0435517416206199</v>
      </c>
      <c r="BD534" s="2">
        <v>1.0117425352920599</v>
      </c>
      <c r="BE534" s="2">
        <v>1.0117425352920599</v>
      </c>
      <c r="BF534" s="2">
        <v>0.95502344468782596</v>
      </c>
      <c r="BG534" s="2">
        <v>0.91712680725090301</v>
      </c>
      <c r="BH534" s="2">
        <v>0.21970442100000001</v>
      </c>
      <c r="BI534" s="2">
        <v>0.21970442100000001</v>
      </c>
      <c r="BJ534" s="2">
        <v>0.165963894</v>
      </c>
      <c r="BK534" s="2">
        <v>0.200725816</v>
      </c>
      <c r="BL534" s="2">
        <v>0.162760554</v>
      </c>
      <c r="BM534" s="2">
        <v>0.162760554</v>
      </c>
      <c r="BN534" s="2">
        <v>0.166015943</v>
      </c>
      <c r="BO534" s="2">
        <v>0.19972778899999999</v>
      </c>
      <c r="BP534" s="2">
        <v>1.0691190909999999</v>
      </c>
      <c r="BQ534" s="2">
        <v>1.0691190909999999</v>
      </c>
      <c r="BR534" s="2">
        <v>0.131944635</v>
      </c>
      <c r="BS534" s="2">
        <v>0.26316795199999998</v>
      </c>
      <c r="BT534" s="2">
        <v>0.97831624699999997</v>
      </c>
      <c r="BU534" s="2">
        <v>0.97831624699999997</v>
      </c>
      <c r="BV534" s="2">
        <v>0.98633250099999903</v>
      </c>
      <c r="BW534" s="2">
        <v>0.98950838599999902</v>
      </c>
      <c r="BX534" s="2">
        <v>15.450256185539899</v>
      </c>
      <c r="BY534" s="2">
        <v>15.450256185539899</v>
      </c>
      <c r="BZ534" s="2">
        <v>15.450256185539899</v>
      </c>
      <c r="CA534" s="2">
        <v>15.450256185539899</v>
      </c>
      <c r="CB534" s="2">
        <v>2653654.1190054398</v>
      </c>
      <c r="CC534" s="2">
        <v>68557.6661689842</v>
      </c>
      <c r="CD534" s="2">
        <v>4282011.6770763202</v>
      </c>
      <c r="CE534" s="2">
        <v>13142463.745340301</v>
      </c>
      <c r="CG534" s="2">
        <f t="shared" si="67"/>
        <v>2621152.7505335826</v>
      </c>
      <c r="CH534" s="2">
        <f t="shared" si="68"/>
        <v>20146687.207591046</v>
      </c>
      <c r="CI534" s="2">
        <f t="shared" si="69"/>
        <v>1307435.7962744264</v>
      </c>
      <c r="CJ534" s="2">
        <f t="shared" si="70"/>
        <v>215.26323520241374</v>
      </c>
      <c r="CK534" s="2">
        <f t="shared" si="71"/>
        <v>5.5621163061004371</v>
      </c>
      <c r="CL534" s="2">
        <f t="shared" si="72"/>
        <v>180.73842793353757</v>
      </c>
      <c r="CM534" s="2">
        <f t="shared" si="73"/>
        <v>132.79722570958364</v>
      </c>
      <c r="CN534" s="2">
        <f t="shared" si="74"/>
        <v>1302986.103229546</v>
      </c>
    </row>
    <row r="535" spans="1:92" x14ac:dyDescent="0.45">
      <c r="A535" s="2">
        <v>599</v>
      </c>
      <c r="B535" s="2" t="s">
        <v>154</v>
      </c>
      <c r="C535" s="2">
        <v>1</v>
      </c>
      <c r="D535" s="2">
        <v>2037</v>
      </c>
      <c r="E535" s="2">
        <v>2035</v>
      </c>
      <c r="F535" s="2">
        <v>0.17710119279833</v>
      </c>
      <c r="G535" s="20">
        <v>4.5766484572050299E-3</v>
      </c>
      <c r="H535" s="2">
        <v>0.233115757161625</v>
      </c>
      <c r="I535" s="2">
        <v>0.58520640158283899</v>
      </c>
      <c r="J535" s="2">
        <v>151.04729659628001</v>
      </c>
      <c r="K535" s="2">
        <v>151.04729659628001</v>
      </c>
      <c r="L535" s="2">
        <v>123.212642246177</v>
      </c>
      <c r="M535" s="2">
        <v>100.778189960129</v>
      </c>
      <c r="N535" s="2">
        <v>172668.43192727299</v>
      </c>
      <c r="O535" s="2">
        <v>4462.0970649691799</v>
      </c>
      <c r="P535" s="2">
        <v>278625.44475750602</v>
      </c>
      <c r="Q535" s="2">
        <v>855159.11652812699</v>
      </c>
      <c r="R535" s="2">
        <v>1614.51615109507</v>
      </c>
      <c r="S535" s="2">
        <v>147266652.68614399</v>
      </c>
      <c r="T535" s="2">
        <v>91214.109308388099</v>
      </c>
      <c r="U535" s="2">
        <v>13.82</v>
      </c>
      <c r="V535" s="2">
        <v>44736.512728561</v>
      </c>
      <c r="W535" s="2">
        <v>1.5150314793960701E-4</v>
      </c>
      <c r="X535" s="2">
        <v>5.4072970676774297</v>
      </c>
      <c r="Y535" s="2">
        <v>5.4072970676774297</v>
      </c>
      <c r="Z535" s="2">
        <v>4.9325118251559203</v>
      </c>
      <c r="AA535" s="2">
        <v>3.47175848243264</v>
      </c>
      <c r="AB535" s="2">
        <v>15.492241991976099</v>
      </c>
      <c r="AC535" s="2">
        <v>15.492241991976099</v>
      </c>
      <c r="AD535" s="2">
        <v>15.492241991976099</v>
      </c>
      <c r="AE535" s="2">
        <v>15.492241991976099</v>
      </c>
      <c r="AF535" s="2">
        <v>2667928.1053851899</v>
      </c>
      <c r="AG535" s="2">
        <v>68935.721441299596</v>
      </c>
      <c r="AH535" s="2">
        <v>4305066.8240483999</v>
      </c>
      <c r="AI535" s="2">
        <v>13213181.0939805</v>
      </c>
      <c r="AJ535" s="2">
        <v>130.14775753662701</v>
      </c>
      <c r="AK535" s="2">
        <v>130.14775753662701</v>
      </c>
      <c r="AL535" s="2">
        <v>102.787888429045</v>
      </c>
      <c r="AM535" s="2">
        <v>81.814189485721201</v>
      </c>
      <c r="AN535" s="2">
        <v>135.55505460430399</v>
      </c>
      <c r="AO535" s="2">
        <v>135.55505460430399</v>
      </c>
      <c r="AP535" s="2">
        <v>107.720400254201</v>
      </c>
      <c r="AQ535" s="2">
        <v>85.285947968153806</v>
      </c>
      <c r="AR535" s="2">
        <v>26081099.850133602</v>
      </c>
      <c r="AS535" s="2">
        <v>673987.69881379302</v>
      </c>
      <c r="AT535" s="2">
        <v>34330177.245588601</v>
      </c>
      <c r="AU535" s="2">
        <v>86181387.891608506</v>
      </c>
      <c r="AV535" s="2">
        <v>1.0419073514463499</v>
      </c>
      <c r="AW535" s="2">
        <v>1.0419073514463499</v>
      </c>
      <c r="AX535" s="2">
        <v>1.0483501395493999</v>
      </c>
      <c r="AY535" s="2">
        <v>1.0427951873622801</v>
      </c>
      <c r="AZ535" s="2">
        <v>1.04250002241621</v>
      </c>
      <c r="BA535" s="2">
        <v>1.04250002241621</v>
      </c>
      <c r="BB535" s="2">
        <v>1.04947939576551</v>
      </c>
      <c r="BC535" s="2">
        <v>1.0439126410252599</v>
      </c>
      <c r="BD535" s="2">
        <v>1.0120922153099401</v>
      </c>
      <c r="BE535" s="2">
        <v>1.0120922153099401</v>
      </c>
      <c r="BF535" s="2">
        <v>0.95515062378764504</v>
      </c>
      <c r="BG535" s="2">
        <v>0.91724879837082596</v>
      </c>
      <c r="BH535" s="2">
        <v>0.21970442100000001</v>
      </c>
      <c r="BI535" s="2">
        <v>0.21970442100000001</v>
      </c>
      <c r="BJ535" s="2">
        <v>0.165963894</v>
      </c>
      <c r="BK535" s="2">
        <v>0.200725816</v>
      </c>
      <c r="BL535" s="2">
        <v>0.162760554</v>
      </c>
      <c r="BM535" s="2">
        <v>0.162760554</v>
      </c>
      <c r="BN535" s="2">
        <v>0.166015943</v>
      </c>
      <c r="BO535" s="2">
        <v>0.19972778899999999</v>
      </c>
      <c r="BP535" s="2">
        <v>1.0691190909999999</v>
      </c>
      <c r="BQ535" s="2">
        <v>1.0691190909999999</v>
      </c>
      <c r="BR535" s="2">
        <v>0.131944635</v>
      </c>
      <c r="BS535" s="2">
        <v>0.26316795199999998</v>
      </c>
      <c r="BT535" s="2">
        <v>0.97831624699999997</v>
      </c>
      <c r="BU535" s="2">
        <v>0.97831624699999997</v>
      </c>
      <c r="BV535" s="2">
        <v>0.98633250099999903</v>
      </c>
      <c r="BW535" s="2">
        <v>0.98950838599999902</v>
      </c>
      <c r="BX535" s="2">
        <v>15.492241991976099</v>
      </c>
      <c r="BY535" s="2">
        <v>15.492241991976099</v>
      </c>
      <c r="BZ535" s="2">
        <v>15.492241991976099</v>
      </c>
      <c r="CA535" s="2">
        <v>15.492241991976099</v>
      </c>
      <c r="CB535" s="2">
        <v>2667928.1053851899</v>
      </c>
      <c r="CC535" s="2">
        <v>68935.721441299596</v>
      </c>
      <c r="CD535" s="2">
        <v>4305066.8240483999</v>
      </c>
      <c r="CE535" s="2">
        <v>13213181.0939805</v>
      </c>
      <c r="CG535" s="2">
        <f t="shared" si="67"/>
        <v>2649864.3291808874</v>
      </c>
      <c r="CH535" s="2">
        <f t="shared" si="68"/>
        <v>20255111.744855389</v>
      </c>
      <c r="CI535" s="2">
        <f t="shared" si="69"/>
        <v>1310915.0902778753</v>
      </c>
      <c r="CJ535" s="2">
        <f t="shared" si="70"/>
        <v>215.83553990909124</v>
      </c>
      <c r="CK535" s="2">
        <f t="shared" si="71"/>
        <v>5.5776213312114749</v>
      </c>
      <c r="CL535" s="2">
        <f t="shared" si="72"/>
        <v>181.21980146829659</v>
      </c>
      <c r="CM535" s="2">
        <f t="shared" si="73"/>
        <v>133.15050471438335</v>
      </c>
      <c r="CN535" s="2">
        <f t="shared" si="74"/>
        <v>1306452.9932129059</v>
      </c>
    </row>
    <row r="536" spans="1:92" x14ac:dyDescent="0.45">
      <c r="A536" s="2">
        <v>621</v>
      </c>
      <c r="B536" s="2" t="s">
        <v>154</v>
      </c>
      <c r="C536" s="2">
        <v>1</v>
      </c>
      <c r="D536" s="2">
        <v>2038</v>
      </c>
      <c r="E536" s="2">
        <v>2036</v>
      </c>
      <c r="F536" s="2">
        <v>0.17708753198697</v>
      </c>
      <c r="G536" s="20">
        <v>4.5768579261523798E-3</v>
      </c>
      <c r="H536" s="2">
        <v>0.23311028817940199</v>
      </c>
      <c r="I536" s="2">
        <v>0.585225321907475</v>
      </c>
      <c r="J536" s="2">
        <v>151.13216209965199</v>
      </c>
      <c r="K536" s="2">
        <v>151.13216209965199</v>
      </c>
      <c r="L536" s="2">
        <v>123.287953926561</v>
      </c>
      <c r="M536" s="2">
        <v>100.845699801639</v>
      </c>
      <c r="N536" s="2">
        <v>173128.20054826399</v>
      </c>
      <c r="O536" s="2">
        <v>4474.5283195777001</v>
      </c>
      <c r="P536" s="2">
        <v>279368.55488439603</v>
      </c>
      <c r="Q536" s="2">
        <v>857437.45435068803</v>
      </c>
      <c r="R536" s="2">
        <v>1617.04721066618</v>
      </c>
      <c r="S536" s="2">
        <v>147753142.051844</v>
      </c>
      <c r="T536" s="2">
        <v>91372.188194167393</v>
      </c>
      <c r="U536" s="2">
        <v>13.82</v>
      </c>
      <c r="V536" s="2">
        <v>45143.425046289398</v>
      </c>
      <c r="W536" s="2">
        <v>1.5124058495456099E-4</v>
      </c>
      <c r="X536" s="2">
        <v>5.4541478150418596</v>
      </c>
      <c r="Y536" s="2">
        <v>5.4541478150418596</v>
      </c>
      <c r="Z536" s="2">
        <v>4.9698087495330396</v>
      </c>
      <c r="AA536" s="2">
        <v>3.5012535679352101</v>
      </c>
      <c r="AB536" s="2">
        <v>15.530256747983</v>
      </c>
      <c r="AC536" s="2">
        <v>15.530256747983</v>
      </c>
      <c r="AD536" s="2">
        <v>15.530256747983</v>
      </c>
      <c r="AE536" s="2">
        <v>15.530256747983</v>
      </c>
      <c r="AF536" s="2">
        <v>2681585.0801022002</v>
      </c>
      <c r="AG536" s="2">
        <v>69297.513053393006</v>
      </c>
      <c r="AH536" s="2">
        <v>4327124.6936050402</v>
      </c>
      <c r="AI536" s="2">
        <v>13280840.640060101</v>
      </c>
      <c r="AJ536" s="2">
        <v>130.14775753662701</v>
      </c>
      <c r="AK536" s="2">
        <v>130.14775753662701</v>
      </c>
      <c r="AL536" s="2">
        <v>102.787888429045</v>
      </c>
      <c r="AM536" s="2">
        <v>81.814189485721201</v>
      </c>
      <c r="AN536" s="2">
        <v>135.60190535166899</v>
      </c>
      <c r="AO536" s="2">
        <v>135.60190535166899</v>
      </c>
      <c r="AP536" s="2">
        <v>107.757697178578</v>
      </c>
      <c r="AQ536" s="2">
        <v>85.315443053656395</v>
      </c>
      <c r="AR536" s="2">
        <v>26165239.269281302</v>
      </c>
      <c r="AS536" s="2">
        <v>676245.13931390201</v>
      </c>
      <c r="AT536" s="2">
        <v>34442777.523117498</v>
      </c>
      <c r="AU536" s="2">
        <v>86468880.120131403</v>
      </c>
      <c r="AV536" s="2">
        <v>1.04226801215953</v>
      </c>
      <c r="AW536" s="2">
        <v>1.04226801215953</v>
      </c>
      <c r="AX536" s="2">
        <v>1.04871362088459</v>
      </c>
      <c r="AY536" s="2">
        <v>1.04315635893513</v>
      </c>
      <c r="AZ536" s="2">
        <v>1.0428608882849999</v>
      </c>
      <c r="BA536" s="2">
        <v>1.0428608882849999</v>
      </c>
      <c r="BB536" s="2">
        <v>1.0498432686335899</v>
      </c>
      <c r="BC536" s="2">
        <v>1.0442741996275999</v>
      </c>
      <c r="BD536" s="2">
        <v>1.0124425553854499</v>
      </c>
      <c r="BE536" s="2">
        <v>1.0124425553854499</v>
      </c>
      <c r="BF536" s="2">
        <v>0.95527799587705697</v>
      </c>
      <c r="BG536" s="2">
        <v>0.91737098631162195</v>
      </c>
      <c r="BH536" s="2">
        <v>0.21970442100000001</v>
      </c>
      <c r="BI536" s="2">
        <v>0.21970442100000001</v>
      </c>
      <c r="BJ536" s="2">
        <v>0.165963894</v>
      </c>
      <c r="BK536" s="2">
        <v>0.200725816</v>
      </c>
      <c r="BL536" s="2">
        <v>0.162760554</v>
      </c>
      <c r="BM536" s="2">
        <v>0.162760554</v>
      </c>
      <c r="BN536" s="2">
        <v>0.166015943</v>
      </c>
      <c r="BO536" s="2">
        <v>0.19972778899999999</v>
      </c>
      <c r="BP536" s="2">
        <v>1.0691190909999999</v>
      </c>
      <c r="BQ536" s="2">
        <v>1.0691190909999999</v>
      </c>
      <c r="BR536" s="2">
        <v>0.131944635</v>
      </c>
      <c r="BS536" s="2">
        <v>0.26316795199999998</v>
      </c>
      <c r="BT536" s="2">
        <v>0.97831624699999997</v>
      </c>
      <c r="BU536" s="2">
        <v>0.97831624699999997</v>
      </c>
      <c r="BV536" s="2">
        <v>0.98633250099999903</v>
      </c>
      <c r="BW536" s="2">
        <v>0.98950838599999902</v>
      </c>
      <c r="BX536" s="2">
        <v>15.530256747983</v>
      </c>
      <c r="BY536" s="2">
        <v>15.530256747983</v>
      </c>
      <c r="BZ536" s="2">
        <v>15.530256747983</v>
      </c>
      <c r="CA536" s="2">
        <v>15.530256747983</v>
      </c>
      <c r="CB536" s="2">
        <v>2681585.0801022002</v>
      </c>
      <c r="CC536" s="2">
        <v>69297.513053393006</v>
      </c>
      <c r="CD536" s="2">
        <v>4327124.6936050402</v>
      </c>
      <c r="CE536" s="2">
        <v>13280840.640060101</v>
      </c>
      <c r="CG536" s="2">
        <f t="shared" si="67"/>
        <v>2678760.1072192015</v>
      </c>
      <c r="CH536" s="2">
        <f t="shared" si="68"/>
        <v>20358847.926820733</v>
      </c>
      <c r="CI536" s="2">
        <f t="shared" si="69"/>
        <v>1314408.7381029257</v>
      </c>
      <c r="CJ536" s="2">
        <f t="shared" si="70"/>
        <v>216.41025068533</v>
      </c>
      <c r="CK536" s="2">
        <f t="shared" si="71"/>
        <v>5.5931603994721248</v>
      </c>
      <c r="CL536" s="2">
        <f t="shared" si="72"/>
        <v>181.70312512806245</v>
      </c>
      <c r="CM536" s="2">
        <f t="shared" si="73"/>
        <v>133.50524785530371</v>
      </c>
      <c r="CN536" s="2">
        <f t="shared" si="74"/>
        <v>1309934.209783348</v>
      </c>
    </row>
    <row r="537" spans="1:92" x14ac:dyDescent="0.45">
      <c r="A537" s="2">
        <v>643</v>
      </c>
      <c r="B537" s="2" t="s">
        <v>154</v>
      </c>
      <c r="C537" s="2">
        <v>1</v>
      </c>
      <c r="D537" s="2">
        <v>2039</v>
      </c>
      <c r="E537" s="2">
        <v>2037</v>
      </c>
      <c r="F537" s="2">
        <v>0.17707544995940799</v>
      </c>
      <c r="G537" s="20">
        <v>4.5770833639733801E-3</v>
      </c>
      <c r="H537" s="2">
        <v>0.23310546769520499</v>
      </c>
      <c r="I537" s="2">
        <v>0.58524199898141305</v>
      </c>
      <c r="J537" s="2">
        <v>151.213351941539</v>
      </c>
      <c r="K537" s="2">
        <v>151.213351941539</v>
      </c>
      <c r="L537" s="2">
        <v>123.35956606432499</v>
      </c>
      <c r="M537" s="2">
        <v>100.90949941997199</v>
      </c>
      <c r="N537" s="2">
        <v>173589.864968896</v>
      </c>
      <c r="O537" s="2">
        <v>4486.98723219766</v>
      </c>
      <c r="P537" s="2">
        <v>280114.62171529903</v>
      </c>
      <c r="Q537" s="2">
        <v>859725.05788655195</v>
      </c>
      <c r="R537" s="2">
        <v>1619.5341954170201</v>
      </c>
      <c r="S537" s="2">
        <v>148236841.13773599</v>
      </c>
      <c r="T537" s="2">
        <v>91530.541039033793</v>
      </c>
      <c r="U537" s="2">
        <v>13.82</v>
      </c>
      <c r="V537" s="2">
        <v>45554.038538387998</v>
      </c>
      <c r="W537" s="2">
        <v>1.50978477005084E-4</v>
      </c>
      <c r="X537" s="2">
        <v>5.5010869980938297</v>
      </c>
      <c r="Y537" s="2">
        <v>5.5010869980938297</v>
      </c>
      <c r="Z537" s="2">
        <v>5.0071702284609598</v>
      </c>
      <c r="AA537" s="2">
        <v>3.5308025274330301</v>
      </c>
      <c r="AB537" s="2">
        <v>15.564507406818599</v>
      </c>
      <c r="AC537" s="2">
        <v>15.564507406818599</v>
      </c>
      <c r="AD537" s="2">
        <v>15.564507406818599</v>
      </c>
      <c r="AE537" s="2">
        <v>15.564507406818599</v>
      </c>
      <c r="AF537" s="2">
        <v>2694655.15976264</v>
      </c>
      <c r="AG537" s="2">
        <v>69643.829172086902</v>
      </c>
      <c r="AH537" s="2">
        <v>4348233.9417303996</v>
      </c>
      <c r="AI537" s="2">
        <v>13345591.609124999</v>
      </c>
      <c r="AJ537" s="2">
        <v>130.14775753662701</v>
      </c>
      <c r="AK537" s="2">
        <v>130.14775753662701</v>
      </c>
      <c r="AL537" s="2">
        <v>102.787888429045</v>
      </c>
      <c r="AM537" s="2">
        <v>81.814189485721201</v>
      </c>
      <c r="AN537" s="2">
        <v>135.64884453472101</v>
      </c>
      <c r="AO537" s="2">
        <v>135.64884453472101</v>
      </c>
      <c r="AP537" s="2">
        <v>107.795058657506</v>
      </c>
      <c r="AQ537" s="2">
        <v>85.344992013154197</v>
      </c>
      <c r="AR537" s="2">
        <v>26249105.345026001</v>
      </c>
      <c r="AS537" s="2">
        <v>678492.37949950004</v>
      </c>
      <c r="AT537" s="2">
        <v>34554818.183071896</v>
      </c>
      <c r="AU537" s="2">
        <v>86754425.230139196</v>
      </c>
      <c r="AV537" s="2">
        <v>1.0426293232996999</v>
      </c>
      <c r="AW537" s="2">
        <v>1.0426293232996999</v>
      </c>
      <c r="AX537" s="2">
        <v>1.0490777039441099</v>
      </c>
      <c r="AY537" s="2">
        <v>1.0435181610248301</v>
      </c>
      <c r="AZ537" s="2">
        <v>1.0432224049507699</v>
      </c>
      <c r="BA537" s="2">
        <v>1.0432224049507699</v>
      </c>
      <c r="BB537" s="2">
        <v>1.0502077438741599</v>
      </c>
      <c r="BC537" s="2">
        <v>1.04463638942246</v>
      </c>
      <c r="BD537" s="2">
        <v>1.0127935272753901</v>
      </c>
      <c r="BE537" s="2">
        <v>1.0127935272753901</v>
      </c>
      <c r="BF537" s="2">
        <v>0.95540555161204499</v>
      </c>
      <c r="BG537" s="2">
        <v>0.91749336148320704</v>
      </c>
      <c r="BH537" s="2">
        <v>0.21970442100000001</v>
      </c>
      <c r="BI537" s="2">
        <v>0.21970442100000001</v>
      </c>
      <c r="BJ537" s="2">
        <v>0.165963894</v>
      </c>
      <c r="BK537" s="2">
        <v>0.200725816</v>
      </c>
      <c r="BL537" s="2">
        <v>0.162760554</v>
      </c>
      <c r="BM537" s="2">
        <v>0.162760554</v>
      </c>
      <c r="BN537" s="2">
        <v>0.166015943</v>
      </c>
      <c r="BO537" s="2">
        <v>0.19972778899999999</v>
      </c>
      <c r="BP537" s="2">
        <v>1.0691190909999999</v>
      </c>
      <c r="BQ537" s="2">
        <v>1.0691190909999999</v>
      </c>
      <c r="BR537" s="2">
        <v>0.131944635</v>
      </c>
      <c r="BS537" s="2">
        <v>0.26316795199999998</v>
      </c>
      <c r="BT537" s="2">
        <v>0.97831624699999997</v>
      </c>
      <c r="BU537" s="2">
        <v>0.97831624699999997</v>
      </c>
      <c r="BV537" s="2">
        <v>0.98633250099999903</v>
      </c>
      <c r="BW537" s="2">
        <v>0.98950838599999902</v>
      </c>
      <c r="BX537" s="2">
        <v>15.564507406818599</v>
      </c>
      <c r="BY537" s="2">
        <v>15.564507406818599</v>
      </c>
      <c r="BZ537" s="2">
        <v>15.564507406818599</v>
      </c>
      <c r="CA537" s="2">
        <v>15.564507406818599</v>
      </c>
      <c r="CB537" s="2">
        <v>2694655.15976264</v>
      </c>
      <c r="CC537" s="2">
        <v>69643.829172086902</v>
      </c>
      <c r="CD537" s="2">
        <v>4348233.9417303996</v>
      </c>
      <c r="CE537" s="2">
        <v>13345591.609124999</v>
      </c>
      <c r="CG537" s="2">
        <f t="shared" si="67"/>
        <v>2707839.0051231789</v>
      </c>
      <c r="CH537" s="2">
        <f t="shared" si="68"/>
        <v>20458124.539790124</v>
      </c>
      <c r="CI537" s="2">
        <f t="shared" si="69"/>
        <v>1317916.5318029446</v>
      </c>
      <c r="CJ537" s="2">
        <f t="shared" si="70"/>
        <v>216.98733121111999</v>
      </c>
      <c r="CK537" s="2">
        <f t="shared" si="71"/>
        <v>5.6087340402470751</v>
      </c>
      <c r="CL537" s="2">
        <f t="shared" si="72"/>
        <v>182.18837184734898</v>
      </c>
      <c r="CM537" s="2">
        <f t="shared" si="73"/>
        <v>133.86143369195048</v>
      </c>
      <c r="CN537" s="2">
        <f t="shared" si="74"/>
        <v>1313429.5445707468</v>
      </c>
    </row>
    <row r="538" spans="1:92" x14ac:dyDescent="0.45">
      <c r="A538" s="2">
        <v>665</v>
      </c>
      <c r="B538" s="2" t="s">
        <v>154</v>
      </c>
      <c r="C538" s="2">
        <v>1</v>
      </c>
      <c r="D538" s="2">
        <v>2040</v>
      </c>
      <c r="E538" s="2">
        <v>2038</v>
      </c>
      <c r="F538" s="2">
        <v>0.17706486158906501</v>
      </c>
      <c r="G538" s="20">
        <v>4.5773238996286601E-3</v>
      </c>
      <c r="H538" s="2">
        <v>0.233101260733421</v>
      </c>
      <c r="I538" s="2">
        <v>0.58525655377788399</v>
      </c>
      <c r="J538" s="2">
        <v>151.291058089567</v>
      </c>
      <c r="K538" s="2">
        <v>151.291058089567</v>
      </c>
      <c r="L538" s="2">
        <v>123.427671706586</v>
      </c>
      <c r="M538" s="2">
        <v>100.969782278056</v>
      </c>
      <c r="N538" s="2">
        <v>174053.39791977301</v>
      </c>
      <c r="O538" s="2">
        <v>4499.47420939309</v>
      </c>
      <c r="P538" s="2">
        <v>280863.60623052297</v>
      </c>
      <c r="Q538" s="2">
        <v>862021.79795573896</v>
      </c>
      <c r="R538" s="2">
        <v>1621.9794542863599</v>
      </c>
      <c r="S538" s="2">
        <v>148717947.19203201</v>
      </c>
      <c r="T538" s="2">
        <v>91689.168317773103</v>
      </c>
      <c r="U538" s="2">
        <v>13.82</v>
      </c>
      <c r="V538" s="2">
        <v>45968.386869828399</v>
      </c>
      <c r="W538" s="2">
        <v>1.50716823302575E-4</v>
      </c>
      <c r="X538" s="2">
        <v>5.5481108327609601</v>
      </c>
      <c r="Y538" s="2">
        <v>5.5481108327609601</v>
      </c>
      <c r="Z538" s="2">
        <v>5.0445935573616696</v>
      </c>
      <c r="AA538" s="2">
        <v>3.5604030721560198</v>
      </c>
      <c r="AB538" s="2">
        <v>15.595189720179601</v>
      </c>
      <c r="AC538" s="2">
        <v>15.595189720179601</v>
      </c>
      <c r="AD538" s="2">
        <v>15.595189720179601</v>
      </c>
      <c r="AE538" s="2">
        <v>15.595189720179601</v>
      </c>
      <c r="AF538" s="2">
        <v>2707166.8776902999</v>
      </c>
      <c r="AG538" s="2">
        <v>69975.417158146302</v>
      </c>
      <c r="AH538" s="2">
        <v>4368440.6690464402</v>
      </c>
      <c r="AI538" s="2">
        <v>13407575.3849332</v>
      </c>
      <c r="AJ538" s="2">
        <v>130.14775753662701</v>
      </c>
      <c r="AK538" s="2">
        <v>130.14775753662701</v>
      </c>
      <c r="AL538" s="2">
        <v>102.787888429045</v>
      </c>
      <c r="AM538" s="2">
        <v>81.814189485721201</v>
      </c>
      <c r="AN538" s="2">
        <v>135.69586836938799</v>
      </c>
      <c r="AO538" s="2">
        <v>135.69586836938799</v>
      </c>
      <c r="AP538" s="2">
        <v>107.832481986407</v>
      </c>
      <c r="AQ538" s="2">
        <v>85.374592557877193</v>
      </c>
      <c r="AR538" s="2">
        <v>26332722.735367101</v>
      </c>
      <c r="AS538" s="2">
        <v>680730.21398580202</v>
      </c>
      <c r="AT538" s="2">
        <v>34666340.984149098</v>
      </c>
      <c r="AU538" s="2">
        <v>87038153.258530095</v>
      </c>
      <c r="AV538" s="2">
        <v>1.0429912574259199</v>
      </c>
      <c r="AW538" s="2">
        <v>1.0429912574259199</v>
      </c>
      <c r="AX538" s="2">
        <v>1.0494423638950701</v>
      </c>
      <c r="AY538" s="2">
        <v>1.0438805672309499</v>
      </c>
      <c r="AZ538" s="2">
        <v>1.0435845449569501</v>
      </c>
      <c r="BA538" s="2">
        <v>1.0435845449569501</v>
      </c>
      <c r="BB538" s="2">
        <v>1.05057279662758</v>
      </c>
      <c r="BC538" s="2">
        <v>1.0449991839810999</v>
      </c>
      <c r="BD538" s="2">
        <v>1.01314510432405</v>
      </c>
      <c r="BE538" s="2">
        <v>1.01314510432405</v>
      </c>
      <c r="BF538" s="2">
        <v>0.95553328217454403</v>
      </c>
      <c r="BG538" s="2">
        <v>0.91761591483600302</v>
      </c>
      <c r="BH538" s="2">
        <v>0.21970442100000001</v>
      </c>
      <c r="BI538" s="2">
        <v>0.21970442100000001</v>
      </c>
      <c r="BJ538" s="2">
        <v>0.165963894</v>
      </c>
      <c r="BK538" s="2">
        <v>0.200725816</v>
      </c>
      <c r="BL538" s="2">
        <v>0.162760554</v>
      </c>
      <c r="BM538" s="2">
        <v>0.162760554</v>
      </c>
      <c r="BN538" s="2">
        <v>0.166015943</v>
      </c>
      <c r="BO538" s="2">
        <v>0.19972778899999999</v>
      </c>
      <c r="BP538" s="2">
        <v>1.0691190909999999</v>
      </c>
      <c r="BQ538" s="2">
        <v>1.0691190909999999</v>
      </c>
      <c r="BR538" s="2">
        <v>0.131944635</v>
      </c>
      <c r="BS538" s="2">
        <v>0.26316795199999998</v>
      </c>
      <c r="BT538" s="2">
        <v>0.97831624699999997</v>
      </c>
      <c r="BU538" s="2">
        <v>0.97831624699999997</v>
      </c>
      <c r="BV538" s="2">
        <v>0.98633250099999903</v>
      </c>
      <c r="BW538" s="2">
        <v>0.98950838599999902</v>
      </c>
      <c r="BX538" s="2">
        <v>15.595189720179601</v>
      </c>
      <c r="BY538" s="2">
        <v>15.595189720179601</v>
      </c>
      <c r="BZ538" s="2">
        <v>15.595189720179601</v>
      </c>
      <c r="CA538" s="2">
        <v>15.595189720179601</v>
      </c>
      <c r="CB538" s="2">
        <v>2707166.8776902999</v>
      </c>
      <c r="CC538" s="2">
        <v>69975.417158146302</v>
      </c>
      <c r="CD538" s="2">
        <v>4368440.6690464402</v>
      </c>
      <c r="CE538" s="2">
        <v>13407575.3849332</v>
      </c>
      <c r="CG538" s="2">
        <f t="shared" si="67"/>
        <v>2737100.0357122947</v>
      </c>
      <c r="CH538" s="2">
        <f t="shared" si="68"/>
        <v>20553158.348828085</v>
      </c>
      <c r="CI538" s="2">
        <f t="shared" si="69"/>
        <v>1321438.2763154281</v>
      </c>
      <c r="CJ538" s="2">
        <f t="shared" si="70"/>
        <v>217.56674739971626</v>
      </c>
      <c r="CK538" s="2">
        <f t="shared" si="71"/>
        <v>5.6243427617413628</v>
      </c>
      <c r="CL538" s="2">
        <f t="shared" si="72"/>
        <v>182.67551624749461</v>
      </c>
      <c r="CM538" s="2">
        <f t="shared" si="73"/>
        <v>134.21904211066391</v>
      </c>
      <c r="CN538" s="2">
        <f t="shared" si="74"/>
        <v>1316938.8021060349</v>
      </c>
    </row>
    <row r="539" spans="1:92" x14ac:dyDescent="0.45">
      <c r="A539" s="2">
        <v>687</v>
      </c>
      <c r="B539" s="2" t="s">
        <v>154</v>
      </c>
      <c r="C539" s="2">
        <v>1</v>
      </c>
      <c r="D539" s="2">
        <v>2041</v>
      </c>
      <c r="E539" s="2">
        <v>2039</v>
      </c>
      <c r="F539" s="2">
        <v>0.17705568667761701</v>
      </c>
      <c r="G539" s="20">
        <v>4.5775787145943001E-3</v>
      </c>
      <c r="H539" s="2">
        <v>0.233097634345212</v>
      </c>
      <c r="I539" s="2">
        <v>0.58526910026257495</v>
      </c>
      <c r="J539" s="2">
        <v>151.36546215629099</v>
      </c>
      <c r="K539" s="2">
        <v>151.36546215629099</v>
      </c>
      <c r="L539" s="2">
        <v>123.492453484761</v>
      </c>
      <c r="M539" s="2">
        <v>101.02673139989599</v>
      </c>
      <c r="N539" s="2">
        <v>174518.77381242599</v>
      </c>
      <c r="O539" s="2">
        <v>4511.9896417416303</v>
      </c>
      <c r="P539" s="2">
        <v>281615.47185059299</v>
      </c>
      <c r="Q539" s="2">
        <v>864327.55339396698</v>
      </c>
      <c r="R539" s="2">
        <v>1624.38521097793</v>
      </c>
      <c r="S539" s="2">
        <v>149196647.386794</v>
      </c>
      <c r="T539" s="2">
        <v>91848.070505993703</v>
      </c>
      <c r="U539" s="2">
        <v>13.82</v>
      </c>
      <c r="V539" s="2">
        <v>46386.504011791003</v>
      </c>
      <c r="W539" s="2">
        <v>1.5045562305980001E-4</v>
      </c>
      <c r="X539" s="2">
        <v>5.5952157476636897</v>
      </c>
      <c r="Y539" s="2">
        <v>5.5952157476636897</v>
      </c>
      <c r="Z539" s="2">
        <v>5.0820761837154302</v>
      </c>
      <c r="AA539" s="2">
        <v>3.5900530421743899</v>
      </c>
      <c r="AB539" s="2">
        <v>15.622488872000901</v>
      </c>
      <c r="AC539" s="2">
        <v>15.622488872000901</v>
      </c>
      <c r="AD539" s="2">
        <v>15.622488872000901</v>
      </c>
      <c r="AE539" s="2">
        <v>15.622488872000901</v>
      </c>
      <c r="AF539" s="2">
        <v>2719147.27213562</v>
      </c>
      <c r="AG539" s="2">
        <v>70292.985766098805</v>
      </c>
      <c r="AH539" s="2">
        <v>4387788.5628864104</v>
      </c>
      <c r="AI539" s="2">
        <v>13466925.945985699</v>
      </c>
      <c r="AJ539" s="2">
        <v>130.14775753662701</v>
      </c>
      <c r="AK539" s="2">
        <v>130.14775753662701</v>
      </c>
      <c r="AL539" s="2">
        <v>102.787888429045</v>
      </c>
      <c r="AM539" s="2">
        <v>81.814189485721201</v>
      </c>
      <c r="AN539" s="2">
        <v>135.74297328429</v>
      </c>
      <c r="AO539" s="2">
        <v>135.74297328429</v>
      </c>
      <c r="AP539" s="2">
        <v>107.86996461276</v>
      </c>
      <c r="AQ539" s="2">
        <v>85.404242527895505</v>
      </c>
      <c r="AR539" s="2">
        <v>26416114.853067301</v>
      </c>
      <c r="AS539" s="2">
        <v>682959.39736662304</v>
      </c>
      <c r="AT539" s="2">
        <v>34777385.558098599</v>
      </c>
      <c r="AU539" s="2">
        <v>87320187.578262001</v>
      </c>
      <c r="AV539" s="2">
        <v>1.0433537886325699</v>
      </c>
      <c r="AW539" s="2">
        <v>1.0433537886325699</v>
      </c>
      <c r="AX539" s="2">
        <v>1.04980757729439</v>
      </c>
      <c r="AY539" s="2">
        <v>1.0442435526323199</v>
      </c>
      <c r="AZ539" s="2">
        <v>1.0439472823831999</v>
      </c>
      <c r="BA539" s="2">
        <v>1.0439472823831999</v>
      </c>
      <c r="BB539" s="2">
        <v>1.05093840342552</v>
      </c>
      <c r="BC539" s="2">
        <v>1.0453625583556601</v>
      </c>
      <c r="BD539" s="2">
        <v>1.01349726136713</v>
      </c>
      <c r="BE539" s="2">
        <v>1.01349726136713</v>
      </c>
      <c r="BF539" s="2">
        <v>0.95566117924055105</v>
      </c>
      <c r="BG539" s="2">
        <v>0.91773863782809195</v>
      </c>
      <c r="BH539" s="2">
        <v>0.21970442100000001</v>
      </c>
      <c r="BI539" s="2">
        <v>0.21970442100000001</v>
      </c>
      <c r="BJ539" s="2">
        <v>0.165963894</v>
      </c>
      <c r="BK539" s="2">
        <v>0.200725816</v>
      </c>
      <c r="BL539" s="2">
        <v>0.162760554</v>
      </c>
      <c r="BM539" s="2">
        <v>0.162760554</v>
      </c>
      <c r="BN539" s="2">
        <v>0.166015943</v>
      </c>
      <c r="BO539" s="2">
        <v>0.19972778899999999</v>
      </c>
      <c r="BP539" s="2">
        <v>1.0691190909999999</v>
      </c>
      <c r="BQ539" s="2">
        <v>1.0691190909999999</v>
      </c>
      <c r="BR539" s="2">
        <v>0.131944635</v>
      </c>
      <c r="BS539" s="2">
        <v>0.26316795199999998</v>
      </c>
      <c r="BT539" s="2">
        <v>0.97831624699999997</v>
      </c>
      <c r="BU539" s="2">
        <v>0.97831624699999997</v>
      </c>
      <c r="BV539" s="2">
        <v>0.98633250099999903</v>
      </c>
      <c r="BW539" s="2">
        <v>0.98950838599999902</v>
      </c>
      <c r="BX539" s="2">
        <v>15.622488872000901</v>
      </c>
      <c r="BY539" s="2">
        <v>15.622488872000901</v>
      </c>
      <c r="BZ539" s="2">
        <v>15.622488872000901</v>
      </c>
      <c r="CA539" s="2">
        <v>15.622488872000901</v>
      </c>
      <c r="CB539" s="2">
        <v>2719147.27213562</v>
      </c>
      <c r="CC539" s="2">
        <v>70292.985766098805</v>
      </c>
      <c r="CD539" s="2">
        <v>4387788.5628864104</v>
      </c>
      <c r="CE539" s="2">
        <v>13466925.945985699</v>
      </c>
      <c r="CG539" s="2">
        <f t="shared" si="67"/>
        <v>2766542.298900099</v>
      </c>
      <c r="CH539" s="2">
        <f t="shared" si="68"/>
        <v>20644154.766773827</v>
      </c>
      <c r="CI539" s="2">
        <f t="shared" si="69"/>
        <v>1324973.7886987277</v>
      </c>
      <c r="CJ539" s="2">
        <f t="shared" si="70"/>
        <v>218.1484672655325</v>
      </c>
      <c r="CK539" s="2">
        <f t="shared" si="71"/>
        <v>5.6399870521770374</v>
      </c>
      <c r="CL539" s="2">
        <f t="shared" si="72"/>
        <v>183.16453453697105</v>
      </c>
      <c r="CM539" s="2">
        <f t="shared" si="73"/>
        <v>134.57805424584927</v>
      </c>
      <c r="CN539" s="2">
        <f t="shared" si="74"/>
        <v>1320461.7990569859</v>
      </c>
    </row>
    <row r="540" spans="1:92" x14ac:dyDescent="0.45">
      <c r="A540" s="2">
        <v>709</v>
      </c>
      <c r="B540" s="2" t="s">
        <v>154</v>
      </c>
      <c r="C540" s="2">
        <v>1</v>
      </c>
      <c r="D540" s="2">
        <v>2042</v>
      </c>
      <c r="E540" s="2">
        <v>2040</v>
      </c>
      <c r="F540" s="2">
        <v>0.17704784964617301</v>
      </c>
      <c r="G540" s="20">
        <v>4.5778470393445601E-3</v>
      </c>
      <c r="H540" s="2">
        <v>0.23309455748131799</v>
      </c>
      <c r="I540" s="2">
        <v>0.585279745833163</v>
      </c>
      <c r="J540" s="2">
        <v>151.43673597218699</v>
      </c>
      <c r="K540" s="2">
        <v>151.43673597218699</v>
      </c>
      <c r="L540" s="2">
        <v>123.55408419121601</v>
      </c>
      <c r="M540" s="2">
        <v>101.080519948617</v>
      </c>
      <c r="N540" s="2">
        <v>174985.968642639</v>
      </c>
      <c r="O540" s="2">
        <v>4524.5339046955296</v>
      </c>
      <c r="P540" s="2">
        <v>282370.18429607601</v>
      </c>
      <c r="Q540" s="2">
        <v>866642.21059062495</v>
      </c>
      <c r="R540" s="2">
        <v>1626.75357084556</v>
      </c>
      <c r="S540" s="2">
        <v>149673119.358022</v>
      </c>
      <c r="T540" s="2">
        <v>92007.248080128396</v>
      </c>
      <c r="U540" s="2">
        <v>13.82</v>
      </c>
      <c r="V540" s="2">
        <v>46808.424244449401</v>
      </c>
      <c r="W540" s="2">
        <v>1.5019487549088899E-4</v>
      </c>
      <c r="X540" s="2">
        <v>5.6423983712459398</v>
      </c>
      <c r="Y540" s="2">
        <v>5.6423983712459398</v>
      </c>
      <c r="Z540" s="2">
        <v>5.1196156978570597</v>
      </c>
      <c r="AA540" s="2">
        <v>3.61975039858235</v>
      </c>
      <c r="AB540" s="2">
        <v>15.646580064314399</v>
      </c>
      <c r="AC540" s="2">
        <v>15.646580064314399</v>
      </c>
      <c r="AD540" s="2">
        <v>15.646580064314399</v>
      </c>
      <c r="AE540" s="2">
        <v>15.646580064314399</v>
      </c>
      <c r="AF540" s="2">
        <v>2730621.9671821101</v>
      </c>
      <c r="AG540" s="2">
        <v>70597.207178867699</v>
      </c>
      <c r="AH540" s="2">
        <v>4406319.0276599899</v>
      </c>
      <c r="AI540" s="2">
        <v>13523770.265971599</v>
      </c>
      <c r="AJ540" s="2">
        <v>130.14775753662701</v>
      </c>
      <c r="AK540" s="2">
        <v>130.14775753662701</v>
      </c>
      <c r="AL540" s="2">
        <v>102.787888429045</v>
      </c>
      <c r="AM540" s="2">
        <v>81.814189485721201</v>
      </c>
      <c r="AN540" s="2">
        <v>135.79015590787299</v>
      </c>
      <c r="AO540" s="2">
        <v>135.79015590787299</v>
      </c>
      <c r="AP540" s="2">
        <v>107.907504126902</v>
      </c>
      <c r="AQ540" s="2">
        <v>85.433939884303499</v>
      </c>
      <c r="AR540" s="2">
        <v>26499303.932172898</v>
      </c>
      <c r="AS540" s="2">
        <v>685180.64632258902</v>
      </c>
      <c r="AT540" s="2">
        <v>34887989.5236068</v>
      </c>
      <c r="AU540" s="2">
        <v>87600645.255920097</v>
      </c>
      <c r="AV540" s="2">
        <v>1.04371689245866</v>
      </c>
      <c r="AW540" s="2">
        <v>1.04371689245866</v>
      </c>
      <c r="AX540" s="2">
        <v>1.0501733220066201</v>
      </c>
      <c r="AY540" s="2">
        <v>1.0446070936993701</v>
      </c>
      <c r="AZ540" s="2">
        <v>1.0443105927546299</v>
      </c>
      <c r="BA540" s="2">
        <v>1.0443105927546299</v>
      </c>
      <c r="BB540" s="2">
        <v>1.05130454210869</v>
      </c>
      <c r="BC540" s="2">
        <v>1.04572648899134</v>
      </c>
      <c r="BD540" s="2">
        <v>1.01384997464364</v>
      </c>
      <c r="BE540" s="2">
        <v>1.01384997464364</v>
      </c>
      <c r="BF540" s="2">
        <v>0.95578923495085999</v>
      </c>
      <c r="BG540" s="2">
        <v>0.91786152239508101</v>
      </c>
      <c r="BH540" s="2">
        <v>0.21970442100000001</v>
      </c>
      <c r="BI540" s="2">
        <v>0.21970442100000001</v>
      </c>
      <c r="BJ540" s="2">
        <v>0.165963894</v>
      </c>
      <c r="BK540" s="2">
        <v>0.200725816</v>
      </c>
      <c r="BL540" s="2">
        <v>0.162760554</v>
      </c>
      <c r="BM540" s="2">
        <v>0.162760554</v>
      </c>
      <c r="BN540" s="2">
        <v>0.166015943</v>
      </c>
      <c r="BO540" s="2">
        <v>0.19972778899999999</v>
      </c>
      <c r="BP540" s="2">
        <v>1.0691190909999999</v>
      </c>
      <c r="BQ540" s="2">
        <v>1.0691190909999999</v>
      </c>
      <c r="BR540" s="2">
        <v>0.131944635</v>
      </c>
      <c r="BS540" s="2">
        <v>0.26316795199999998</v>
      </c>
      <c r="BT540" s="2">
        <v>0.97831624699999997</v>
      </c>
      <c r="BU540" s="2">
        <v>0.97831624699999997</v>
      </c>
      <c r="BV540" s="2">
        <v>0.98633250099999903</v>
      </c>
      <c r="BW540" s="2">
        <v>0.98950838599999902</v>
      </c>
      <c r="BX540" s="2">
        <v>15.646580064314399</v>
      </c>
      <c r="BY540" s="2">
        <v>15.646580064314399</v>
      </c>
      <c r="BZ540" s="2">
        <v>15.646580064314399</v>
      </c>
      <c r="CA540" s="2">
        <v>15.646580064314399</v>
      </c>
      <c r="CB540" s="2">
        <v>2730621.9671821101</v>
      </c>
      <c r="CC540" s="2">
        <v>70597.207178867699</v>
      </c>
      <c r="CD540" s="2">
        <v>4406319.0276599899</v>
      </c>
      <c r="CE540" s="2">
        <v>13523770.265971599</v>
      </c>
      <c r="CG540" s="2">
        <f t="shared" si="67"/>
        <v>2796164.9769075336</v>
      </c>
      <c r="CH540" s="2">
        <f t="shared" si="68"/>
        <v>20731308.467992567</v>
      </c>
      <c r="CI540" s="2">
        <f t="shared" si="69"/>
        <v>1328522.8974340355</v>
      </c>
      <c r="CJ540" s="2">
        <f t="shared" si="70"/>
        <v>218.73246080329875</v>
      </c>
      <c r="CK540" s="2">
        <f t="shared" si="71"/>
        <v>5.6556673808694118</v>
      </c>
      <c r="CL540" s="2">
        <f t="shared" si="72"/>
        <v>183.65540442021205</v>
      </c>
      <c r="CM540" s="2">
        <f t="shared" si="73"/>
        <v>134.93845240803813</v>
      </c>
      <c r="CN540" s="2">
        <f t="shared" si="74"/>
        <v>1323998.3635293399</v>
      </c>
    </row>
    <row r="541" spans="1:92" x14ac:dyDescent="0.45">
      <c r="A541" s="2">
        <v>731</v>
      </c>
      <c r="B541" s="2" t="s">
        <v>154</v>
      </c>
      <c r="C541" s="2">
        <v>1</v>
      </c>
      <c r="D541" s="2">
        <v>2043</v>
      </c>
      <c r="E541" s="2">
        <v>2041</v>
      </c>
      <c r="F541" s="2">
        <v>0.177041279255714</v>
      </c>
      <c r="G541" s="20">
        <v>4.5781281501788796E-3</v>
      </c>
      <c r="H541" s="2">
        <v>0.23309200087694601</v>
      </c>
      <c r="I541" s="2">
        <v>0.58528859171715897</v>
      </c>
      <c r="J541" s="2">
        <v>151.50504210737199</v>
      </c>
      <c r="K541" s="2">
        <v>151.50504210737199</v>
      </c>
      <c r="L541" s="2">
        <v>123.612727304356</v>
      </c>
      <c r="M541" s="2">
        <v>101.131311752828</v>
      </c>
      <c r="N541" s="2">
        <v>175454.95990328401</v>
      </c>
      <c r="O541" s="2">
        <v>4537.1073593606798</v>
      </c>
      <c r="P541" s="2">
        <v>283127.71146118798</v>
      </c>
      <c r="Q541" s="2">
        <v>868965.66307222401</v>
      </c>
      <c r="R541" s="2">
        <v>1629.0865271448899</v>
      </c>
      <c r="S541" s="2">
        <v>150147531.69343799</v>
      </c>
      <c r="T541" s="2">
        <v>92166.701517435402</v>
      </c>
      <c r="U541" s="2">
        <v>13.82</v>
      </c>
      <c r="V541" s="2">
        <v>47234.182159781099</v>
      </c>
      <c r="W541" s="2">
        <v>1.4993457981133499E-4</v>
      </c>
      <c r="X541" s="2">
        <v>5.6896555199655197</v>
      </c>
      <c r="Y541" s="2">
        <v>5.6896555199655197</v>
      </c>
      <c r="Z541" s="2">
        <v>5.1572098245318303</v>
      </c>
      <c r="AA541" s="2">
        <v>3.6494932163278202</v>
      </c>
      <c r="AB541" s="2">
        <v>15.667629050779199</v>
      </c>
      <c r="AC541" s="2">
        <v>15.667629050779199</v>
      </c>
      <c r="AD541" s="2">
        <v>15.667629050779199</v>
      </c>
      <c r="AE541" s="2">
        <v>15.667629050779199</v>
      </c>
      <c r="AF541" s="2">
        <v>2741615.24578417</v>
      </c>
      <c r="AG541" s="2">
        <v>70888.718846443604</v>
      </c>
      <c r="AH541" s="2">
        <v>4424071.3025511</v>
      </c>
      <c r="AI541" s="2">
        <v>13578228.675281201</v>
      </c>
      <c r="AJ541" s="2">
        <v>130.14775753662701</v>
      </c>
      <c r="AK541" s="2">
        <v>130.14775753662701</v>
      </c>
      <c r="AL541" s="2">
        <v>102.787888429045</v>
      </c>
      <c r="AM541" s="2">
        <v>81.814189485721201</v>
      </c>
      <c r="AN541" s="2">
        <v>135.837413056592</v>
      </c>
      <c r="AO541" s="2">
        <v>135.837413056592</v>
      </c>
      <c r="AP541" s="2">
        <v>107.945098253577</v>
      </c>
      <c r="AQ541" s="2">
        <v>85.463682702048999</v>
      </c>
      <c r="AR541" s="2">
        <v>26582311.088094302</v>
      </c>
      <c r="AS541" s="2">
        <v>687394.64152560697</v>
      </c>
      <c r="AT541" s="2">
        <v>34998188.589158401</v>
      </c>
      <c r="AU541" s="2">
        <v>87879637.374660194</v>
      </c>
      <c r="AV541" s="2">
        <v>1.04408054580552</v>
      </c>
      <c r="AW541" s="2">
        <v>1.04408054580552</v>
      </c>
      <c r="AX541" s="2">
        <v>1.0505395771294599</v>
      </c>
      <c r="AY541" s="2">
        <v>1.0449711682146501</v>
      </c>
      <c r="AZ541" s="2">
        <v>1.0446744529594001</v>
      </c>
      <c r="BA541" s="2">
        <v>1.0446744529594001</v>
      </c>
      <c r="BB541" s="2">
        <v>1.0516711917522701</v>
      </c>
      <c r="BC541" s="2">
        <v>1.0460909536468901</v>
      </c>
      <c r="BD541" s="2">
        <v>1.0142032217158601</v>
      </c>
      <c r="BE541" s="2">
        <v>1.0142032217158601</v>
      </c>
      <c r="BF541" s="2">
        <v>0.95591744188450001</v>
      </c>
      <c r="BG541" s="2">
        <v>0.91798456092273994</v>
      </c>
      <c r="BH541" s="2">
        <v>0.21970442100000001</v>
      </c>
      <c r="BI541" s="2">
        <v>0.21970442100000001</v>
      </c>
      <c r="BJ541" s="2">
        <v>0.165963894</v>
      </c>
      <c r="BK541" s="2">
        <v>0.200725816</v>
      </c>
      <c r="BL541" s="2">
        <v>0.162760554</v>
      </c>
      <c r="BM541" s="2">
        <v>0.162760554</v>
      </c>
      <c r="BN541" s="2">
        <v>0.166015943</v>
      </c>
      <c r="BO541" s="2">
        <v>0.19972778899999999</v>
      </c>
      <c r="BP541" s="2">
        <v>1.0691190909999999</v>
      </c>
      <c r="BQ541" s="2">
        <v>1.0691190909999999</v>
      </c>
      <c r="BR541" s="2">
        <v>0.131944635</v>
      </c>
      <c r="BS541" s="2">
        <v>0.26316795199999998</v>
      </c>
      <c r="BT541" s="2">
        <v>0.97831624699999997</v>
      </c>
      <c r="BU541" s="2">
        <v>0.97831624699999997</v>
      </c>
      <c r="BV541" s="2">
        <v>0.98633250099999903</v>
      </c>
      <c r="BW541" s="2">
        <v>0.98950838599999902</v>
      </c>
      <c r="BX541" s="2">
        <v>15.667629050779199</v>
      </c>
      <c r="BY541" s="2">
        <v>15.667629050779199</v>
      </c>
      <c r="BZ541" s="2">
        <v>15.667629050779199</v>
      </c>
      <c r="CA541" s="2">
        <v>15.667629050779199</v>
      </c>
      <c r="CB541" s="2">
        <v>2741615.24578417</v>
      </c>
      <c r="CC541" s="2">
        <v>70888.718846443604</v>
      </c>
      <c r="CD541" s="2">
        <v>4424071.3025511</v>
      </c>
      <c r="CE541" s="2">
        <v>13578228.675281201</v>
      </c>
      <c r="CG541" s="2">
        <f t="shared" si="67"/>
        <v>2825967.3299893741</v>
      </c>
      <c r="CH541" s="2">
        <f t="shared" si="68"/>
        <v>20814803.942462914</v>
      </c>
      <c r="CI541" s="2">
        <f t="shared" si="69"/>
        <v>1332085.4417960567</v>
      </c>
      <c r="CJ541" s="2">
        <f t="shared" si="70"/>
        <v>219.318699879105</v>
      </c>
      <c r="CK541" s="2">
        <f t="shared" si="71"/>
        <v>5.6713841992008494</v>
      </c>
      <c r="CL541" s="2">
        <f t="shared" si="72"/>
        <v>184.14810501540683</v>
      </c>
      <c r="CM541" s="2">
        <f t="shared" si="73"/>
        <v>135.3002200190306</v>
      </c>
      <c r="CN541" s="2">
        <f t="shared" si="74"/>
        <v>1327548.334436696</v>
      </c>
    </row>
    <row r="542" spans="1:92" x14ac:dyDescent="0.45">
      <c r="A542" s="2">
        <v>753</v>
      </c>
      <c r="B542" s="2" t="s">
        <v>154</v>
      </c>
      <c r="C542" s="2">
        <v>1</v>
      </c>
      <c r="D542" s="2">
        <v>2044</v>
      </c>
      <c r="E542" s="2">
        <v>2042</v>
      </c>
      <c r="F542" s="2">
        <v>0.177035908337345</v>
      </c>
      <c r="G542" s="20">
        <v>4.5784213661992897E-3</v>
      </c>
      <c r="H542" s="2">
        <v>0.23308993694064301</v>
      </c>
      <c r="I542" s="2">
        <v>0.58529573335581198</v>
      </c>
      <c r="J542" s="2">
        <v>151.57053438719601</v>
      </c>
      <c r="K542" s="2">
        <v>151.57053438719601</v>
      </c>
      <c r="L542" s="2">
        <v>123.66853750727</v>
      </c>
      <c r="M542" s="2">
        <v>101.17926182641899</v>
      </c>
      <c r="N542" s="2">
        <v>175925.72649845399</v>
      </c>
      <c r="O542" s="2">
        <v>4549.7103532794799</v>
      </c>
      <c r="P542" s="2">
        <v>283888.02328926598</v>
      </c>
      <c r="Q542" s="2">
        <v>871297.81109223794</v>
      </c>
      <c r="R542" s="2">
        <v>1631.38596722958</v>
      </c>
      <c r="S542" s="2">
        <v>150620044.420681</v>
      </c>
      <c r="T542" s="2">
        <v>92326.431296000301</v>
      </c>
      <c r="U542" s="2">
        <v>13.82</v>
      </c>
      <c r="V542" s="2">
        <v>47663.812664404097</v>
      </c>
      <c r="W542" s="2">
        <v>1.4967473523798901E-4</v>
      </c>
      <c r="X542" s="2">
        <v>5.7369841875793197</v>
      </c>
      <c r="Y542" s="2">
        <v>5.7369841875793197</v>
      </c>
      <c r="Z542" s="2">
        <v>5.1948564152344199</v>
      </c>
      <c r="AA542" s="2">
        <v>3.67927967770764</v>
      </c>
      <c r="AB542" s="2">
        <v>15.6857926629903</v>
      </c>
      <c r="AC542" s="2">
        <v>15.6857926629903</v>
      </c>
      <c r="AD542" s="2">
        <v>15.6857926629903</v>
      </c>
      <c r="AE542" s="2">
        <v>15.6857926629903</v>
      </c>
      <c r="AF542" s="2">
        <v>2752150.12273619</v>
      </c>
      <c r="AG542" s="2">
        <v>71168.125328659196</v>
      </c>
      <c r="AH542" s="2">
        <v>4441082.5791271497</v>
      </c>
      <c r="AI542" s="2">
        <v>13630415.2222088</v>
      </c>
      <c r="AJ542" s="2">
        <v>130.14775753662701</v>
      </c>
      <c r="AK542" s="2">
        <v>130.14775753662701</v>
      </c>
      <c r="AL542" s="2">
        <v>102.787888429045</v>
      </c>
      <c r="AM542" s="2">
        <v>81.814189485721201</v>
      </c>
      <c r="AN542" s="2">
        <v>135.88474172420601</v>
      </c>
      <c r="AO542" s="2">
        <v>135.88474172420601</v>
      </c>
      <c r="AP542" s="2">
        <v>107.982744844279</v>
      </c>
      <c r="AQ542" s="2">
        <v>85.493469163428799</v>
      </c>
      <c r="AR542" s="2">
        <v>26665156.377826501</v>
      </c>
      <c r="AS542" s="2">
        <v>689602.02955353295</v>
      </c>
      <c r="AT542" s="2">
        <v>35108016.656013399</v>
      </c>
      <c r="AU542" s="2">
        <v>88157269.357287407</v>
      </c>
      <c r="AV542" s="2">
        <v>1.0444447268563499</v>
      </c>
      <c r="AW542" s="2">
        <v>1.0444447268563499</v>
      </c>
      <c r="AX542" s="2">
        <v>1.0509063229209299</v>
      </c>
      <c r="AY542" s="2">
        <v>1.04533575519522</v>
      </c>
      <c r="AZ542" s="2">
        <v>1.04503884116832</v>
      </c>
      <c r="BA542" s="2">
        <v>1.04503884116832</v>
      </c>
      <c r="BB542" s="2">
        <v>1.0520383325930101</v>
      </c>
      <c r="BC542" s="2">
        <v>1.04645593131689</v>
      </c>
      <c r="BD542" s="2">
        <v>1.01455698139133</v>
      </c>
      <c r="BE542" s="2">
        <v>1.01455698139133</v>
      </c>
      <c r="BF542" s="2">
        <v>0.956045793032817</v>
      </c>
      <c r="BG542" s="2">
        <v>0.91810774622033797</v>
      </c>
      <c r="BH542" s="2">
        <v>0.21970442100000001</v>
      </c>
      <c r="BI542" s="2">
        <v>0.21970442100000001</v>
      </c>
      <c r="BJ542" s="2">
        <v>0.165963894</v>
      </c>
      <c r="BK542" s="2">
        <v>0.200725816</v>
      </c>
      <c r="BL542" s="2">
        <v>0.162760554</v>
      </c>
      <c r="BM542" s="2">
        <v>0.162760554</v>
      </c>
      <c r="BN542" s="2">
        <v>0.166015943</v>
      </c>
      <c r="BO542" s="2">
        <v>0.19972778899999999</v>
      </c>
      <c r="BP542" s="2">
        <v>1.0691190909999999</v>
      </c>
      <c r="BQ542" s="2">
        <v>1.0691190909999999</v>
      </c>
      <c r="BR542" s="2">
        <v>0.131944635</v>
      </c>
      <c r="BS542" s="2">
        <v>0.26316795199999998</v>
      </c>
      <c r="BT542" s="2">
        <v>0.97831624699999997</v>
      </c>
      <c r="BU542" s="2">
        <v>0.97831624699999997</v>
      </c>
      <c r="BV542" s="2">
        <v>0.98633250099999903</v>
      </c>
      <c r="BW542" s="2">
        <v>0.98950838599999902</v>
      </c>
      <c r="BX542" s="2">
        <v>15.6857926629903</v>
      </c>
      <c r="BY542" s="2">
        <v>15.6857926629903</v>
      </c>
      <c r="BZ542" s="2">
        <v>15.6857926629903</v>
      </c>
      <c r="CA542" s="2">
        <v>15.6857926629903</v>
      </c>
      <c r="CB542" s="2">
        <v>2752150.12273619</v>
      </c>
      <c r="CC542" s="2">
        <v>71168.125328659196</v>
      </c>
      <c r="CD542" s="2">
        <v>4441082.5791271497</v>
      </c>
      <c r="CE542" s="2">
        <v>13630415.2222088</v>
      </c>
      <c r="CG542" s="2">
        <f t="shared" si="67"/>
        <v>2855948.692170938</v>
      </c>
      <c r="CH542" s="2">
        <f t="shared" si="68"/>
        <v>20894816.049400799</v>
      </c>
      <c r="CI542" s="2">
        <f t="shared" si="69"/>
        <v>1335661.2712332373</v>
      </c>
      <c r="CJ542" s="2">
        <f t="shared" si="70"/>
        <v>219.90715812306749</v>
      </c>
      <c r="CK542" s="2">
        <f t="shared" si="71"/>
        <v>5.6871379415993495</v>
      </c>
      <c r="CL542" s="2">
        <f t="shared" si="72"/>
        <v>184.64261677350632</v>
      </c>
      <c r="CM542" s="2">
        <f t="shared" si="73"/>
        <v>135.66334154803238</v>
      </c>
      <c r="CN542" s="2">
        <f t="shared" si="74"/>
        <v>1331111.5608799579</v>
      </c>
    </row>
    <row r="543" spans="1:92" x14ac:dyDescent="0.45">
      <c r="A543" s="2">
        <v>775</v>
      </c>
      <c r="B543" s="2" t="s">
        <v>154</v>
      </c>
      <c r="C543" s="2">
        <v>1</v>
      </c>
      <c r="D543" s="2">
        <v>2045</v>
      </c>
      <c r="E543" s="2">
        <v>2043</v>
      </c>
      <c r="F543" s="2">
        <v>0.17703167354679</v>
      </c>
      <c r="G543" s="20">
        <v>4.57872604656485E-3</v>
      </c>
      <c r="H543" s="2">
        <v>0.23308833965324099</v>
      </c>
      <c r="I543" s="2">
        <v>0.58530126075340305</v>
      </c>
      <c r="J543" s="2">
        <v>151.633358363783</v>
      </c>
      <c r="K543" s="2">
        <v>151.633358363783</v>
      </c>
      <c r="L543" s="2">
        <v>123.721661162248</v>
      </c>
      <c r="M543" s="2">
        <v>101.22451684421399</v>
      </c>
      <c r="N543" s="2">
        <v>176398.24866559901</v>
      </c>
      <c r="O543" s="2">
        <v>4562.3432211418803</v>
      </c>
      <c r="P543" s="2">
        <v>284651.09165985102</v>
      </c>
      <c r="Q543" s="2">
        <v>873638.56125921197</v>
      </c>
      <c r="R543" s="2">
        <v>1633.6536782072801</v>
      </c>
      <c r="S543" s="2">
        <v>151090809.45102701</v>
      </c>
      <c r="T543" s="2">
        <v>92486.437894737101</v>
      </c>
      <c r="U543" s="2">
        <v>13.82</v>
      </c>
      <c r="V543" s="2">
        <v>48097.350982438002</v>
      </c>
      <c r="W543" s="2">
        <v>1.4941534098906101E-4</v>
      </c>
      <c r="X543" s="2">
        <v>5.7843815346831198</v>
      </c>
      <c r="Y543" s="2">
        <v>5.7843815346831198</v>
      </c>
      <c r="Z543" s="2">
        <v>5.2325534407296299</v>
      </c>
      <c r="AA543" s="2">
        <v>3.7091080660201601</v>
      </c>
      <c r="AB543" s="2">
        <v>15.7012192924731</v>
      </c>
      <c r="AC543" s="2">
        <v>15.7012192924731</v>
      </c>
      <c r="AD543" s="2">
        <v>15.7012192924731</v>
      </c>
      <c r="AE543" s="2">
        <v>15.7012192924731</v>
      </c>
      <c r="AF543" s="2">
        <v>2762248.4109398802</v>
      </c>
      <c r="AG543" s="2">
        <v>71435.999974076505</v>
      </c>
      <c r="AH543" s="2">
        <v>4457388.10817149</v>
      </c>
      <c r="AI543" s="2">
        <v>13680438.001010999</v>
      </c>
      <c r="AJ543" s="2">
        <v>130.14775753662701</v>
      </c>
      <c r="AK543" s="2">
        <v>130.14775753662701</v>
      </c>
      <c r="AL543" s="2">
        <v>102.787888429045</v>
      </c>
      <c r="AM543" s="2">
        <v>81.814189485721201</v>
      </c>
      <c r="AN543" s="2">
        <v>135.93213907130999</v>
      </c>
      <c r="AO543" s="2">
        <v>135.93213907130999</v>
      </c>
      <c r="AP543" s="2">
        <v>108.020441869775</v>
      </c>
      <c r="AQ543" s="2">
        <v>85.523297551741294</v>
      </c>
      <c r="AR543" s="2">
        <v>26747858.854654599</v>
      </c>
      <c r="AS543" s="2">
        <v>691803.42462998501</v>
      </c>
      <c r="AT543" s="2">
        <v>35217505.911804102</v>
      </c>
      <c r="AU543" s="2">
        <v>88433641.259938493</v>
      </c>
      <c r="AV543" s="2">
        <v>1.04480941500306</v>
      </c>
      <c r="AW543" s="2">
        <v>1.04480941500306</v>
      </c>
      <c r="AX543" s="2">
        <v>1.05127354073309</v>
      </c>
      <c r="AY543" s="2">
        <v>1.0457008348219601</v>
      </c>
      <c r="AZ543" s="2">
        <v>1.0454037367615701</v>
      </c>
      <c r="BA543" s="2">
        <v>1.0454037367615701</v>
      </c>
      <c r="BB543" s="2">
        <v>1.0524059459629</v>
      </c>
      <c r="BC543" s="2">
        <v>1.0468214021609901</v>
      </c>
      <c r="BD543" s="2">
        <v>1.0149112336516399</v>
      </c>
      <c r="BE543" s="2">
        <v>1.0149112336516399</v>
      </c>
      <c r="BF543" s="2">
        <v>0.95617428177585095</v>
      </c>
      <c r="BG543" s="2">
        <v>0.918231071496318</v>
      </c>
      <c r="BH543" s="2">
        <v>0.21970442100000001</v>
      </c>
      <c r="BI543" s="2">
        <v>0.21970442100000001</v>
      </c>
      <c r="BJ543" s="2">
        <v>0.165963894</v>
      </c>
      <c r="BK543" s="2">
        <v>0.200725816</v>
      </c>
      <c r="BL543" s="2">
        <v>0.162760554</v>
      </c>
      <c r="BM543" s="2">
        <v>0.162760554</v>
      </c>
      <c r="BN543" s="2">
        <v>0.166015943</v>
      </c>
      <c r="BO543" s="2">
        <v>0.19972778899999999</v>
      </c>
      <c r="BP543" s="2">
        <v>1.0691190909999999</v>
      </c>
      <c r="BQ543" s="2">
        <v>1.0691190909999999</v>
      </c>
      <c r="BR543" s="2">
        <v>0.131944635</v>
      </c>
      <c r="BS543" s="2">
        <v>0.26316795199999998</v>
      </c>
      <c r="BT543" s="2">
        <v>0.97831624699999997</v>
      </c>
      <c r="BU543" s="2">
        <v>0.97831624699999997</v>
      </c>
      <c r="BV543" s="2">
        <v>0.98633250099999903</v>
      </c>
      <c r="BW543" s="2">
        <v>0.98950838599999902</v>
      </c>
      <c r="BX543" s="2">
        <v>15.7012192924731</v>
      </c>
      <c r="BY543" s="2">
        <v>15.7012192924731</v>
      </c>
      <c r="BZ543" s="2">
        <v>15.7012192924731</v>
      </c>
      <c r="CA543" s="2">
        <v>15.7012192924731</v>
      </c>
      <c r="CB543" s="2">
        <v>2762248.4109398802</v>
      </c>
      <c r="CC543" s="2">
        <v>71435.999974076505</v>
      </c>
      <c r="CD543" s="2">
        <v>4457388.10817149</v>
      </c>
      <c r="CE543" s="2">
        <v>13680438.001010999</v>
      </c>
      <c r="CG543" s="2">
        <f t="shared" si="67"/>
        <v>2886108.4674140257</v>
      </c>
      <c r="CH543" s="2">
        <f t="shared" si="68"/>
        <v>20971510.520096444</v>
      </c>
      <c r="CI543" s="2">
        <f t="shared" si="69"/>
        <v>1339250.244805804</v>
      </c>
      <c r="CJ543" s="2">
        <f t="shared" si="70"/>
        <v>220.49781083199875</v>
      </c>
      <c r="CK543" s="2">
        <f t="shared" si="71"/>
        <v>5.7029290264273502</v>
      </c>
      <c r="CL543" s="2">
        <f t="shared" si="72"/>
        <v>185.13892140478114</v>
      </c>
      <c r="CM543" s="2">
        <f t="shared" si="73"/>
        <v>136.02780245375041</v>
      </c>
      <c r="CN543" s="2">
        <f t="shared" si="74"/>
        <v>1334687.901584662</v>
      </c>
    </row>
    <row r="544" spans="1:92" x14ac:dyDescent="0.45">
      <c r="A544" s="2">
        <v>797</v>
      </c>
      <c r="B544" s="2" t="s">
        <v>154</v>
      </c>
      <c r="C544" s="2">
        <v>1</v>
      </c>
      <c r="D544" s="2">
        <v>2046</v>
      </c>
      <c r="E544" s="2">
        <v>2044</v>
      </c>
      <c r="F544" s="2">
        <v>0.17702851513840001</v>
      </c>
      <c r="G544" s="20">
        <v>4.5790415879783802E-3</v>
      </c>
      <c r="H544" s="2">
        <v>0.23308718447482801</v>
      </c>
      <c r="I544" s="2">
        <v>0.58530525879879103</v>
      </c>
      <c r="J544" s="2">
        <v>151.69365175417099</v>
      </c>
      <c r="K544" s="2">
        <v>151.69365175417099</v>
      </c>
      <c r="L544" s="2">
        <v>123.77223675164799</v>
      </c>
      <c r="M544" s="2">
        <v>101.26721558386799</v>
      </c>
      <c r="N544" s="2">
        <v>176872.50790373801</v>
      </c>
      <c r="O544" s="2">
        <v>4575.00628544543</v>
      </c>
      <c r="P544" s="2">
        <v>285416.89028457802</v>
      </c>
      <c r="Q544" s="2">
        <v>875987.82619398099</v>
      </c>
      <c r="R544" s="2">
        <v>1635.8913521874799</v>
      </c>
      <c r="S544" s="2">
        <v>151559970.99032599</v>
      </c>
      <c r="T544" s="2">
        <v>92646.721793389894</v>
      </c>
      <c r="U544" s="2">
        <v>13.82</v>
      </c>
      <c r="V544" s="2">
        <v>48534.832658392799</v>
      </c>
      <c r="W544" s="2">
        <v>1.4915639628411401E-4</v>
      </c>
      <c r="X544" s="2">
        <v>5.8318448791763799</v>
      </c>
      <c r="Y544" s="2">
        <v>5.8318448791763799</v>
      </c>
      <c r="Z544" s="2">
        <v>5.2702989842351498</v>
      </c>
      <c r="AA544" s="2">
        <v>3.7389767597800598</v>
      </c>
      <c r="AB544" s="2">
        <v>15.714049338367399</v>
      </c>
      <c r="AC544" s="2">
        <v>15.714049338367399</v>
      </c>
      <c r="AD544" s="2">
        <v>15.714049338367399</v>
      </c>
      <c r="AE544" s="2">
        <v>15.714049338367399</v>
      </c>
      <c r="AF544" s="2">
        <v>2771930.7827328299</v>
      </c>
      <c r="AG544" s="2">
        <v>71692.886475589796</v>
      </c>
      <c r="AH544" s="2">
        <v>4473021.2985630501</v>
      </c>
      <c r="AI544" s="2">
        <v>13728399.4555276</v>
      </c>
      <c r="AJ544" s="2">
        <v>130.14775753662701</v>
      </c>
      <c r="AK544" s="2">
        <v>130.14775753662701</v>
      </c>
      <c r="AL544" s="2">
        <v>102.787888429045</v>
      </c>
      <c r="AM544" s="2">
        <v>81.814189485721201</v>
      </c>
      <c r="AN544" s="2">
        <v>135.97960241580299</v>
      </c>
      <c r="AO544" s="2">
        <v>135.97960241580299</v>
      </c>
      <c r="AP544" s="2">
        <v>108.05818741328</v>
      </c>
      <c r="AQ544" s="2">
        <v>85.553166245501203</v>
      </c>
      <c r="AR544" s="2">
        <v>26830436.6188366</v>
      </c>
      <c r="AS544" s="2">
        <v>693999.41023750196</v>
      </c>
      <c r="AT544" s="2">
        <v>35326686.917221896</v>
      </c>
      <c r="AU544" s="2">
        <v>88708848.044030398</v>
      </c>
      <c r="AV544" s="2">
        <v>1.04517459077843</v>
      </c>
      <c r="AW544" s="2">
        <v>1.04517459077843</v>
      </c>
      <c r="AX544" s="2">
        <v>1.05164121295072</v>
      </c>
      <c r="AY544" s="2">
        <v>1.0460663883742201</v>
      </c>
      <c r="AZ544" s="2">
        <v>1.0457691202608601</v>
      </c>
      <c r="BA544" s="2">
        <v>1.0457691202608601</v>
      </c>
      <c r="BB544" s="2">
        <v>1.05277401422773</v>
      </c>
      <c r="BC544" s="2">
        <v>1.0471873474384401</v>
      </c>
      <c r="BD544" s="2">
        <v>1.01526595958669</v>
      </c>
      <c r="BE544" s="2">
        <v>1.01526595958669</v>
      </c>
      <c r="BF544" s="2">
        <v>0.95630290186048095</v>
      </c>
      <c r="BG544" s="2">
        <v>0.91835453033581604</v>
      </c>
      <c r="BH544" s="2">
        <v>0.21970442100000001</v>
      </c>
      <c r="BI544" s="2">
        <v>0.21970442100000001</v>
      </c>
      <c r="BJ544" s="2">
        <v>0.165963894</v>
      </c>
      <c r="BK544" s="2">
        <v>0.200725816</v>
      </c>
      <c r="BL544" s="2">
        <v>0.162760554</v>
      </c>
      <c r="BM544" s="2">
        <v>0.162760554</v>
      </c>
      <c r="BN544" s="2">
        <v>0.166015943</v>
      </c>
      <c r="BO544" s="2">
        <v>0.19972778899999999</v>
      </c>
      <c r="BP544" s="2">
        <v>1.0691190909999999</v>
      </c>
      <c r="BQ544" s="2">
        <v>1.0691190909999999</v>
      </c>
      <c r="BR544" s="2">
        <v>0.131944635</v>
      </c>
      <c r="BS544" s="2">
        <v>0.26316795199999998</v>
      </c>
      <c r="BT544" s="2">
        <v>0.97831624699999997</v>
      </c>
      <c r="BU544" s="2">
        <v>0.97831624699999997</v>
      </c>
      <c r="BV544" s="2">
        <v>0.98633250099999903</v>
      </c>
      <c r="BW544" s="2">
        <v>0.98950838599999902</v>
      </c>
      <c r="BX544" s="2">
        <v>15.714049338367399</v>
      </c>
      <c r="BY544" s="2">
        <v>15.714049338367399</v>
      </c>
      <c r="BZ544" s="2">
        <v>15.714049338367399</v>
      </c>
      <c r="CA544" s="2">
        <v>15.714049338367399</v>
      </c>
      <c r="CB544" s="2">
        <v>2771930.7827328299</v>
      </c>
      <c r="CC544" s="2">
        <v>71692.886475589796</v>
      </c>
      <c r="CD544" s="2">
        <v>4473021.2985630501</v>
      </c>
      <c r="CE544" s="2">
        <v>13728399.4555276</v>
      </c>
      <c r="CG544" s="2">
        <f t="shared" si="67"/>
        <v>2916446.1260914574</v>
      </c>
      <c r="CH544" s="2">
        <f t="shared" si="68"/>
        <v>21045044.42329907</v>
      </c>
      <c r="CI544" s="2">
        <f t="shared" si="69"/>
        <v>1342852.2306677424</v>
      </c>
      <c r="CJ544" s="2">
        <f t="shared" si="70"/>
        <v>221.09063487967251</v>
      </c>
      <c r="CK544" s="2">
        <f t="shared" si="71"/>
        <v>5.7187578568067874</v>
      </c>
      <c r="CL544" s="2">
        <f t="shared" si="72"/>
        <v>185.63700181110767</v>
      </c>
      <c r="CM544" s="2">
        <f t="shared" si="73"/>
        <v>136.39358913102078</v>
      </c>
      <c r="CN544" s="2">
        <f t="shared" si="74"/>
        <v>1338277.2243822971</v>
      </c>
    </row>
    <row r="545" spans="1:92" x14ac:dyDescent="0.45">
      <c r="A545" s="2">
        <v>819</v>
      </c>
      <c r="B545" s="2" t="s">
        <v>154</v>
      </c>
      <c r="C545" s="2">
        <v>1</v>
      </c>
      <c r="D545" s="2">
        <v>2047</v>
      </c>
      <c r="E545" s="2">
        <v>2045</v>
      </c>
      <c r="F545" s="2">
        <v>0.17702637674605501</v>
      </c>
      <c r="G545" s="20">
        <v>4.5793674222776E-3</v>
      </c>
      <c r="H545" s="2">
        <v>0.233086448254539</v>
      </c>
      <c r="I545" s="2">
        <v>0.58530780757712697</v>
      </c>
      <c r="J545" s="2">
        <v>151.751544874009</v>
      </c>
      <c r="K545" s="2">
        <v>151.751544874009</v>
      </c>
      <c r="L545" s="2">
        <v>123.820395314099</v>
      </c>
      <c r="M545" s="2">
        <v>101.307489363027</v>
      </c>
      <c r="N545" s="2">
        <v>177348.48690244701</v>
      </c>
      <c r="O545" s="2">
        <v>4587.6998571592403</v>
      </c>
      <c r="P545" s="2">
        <v>286185.39460418001</v>
      </c>
      <c r="Q545" s="2">
        <v>878345.52419068804</v>
      </c>
      <c r="R545" s="2">
        <v>1638.10059149367</v>
      </c>
      <c r="S545" s="2">
        <v>152027665.951278</v>
      </c>
      <c r="T545" s="2">
        <v>92807.283472534007</v>
      </c>
      <c r="U545" s="2">
        <v>13.82</v>
      </c>
      <c r="V545" s="2">
        <v>48976.2935600821</v>
      </c>
      <c r="W545" s="2">
        <v>1.48897900344065E-4</v>
      </c>
      <c r="X545" s="2">
        <v>5.8793716874478301</v>
      </c>
      <c r="Y545" s="2">
        <v>5.8793716874478301</v>
      </c>
      <c r="Z545" s="2">
        <v>5.3080912351194502</v>
      </c>
      <c r="AA545" s="2">
        <v>3.7688842273714598</v>
      </c>
      <c r="AB545" s="2">
        <v>15.7244156499348</v>
      </c>
      <c r="AC545" s="2">
        <v>15.7244156499348</v>
      </c>
      <c r="AD545" s="2">
        <v>15.7244156499348</v>
      </c>
      <c r="AE545" s="2">
        <v>15.7244156499348</v>
      </c>
      <c r="AF545" s="2">
        <v>2781216.8313247701</v>
      </c>
      <c r="AG545" s="2">
        <v>71939.300433408294</v>
      </c>
      <c r="AH545" s="2">
        <v>4488013.8163465504</v>
      </c>
      <c r="AI545" s="2">
        <v>13774396.683357</v>
      </c>
      <c r="AJ545" s="2">
        <v>130.14775753662701</v>
      </c>
      <c r="AK545" s="2">
        <v>130.14775753662701</v>
      </c>
      <c r="AL545" s="2">
        <v>102.787888429045</v>
      </c>
      <c r="AM545" s="2">
        <v>81.814189485721201</v>
      </c>
      <c r="AN545" s="2">
        <v>136.027129224075</v>
      </c>
      <c r="AO545" s="2">
        <v>136.027129224075</v>
      </c>
      <c r="AP545" s="2">
        <v>108.09597966416401</v>
      </c>
      <c r="AQ545" s="2">
        <v>85.583073713092602</v>
      </c>
      <c r="AR545" s="2">
        <v>26912906.868514501</v>
      </c>
      <c r="AS545" s="2">
        <v>696190.54074218904</v>
      </c>
      <c r="AT545" s="2">
        <v>35435588.693011202</v>
      </c>
      <c r="AU545" s="2">
        <v>88982979.8490109</v>
      </c>
      <c r="AV545" s="2">
        <v>1.04554023578986</v>
      </c>
      <c r="AW545" s="2">
        <v>1.04554023578986</v>
      </c>
      <c r="AX545" s="2">
        <v>1.0520093229312499</v>
      </c>
      <c r="AY545" s="2">
        <v>1.0464323981657799</v>
      </c>
      <c r="AZ545" s="2">
        <v>1.04613497326314</v>
      </c>
      <c r="BA545" s="2">
        <v>1.04613497326314</v>
      </c>
      <c r="BB545" s="2">
        <v>1.05314252072701</v>
      </c>
      <c r="BC545" s="2">
        <v>1.0475537494441101</v>
      </c>
      <c r="BD545" s="2">
        <v>1.0156211413301801</v>
      </c>
      <c r="BE545" s="2">
        <v>1.0156211413301801</v>
      </c>
      <c r="BF545" s="2">
        <v>0.95643164737904396</v>
      </c>
      <c r="BG545" s="2">
        <v>0.91847811667866797</v>
      </c>
      <c r="BH545" s="2">
        <v>0.21970442100000001</v>
      </c>
      <c r="BI545" s="2">
        <v>0.21970442100000001</v>
      </c>
      <c r="BJ545" s="2">
        <v>0.165963894</v>
      </c>
      <c r="BK545" s="2">
        <v>0.200725816</v>
      </c>
      <c r="BL545" s="2">
        <v>0.162760554</v>
      </c>
      <c r="BM545" s="2">
        <v>0.162760554</v>
      </c>
      <c r="BN545" s="2">
        <v>0.166015943</v>
      </c>
      <c r="BO545" s="2">
        <v>0.19972778899999999</v>
      </c>
      <c r="BP545" s="2">
        <v>1.0691190909999999</v>
      </c>
      <c r="BQ545" s="2">
        <v>1.0691190909999999</v>
      </c>
      <c r="BR545" s="2">
        <v>0.131944635</v>
      </c>
      <c r="BS545" s="2">
        <v>0.26316795199999998</v>
      </c>
      <c r="BT545" s="2">
        <v>0.97831624699999997</v>
      </c>
      <c r="BU545" s="2">
        <v>0.97831624699999997</v>
      </c>
      <c r="BV545" s="2">
        <v>0.98633250099999903</v>
      </c>
      <c r="BW545" s="2">
        <v>0.98950838599999902</v>
      </c>
      <c r="BX545" s="2">
        <v>15.7244156499348</v>
      </c>
      <c r="BY545" s="2">
        <v>15.7244156499348</v>
      </c>
      <c r="BZ545" s="2">
        <v>15.7244156499348</v>
      </c>
      <c r="CA545" s="2">
        <v>15.7244156499348</v>
      </c>
      <c r="CB545" s="2">
        <v>2781216.8313247701</v>
      </c>
      <c r="CC545" s="2">
        <v>71939.300433408294</v>
      </c>
      <c r="CD545" s="2">
        <v>4488013.8163465504</v>
      </c>
      <c r="CE545" s="2">
        <v>13774396.683357</v>
      </c>
      <c r="CG545" s="2">
        <f t="shared" si="67"/>
        <v>2946961.2014638465</v>
      </c>
      <c r="CH545" s="2">
        <f t="shared" si="68"/>
        <v>21115566.631461728</v>
      </c>
      <c r="CI545" s="2">
        <f t="shared" si="69"/>
        <v>1346467.1055544743</v>
      </c>
      <c r="CJ545" s="2">
        <f t="shared" si="70"/>
        <v>221.68560862805876</v>
      </c>
      <c r="CK545" s="2">
        <f t="shared" si="71"/>
        <v>5.7346248214490503</v>
      </c>
      <c r="CL545" s="2">
        <f t="shared" si="72"/>
        <v>186.13684201897885</v>
      </c>
      <c r="CM545" s="2">
        <f t="shared" si="73"/>
        <v>136.76068885802849</v>
      </c>
      <c r="CN545" s="2">
        <f t="shared" si="74"/>
        <v>1341879.405697315</v>
      </c>
    </row>
    <row r="546" spans="1:92" x14ac:dyDescent="0.45">
      <c r="A546" s="2">
        <v>841</v>
      </c>
      <c r="B546" s="2" t="s">
        <v>154</v>
      </c>
      <c r="C546" s="2">
        <v>1</v>
      </c>
      <c r="D546" s="2">
        <v>2048</v>
      </c>
      <c r="E546" s="2">
        <v>2046</v>
      </c>
      <c r="F546" s="2">
        <v>0.17702520518303</v>
      </c>
      <c r="G546" s="20">
        <v>4.5797030142386303E-3</v>
      </c>
      <c r="H546" s="2">
        <v>0.23308610914820499</v>
      </c>
      <c r="I546" s="2">
        <v>0.58530898265452502</v>
      </c>
      <c r="J546" s="2">
        <v>151.807161035538</v>
      </c>
      <c r="K546" s="2">
        <v>151.807161035538</v>
      </c>
      <c r="L546" s="2">
        <v>123.86626084494399</v>
      </c>
      <c r="M546" s="2">
        <v>101.345462440703</v>
      </c>
      <c r="N546" s="2">
        <v>177826.16947719501</v>
      </c>
      <c r="O546" s="2">
        <v>4600.4242363295198</v>
      </c>
      <c r="P546" s="2">
        <v>286956.58169470401</v>
      </c>
      <c r="Q546" s="2">
        <v>880711.57890818198</v>
      </c>
      <c r="R546" s="2">
        <v>1640.2829134385199</v>
      </c>
      <c r="S546" s="2">
        <v>152494024.32973501</v>
      </c>
      <c r="T546" s="2">
        <v>92968.123413577996</v>
      </c>
      <c r="U546" s="2">
        <v>13.82</v>
      </c>
      <c r="V546" s="2">
        <v>49421.769881564796</v>
      </c>
      <c r="W546" s="2">
        <v>1.4863985239117999E-4</v>
      </c>
      <c r="X546" s="2">
        <v>5.9269595657408001</v>
      </c>
      <c r="Y546" s="2">
        <v>5.9269595657408001</v>
      </c>
      <c r="Z546" s="2">
        <v>5.3459284827283504</v>
      </c>
      <c r="AA546" s="2">
        <v>3.7988290218121299</v>
      </c>
      <c r="AB546" s="2">
        <v>15.732443933170501</v>
      </c>
      <c r="AC546" s="2">
        <v>15.732443933170501</v>
      </c>
      <c r="AD546" s="2">
        <v>15.732443933170501</v>
      </c>
      <c r="AE546" s="2">
        <v>15.732443933170501</v>
      </c>
      <c r="AF546" s="2">
        <v>2790125.1268253899</v>
      </c>
      <c r="AG546" s="2">
        <v>72175.730784972402</v>
      </c>
      <c r="AH546" s="2">
        <v>4502395.6751025598</v>
      </c>
      <c r="AI546" s="2">
        <v>13818521.7132813</v>
      </c>
      <c r="AJ546" s="2">
        <v>130.14775753662701</v>
      </c>
      <c r="AK546" s="2">
        <v>130.14775753662701</v>
      </c>
      <c r="AL546" s="2">
        <v>102.787888429045</v>
      </c>
      <c r="AM546" s="2">
        <v>81.814189485721201</v>
      </c>
      <c r="AN546" s="2">
        <v>136.074717102367</v>
      </c>
      <c r="AO546" s="2">
        <v>136.074717102367</v>
      </c>
      <c r="AP546" s="2">
        <v>108.133816911773</v>
      </c>
      <c r="AQ546" s="2">
        <v>85.613018507533297</v>
      </c>
      <c r="AR546" s="2">
        <v>26995285.9461575</v>
      </c>
      <c r="AS546" s="2">
        <v>698377.342876271</v>
      </c>
      <c r="AT546" s="2">
        <v>35544238.799369797</v>
      </c>
      <c r="AU546" s="2">
        <v>89256122.241332203</v>
      </c>
      <c r="AV546" s="2">
        <v>1.04590633265865</v>
      </c>
      <c r="AW546" s="2">
        <v>1.04590633265865</v>
      </c>
      <c r="AX546" s="2">
        <v>1.0523778549498399</v>
      </c>
      <c r="AY546" s="2">
        <v>1.0467988474863801</v>
      </c>
      <c r="AZ546" s="2">
        <v>1.04650127837979</v>
      </c>
      <c r="BA546" s="2">
        <v>1.04650127837979</v>
      </c>
      <c r="BB546" s="2">
        <v>1.0535114497189599</v>
      </c>
      <c r="BC546" s="2">
        <v>1.04792059144981</v>
      </c>
      <c r="BD546" s="2">
        <v>1.0159767620007101</v>
      </c>
      <c r="BE546" s="2">
        <v>1.0159767620007101</v>
      </c>
      <c r="BF546" s="2">
        <v>0.95656051274976694</v>
      </c>
      <c r="BG546" s="2">
        <v>0.91860182479927799</v>
      </c>
      <c r="BH546" s="2">
        <v>0.21970442100000001</v>
      </c>
      <c r="BI546" s="2">
        <v>0.21970442100000001</v>
      </c>
      <c r="BJ546" s="2">
        <v>0.165963894</v>
      </c>
      <c r="BK546" s="2">
        <v>0.200725816</v>
      </c>
      <c r="BL546" s="2">
        <v>0.162760554</v>
      </c>
      <c r="BM546" s="2">
        <v>0.162760554</v>
      </c>
      <c r="BN546" s="2">
        <v>0.166015943</v>
      </c>
      <c r="BO546" s="2">
        <v>0.19972778899999999</v>
      </c>
      <c r="BP546" s="2">
        <v>1.0691190909999999</v>
      </c>
      <c r="BQ546" s="2">
        <v>1.0691190909999999</v>
      </c>
      <c r="BR546" s="2">
        <v>0.131944635</v>
      </c>
      <c r="BS546" s="2">
        <v>0.26316795199999998</v>
      </c>
      <c r="BT546" s="2">
        <v>0.97831624699999997</v>
      </c>
      <c r="BU546" s="2">
        <v>0.97831624699999997</v>
      </c>
      <c r="BV546" s="2">
        <v>0.98633250099999903</v>
      </c>
      <c r="BW546" s="2">
        <v>0.98950838599999902</v>
      </c>
      <c r="BX546" s="2">
        <v>15.732443933170501</v>
      </c>
      <c r="BY546" s="2">
        <v>15.732443933170501</v>
      </c>
      <c r="BZ546" s="2">
        <v>15.732443933170501</v>
      </c>
      <c r="CA546" s="2">
        <v>15.732443933170501</v>
      </c>
      <c r="CB546" s="2">
        <v>2790125.1268253899</v>
      </c>
      <c r="CC546" s="2">
        <v>72175.730784972402</v>
      </c>
      <c r="CD546" s="2">
        <v>4502395.6751025598</v>
      </c>
      <c r="CE546" s="2">
        <v>13818521.7132813</v>
      </c>
      <c r="CG546" s="2">
        <f t="shared" si="67"/>
        <v>2977653.2864844459</v>
      </c>
      <c r="CH546" s="2">
        <f t="shared" si="68"/>
        <v>21183218.245994221</v>
      </c>
      <c r="CI546" s="2">
        <f t="shared" si="69"/>
        <v>1350094.7543164105</v>
      </c>
      <c r="CJ546" s="2">
        <f t="shared" si="70"/>
        <v>222.28271184649375</v>
      </c>
      <c r="CK546" s="2">
        <f t="shared" si="71"/>
        <v>5.7505302954118998</v>
      </c>
      <c r="CL546" s="2">
        <f t="shared" si="72"/>
        <v>186.63842711850668</v>
      </c>
      <c r="CM546" s="2">
        <f t="shared" si="73"/>
        <v>137.12908974825723</v>
      </c>
      <c r="CN546" s="2">
        <f t="shared" si="74"/>
        <v>1345494.330080081</v>
      </c>
    </row>
    <row r="547" spans="1:92" x14ac:dyDescent="0.45">
      <c r="A547" s="2">
        <v>863</v>
      </c>
      <c r="B547" s="2" t="s">
        <v>154</v>
      </c>
      <c r="C547" s="2">
        <v>1</v>
      </c>
      <c r="D547" s="2">
        <v>2049</v>
      </c>
      <c r="E547" s="2">
        <v>2047</v>
      </c>
      <c r="F547" s="2">
        <v>0.17702495025544701</v>
      </c>
      <c r="G547" s="20">
        <v>4.5800478595415701E-3</v>
      </c>
      <c r="H547" s="2">
        <v>0.23308614654159299</v>
      </c>
      <c r="I547" s="2">
        <v>0.58530885534341703</v>
      </c>
      <c r="J547" s="2">
        <v>151.86061692245099</v>
      </c>
      <c r="K547" s="2">
        <v>151.86061692245099</v>
      </c>
      <c r="L547" s="2">
        <v>123.90995067335299</v>
      </c>
      <c r="M547" s="2">
        <v>101.381252395255</v>
      </c>
      <c r="N547" s="2">
        <v>178305.54050875999</v>
      </c>
      <c r="O547" s="2">
        <v>4613.1797126513902</v>
      </c>
      <c r="P547" s="2">
        <v>287730.43017964001</v>
      </c>
      <c r="Q547" s="2">
        <v>883085.91908092902</v>
      </c>
      <c r="R547" s="2">
        <v>1642.4397548204699</v>
      </c>
      <c r="S547" s="2">
        <v>152959169.559311</v>
      </c>
      <c r="T547" s="2">
        <v>93129.242098764196</v>
      </c>
      <c r="U547" s="2">
        <v>13.82</v>
      </c>
      <c r="V547" s="2">
        <v>49871.2981461116</v>
      </c>
      <c r="W547" s="2">
        <v>1.4838225164907399E-4</v>
      </c>
      <c r="X547" s="2">
        <v>5.9746062522541301</v>
      </c>
      <c r="Y547" s="2">
        <v>5.9746062522541301</v>
      </c>
      <c r="Z547" s="2">
        <v>5.3838091107376203</v>
      </c>
      <c r="AA547" s="2">
        <v>3.8288097759643001</v>
      </c>
      <c r="AB547" s="2">
        <v>15.7382531335703</v>
      </c>
      <c r="AC547" s="2">
        <v>15.7382531335703</v>
      </c>
      <c r="AD547" s="2">
        <v>15.7382531335703</v>
      </c>
      <c r="AE547" s="2">
        <v>15.7382531335703</v>
      </c>
      <c r="AF547" s="2">
        <v>2798673.2690052702</v>
      </c>
      <c r="AG547" s="2">
        <v>72402.641153165896</v>
      </c>
      <c r="AH547" s="2">
        <v>4516195.3210552996</v>
      </c>
      <c r="AI547" s="2">
        <v>13860861.7665233</v>
      </c>
      <c r="AJ547" s="2">
        <v>130.14775753662701</v>
      </c>
      <c r="AK547" s="2">
        <v>130.14775753662701</v>
      </c>
      <c r="AL547" s="2">
        <v>102.787888429045</v>
      </c>
      <c r="AM547" s="2">
        <v>81.814189485721201</v>
      </c>
      <c r="AN547" s="2">
        <v>136.12236378888099</v>
      </c>
      <c r="AO547" s="2">
        <v>136.12236378888099</v>
      </c>
      <c r="AP547" s="2">
        <v>108.171697539783</v>
      </c>
      <c r="AQ547" s="2">
        <v>85.642999261685503</v>
      </c>
      <c r="AR547" s="2">
        <v>27077589.382351499</v>
      </c>
      <c r="AS547" s="2">
        <v>700560.31713737804</v>
      </c>
      <c r="AT547" s="2">
        <v>35652663.410782002</v>
      </c>
      <c r="AU547" s="2">
        <v>89528356.4490401</v>
      </c>
      <c r="AV547" s="2">
        <v>1.0462728649630899</v>
      </c>
      <c r="AW547" s="2">
        <v>1.0462728649630899</v>
      </c>
      <c r="AX547" s="2">
        <v>1.0527467941478801</v>
      </c>
      <c r="AY547" s="2">
        <v>1.0471657205468301</v>
      </c>
      <c r="AZ547" s="2">
        <v>1.0468680191797901</v>
      </c>
      <c r="BA547" s="2">
        <v>1.0468680191797901</v>
      </c>
      <c r="BB547" s="2">
        <v>1.0538807863289601</v>
      </c>
      <c r="BC547" s="2">
        <v>1.0482878576494401</v>
      </c>
      <c r="BD547" s="2">
        <v>1.0163328056465</v>
      </c>
      <c r="BE547" s="2">
        <v>1.0163328056465</v>
      </c>
      <c r="BF547" s="2">
        <v>0.95668949269843595</v>
      </c>
      <c r="BG547" s="2">
        <v>0.91872564928777201</v>
      </c>
      <c r="BH547" s="2">
        <v>0.21970442100000001</v>
      </c>
      <c r="BI547" s="2">
        <v>0.21970442100000001</v>
      </c>
      <c r="BJ547" s="2">
        <v>0.165963894</v>
      </c>
      <c r="BK547" s="2">
        <v>0.200725816</v>
      </c>
      <c r="BL547" s="2">
        <v>0.162760554</v>
      </c>
      <c r="BM547" s="2">
        <v>0.162760554</v>
      </c>
      <c r="BN547" s="2">
        <v>0.166015943</v>
      </c>
      <c r="BO547" s="2">
        <v>0.19972778899999999</v>
      </c>
      <c r="BP547" s="2">
        <v>1.0691190909999999</v>
      </c>
      <c r="BQ547" s="2">
        <v>1.0691190909999999</v>
      </c>
      <c r="BR547" s="2">
        <v>0.131944635</v>
      </c>
      <c r="BS547" s="2">
        <v>0.26316795199999998</v>
      </c>
      <c r="BT547" s="2">
        <v>0.97831624699999997</v>
      </c>
      <c r="BU547" s="2">
        <v>0.97831624699999997</v>
      </c>
      <c r="BV547" s="2">
        <v>0.98633250099999903</v>
      </c>
      <c r="BW547" s="2">
        <v>0.98950838599999902</v>
      </c>
      <c r="BX547" s="2">
        <v>15.7382531335703</v>
      </c>
      <c r="BY547" s="2">
        <v>15.7382531335703</v>
      </c>
      <c r="BZ547" s="2">
        <v>15.7382531335703</v>
      </c>
      <c r="CA547" s="2">
        <v>15.7382531335703</v>
      </c>
      <c r="CB547" s="2">
        <v>2798673.2690052702</v>
      </c>
      <c r="CC547" s="2">
        <v>72402.641153165896</v>
      </c>
      <c r="CD547" s="2">
        <v>4516195.3210552996</v>
      </c>
      <c r="CE547" s="2">
        <v>13860861.7665233</v>
      </c>
      <c r="CG547" s="2">
        <f t="shared" si="67"/>
        <v>3008522.0308118854</v>
      </c>
      <c r="CH547" s="2">
        <f t="shared" si="68"/>
        <v>21248132.997737035</v>
      </c>
      <c r="CI547" s="2">
        <f t="shared" si="69"/>
        <v>1353735.0694819805</v>
      </c>
      <c r="CJ547" s="2">
        <f t="shared" si="70"/>
        <v>222.88192563594998</v>
      </c>
      <c r="CK547" s="2">
        <f t="shared" si="71"/>
        <v>5.7664746408142378</v>
      </c>
      <c r="CL547" s="2">
        <f t="shared" si="72"/>
        <v>187.14174320626992</v>
      </c>
      <c r="CM547" s="2">
        <f t="shared" si="73"/>
        <v>137.49878070547746</v>
      </c>
      <c r="CN547" s="2">
        <f t="shared" si="74"/>
        <v>1349121.889769329</v>
      </c>
    </row>
    <row r="548" spans="1:92" x14ac:dyDescent="0.45">
      <c r="A548" s="2">
        <v>885</v>
      </c>
      <c r="B548" s="2" t="s">
        <v>154</v>
      </c>
      <c r="C548" s="2">
        <v>1</v>
      </c>
      <c r="D548" s="2">
        <v>2050</v>
      </c>
      <c r="E548" s="2">
        <v>2048</v>
      </c>
      <c r="F548" s="2">
        <v>0.177025564586822</v>
      </c>
      <c r="G548" s="20">
        <v>4.5804014828691297E-3</v>
      </c>
      <c r="H548" s="2">
        <v>0.23308654097821899</v>
      </c>
      <c r="I548" s="2">
        <v>0.58530749295208795</v>
      </c>
      <c r="J548" s="2">
        <v>151.91202294637301</v>
      </c>
      <c r="K548" s="2">
        <v>151.91202294637301</v>
      </c>
      <c r="L548" s="2">
        <v>123.951575820911</v>
      </c>
      <c r="M548" s="2">
        <v>101.414970483774</v>
      </c>
      <c r="N548" s="2">
        <v>178786.58588583299</v>
      </c>
      <c r="O548" s="2">
        <v>4625.9665660150704</v>
      </c>
      <c r="P548" s="2">
        <v>288506.920146661</v>
      </c>
      <c r="Q548" s="2">
        <v>885468.47824517405</v>
      </c>
      <c r="R548" s="2">
        <v>1644.5724762024299</v>
      </c>
      <c r="S548" s="2">
        <v>153423218.84968099</v>
      </c>
      <c r="T548" s="2">
        <v>93290.640011171199</v>
      </c>
      <c r="U548" s="2">
        <v>13.82</v>
      </c>
      <c r="V548" s="2">
        <v>50324.915209200299</v>
      </c>
      <c r="W548" s="2">
        <v>1.4812509734270601E-4</v>
      </c>
      <c r="X548" s="2">
        <v>6.0223096097422699</v>
      </c>
      <c r="Y548" s="2">
        <v>6.0223096097422699</v>
      </c>
      <c r="Z548" s="2">
        <v>5.4217315918626898</v>
      </c>
      <c r="AA548" s="2">
        <v>3.8588251980492001</v>
      </c>
      <c r="AB548" s="2">
        <v>15.7419558000037</v>
      </c>
      <c r="AC548" s="2">
        <v>15.7419558000037</v>
      </c>
      <c r="AD548" s="2">
        <v>15.7419558000037</v>
      </c>
      <c r="AE548" s="2">
        <v>15.7419558000037</v>
      </c>
      <c r="AF548" s="2">
        <v>2806877.9375846898</v>
      </c>
      <c r="AG548" s="2">
        <v>72620.471134032297</v>
      </c>
      <c r="AH548" s="2">
        <v>4529439.7142039696</v>
      </c>
      <c r="AI548" s="2">
        <v>13901499.5057777</v>
      </c>
      <c r="AJ548" s="2">
        <v>130.14775753662701</v>
      </c>
      <c r="AK548" s="2">
        <v>130.14775753662701</v>
      </c>
      <c r="AL548" s="2">
        <v>102.787888429045</v>
      </c>
      <c r="AM548" s="2">
        <v>81.814189485721201</v>
      </c>
      <c r="AN548" s="2">
        <v>136.17006714636901</v>
      </c>
      <c r="AO548" s="2">
        <v>136.17006714636901</v>
      </c>
      <c r="AP548" s="2">
        <v>108.20962002090801</v>
      </c>
      <c r="AQ548" s="2">
        <v>85.673014683770404</v>
      </c>
      <c r="AR548" s="2">
        <v>27159831.937592499</v>
      </c>
      <c r="AS548" s="2">
        <v>702739.93912563601</v>
      </c>
      <c r="AT548" s="2">
        <v>35760887.387416601</v>
      </c>
      <c r="AU548" s="2">
        <v>89799759.585546702</v>
      </c>
      <c r="AV548" s="2">
        <v>1.0466398171847899</v>
      </c>
      <c r="AW548" s="2">
        <v>1.0466398171847899</v>
      </c>
      <c r="AX548" s="2">
        <v>1.05311612648435</v>
      </c>
      <c r="AY548" s="2">
        <v>1.04753300242723</v>
      </c>
      <c r="AZ548" s="2">
        <v>1.0472351801359101</v>
      </c>
      <c r="BA548" s="2">
        <v>1.0472351801359101</v>
      </c>
      <c r="BB548" s="2">
        <v>1.05425051650086</v>
      </c>
      <c r="BC548" s="2">
        <v>1.0486555331071199</v>
      </c>
      <c r="BD548" s="2">
        <v>1.01668925719323</v>
      </c>
      <c r="BE548" s="2">
        <v>1.01668925719323</v>
      </c>
      <c r="BF548" s="2">
        <v>0.95681858224106298</v>
      </c>
      <c r="BG548" s="2">
        <v>0.91884958503217995</v>
      </c>
      <c r="BH548" s="2">
        <v>0.21970442100000001</v>
      </c>
      <c r="BI548" s="2">
        <v>0.21970442100000001</v>
      </c>
      <c r="BJ548" s="2">
        <v>0.165963894</v>
      </c>
      <c r="BK548" s="2">
        <v>0.200725816</v>
      </c>
      <c r="BL548" s="2">
        <v>0.162760554</v>
      </c>
      <c r="BM548" s="2">
        <v>0.162760554</v>
      </c>
      <c r="BN548" s="2">
        <v>0.166015943</v>
      </c>
      <c r="BO548" s="2">
        <v>0.19972778899999999</v>
      </c>
      <c r="BP548" s="2">
        <v>1.0691190909999999</v>
      </c>
      <c r="BQ548" s="2">
        <v>1.0691190909999999</v>
      </c>
      <c r="BR548" s="2">
        <v>0.131944635</v>
      </c>
      <c r="BS548" s="2">
        <v>0.26316795199999998</v>
      </c>
      <c r="BT548" s="2">
        <v>0.97831624699999997</v>
      </c>
      <c r="BU548" s="2">
        <v>0.97831624699999997</v>
      </c>
      <c r="BV548" s="2">
        <v>0.98633250099999903</v>
      </c>
      <c r="BW548" s="2">
        <v>0.98950838599999902</v>
      </c>
      <c r="BX548" s="2">
        <v>15.7419558000037</v>
      </c>
      <c r="BY548" s="2">
        <v>15.7419558000037</v>
      </c>
      <c r="BZ548" s="2">
        <v>15.7419558000037</v>
      </c>
      <c r="CA548" s="2">
        <v>15.7419558000037</v>
      </c>
      <c r="CB548" s="2">
        <v>2806877.9375846898</v>
      </c>
      <c r="CC548" s="2">
        <v>72620.471134032297</v>
      </c>
      <c r="CD548" s="2">
        <v>4529439.7142039696</v>
      </c>
      <c r="CE548" s="2">
        <v>13901499.5057777</v>
      </c>
      <c r="CG548" s="2">
        <f t="shared" si="67"/>
        <v>3039567.1379722748</v>
      </c>
      <c r="CH548" s="2">
        <f t="shared" si="68"/>
        <v>21310437.62870039</v>
      </c>
      <c r="CI548" s="2">
        <f t="shared" si="69"/>
        <v>1357387.950843683</v>
      </c>
      <c r="CJ548" s="2">
        <f t="shared" si="70"/>
        <v>223.48323235729123</v>
      </c>
      <c r="CK548" s="2">
        <f t="shared" si="71"/>
        <v>5.7824582075188378</v>
      </c>
      <c r="CL548" s="2">
        <f t="shared" si="72"/>
        <v>187.64677733116162</v>
      </c>
      <c r="CM548" s="2">
        <f t="shared" si="73"/>
        <v>137.86975138110924</v>
      </c>
      <c r="CN548" s="2">
        <f t="shared" si="74"/>
        <v>1352761.9842776679</v>
      </c>
    </row>
    <row r="549" spans="1:92" x14ac:dyDescent="0.45">
      <c r="A549" s="2">
        <v>907</v>
      </c>
      <c r="B549" s="2" t="s">
        <v>154</v>
      </c>
      <c r="C549" s="2">
        <v>1</v>
      </c>
      <c r="D549" s="2">
        <v>2051</v>
      </c>
      <c r="E549" s="2">
        <v>2049</v>
      </c>
      <c r="F549" s="2">
        <v>0.177027003450098</v>
      </c>
      <c r="G549" s="20">
        <v>4.5807634360998202E-3</v>
      </c>
      <c r="H549" s="2">
        <v>0.233087274090232</v>
      </c>
      <c r="I549" s="2">
        <v>0.58530495902356805</v>
      </c>
      <c r="J549" s="2">
        <v>151.96148359276</v>
      </c>
      <c r="K549" s="2">
        <v>151.96148359276</v>
      </c>
      <c r="L549" s="2">
        <v>123.991241349516</v>
      </c>
      <c r="M549" s="2">
        <v>101.44672199074201</v>
      </c>
      <c r="N549" s="2">
        <v>179269.292449325</v>
      </c>
      <c r="O549" s="2">
        <v>4638.7850670411299</v>
      </c>
      <c r="P549" s="2">
        <v>289286.03306684003</v>
      </c>
      <c r="Q549" s="2">
        <v>887859.194473329</v>
      </c>
      <c r="R549" s="2">
        <v>1646.6823660733901</v>
      </c>
      <c r="S549" s="2">
        <v>153886283.51777399</v>
      </c>
      <c r="T549" s="2">
        <v>93452.317634714505</v>
      </c>
      <c r="U549" s="2">
        <v>13.82</v>
      </c>
      <c r="V549" s="2">
        <v>50782.658261536802</v>
      </c>
      <c r="W549" s="2">
        <v>1.4786838869838099E-4</v>
      </c>
      <c r="X549" s="2">
        <v>6.0700676185189399</v>
      </c>
      <c r="Y549" s="2">
        <v>6.0700676185189399</v>
      </c>
      <c r="Z549" s="2">
        <v>5.4596944828567304</v>
      </c>
      <c r="AA549" s="2">
        <v>3.8888740674070701</v>
      </c>
      <c r="AB549" s="2">
        <v>15.7436584376141</v>
      </c>
      <c r="AC549" s="2">
        <v>15.7436584376141</v>
      </c>
      <c r="AD549" s="2">
        <v>15.7436584376141</v>
      </c>
      <c r="AE549" s="2">
        <v>15.7436584376141</v>
      </c>
      <c r="AF549" s="2">
        <v>2814754.9414137299</v>
      </c>
      <c r="AG549" s="2">
        <v>72829.637559163995</v>
      </c>
      <c r="AH549" s="2">
        <v>4542154.4076770497</v>
      </c>
      <c r="AI549" s="2">
        <v>13940513.2787659</v>
      </c>
      <c r="AJ549" s="2">
        <v>130.14775753662701</v>
      </c>
      <c r="AK549" s="2">
        <v>130.14775753662701</v>
      </c>
      <c r="AL549" s="2">
        <v>102.787888429045</v>
      </c>
      <c r="AM549" s="2">
        <v>81.814189485721201</v>
      </c>
      <c r="AN549" s="2">
        <v>136.21782515514599</v>
      </c>
      <c r="AO549" s="2">
        <v>136.21782515514599</v>
      </c>
      <c r="AP549" s="2">
        <v>108.247582911902</v>
      </c>
      <c r="AQ549" s="2">
        <v>85.703063553128203</v>
      </c>
      <c r="AR549" s="2">
        <v>27242027.6432239</v>
      </c>
      <c r="AS549" s="2">
        <v>704916.66085551202</v>
      </c>
      <c r="AT549" s="2">
        <v>35868934.345034704</v>
      </c>
      <c r="AU549" s="2">
        <v>90070404.868660301</v>
      </c>
      <c r="AV549" s="2">
        <v>1.0470071746567799</v>
      </c>
      <c r="AW549" s="2">
        <v>1.0470071746567799</v>
      </c>
      <c r="AX549" s="2">
        <v>1.0534858386888999</v>
      </c>
      <c r="AY549" s="2">
        <v>1.04790067902701</v>
      </c>
      <c r="AZ549" s="2">
        <v>1.0476027465728499</v>
      </c>
      <c r="BA549" s="2">
        <v>1.0476027465728499</v>
      </c>
      <c r="BB549" s="2">
        <v>1.05462062695004</v>
      </c>
      <c r="BC549" s="2">
        <v>1.0490236037071501</v>
      </c>
      <c r="BD549" s="2">
        <v>1.0170461023936399</v>
      </c>
      <c r="BE549" s="2">
        <v>1.0170461023936399</v>
      </c>
      <c r="BF549" s="2">
        <v>0.95694777666719899</v>
      </c>
      <c r="BG549" s="2">
        <v>0.91897362720127596</v>
      </c>
      <c r="BH549" s="2">
        <v>0.21970442100000001</v>
      </c>
      <c r="BI549" s="2">
        <v>0.21970442100000001</v>
      </c>
      <c r="BJ549" s="2">
        <v>0.165963894</v>
      </c>
      <c r="BK549" s="2">
        <v>0.200725816</v>
      </c>
      <c r="BL549" s="2">
        <v>0.162760554</v>
      </c>
      <c r="BM549" s="2">
        <v>0.162760554</v>
      </c>
      <c r="BN549" s="2">
        <v>0.166015943</v>
      </c>
      <c r="BO549" s="2">
        <v>0.19972778899999999</v>
      </c>
      <c r="BP549" s="2">
        <v>1.0691190909999999</v>
      </c>
      <c r="BQ549" s="2">
        <v>1.0691190909999999</v>
      </c>
      <c r="BR549" s="2">
        <v>0.131944635</v>
      </c>
      <c r="BS549" s="2">
        <v>0.26316795199999998</v>
      </c>
      <c r="BT549" s="2">
        <v>0.97831624699999997</v>
      </c>
      <c r="BU549" s="2">
        <v>0.97831624699999997</v>
      </c>
      <c r="BV549" s="2">
        <v>0.98633250099999903</v>
      </c>
      <c r="BW549" s="2">
        <v>0.98950838599999902</v>
      </c>
      <c r="BX549" s="2">
        <v>15.7436584376141</v>
      </c>
      <c r="BY549" s="2">
        <v>15.7436584376141</v>
      </c>
      <c r="BZ549" s="2">
        <v>15.7436584376141</v>
      </c>
      <c r="CA549" s="2">
        <v>15.7436584376141</v>
      </c>
      <c r="CB549" s="2">
        <v>2814754.9414137299</v>
      </c>
      <c r="CC549" s="2">
        <v>72829.637559163995</v>
      </c>
      <c r="CD549" s="2">
        <v>4542154.4076770497</v>
      </c>
      <c r="CE549" s="2">
        <v>13940513.2787659</v>
      </c>
      <c r="CG549" s="2">
        <f t="shared" si="67"/>
        <v>3070788.3625815646</v>
      </c>
      <c r="CH549" s="2">
        <f t="shared" si="68"/>
        <v>21370252.265415844</v>
      </c>
      <c r="CI549" s="2">
        <f t="shared" si="69"/>
        <v>1361053.3050565352</v>
      </c>
      <c r="CJ549" s="2">
        <f t="shared" si="70"/>
        <v>224.08661556165626</v>
      </c>
      <c r="CK549" s="2">
        <f t="shared" si="71"/>
        <v>5.7984813338014121</v>
      </c>
      <c r="CL549" s="2">
        <f t="shared" si="72"/>
        <v>188.15351744184719</v>
      </c>
      <c r="CM549" s="2">
        <f t="shared" si="73"/>
        <v>138.24199213286556</v>
      </c>
      <c r="CN549" s="2">
        <f t="shared" si="74"/>
        <v>1356414.519989494</v>
      </c>
    </row>
    <row r="550" spans="1:92" x14ac:dyDescent="0.45">
      <c r="A550" s="2">
        <v>90</v>
      </c>
      <c r="B550" s="2" t="s">
        <v>154</v>
      </c>
      <c r="C550" s="2">
        <v>2</v>
      </c>
      <c r="D550" s="2">
        <v>2010</v>
      </c>
      <c r="E550" s="2">
        <v>2008</v>
      </c>
      <c r="F550" s="2">
        <v>0.15635284599999999</v>
      </c>
      <c r="G550" s="20">
        <v>1.4499999999999999E-7</v>
      </c>
      <c r="H550" s="2">
        <v>0.17340214300000001</v>
      </c>
      <c r="I550" s="2">
        <v>0.67024486599999999</v>
      </c>
      <c r="J550" s="2">
        <v>262.95599869999899</v>
      </c>
      <c r="K550" s="2">
        <v>176.6737612</v>
      </c>
      <c r="L550" s="2">
        <v>130.10988079999899</v>
      </c>
      <c r="M550" s="2">
        <v>107.19601470000001</v>
      </c>
      <c r="N550" s="2">
        <v>32135.022000000001</v>
      </c>
      <c r="O550" s="2">
        <v>4.4499999999999998E-2</v>
      </c>
      <c r="P550" s="2">
        <v>72027.787500000006</v>
      </c>
      <c r="Q550" s="2">
        <v>337917.55200000003</v>
      </c>
      <c r="R550" s="2">
        <v>54045046.369999997</v>
      </c>
      <c r="S550" s="2">
        <v>54045046.369999997</v>
      </c>
      <c r="T550" s="2">
        <v>1</v>
      </c>
      <c r="U550" s="2">
        <v>2E-3</v>
      </c>
      <c r="V550" s="2">
        <v>40483.737789999999</v>
      </c>
      <c r="W550" s="2">
        <v>2E-3</v>
      </c>
      <c r="X550" s="2">
        <v>-18.15279593</v>
      </c>
      <c r="Y550" s="2">
        <v>-18.15279593</v>
      </c>
      <c r="Z550" s="2">
        <v>-8.3301144649999994</v>
      </c>
      <c r="AA550" s="2">
        <v>-6.949239951</v>
      </c>
      <c r="AB550" s="2">
        <v>86.28223749</v>
      </c>
      <c r="AC550" s="2">
        <v>0</v>
      </c>
      <c r="AD550" s="2">
        <v>0</v>
      </c>
      <c r="AE550" s="2">
        <v>0</v>
      </c>
      <c r="AF550" s="2">
        <v>2772681.6</v>
      </c>
      <c r="AG550" s="2">
        <v>0</v>
      </c>
      <c r="AH550" s="2">
        <v>0</v>
      </c>
      <c r="AI550" s="2">
        <v>0</v>
      </c>
      <c r="AJ550" s="2">
        <v>194.8265571</v>
      </c>
      <c r="AK550" s="2">
        <v>194.8265571</v>
      </c>
      <c r="AL550" s="2">
        <v>138.43999529999999</v>
      </c>
      <c r="AM550" s="2">
        <v>114.14525459999901</v>
      </c>
      <c r="AN550" s="2">
        <v>176.6737612</v>
      </c>
      <c r="AO550" s="2">
        <v>176.6737612</v>
      </c>
      <c r="AP550" s="2">
        <v>130.10988079999899</v>
      </c>
      <c r="AQ550" s="2">
        <v>107.19601470000001</v>
      </c>
      <c r="AR550" s="2">
        <v>8450096.8019999992</v>
      </c>
      <c r="AS550" s="2">
        <v>7.8619823719999999</v>
      </c>
      <c r="AT550" s="2">
        <v>9371526.8460000008</v>
      </c>
      <c r="AU550" s="2">
        <v>36223414.859999999</v>
      </c>
      <c r="AV550" s="2">
        <v>1.036251963</v>
      </c>
      <c r="AW550" s="2">
        <v>1.036251963</v>
      </c>
      <c r="AX550" s="2">
        <v>1.0477112309999901</v>
      </c>
      <c r="AY550" s="2">
        <v>1.041540363</v>
      </c>
      <c r="AZ550" s="2">
        <v>1.036841417</v>
      </c>
      <c r="BA550" s="2">
        <v>1.036841417</v>
      </c>
      <c r="BB550" s="2">
        <v>1.048839799</v>
      </c>
      <c r="BC550" s="2">
        <v>1.042656472</v>
      </c>
      <c r="BD550" s="2">
        <v>1.006598661</v>
      </c>
      <c r="BE550" s="2">
        <v>1.006598661</v>
      </c>
      <c r="BF550" s="2">
        <v>0.95492384599999902</v>
      </c>
      <c r="BG550" s="2">
        <v>0.91682148200000002</v>
      </c>
      <c r="BH550" s="2">
        <v>0.21970442100000001</v>
      </c>
      <c r="BI550" s="2">
        <v>0.21970442100000001</v>
      </c>
      <c r="BJ550" s="2">
        <v>0.165963894</v>
      </c>
      <c r="BK550" s="2">
        <v>0.200725816</v>
      </c>
      <c r="BL550" s="2">
        <v>0.162760554</v>
      </c>
      <c r="BM550" s="2">
        <v>0.162760554</v>
      </c>
      <c r="BN550" s="2">
        <v>0.166015943</v>
      </c>
      <c r="BO550" s="2">
        <v>0.19972778899999999</v>
      </c>
      <c r="BP550" s="2">
        <v>1.0691190909999999</v>
      </c>
      <c r="BQ550" s="2">
        <v>1.0691190909999999</v>
      </c>
      <c r="BR550" s="2">
        <v>0.131944635</v>
      </c>
      <c r="BS550" s="2">
        <v>0.26316795199999998</v>
      </c>
      <c r="BT550" s="2">
        <v>0.97831624699999997</v>
      </c>
      <c r="BU550" s="2">
        <v>0.97831624699999997</v>
      </c>
      <c r="BV550" s="2">
        <v>0.98633250099999903</v>
      </c>
      <c r="BW550" s="2">
        <v>0.98950838599999902</v>
      </c>
      <c r="BX550" s="2">
        <v>102.0409693</v>
      </c>
      <c r="BY550" s="2">
        <v>0</v>
      </c>
      <c r="BZ550" s="2">
        <v>0</v>
      </c>
      <c r="CA550" s="2">
        <v>0</v>
      </c>
      <c r="CB550" s="2">
        <v>3279088.79399999</v>
      </c>
      <c r="CC550" s="2">
        <v>0</v>
      </c>
      <c r="CD550" s="2">
        <v>0</v>
      </c>
      <c r="CE550" s="2">
        <v>0</v>
      </c>
      <c r="CG550" s="2">
        <f t="shared" si="67"/>
        <v>1147583.2946822522</v>
      </c>
      <c r="CH550" s="2">
        <f t="shared" si="68"/>
        <v>3279088.79399999</v>
      </c>
      <c r="CI550" s="2">
        <f t="shared" si="69"/>
        <v>442080.40600000002</v>
      </c>
      <c r="CJ550" s="2">
        <f t="shared" si="70"/>
        <v>40.168777500000004</v>
      </c>
      <c r="CK550" s="2">
        <f t="shared" si="71"/>
        <v>5.5624999999999997E-5</v>
      </c>
      <c r="CL550" s="2">
        <f t="shared" si="72"/>
        <v>46.847341463414637</v>
      </c>
      <c r="CM550" s="2">
        <f t="shared" si="73"/>
        <v>52.614644141689375</v>
      </c>
      <c r="CN550" s="2">
        <f t="shared" si="74"/>
        <v>442080.3615</v>
      </c>
    </row>
    <row r="551" spans="1:92" x14ac:dyDescent="0.45">
      <c r="A551" s="2">
        <v>91</v>
      </c>
      <c r="B551" s="2" t="s">
        <v>154</v>
      </c>
      <c r="C551" s="2">
        <v>2</v>
      </c>
      <c r="D551" s="2">
        <v>2011</v>
      </c>
      <c r="E551" s="2">
        <v>2009</v>
      </c>
      <c r="F551" s="2">
        <v>0.24634505199999901</v>
      </c>
      <c r="G551" s="20">
        <v>4.2400000000000002E-8</v>
      </c>
      <c r="H551" s="2">
        <v>0.21584533</v>
      </c>
      <c r="I551" s="2">
        <v>0.53780957500000004</v>
      </c>
      <c r="J551" s="2">
        <v>161.9099429</v>
      </c>
      <c r="K551" s="2">
        <v>105.83370069999999</v>
      </c>
      <c r="L551" s="2">
        <v>66.285874879999994</v>
      </c>
      <c r="M551" s="2">
        <v>39.45571984</v>
      </c>
      <c r="N551" s="2">
        <v>41822.968999999997</v>
      </c>
      <c r="O551" s="2">
        <v>1.0999999999999999E-2</v>
      </c>
      <c r="P551" s="2">
        <v>89508.895999999993</v>
      </c>
      <c r="Q551" s="2">
        <v>374682.22899999999</v>
      </c>
      <c r="R551" s="2">
        <v>27488088.23</v>
      </c>
      <c r="S551" s="2">
        <v>27488088.23</v>
      </c>
      <c r="T551" s="2">
        <v>1</v>
      </c>
      <c r="U551" s="2">
        <v>2E-3</v>
      </c>
      <c r="V551" s="2">
        <v>38980.240610000001</v>
      </c>
      <c r="W551" s="2">
        <v>2E-3</v>
      </c>
      <c r="X551" s="2">
        <v>20.712132399999899</v>
      </c>
      <c r="Y551" s="2">
        <v>20.712132399999899</v>
      </c>
      <c r="Z551" s="2">
        <v>8.1444566710000004</v>
      </c>
      <c r="AA551" s="2">
        <v>3.9933362780000001</v>
      </c>
      <c r="AB551" s="2">
        <v>56.076242290000003</v>
      </c>
      <c r="AC551" s="2">
        <v>0</v>
      </c>
      <c r="AD551" s="2">
        <v>0</v>
      </c>
      <c r="AE551" s="2">
        <v>0</v>
      </c>
      <c r="AF551" s="2">
        <v>2345274.943</v>
      </c>
      <c r="AG551" s="2">
        <v>0</v>
      </c>
      <c r="AH551" s="2">
        <v>0</v>
      </c>
      <c r="AI551" s="2">
        <v>0</v>
      </c>
      <c r="AJ551" s="2">
        <v>85.121568249999996</v>
      </c>
      <c r="AK551" s="2">
        <v>85.121568249999996</v>
      </c>
      <c r="AL551" s="2">
        <v>58.141418209999998</v>
      </c>
      <c r="AM551" s="2">
        <v>35.462383559999999</v>
      </c>
      <c r="AN551" s="2">
        <v>105.83370069999999</v>
      </c>
      <c r="AO551" s="2">
        <v>105.83370069999999</v>
      </c>
      <c r="AP551" s="2">
        <v>66.285874879999994</v>
      </c>
      <c r="AQ551" s="2">
        <v>39.45571984</v>
      </c>
      <c r="AR551" s="2">
        <v>6771554.5240000002</v>
      </c>
      <c r="AS551" s="2">
        <v>1.164170707</v>
      </c>
      <c r="AT551" s="2">
        <v>5933175.4809999997</v>
      </c>
      <c r="AU551" s="2">
        <v>14783357.060000001</v>
      </c>
      <c r="AV551" s="2">
        <v>1.036251963</v>
      </c>
      <c r="AW551" s="2">
        <v>1.036251963</v>
      </c>
      <c r="AX551" s="2">
        <v>1.0477112309999901</v>
      </c>
      <c r="AY551" s="2">
        <v>1.041540363</v>
      </c>
      <c r="AZ551" s="2">
        <v>1.036841417</v>
      </c>
      <c r="BA551" s="2">
        <v>1.036841417</v>
      </c>
      <c r="BB551" s="2">
        <v>1.048839799</v>
      </c>
      <c r="BC551" s="2">
        <v>1.042656472</v>
      </c>
      <c r="BD551" s="2">
        <v>1.006598661</v>
      </c>
      <c r="BE551" s="2">
        <v>1.006598661</v>
      </c>
      <c r="BF551" s="2">
        <v>0.95492384599999902</v>
      </c>
      <c r="BG551" s="2">
        <v>0.91682148200000002</v>
      </c>
      <c r="BH551" s="2">
        <v>0.21970442100000001</v>
      </c>
      <c r="BI551" s="2">
        <v>0.21970442100000001</v>
      </c>
      <c r="BJ551" s="2">
        <v>0.165963894</v>
      </c>
      <c r="BK551" s="2">
        <v>0.200725816</v>
      </c>
      <c r="BL551" s="2">
        <v>0.162760554</v>
      </c>
      <c r="BM551" s="2">
        <v>0.162760554</v>
      </c>
      <c r="BN551" s="2">
        <v>0.166015943</v>
      </c>
      <c r="BO551" s="2">
        <v>0.19972778899999999</v>
      </c>
      <c r="BP551" s="2">
        <v>1.0691190909999999</v>
      </c>
      <c r="BQ551" s="2">
        <v>1.0691190909999999</v>
      </c>
      <c r="BR551" s="2">
        <v>0.131944635</v>
      </c>
      <c r="BS551" s="2">
        <v>0.26316795199999998</v>
      </c>
      <c r="BT551" s="2">
        <v>0.97831624699999997</v>
      </c>
      <c r="BU551" s="2">
        <v>0.97831624699999997</v>
      </c>
      <c r="BV551" s="2">
        <v>0.98633250099999903</v>
      </c>
      <c r="BW551" s="2">
        <v>0.98950838599999902</v>
      </c>
      <c r="BX551" s="2">
        <v>103.0185638</v>
      </c>
      <c r="BY551" s="2">
        <v>0</v>
      </c>
      <c r="BZ551" s="2">
        <v>0</v>
      </c>
      <c r="CA551" s="2">
        <v>0</v>
      </c>
      <c r="CB551" s="2">
        <v>4308542.199</v>
      </c>
      <c r="CC551" s="2">
        <v>0</v>
      </c>
      <c r="CD551" s="2">
        <v>0</v>
      </c>
      <c r="CE551" s="2">
        <v>0</v>
      </c>
      <c r="CG551" s="2">
        <f t="shared" si="67"/>
        <v>462776.50934574165</v>
      </c>
      <c r="CH551" s="2">
        <f t="shared" si="68"/>
        <v>4308542.199</v>
      </c>
      <c r="CI551" s="2">
        <f t="shared" si="69"/>
        <v>506014.10499999998</v>
      </c>
      <c r="CJ551" s="2">
        <f t="shared" si="70"/>
        <v>52.278711249999994</v>
      </c>
      <c r="CK551" s="2">
        <f t="shared" si="71"/>
        <v>1.3749999999999999E-5</v>
      </c>
      <c r="CL551" s="2">
        <f t="shared" si="72"/>
        <v>58.217168130081298</v>
      </c>
      <c r="CM551" s="2">
        <f t="shared" si="73"/>
        <v>58.339000233553911</v>
      </c>
      <c r="CN551" s="2">
        <f t="shared" si="74"/>
        <v>506014.09399999998</v>
      </c>
    </row>
    <row r="552" spans="1:92" x14ac:dyDescent="0.45">
      <c r="A552" s="2">
        <v>92</v>
      </c>
      <c r="B552" s="2" t="s">
        <v>154</v>
      </c>
      <c r="C552" s="2">
        <v>2</v>
      </c>
      <c r="D552" s="2">
        <v>2012</v>
      </c>
      <c r="E552" s="2">
        <v>2010</v>
      </c>
      <c r="F552" s="2">
        <v>0.16186408399999999</v>
      </c>
      <c r="G552" s="20">
        <v>2.9300000000000001E-8</v>
      </c>
      <c r="H552" s="2">
        <v>0.18653291599999999</v>
      </c>
      <c r="I552" s="2">
        <v>0.65160297099999998</v>
      </c>
      <c r="J552" s="2">
        <v>177.04110170000001</v>
      </c>
      <c r="K552" s="2">
        <v>95.853394649999998</v>
      </c>
      <c r="L552" s="2">
        <v>77.42648964</v>
      </c>
      <c r="M552" s="2">
        <v>62.47995221</v>
      </c>
      <c r="N552" s="2">
        <v>32956.192999999999</v>
      </c>
      <c r="O552" s="2">
        <v>1.0999999999999999E-2</v>
      </c>
      <c r="P552" s="2">
        <v>86841.347999999998</v>
      </c>
      <c r="Q552" s="2">
        <v>375926.56299999898</v>
      </c>
      <c r="R552" s="2">
        <v>36046296.189999998</v>
      </c>
      <c r="S552" s="2">
        <v>36046296.189999998</v>
      </c>
      <c r="T552" s="2">
        <v>1</v>
      </c>
      <c r="U552" s="2">
        <v>2E-3</v>
      </c>
      <c r="V552" s="2">
        <v>37496.943859999999</v>
      </c>
      <c r="W552" s="2">
        <v>2E-3</v>
      </c>
      <c r="X552" s="2">
        <v>10.6758048</v>
      </c>
      <c r="Y552" s="2">
        <v>10.6758048</v>
      </c>
      <c r="Z552" s="2">
        <v>4.1133256290000002</v>
      </c>
      <c r="AA552" s="2">
        <v>0.85582957500000001</v>
      </c>
      <c r="AB552" s="2">
        <v>81.187707090000004</v>
      </c>
      <c r="AC552" s="2">
        <v>0</v>
      </c>
      <c r="AD552" s="2">
        <v>0</v>
      </c>
      <c r="AE552" s="2">
        <v>0</v>
      </c>
      <c r="AF552" s="2">
        <v>2675637.7439999999</v>
      </c>
      <c r="AG552" s="2">
        <v>0</v>
      </c>
      <c r="AH552" s="2">
        <v>0</v>
      </c>
      <c r="AI552" s="2">
        <v>0</v>
      </c>
      <c r="AJ552" s="2">
        <v>85.177589850000004</v>
      </c>
      <c r="AK552" s="2">
        <v>85.177589850000004</v>
      </c>
      <c r="AL552" s="2">
        <v>73.313164009999994</v>
      </c>
      <c r="AM552" s="2">
        <v>61.624122630000002</v>
      </c>
      <c r="AN552" s="2">
        <v>95.853394649999998</v>
      </c>
      <c r="AO552" s="2">
        <v>95.853394649999998</v>
      </c>
      <c r="AP552" s="2">
        <v>77.42648964</v>
      </c>
      <c r="AQ552" s="2">
        <v>62.47995221</v>
      </c>
      <c r="AR552" s="2">
        <v>5834600.7179999901</v>
      </c>
      <c r="AS552" s="2">
        <v>1.054387341</v>
      </c>
      <c r="AT552" s="2">
        <v>6723820.7309999997</v>
      </c>
      <c r="AU552" s="2">
        <v>23487873.690000001</v>
      </c>
      <c r="AV552" s="2">
        <v>1.036251963</v>
      </c>
      <c r="AW552" s="2">
        <v>1.036251963</v>
      </c>
      <c r="AX552" s="2">
        <v>1.0477112309999901</v>
      </c>
      <c r="AY552" s="2">
        <v>1.041540363</v>
      </c>
      <c r="AZ552" s="2">
        <v>1.036841417</v>
      </c>
      <c r="BA552" s="2">
        <v>1.036841417</v>
      </c>
      <c r="BB552" s="2">
        <v>1.048839799</v>
      </c>
      <c r="BC552" s="2">
        <v>1.042656472</v>
      </c>
      <c r="BD552" s="2">
        <v>1.006598661</v>
      </c>
      <c r="BE552" s="2">
        <v>1.006598661</v>
      </c>
      <c r="BF552" s="2">
        <v>0.95492384599999902</v>
      </c>
      <c r="BG552" s="2">
        <v>0.91682148200000002</v>
      </c>
      <c r="BH552" s="2">
        <v>0.21970442100000001</v>
      </c>
      <c r="BI552" s="2">
        <v>0.21970442100000001</v>
      </c>
      <c r="BJ552" s="2">
        <v>0.165963894</v>
      </c>
      <c r="BK552" s="2">
        <v>0.200725816</v>
      </c>
      <c r="BL552" s="2">
        <v>0.162760554</v>
      </c>
      <c r="BM552" s="2">
        <v>0.162760554</v>
      </c>
      <c r="BN552" s="2">
        <v>0.166015943</v>
      </c>
      <c r="BO552" s="2">
        <v>0.19972778899999999</v>
      </c>
      <c r="BP552" s="2">
        <v>1.0691190909999999</v>
      </c>
      <c r="BQ552" s="2">
        <v>1.0691190909999999</v>
      </c>
      <c r="BR552" s="2">
        <v>0.131944635</v>
      </c>
      <c r="BS552" s="2">
        <v>0.26316795199999998</v>
      </c>
      <c r="BT552" s="2">
        <v>0.97831624699999997</v>
      </c>
      <c r="BU552" s="2">
        <v>0.97831624699999997</v>
      </c>
      <c r="BV552" s="2">
        <v>0.98633250099999903</v>
      </c>
      <c r="BW552" s="2">
        <v>0.98950838599999902</v>
      </c>
      <c r="BX552" s="2">
        <v>103.8912108</v>
      </c>
      <c r="BY552" s="2">
        <v>0</v>
      </c>
      <c r="BZ552" s="2">
        <v>0</v>
      </c>
      <c r="CA552" s="2">
        <v>0</v>
      </c>
      <c r="CB552" s="2">
        <v>3423858.7960000001</v>
      </c>
      <c r="CC552" s="2">
        <v>0</v>
      </c>
      <c r="CD552" s="2">
        <v>0</v>
      </c>
      <c r="CE552" s="2">
        <v>0</v>
      </c>
      <c r="CG552" s="2">
        <f t="shared" si="67"/>
        <v>680975.76205265732</v>
      </c>
      <c r="CH552" s="2">
        <f t="shared" si="68"/>
        <v>3423858.7960000001</v>
      </c>
      <c r="CI552" s="2">
        <f t="shared" si="69"/>
        <v>495724.11499999894</v>
      </c>
      <c r="CJ552" s="2">
        <f t="shared" si="70"/>
        <v>41.195241250000002</v>
      </c>
      <c r="CK552" s="2">
        <f t="shared" si="71"/>
        <v>1.3749999999999999E-5</v>
      </c>
      <c r="CL552" s="2">
        <f t="shared" si="72"/>
        <v>56.482177560975607</v>
      </c>
      <c r="CM552" s="2">
        <f t="shared" si="73"/>
        <v>58.532746282600073</v>
      </c>
      <c r="CN552" s="2">
        <f t="shared" si="74"/>
        <v>495724.103999999</v>
      </c>
    </row>
    <row r="553" spans="1:92" x14ac:dyDescent="0.45">
      <c r="A553" s="2">
        <v>93</v>
      </c>
      <c r="B553" s="2" t="s">
        <v>154</v>
      </c>
      <c r="C553" s="2">
        <v>2</v>
      </c>
      <c r="D553" s="2">
        <v>2013</v>
      </c>
      <c r="E553" s="2">
        <v>2011</v>
      </c>
      <c r="F553" s="2">
        <v>0.17976968199999999</v>
      </c>
      <c r="G553" s="20">
        <v>1.8999999999999899E-8</v>
      </c>
      <c r="H553" s="2">
        <v>0.18517320399999901</v>
      </c>
      <c r="I553" s="2">
        <v>0.63505709499999996</v>
      </c>
      <c r="J553" s="2">
        <v>137.46222940000001</v>
      </c>
      <c r="K553" s="2">
        <v>75.540775799999906</v>
      </c>
      <c r="L553" s="2">
        <v>57.607534829999999</v>
      </c>
      <c r="M553" s="2">
        <v>46.72325841</v>
      </c>
      <c r="N553" s="2">
        <v>36341.006000000001</v>
      </c>
      <c r="O553" s="2">
        <v>6.9999999999999897E-3</v>
      </c>
      <c r="P553" s="2">
        <v>89322.881999999998</v>
      </c>
      <c r="Q553" s="2">
        <v>377696.99299999903</v>
      </c>
      <c r="R553" s="2">
        <v>27788421.469999999</v>
      </c>
      <c r="S553" s="2">
        <v>27788421.469999999</v>
      </c>
      <c r="T553" s="2">
        <v>1</v>
      </c>
      <c r="U553" s="2">
        <v>2E-3</v>
      </c>
      <c r="V553" s="2">
        <v>35627.112099999998</v>
      </c>
      <c r="W553" s="2">
        <v>2E-3</v>
      </c>
      <c r="X553" s="2">
        <v>0.91379387099999998</v>
      </c>
      <c r="Y553" s="2">
        <v>0.91379387099999998</v>
      </c>
      <c r="Z553" s="2">
        <v>0.162516194</v>
      </c>
      <c r="AA553" s="2">
        <v>0.76714581299999995</v>
      </c>
      <c r="AB553" s="2">
        <v>61.921453560000003</v>
      </c>
      <c r="AC553" s="2">
        <v>0</v>
      </c>
      <c r="AD553" s="2">
        <v>0</v>
      </c>
      <c r="AE553" s="2">
        <v>0</v>
      </c>
      <c r="AF553" s="2">
        <v>2250287.915</v>
      </c>
      <c r="AG553" s="2">
        <v>0</v>
      </c>
      <c r="AH553" s="2">
        <v>0</v>
      </c>
      <c r="AI553" s="2">
        <v>0</v>
      </c>
      <c r="AJ553" s="2">
        <v>74.626981929999999</v>
      </c>
      <c r="AK553" s="2">
        <v>74.626981929999999</v>
      </c>
      <c r="AL553" s="2">
        <v>57.445018640000001</v>
      </c>
      <c r="AM553" s="2">
        <v>45.956112589999996</v>
      </c>
      <c r="AN553" s="2">
        <v>75.540775799999906</v>
      </c>
      <c r="AO553" s="2">
        <v>75.540775799999906</v>
      </c>
      <c r="AP553" s="2">
        <v>57.607534829999999</v>
      </c>
      <c r="AQ553" s="2">
        <v>46.72325841</v>
      </c>
      <c r="AR553" s="2">
        <v>4995515.7019999996</v>
      </c>
      <c r="AS553" s="2">
        <v>0.52878543099999997</v>
      </c>
      <c r="AT553" s="2">
        <v>5145671.0360000003</v>
      </c>
      <c r="AU553" s="2">
        <v>17647234.199999999</v>
      </c>
      <c r="AV553" s="2">
        <v>1.036251963</v>
      </c>
      <c r="AW553" s="2">
        <v>1.036251963</v>
      </c>
      <c r="AX553" s="2">
        <v>1.0477112309999901</v>
      </c>
      <c r="AY553" s="2">
        <v>1.041540363</v>
      </c>
      <c r="AZ553" s="2">
        <v>1.036841417</v>
      </c>
      <c r="BA553" s="2">
        <v>1.036841417</v>
      </c>
      <c r="BB553" s="2">
        <v>1.048839799</v>
      </c>
      <c r="BC553" s="2">
        <v>1.042656472</v>
      </c>
      <c r="BD553" s="2">
        <v>1.006598661</v>
      </c>
      <c r="BE553" s="2">
        <v>1.006598661</v>
      </c>
      <c r="BF553" s="2">
        <v>0.95492384599999902</v>
      </c>
      <c r="BG553" s="2">
        <v>0.91682148200000002</v>
      </c>
      <c r="BH553" s="2">
        <v>0.21970442100000001</v>
      </c>
      <c r="BI553" s="2">
        <v>0.21970442100000001</v>
      </c>
      <c r="BJ553" s="2">
        <v>0.165963894</v>
      </c>
      <c r="BK553" s="2">
        <v>0.200725816</v>
      </c>
      <c r="BL553" s="2">
        <v>0.162760554</v>
      </c>
      <c r="BM553" s="2">
        <v>0.162760554</v>
      </c>
      <c r="BN553" s="2">
        <v>0.166015943</v>
      </c>
      <c r="BO553" s="2">
        <v>0.19972778899999999</v>
      </c>
      <c r="BP553" s="2">
        <v>1.0691190909999999</v>
      </c>
      <c r="BQ553" s="2">
        <v>1.0691190909999999</v>
      </c>
      <c r="BR553" s="2">
        <v>0.131944635</v>
      </c>
      <c r="BS553" s="2">
        <v>0.26316795199999998</v>
      </c>
      <c r="BT553" s="2">
        <v>0.97831624699999997</v>
      </c>
      <c r="BU553" s="2">
        <v>0.97831624699999997</v>
      </c>
      <c r="BV553" s="2">
        <v>0.98633250099999903</v>
      </c>
      <c r="BW553" s="2">
        <v>0.98950838599999902</v>
      </c>
      <c r="BX553" s="2">
        <v>103.6997411</v>
      </c>
      <c r="BY553" s="2">
        <v>0</v>
      </c>
      <c r="BZ553" s="2">
        <v>0</v>
      </c>
      <c r="CA553" s="2">
        <v>0</v>
      </c>
      <c r="CB553" s="2">
        <v>3768552.9139999999</v>
      </c>
      <c r="CC553" s="2">
        <v>0</v>
      </c>
      <c r="CD553" s="2">
        <v>0</v>
      </c>
      <c r="CE553" s="2">
        <v>0</v>
      </c>
      <c r="CG553" s="2">
        <f t="shared" si="67"/>
        <v>529823.96434907091</v>
      </c>
      <c r="CH553" s="2">
        <f t="shared" si="68"/>
        <v>3768552.9139999999</v>
      </c>
      <c r="CI553" s="2">
        <f t="shared" si="69"/>
        <v>503360.88799999899</v>
      </c>
      <c r="CJ553" s="2">
        <f t="shared" si="70"/>
        <v>45.426257499999998</v>
      </c>
      <c r="CK553" s="2">
        <f t="shared" si="71"/>
        <v>8.7499999999999874E-6</v>
      </c>
      <c r="CL553" s="2">
        <f t="shared" si="72"/>
        <v>58.096183414634147</v>
      </c>
      <c r="CM553" s="2">
        <f t="shared" si="73"/>
        <v>58.808406850914601</v>
      </c>
      <c r="CN553" s="2">
        <f t="shared" si="74"/>
        <v>503360.880999999</v>
      </c>
    </row>
    <row r="554" spans="1:92" x14ac:dyDescent="0.45">
      <c r="A554" s="2">
        <v>94</v>
      </c>
      <c r="B554" s="2" t="s">
        <v>154</v>
      </c>
      <c r="C554" s="2">
        <v>2</v>
      </c>
      <c r="D554" s="2">
        <v>2014</v>
      </c>
      <c r="E554" s="2">
        <v>2012</v>
      </c>
      <c r="F554" s="2">
        <v>0.12560389199999999</v>
      </c>
      <c r="G554" s="20">
        <v>3.8999999999999998E-8</v>
      </c>
      <c r="H554" s="2">
        <v>0.18821191000000001</v>
      </c>
      <c r="I554" s="2">
        <v>0.68618415899999996</v>
      </c>
      <c r="J554" s="2">
        <v>134.2273146</v>
      </c>
      <c r="K554" s="2">
        <v>111.46240109999999</v>
      </c>
      <c r="L554" s="2">
        <v>98.951339820000001</v>
      </c>
      <c r="M554" s="2">
        <v>85.320396740000007</v>
      </c>
      <c r="N554" s="2">
        <v>40092.177000000003</v>
      </c>
      <c r="O554" s="2">
        <v>1.4999999999999999E-2</v>
      </c>
      <c r="P554" s="2">
        <v>81493.481</v>
      </c>
      <c r="Q554" s="2">
        <v>344576.19199999998</v>
      </c>
      <c r="R554" s="2">
        <v>42844733.469999999</v>
      </c>
      <c r="S554" s="2">
        <v>42844733.469999999</v>
      </c>
      <c r="T554" s="2">
        <v>1</v>
      </c>
      <c r="U554" s="2">
        <v>2E-3</v>
      </c>
      <c r="V554" s="2">
        <v>35259.823259999997</v>
      </c>
      <c r="W554" s="2">
        <v>2E-3</v>
      </c>
      <c r="X554" s="2">
        <v>-9.9494825329999994</v>
      </c>
      <c r="Y554" s="2">
        <v>-9.9494825329999994</v>
      </c>
      <c r="Z554" s="2">
        <v>-9.8427527690000005</v>
      </c>
      <c r="AA554" s="2">
        <v>-8.4187438290000003</v>
      </c>
      <c r="AB554" s="2">
        <v>22.764913530000001</v>
      </c>
      <c r="AC554" s="2">
        <v>0</v>
      </c>
      <c r="AD554" s="2">
        <v>0</v>
      </c>
      <c r="AE554" s="2">
        <v>0</v>
      </c>
      <c r="AF554" s="2">
        <v>912694.94259999995</v>
      </c>
      <c r="AG554" s="2">
        <v>0</v>
      </c>
      <c r="AH554" s="2">
        <v>0</v>
      </c>
      <c r="AI554" s="2">
        <v>0</v>
      </c>
      <c r="AJ554" s="2">
        <v>121.4118836</v>
      </c>
      <c r="AK554" s="2">
        <v>121.4118836</v>
      </c>
      <c r="AL554" s="2">
        <v>108.7940926</v>
      </c>
      <c r="AM554" s="2">
        <v>93.739140570000004</v>
      </c>
      <c r="AN554" s="2">
        <v>111.46240109999999</v>
      </c>
      <c r="AO554" s="2">
        <v>111.46240109999999</v>
      </c>
      <c r="AP554" s="2">
        <v>98.951339820000001</v>
      </c>
      <c r="AQ554" s="2">
        <v>85.320396740000007</v>
      </c>
      <c r="AR554" s="2">
        <v>5381465.2549999999</v>
      </c>
      <c r="AS554" s="2">
        <v>1.6719360159999901</v>
      </c>
      <c r="AT554" s="2">
        <v>8063889.1310000001</v>
      </c>
      <c r="AU554" s="2">
        <v>29399377.41</v>
      </c>
      <c r="AV554" s="2">
        <v>1.036251963</v>
      </c>
      <c r="AW554" s="2">
        <v>1.036251963</v>
      </c>
      <c r="AX554" s="2">
        <v>1.0477112309999901</v>
      </c>
      <c r="AY554" s="2">
        <v>1.041540363</v>
      </c>
      <c r="AZ554" s="2">
        <v>1.036841417</v>
      </c>
      <c r="BA554" s="2">
        <v>1.036841417</v>
      </c>
      <c r="BB554" s="2">
        <v>1.048839799</v>
      </c>
      <c r="BC554" s="2">
        <v>1.042656472</v>
      </c>
      <c r="BD554" s="2">
        <v>1.006598661</v>
      </c>
      <c r="BE554" s="2">
        <v>1.006598661</v>
      </c>
      <c r="BF554" s="2">
        <v>0.95492384599999902</v>
      </c>
      <c r="BG554" s="2">
        <v>0.91682148200000002</v>
      </c>
      <c r="BH554" s="2">
        <v>0.21970442100000001</v>
      </c>
      <c r="BI554" s="2">
        <v>0.21970442100000001</v>
      </c>
      <c r="BJ554" s="2">
        <v>0.165963894</v>
      </c>
      <c r="BK554" s="2">
        <v>0.200725816</v>
      </c>
      <c r="BL554" s="2">
        <v>0.162760554</v>
      </c>
      <c r="BM554" s="2">
        <v>0.162760554</v>
      </c>
      <c r="BN554" s="2">
        <v>0.166015943</v>
      </c>
      <c r="BO554" s="2">
        <v>0.19972778899999999</v>
      </c>
      <c r="BP554" s="2">
        <v>1.0691190909999999</v>
      </c>
      <c r="BQ554" s="2">
        <v>1.0691190909999999</v>
      </c>
      <c r="BR554" s="2">
        <v>0.131944635</v>
      </c>
      <c r="BS554" s="2">
        <v>0.26316795199999998</v>
      </c>
      <c r="BT554" s="2">
        <v>0.97831624699999997</v>
      </c>
      <c r="BU554" s="2">
        <v>0.97831624699999997</v>
      </c>
      <c r="BV554" s="2">
        <v>0.98633250099999903</v>
      </c>
      <c r="BW554" s="2">
        <v>0.98950838599999902</v>
      </c>
      <c r="BX554" s="2">
        <v>108.0149625</v>
      </c>
      <c r="BY554" s="2">
        <v>0</v>
      </c>
      <c r="BZ554" s="2">
        <v>0</v>
      </c>
      <c r="CA554" s="2">
        <v>0</v>
      </c>
      <c r="CB554" s="2">
        <v>4330554.9960000003</v>
      </c>
      <c r="CC554" s="2">
        <v>0</v>
      </c>
      <c r="CD554" s="2">
        <v>0</v>
      </c>
      <c r="CE554" s="2">
        <v>0</v>
      </c>
      <c r="CG554" s="2">
        <f t="shared" si="67"/>
        <v>966472.99100402102</v>
      </c>
      <c r="CH554" s="2">
        <f t="shared" si="68"/>
        <v>4330554.9960000003</v>
      </c>
      <c r="CI554" s="2">
        <f t="shared" si="69"/>
        <v>466161.86499999999</v>
      </c>
      <c r="CJ554" s="2">
        <f t="shared" si="70"/>
        <v>50.115221250000005</v>
      </c>
      <c r="CK554" s="2">
        <f t="shared" si="71"/>
        <v>1.8749999999999998E-5</v>
      </c>
      <c r="CL554" s="2">
        <f t="shared" si="72"/>
        <v>53.00389008130081</v>
      </c>
      <c r="CM554" s="2">
        <f t="shared" si="73"/>
        <v>53.651411755546903</v>
      </c>
      <c r="CN554" s="2">
        <f t="shared" si="74"/>
        <v>466161.85</v>
      </c>
    </row>
    <row r="555" spans="1:92" x14ac:dyDescent="0.45">
      <c r="A555" s="2">
        <v>95</v>
      </c>
      <c r="B555" s="2" t="s">
        <v>154</v>
      </c>
      <c r="C555" s="2">
        <v>2</v>
      </c>
      <c r="D555" s="2">
        <v>2015</v>
      </c>
      <c r="E555" s="2">
        <v>2013</v>
      </c>
      <c r="F555" s="2">
        <v>0.10599349599999899</v>
      </c>
      <c r="G555" s="20">
        <v>1.3000000000000001E-8</v>
      </c>
      <c r="H555" s="2">
        <v>0.18535357599999999</v>
      </c>
      <c r="I555" s="2">
        <v>0.70865291500000005</v>
      </c>
      <c r="J555" s="2">
        <v>98.055272650000006</v>
      </c>
      <c r="K555" s="2">
        <v>82.494160719999996</v>
      </c>
      <c r="L555" s="2">
        <v>81.860953309999999</v>
      </c>
      <c r="M555" s="2">
        <v>74.498640359999996</v>
      </c>
      <c r="N555" s="2">
        <v>41247.72</v>
      </c>
      <c r="O555" s="2">
        <v>6.0000000000000001E-3</v>
      </c>
      <c r="P555" s="2">
        <v>86400.42</v>
      </c>
      <c r="Q555" s="2">
        <v>362975.16600000003</v>
      </c>
      <c r="R555" s="2">
        <v>38158534.020000003</v>
      </c>
      <c r="S555" s="2">
        <v>38158534.020000003</v>
      </c>
      <c r="T555" s="2">
        <v>1</v>
      </c>
      <c r="U555" s="2">
        <v>2E-3</v>
      </c>
      <c r="V555" s="2">
        <v>35917.5629999999</v>
      </c>
      <c r="W555" s="2">
        <v>2E-3</v>
      </c>
      <c r="X555" s="2">
        <v>5.3286074640000001</v>
      </c>
      <c r="Y555" s="2">
        <v>5.3286074640000001</v>
      </c>
      <c r="Z555" s="2">
        <v>7.0684142039999998</v>
      </c>
      <c r="AA555" s="2">
        <v>2.7874388379999999</v>
      </c>
      <c r="AB555" s="2">
        <v>15.56111192</v>
      </c>
      <c r="AC555" s="2">
        <v>0</v>
      </c>
      <c r="AD555" s="2">
        <v>0</v>
      </c>
      <c r="AE555" s="2">
        <v>0</v>
      </c>
      <c r="AF555" s="2">
        <v>641860.38749999995</v>
      </c>
      <c r="AG555" s="2">
        <v>0</v>
      </c>
      <c r="AH555" s="2">
        <v>0</v>
      </c>
      <c r="AI555" s="2">
        <v>0</v>
      </c>
      <c r="AJ555" s="2">
        <v>77.165553259999996</v>
      </c>
      <c r="AK555" s="2">
        <v>77.165553259999996</v>
      </c>
      <c r="AL555" s="2">
        <v>74.792539110000007</v>
      </c>
      <c r="AM555" s="2">
        <v>71.711201520000003</v>
      </c>
      <c r="AN555" s="2">
        <v>82.494160719999996</v>
      </c>
      <c r="AO555" s="2">
        <v>82.494160719999996</v>
      </c>
      <c r="AP555" s="2">
        <v>81.860953309999999</v>
      </c>
      <c r="AQ555" s="2">
        <v>74.498640359999996</v>
      </c>
      <c r="AR555" s="2">
        <v>4044556.4309999999</v>
      </c>
      <c r="AS555" s="2">
        <v>0.49496496400000001</v>
      </c>
      <c r="AT555" s="2">
        <v>7072820.7479999997</v>
      </c>
      <c r="AU555" s="2">
        <v>27041156.350000001</v>
      </c>
      <c r="AV555" s="2">
        <v>1.036251963</v>
      </c>
      <c r="AW555" s="2">
        <v>1.036251963</v>
      </c>
      <c r="AX555" s="2">
        <v>1.0477112309999901</v>
      </c>
      <c r="AY555" s="2">
        <v>1.041540363</v>
      </c>
      <c r="AZ555" s="2">
        <v>1.036841417</v>
      </c>
      <c r="BA555" s="2">
        <v>1.036841417</v>
      </c>
      <c r="BB555" s="2">
        <v>1.048839799</v>
      </c>
      <c r="BC555" s="2">
        <v>1.042656472</v>
      </c>
      <c r="BD555" s="2">
        <v>1.006598661</v>
      </c>
      <c r="BE555" s="2">
        <v>1.006598661</v>
      </c>
      <c r="BF555" s="2">
        <v>0.95492384599999902</v>
      </c>
      <c r="BG555" s="2">
        <v>0.91682148200000002</v>
      </c>
      <c r="BH555" s="2">
        <v>0.21970442100000001</v>
      </c>
      <c r="BI555" s="2">
        <v>0.21970442100000001</v>
      </c>
      <c r="BJ555" s="2">
        <v>0.165963894</v>
      </c>
      <c r="BK555" s="2">
        <v>0.200725816</v>
      </c>
      <c r="BL555" s="2">
        <v>0.162760554</v>
      </c>
      <c r="BM555" s="2">
        <v>0.162760554</v>
      </c>
      <c r="BN555" s="2">
        <v>0.166015943</v>
      </c>
      <c r="BO555" s="2">
        <v>0.19972778899999999</v>
      </c>
      <c r="BP555" s="2">
        <v>1.0691190909999999</v>
      </c>
      <c r="BQ555" s="2">
        <v>1.0691190909999999</v>
      </c>
      <c r="BR555" s="2">
        <v>0.131944635</v>
      </c>
      <c r="BS555" s="2">
        <v>0.26316795199999998</v>
      </c>
      <c r="BT555" s="2">
        <v>0.97831624699999997</v>
      </c>
      <c r="BU555" s="2">
        <v>0.97831624699999997</v>
      </c>
      <c r="BV555" s="2">
        <v>0.98633250099999903</v>
      </c>
      <c r="BW555" s="2">
        <v>0.98950838599999902</v>
      </c>
      <c r="BX555" s="2">
        <v>124.87115249999999</v>
      </c>
      <c r="BY555" s="2">
        <v>0</v>
      </c>
      <c r="BZ555" s="2">
        <v>0</v>
      </c>
      <c r="CA555" s="2">
        <v>0</v>
      </c>
      <c r="CB555" s="2">
        <v>5150650.335</v>
      </c>
      <c r="CC555" s="2">
        <v>0</v>
      </c>
      <c r="CD555" s="2">
        <v>0</v>
      </c>
      <c r="CE555" s="2">
        <v>0</v>
      </c>
      <c r="CG555" s="2">
        <f t="shared" si="67"/>
        <v>749223.04178286716</v>
      </c>
      <c r="CH555" s="2">
        <f t="shared" si="68"/>
        <v>5150650.335</v>
      </c>
      <c r="CI555" s="2">
        <f t="shared" si="69"/>
        <v>490623.31200000003</v>
      </c>
      <c r="CJ555" s="2">
        <f t="shared" si="70"/>
        <v>51.559650000000005</v>
      </c>
      <c r="CK555" s="2">
        <f t="shared" si="71"/>
        <v>7.5000000000000002E-6</v>
      </c>
      <c r="CL555" s="2">
        <f t="shared" si="72"/>
        <v>56.195395121951215</v>
      </c>
      <c r="CM555" s="2">
        <f t="shared" si="73"/>
        <v>56.516179992214873</v>
      </c>
      <c r="CN555" s="2">
        <f t="shared" si="74"/>
        <v>490623.30600000004</v>
      </c>
    </row>
    <row r="556" spans="1:92" x14ac:dyDescent="0.45">
      <c r="A556" s="2">
        <v>96</v>
      </c>
      <c r="B556" s="2" t="s">
        <v>154</v>
      </c>
      <c r="C556" s="2">
        <v>2</v>
      </c>
      <c r="D556" s="2">
        <v>2016</v>
      </c>
      <c r="E556" s="2">
        <v>2014</v>
      </c>
      <c r="F556" s="2">
        <v>0.18251584800000001</v>
      </c>
      <c r="G556" s="20">
        <v>2.0800000000000001E-8</v>
      </c>
      <c r="H556" s="2">
        <v>0.17549117</v>
      </c>
      <c r="I556" s="2">
        <v>0.64199296100000003</v>
      </c>
      <c r="J556" s="2">
        <v>164.76303630000001</v>
      </c>
      <c r="K556" s="2">
        <v>85.039876799999902</v>
      </c>
      <c r="L556" s="2">
        <v>75.925636470000001</v>
      </c>
      <c r="M556" s="2">
        <v>66.970767870000003</v>
      </c>
      <c r="N556" s="2">
        <v>45310.262000000002</v>
      </c>
      <c r="O556" s="2">
        <v>0.01</v>
      </c>
      <c r="P556" s="2">
        <v>94541.525999999998</v>
      </c>
      <c r="Q556" s="2">
        <v>392103.54299999902</v>
      </c>
      <c r="R556" s="2">
        <v>40903058.090000004</v>
      </c>
      <c r="S556" s="2">
        <v>40903058.090000004</v>
      </c>
      <c r="T556" s="2">
        <v>1</v>
      </c>
      <c r="U556" s="2">
        <v>2E-3</v>
      </c>
      <c r="V556" s="2">
        <v>35092.465619999901</v>
      </c>
      <c r="W556" s="2">
        <v>2E-3</v>
      </c>
      <c r="X556" s="2">
        <v>4.5231861950000001</v>
      </c>
      <c r="Y556" s="2">
        <v>4.5231861950000001</v>
      </c>
      <c r="Z556" s="2">
        <v>3.9907880800000002</v>
      </c>
      <c r="AA556" s="2">
        <v>2.6070673129999999</v>
      </c>
      <c r="AB556" s="2">
        <v>79.723159499999994</v>
      </c>
      <c r="AC556" s="2">
        <v>0</v>
      </c>
      <c r="AD556" s="2">
        <v>0</v>
      </c>
      <c r="AE556" s="2">
        <v>0</v>
      </c>
      <c r="AF556" s="2">
        <v>3612277.2439999999</v>
      </c>
      <c r="AG556" s="2">
        <v>0</v>
      </c>
      <c r="AH556" s="2">
        <v>0</v>
      </c>
      <c r="AI556" s="2">
        <v>0</v>
      </c>
      <c r="AJ556" s="2">
        <v>80.516690599999905</v>
      </c>
      <c r="AK556" s="2">
        <v>80.516690599999905</v>
      </c>
      <c r="AL556" s="2">
        <v>71.934848389999999</v>
      </c>
      <c r="AM556" s="2">
        <v>64.363700559999998</v>
      </c>
      <c r="AN556" s="2">
        <v>85.039876799999902</v>
      </c>
      <c r="AO556" s="2">
        <v>85.039876799999902</v>
      </c>
      <c r="AP556" s="2">
        <v>75.925636470000001</v>
      </c>
      <c r="AQ556" s="2">
        <v>66.970767870000003</v>
      </c>
      <c r="AR556" s="2">
        <v>7465456.3420000002</v>
      </c>
      <c r="AS556" s="2">
        <v>0.85039876799999903</v>
      </c>
      <c r="AT556" s="2">
        <v>7178125.534</v>
      </c>
      <c r="AU556" s="2">
        <v>26259475.359999999</v>
      </c>
      <c r="AV556" s="2">
        <v>1.036251963</v>
      </c>
      <c r="AW556" s="2">
        <v>1.036251963</v>
      </c>
      <c r="AX556" s="2">
        <v>1.0477112309999901</v>
      </c>
      <c r="AY556" s="2">
        <v>1.041540363</v>
      </c>
      <c r="AZ556" s="2">
        <v>1.036841417</v>
      </c>
      <c r="BA556" s="2">
        <v>1.036841417</v>
      </c>
      <c r="BB556" s="2">
        <v>1.048839799</v>
      </c>
      <c r="BC556" s="2">
        <v>1.042656472</v>
      </c>
      <c r="BD556" s="2">
        <v>1.006598661</v>
      </c>
      <c r="BE556" s="2">
        <v>1.006598661</v>
      </c>
      <c r="BF556" s="2">
        <v>0.95492384599999902</v>
      </c>
      <c r="BG556" s="2">
        <v>0.91682148200000002</v>
      </c>
      <c r="BH556" s="2">
        <v>0.21970442100000001</v>
      </c>
      <c r="BI556" s="2">
        <v>0.21970442100000001</v>
      </c>
      <c r="BJ556" s="2">
        <v>0.165963894</v>
      </c>
      <c r="BK556" s="2">
        <v>0.200725816</v>
      </c>
      <c r="BL556" s="2">
        <v>0.162760554</v>
      </c>
      <c r="BM556" s="2">
        <v>0.162760554</v>
      </c>
      <c r="BN556" s="2">
        <v>0.166015943</v>
      </c>
      <c r="BO556" s="2">
        <v>0.19972778899999999</v>
      </c>
      <c r="BP556" s="2">
        <v>1.0691190909999999</v>
      </c>
      <c r="BQ556" s="2">
        <v>1.0691190909999999</v>
      </c>
      <c r="BR556" s="2">
        <v>0.131944635</v>
      </c>
      <c r="BS556" s="2">
        <v>0.26316795199999998</v>
      </c>
      <c r="BT556" s="2">
        <v>0.97831624699999997</v>
      </c>
      <c r="BU556" s="2">
        <v>0.97831624699999997</v>
      </c>
      <c r="BV556" s="2">
        <v>0.98633250099999903</v>
      </c>
      <c r="BW556" s="2">
        <v>0.98950838599999902</v>
      </c>
      <c r="BX556" s="2">
        <v>138.7734476</v>
      </c>
      <c r="BY556" s="2">
        <v>0</v>
      </c>
      <c r="BZ556" s="2">
        <v>0</v>
      </c>
      <c r="CA556" s="2">
        <v>0</v>
      </c>
      <c r="CB556" s="2">
        <v>6287861.2689999901</v>
      </c>
      <c r="CC556" s="2">
        <v>0</v>
      </c>
      <c r="CD556" s="2">
        <v>0</v>
      </c>
      <c r="CE556" s="2">
        <v>0</v>
      </c>
      <c r="CG556" s="2">
        <f t="shared" si="67"/>
        <v>749324.09824137343</v>
      </c>
      <c r="CH556" s="2">
        <f t="shared" si="68"/>
        <v>6287861.2689999901</v>
      </c>
      <c r="CI556" s="2">
        <f t="shared" si="69"/>
        <v>531955.34099999908</v>
      </c>
      <c r="CJ556" s="2">
        <f t="shared" si="70"/>
        <v>56.6378275</v>
      </c>
      <c r="CK556" s="2">
        <f t="shared" si="71"/>
        <v>1.2500000000000001E-5</v>
      </c>
      <c r="CL556" s="2">
        <f t="shared" si="72"/>
        <v>61.490423414634144</v>
      </c>
      <c r="CM556" s="2">
        <f t="shared" si="73"/>
        <v>61.051544258466173</v>
      </c>
      <c r="CN556" s="2">
        <f t="shared" si="74"/>
        <v>531955.33099999907</v>
      </c>
    </row>
    <row r="557" spans="1:92" x14ac:dyDescent="0.45">
      <c r="A557" s="2">
        <v>97</v>
      </c>
      <c r="B557" s="2" t="s">
        <v>154</v>
      </c>
      <c r="C557" s="2">
        <v>2</v>
      </c>
      <c r="D557" s="2">
        <v>2017</v>
      </c>
      <c r="E557" s="2">
        <v>2015</v>
      </c>
      <c r="F557" s="2">
        <v>0.155874658</v>
      </c>
      <c r="G557" s="20">
        <v>8.8300000000000003E-9</v>
      </c>
      <c r="H557" s="2">
        <v>0.16498987699999901</v>
      </c>
      <c r="I557" s="2">
        <v>0.67913545599999903</v>
      </c>
      <c r="J557" s="2">
        <v>147.4013156</v>
      </c>
      <c r="K557" s="2">
        <v>71.03255892</v>
      </c>
      <c r="L557" s="2">
        <v>73.33488826</v>
      </c>
      <c r="M557" s="2">
        <v>72.399927030000001</v>
      </c>
      <c r="N557" s="2">
        <v>42553.4909999999</v>
      </c>
      <c r="O557" s="2">
        <v>5.0000000000000001E-3</v>
      </c>
      <c r="P557" s="2">
        <v>90533.164999999994</v>
      </c>
      <c r="Q557" s="2">
        <v>377467.283</v>
      </c>
      <c r="R557" s="2">
        <v>40240284.200000003</v>
      </c>
      <c r="S557" s="2">
        <v>40240284.200000003</v>
      </c>
      <c r="T557" s="2">
        <v>1</v>
      </c>
      <c r="U557" s="2">
        <v>2E-3</v>
      </c>
      <c r="V557" s="2">
        <v>35921.146350000003</v>
      </c>
      <c r="W557" s="2">
        <v>2E-3</v>
      </c>
      <c r="X557" s="2">
        <v>3.113474896</v>
      </c>
      <c r="Y557" s="2">
        <v>3.113474896</v>
      </c>
      <c r="Z557" s="2">
        <v>2.4362804410000001</v>
      </c>
      <c r="AA557" s="2">
        <v>0.72573378399999999</v>
      </c>
      <c r="AB557" s="2">
        <v>76.368756640000001</v>
      </c>
      <c r="AC557" s="2">
        <v>0</v>
      </c>
      <c r="AD557" s="2">
        <v>0</v>
      </c>
      <c r="AE557" s="2">
        <v>0</v>
      </c>
      <c r="AF557" s="2">
        <v>3249757.1979999999</v>
      </c>
      <c r="AG557" s="2">
        <v>0</v>
      </c>
      <c r="AH557" s="2">
        <v>0</v>
      </c>
      <c r="AI557" s="2">
        <v>0</v>
      </c>
      <c r="AJ557" s="2">
        <v>67.919084029999993</v>
      </c>
      <c r="AK557" s="2">
        <v>67.919084029999993</v>
      </c>
      <c r="AL557" s="2">
        <v>70.898607819999995</v>
      </c>
      <c r="AM557" s="2">
        <v>71.674193250000002</v>
      </c>
      <c r="AN557" s="2">
        <v>71.03255892</v>
      </c>
      <c r="AO557" s="2">
        <v>71.03255892</v>
      </c>
      <c r="AP557" s="2">
        <v>73.33488826</v>
      </c>
      <c r="AQ557" s="2">
        <v>72.399927030000001</v>
      </c>
      <c r="AR557" s="2">
        <v>6272440.5549999997</v>
      </c>
      <c r="AS557" s="2">
        <v>0.35516279499999998</v>
      </c>
      <c r="AT557" s="2">
        <v>6639239.5389999999</v>
      </c>
      <c r="AU557" s="2">
        <v>27328603.75</v>
      </c>
      <c r="AV557" s="2">
        <v>1.036251963</v>
      </c>
      <c r="AW557" s="2">
        <v>1.036251963</v>
      </c>
      <c r="AX557" s="2">
        <v>1.0477112309999901</v>
      </c>
      <c r="AY557" s="2">
        <v>1.041540363</v>
      </c>
      <c r="AZ557" s="2">
        <v>1.036841417</v>
      </c>
      <c r="BA557" s="2">
        <v>1.036841417</v>
      </c>
      <c r="BB557" s="2">
        <v>1.048839799</v>
      </c>
      <c r="BC557" s="2">
        <v>1.042656472</v>
      </c>
      <c r="BD557" s="2">
        <v>1.006598661</v>
      </c>
      <c r="BE557" s="2">
        <v>1.006598661</v>
      </c>
      <c r="BF557" s="2">
        <v>0.95492384599999902</v>
      </c>
      <c r="BG557" s="2">
        <v>0.91682148200000002</v>
      </c>
      <c r="BH557" s="2">
        <v>0.21970442100000001</v>
      </c>
      <c r="BI557" s="2">
        <v>0.21970442100000001</v>
      </c>
      <c r="BJ557" s="2">
        <v>0.165963894</v>
      </c>
      <c r="BK557" s="2">
        <v>0.200725816</v>
      </c>
      <c r="BL557" s="2">
        <v>0.162760554</v>
      </c>
      <c r="BM557" s="2">
        <v>0.162760554</v>
      </c>
      <c r="BN557" s="2">
        <v>0.166015943</v>
      </c>
      <c r="BO557" s="2">
        <v>0.19972778899999999</v>
      </c>
      <c r="BP557" s="2">
        <v>1.0691190909999999</v>
      </c>
      <c r="BQ557" s="2">
        <v>1.0691190909999999</v>
      </c>
      <c r="BR557" s="2">
        <v>0.131944635</v>
      </c>
      <c r="BS557" s="2">
        <v>0.26316795199999998</v>
      </c>
      <c r="BT557" s="2">
        <v>0.97831624699999997</v>
      </c>
      <c r="BU557" s="2">
        <v>0.97831624699999997</v>
      </c>
      <c r="BV557" s="2">
        <v>0.98633250099999903</v>
      </c>
      <c r="BW557" s="2">
        <v>0.98950838599999902</v>
      </c>
      <c r="BX557" s="2">
        <v>147.0038342</v>
      </c>
      <c r="BY557" s="2">
        <v>0</v>
      </c>
      <c r="BZ557" s="2">
        <v>0</v>
      </c>
      <c r="CA557" s="2">
        <v>0</v>
      </c>
      <c r="CB557" s="2">
        <v>6255526.335</v>
      </c>
      <c r="CC557" s="2">
        <v>0</v>
      </c>
      <c r="CD557" s="2">
        <v>0</v>
      </c>
      <c r="CE557" s="2">
        <v>0</v>
      </c>
      <c r="CG557" s="2">
        <f t="shared" si="67"/>
        <v>764084.96635146393</v>
      </c>
      <c r="CH557" s="2">
        <f t="shared" si="68"/>
        <v>6255526.335</v>
      </c>
      <c r="CI557" s="2">
        <f t="shared" si="69"/>
        <v>510553.9439999999</v>
      </c>
      <c r="CJ557" s="2">
        <f t="shared" si="70"/>
        <v>53.191863749999875</v>
      </c>
      <c r="CK557" s="2">
        <f t="shared" si="71"/>
        <v>6.2500000000000003E-6</v>
      </c>
      <c r="CL557" s="2">
        <f t="shared" si="72"/>
        <v>58.883359349593491</v>
      </c>
      <c r="CM557" s="2">
        <f t="shared" si="73"/>
        <v>58.772640404826781</v>
      </c>
      <c r="CN557" s="2">
        <f t="shared" si="74"/>
        <v>510553.9389999999</v>
      </c>
    </row>
    <row r="558" spans="1:92" x14ac:dyDescent="0.45">
      <c r="A558" s="2">
        <v>98</v>
      </c>
      <c r="B558" s="2" t="s">
        <v>154</v>
      </c>
      <c r="C558" s="2">
        <v>2</v>
      </c>
      <c r="D558" s="2">
        <v>2018</v>
      </c>
      <c r="E558" s="2">
        <v>2016</v>
      </c>
      <c r="F558" s="2">
        <v>0.191493108</v>
      </c>
      <c r="G558" s="20">
        <v>1.7900000000000001E-8</v>
      </c>
      <c r="H558" s="2">
        <v>0.16498048000000001</v>
      </c>
      <c r="I558" s="2">
        <v>0.643526394</v>
      </c>
      <c r="J558" s="2">
        <v>166.60110969999999</v>
      </c>
      <c r="K558" s="2">
        <v>74.435573509999998</v>
      </c>
      <c r="L558" s="2">
        <v>66.956979869999998</v>
      </c>
      <c r="M558" s="2">
        <v>62.822904250000001</v>
      </c>
      <c r="N558" s="2">
        <v>42953.29</v>
      </c>
      <c r="O558" s="2">
        <v>8.9999999999999993E-3</v>
      </c>
      <c r="P558" s="2">
        <v>92078.425000000003</v>
      </c>
      <c r="Q558" s="2">
        <v>382797.886</v>
      </c>
      <c r="R558" s="2">
        <v>37369834.640000001</v>
      </c>
      <c r="S558" s="2">
        <v>37369834.640000001</v>
      </c>
      <c r="T558" s="2">
        <v>1</v>
      </c>
      <c r="U558" s="2">
        <v>2E-3</v>
      </c>
      <c r="V558" s="2">
        <v>37552.798900000002</v>
      </c>
      <c r="W558" s="2">
        <v>2E-3</v>
      </c>
      <c r="X558" s="2">
        <v>7.6643885709999999</v>
      </c>
      <c r="Y558" s="2">
        <v>7.6643885709999999</v>
      </c>
      <c r="Z558" s="2">
        <v>4.6503779730000003</v>
      </c>
      <c r="AA558" s="2">
        <v>2.7874147009999999</v>
      </c>
      <c r="AB558" s="2">
        <v>92.165536169999996</v>
      </c>
      <c r="AC558" s="2">
        <v>0</v>
      </c>
      <c r="AD558" s="2">
        <v>0</v>
      </c>
      <c r="AE558" s="2">
        <v>0</v>
      </c>
      <c r="AF558" s="2">
        <v>3958813.003</v>
      </c>
      <c r="AG558" s="2">
        <v>0</v>
      </c>
      <c r="AH558" s="2">
        <v>0</v>
      </c>
      <c r="AI558" s="2">
        <v>0</v>
      </c>
      <c r="AJ558" s="2">
        <v>66.771184939999998</v>
      </c>
      <c r="AK558" s="2">
        <v>66.771184939999998</v>
      </c>
      <c r="AL558" s="2">
        <v>62.306601899999997</v>
      </c>
      <c r="AM558" s="2">
        <v>60.035489550000001</v>
      </c>
      <c r="AN558" s="2">
        <v>74.435573509999998</v>
      </c>
      <c r="AO558" s="2">
        <v>74.435573509999998</v>
      </c>
      <c r="AP558" s="2">
        <v>66.956979869999998</v>
      </c>
      <c r="AQ558" s="2">
        <v>62.822904250000001</v>
      </c>
      <c r="AR558" s="2">
        <v>7156065.7790000001</v>
      </c>
      <c r="AS558" s="2">
        <v>0.66992016200000004</v>
      </c>
      <c r="AT558" s="2">
        <v>6165293.2489999998</v>
      </c>
      <c r="AU558" s="2">
        <v>24048474.940000001</v>
      </c>
      <c r="AV558" s="2">
        <v>1.036251963</v>
      </c>
      <c r="AW558" s="2">
        <v>1.036251963</v>
      </c>
      <c r="AX558" s="2">
        <v>1.0477112309999901</v>
      </c>
      <c r="AY558" s="2">
        <v>1.041540363</v>
      </c>
      <c r="AZ558" s="2">
        <v>1.036841417</v>
      </c>
      <c r="BA558" s="2">
        <v>1.036841417</v>
      </c>
      <c r="BB558" s="2">
        <v>1.048839799</v>
      </c>
      <c r="BC558" s="2">
        <v>1.042656472</v>
      </c>
      <c r="BD558" s="2">
        <v>1.006598661</v>
      </c>
      <c r="BE558" s="2">
        <v>1.006598661</v>
      </c>
      <c r="BF558" s="2">
        <v>0.95492384599999902</v>
      </c>
      <c r="BG558" s="2">
        <v>0.91682148200000002</v>
      </c>
      <c r="BH558" s="2">
        <v>0.21970442100000001</v>
      </c>
      <c r="BI558" s="2">
        <v>0.21970442100000001</v>
      </c>
      <c r="BJ558" s="2">
        <v>0.165963894</v>
      </c>
      <c r="BK558" s="2">
        <v>0.200725816</v>
      </c>
      <c r="BL558" s="2">
        <v>0.162760554</v>
      </c>
      <c r="BM558" s="2">
        <v>0.162760554</v>
      </c>
      <c r="BN558" s="2">
        <v>0.166015943</v>
      </c>
      <c r="BO558" s="2">
        <v>0.19972778899999999</v>
      </c>
      <c r="BP558" s="2">
        <v>1.0691190909999999</v>
      </c>
      <c r="BQ558" s="2">
        <v>1.0691190909999999</v>
      </c>
      <c r="BR558" s="2">
        <v>0.131944635</v>
      </c>
      <c r="BS558" s="2">
        <v>0.26316795199999998</v>
      </c>
      <c r="BT558" s="2">
        <v>0.97831624699999997</v>
      </c>
      <c r="BU558" s="2">
        <v>0.97831624699999997</v>
      </c>
      <c r="BV558" s="2">
        <v>0.98633250099999903</v>
      </c>
      <c r="BW558" s="2">
        <v>0.98950838599999902</v>
      </c>
      <c r="BX558" s="2">
        <v>155.41779119999899</v>
      </c>
      <c r="BY558" s="2">
        <v>0</v>
      </c>
      <c r="BZ558" s="2">
        <v>0</v>
      </c>
      <c r="CA558" s="2">
        <v>0</v>
      </c>
      <c r="CB558" s="2">
        <v>6675705.4579999996</v>
      </c>
      <c r="CC558" s="2">
        <v>0</v>
      </c>
      <c r="CD558" s="2">
        <v>0</v>
      </c>
      <c r="CE558" s="2">
        <v>0</v>
      </c>
      <c r="CG558" s="2">
        <f t="shared" si="67"/>
        <v>663291.93705353804</v>
      </c>
      <c r="CH558" s="2">
        <f t="shared" si="68"/>
        <v>6675705.4579999996</v>
      </c>
      <c r="CI558" s="2">
        <f t="shared" si="69"/>
        <v>517829.61</v>
      </c>
      <c r="CJ558" s="2">
        <f t="shared" si="70"/>
        <v>53.691612499999998</v>
      </c>
      <c r="CK558" s="2">
        <f t="shared" si="71"/>
        <v>1.1249999999999999E-5</v>
      </c>
      <c r="CL558" s="2">
        <f t="shared" si="72"/>
        <v>59.888406504065046</v>
      </c>
      <c r="CM558" s="2">
        <f t="shared" si="73"/>
        <v>59.602629194239</v>
      </c>
      <c r="CN558" s="2">
        <f t="shared" si="74"/>
        <v>517829.60100000002</v>
      </c>
    </row>
    <row r="559" spans="1:92" x14ac:dyDescent="0.45">
      <c r="A559" s="2">
        <v>99</v>
      </c>
      <c r="B559" s="2" t="s">
        <v>154</v>
      </c>
      <c r="C559" s="2">
        <v>2</v>
      </c>
      <c r="D559" s="2">
        <v>2019</v>
      </c>
      <c r="E559" s="2">
        <v>2017</v>
      </c>
      <c r="F559" s="2">
        <v>0.21294010699999999</v>
      </c>
      <c r="G559" s="20">
        <v>5.5000000000000003E-8</v>
      </c>
      <c r="H559" s="2">
        <v>0.20037435399999901</v>
      </c>
      <c r="I559" s="2">
        <v>0.58668548399999998</v>
      </c>
      <c r="J559" s="2">
        <v>179.37495859999899</v>
      </c>
      <c r="K559" s="2">
        <v>110.05579309999899</v>
      </c>
      <c r="L559" s="2">
        <v>76.340462770000002</v>
      </c>
      <c r="M559" s="2">
        <v>53.043905559999999</v>
      </c>
      <c r="N559" s="2">
        <v>40374.525000000001</v>
      </c>
      <c r="O559" s="2">
        <v>1.7000000000000001E-2</v>
      </c>
      <c r="P559" s="2">
        <v>89268.680999999997</v>
      </c>
      <c r="Q559" s="2">
        <v>376167.80299999902</v>
      </c>
      <c r="R559" s="2">
        <v>34010402.450000003</v>
      </c>
      <c r="S559" s="2">
        <v>34010402.450000003</v>
      </c>
      <c r="T559" s="2">
        <v>1</v>
      </c>
      <c r="U559" s="2">
        <v>2E-3</v>
      </c>
      <c r="V559" s="2">
        <v>38008.375549999997</v>
      </c>
      <c r="W559" s="2">
        <v>2E-3</v>
      </c>
      <c r="X559" s="2">
        <v>-3.127449157</v>
      </c>
      <c r="Y559" s="2">
        <v>-3.127449157</v>
      </c>
      <c r="Z559" s="2">
        <v>5.8943632999999898E-2</v>
      </c>
      <c r="AA559" s="2">
        <v>1.1857505269999999</v>
      </c>
      <c r="AB559" s="2">
        <v>69.319165420000004</v>
      </c>
      <c r="AC559" s="2">
        <v>0</v>
      </c>
      <c r="AD559" s="2">
        <v>0</v>
      </c>
      <c r="AE559" s="2">
        <v>0</v>
      </c>
      <c r="AF559" s="2">
        <v>2798728.3769999999</v>
      </c>
      <c r="AG559" s="2">
        <v>0</v>
      </c>
      <c r="AH559" s="2">
        <v>0</v>
      </c>
      <c r="AI559" s="2">
        <v>0</v>
      </c>
      <c r="AJ559" s="2">
        <v>113.18324229999899</v>
      </c>
      <c r="AK559" s="2">
        <v>113.18324229999899</v>
      </c>
      <c r="AL559" s="2">
        <v>76.28151914</v>
      </c>
      <c r="AM559" s="2">
        <v>51.858155029999999</v>
      </c>
      <c r="AN559" s="2">
        <v>110.05579309999899</v>
      </c>
      <c r="AO559" s="2">
        <v>110.05579309999899</v>
      </c>
      <c r="AP559" s="2">
        <v>76.340462770000002</v>
      </c>
      <c r="AQ559" s="2">
        <v>53.043905559999999</v>
      </c>
      <c r="AR559" s="2">
        <v>7242178.7489999998</v>
      </c>
      <c r="AS559" s="2">
        <v>1.8709484830000001</v>
      </c>
      <c r="AT559" s="2">
        <v>6814812.4189999998</v>
      </c>
      <c r="AU559" s="2">
        <v>19953409.420000002</v>
      </c>
      <c r="AV559" s="2">
        <v>1.036251963</v>
      </c>
      <c r="AW559" s="2">
        <v>1.036251963</v>
      </c>
      <c r="AX559" s="2">
        <v>1.0477112309999901</v>
      </c>
      <c r="AY559" s="2">
        <v>1.041540363</v>
      </c>
      <c r="AZ559" s="2">
        <v>1.036841417</v>
      </c>
      <c r="BA559" s="2">
        <v>1.036841417</v>
      </c>
      <c r="BB559" s="2">
        <v>1.048839799</v>
      </c>
      <c r="BC559" s="2">
        <v>1.042656472</v>
      </c>
      <c r="BD559" s="2">
        <v>1.006598661</v>
      </c>
      <c r="BE559" s="2">
        <v>1.006598661</v>
      </c>
      <c r="BF559" s="2">
        <v>0.95492384599999902</v>
      </c>
      <c r="BG559" s="2">
        <v>0.91682148200000002</v>
      </c>
      <c r="BH559" s="2">
        <v>0.21970442100000001</v>
      </c>
      <c r="BI559" s="2">
        <v>0.21970442100000001</v>
      </c>
      <c r="BJ559" s="2">
        <v>0.165963894</v>
      </c>
      <c r="BK559" s="2">
        <v>0.200725816</v>
      </c>
      <c r="BL559" s="2">
        <v>0.162760554</v>
      </c>
      <c r="BM559" s="2">
        <v>0.162760554</v>
      </c>
      <c r="BN559" s="2">
        <v>0.166015943</v>
      </c>
      <c r="BO559" s="2">
        <v>0.19972778899999999</v>
      </c>
      <c r="BP559" s="2">
        <v>1.0691190909999999</v>
      </c>
      <c r="BQ559" s="2">
        <v>1.0691190909999999</v>
      </c>
      <c r="BR559" s="2">
        <v>0.131944635</v>
      </c>
      <c r="BS559" s="2">
        <v>0.26316795199999998</v>
      </c>
      <c r="BT559" s="2">
        <v>0.97831624699999997</v>
      </c>
      <c r="BU559" s="2">
        <v>0.97831624699999997</v>
      </c>
      <c r="BV559" s="2">
        <v>0.98633250099999903</v>
      </c>
      <c r="BW559" s="2">
        <v>0.98950838599999902</v>
      </c>
      <c r="BX559" s="2">
        <v>150.64252490000001</v>
      </c>
      <c r="BY559" s="2">
        <v>0</v>
      </c>
      <c r="BZ559" s="2">
        <v>0</v>
      </c>
      <c r="CA559" s="2">
        <v>0</v>
      </c>
      <c r="CB559" s="2">
        <v>6082120.3859999999</v>
      </c>
      <c r="CC559" s="2">
        <v>0</v>
      </c>
      <c r="CD559" s="2">
        <v>0</v>
      </c>
      <c r="CE559" s="2">
        <v>0</v>
      </c>
      <c r="CG559" s="2">
        <f t="shared" si="67"/>
        <v>647778.12235121173</v>
      </c>
      <c r="CH559" s="2">
        <f t="shared" si="68"/>
        <v>6082120.3859999999</v>
      </c>
      <c r="CI559" s="2">
        <f t="shared" si="69"/>
        <v>505811.02599999902</v>
      </c>
      <c r="CJ559" s="2">
        <f t="shared" si="70"/>
        <v>50.46815625</v>
      </c>
      <c r="CK559" s="2">
        <f t="shared" si="71"/>
        <v>2.1250000000000002E-5</v>
      </c>
      <c r="CL559" s="2">
        <f t="shared" si="72"/>
        <v>58.060930731707316</v>
      </c>
      <c r="CM559" s="2">
        <f t="shared" si="73"/>
        <v>58.57030797975851</v>
      </c>
      <c r="CN559" s="2">
        <f t="shared" si="74"/>
        <v>505811.00899999903</v>
      </c>
    </row>
    <row r="560" spans="1:92" x14ac:dyDescent="0.45">
      <c r="A560" s="2">
        <v>237</v>
      </c>
      <c r="B560" s="2" t="s">
        <v>154</v>
      </c>
      <c r="C560" s="2">
        <v>2</v>
      </c>
      <c r="D560" s="2">
        <v>2020</v>
      </c>
      <c r="E560" s="2">
        <v>2018</v>
      </c>
      <c r="F560" s="2">
        <v>0.16155416132415601</v>
      </c>
      <c r="G560" s="20">
        <v>2.7381268864807301E-5</v>
      </c>
      <c r="H560" s="2">
        <v>0.19349911106144299</v>
      </c>
      <c r="I560" s="2">
        <v>0.64491934634553505</v>
      </c>
      <c r="J560" s="2">
        <v>283.684051698031</v>
      </c>
      <c r="K560" s="2">
        <v>134.865869227377</v>
      </c>
      <c r="L560" s="2">
        <v>107.692025117885</v>
      </c>
      <c r="M560" s="2">
        <v>85.212780615508805</v>
      </c>
      <c r="N560" s="2">
        <v>39993.445387564097</v>
      </c>
      <c r="O560" s="2">
        <v>10.010005329477</v>
      </c>
      <c r="P560" s="2">
        <v>88588.678889285904</v>
      </c>
      <c r="Q560" s="2">
        <v>373150.01440712099</v>
      </c>
      <c r="R560" s="2">
        <v>49304072.663547799</v>
      </c>
      <c r="S560" s="2">
        <v>49304072.663547799</v>
      </c>
      <c r="T560" s="2">
        <v>1</v>
      </c>
      <c r="U560" s="2">
        <v>2E-3</v>
      </c>
      <c r="V560" s="2">
        <v>38354.090386602998</v>
      </c>
      <c r="W560" s="2">
        <v>2E-3</v>
      </c>
      <c r="X560" s="2">
        <v>4.7181116907507796</v>
      </c>
      <c r="Y560" s="2">
        <v>4.7181116907507796</v>
      </c>
      <c r="Z560" s="2">
        <v>4.9041366888403903</v>
      </c>
      <c r="AA560" s="2">
        <v>3.3985911297876301</v>
      </c>
      <c r="AB560" s="2">
        <v>148.818182470653</v>
      </c>
      <c r="AC560" s="2">
        <v>0</v>
      </c>
      <c r="AD560" s="2">
        <v>0</v>
      </c>
      <c r="AE560" s="2">
        <v>0</v>
      </c>
      <c r="AF560" s="2">
        <v>2571527.3334332299</v>
      </c>
      <c r="AG560" s="2">
        <v>0</v>
      </c>
      <c r="AH560" s="2">
        <v>0</v>
      </c>
      <c r="AI560" s="2">
        <v>0</v>
      </c>
      <c r="AJ560" s="2">
        <v>130.14775753662701</v>
      </c>
      <c r="AK560" s="2">
        <v>130.14775753662701</v>
      </c>
      <c r="AL560" s="2">
        <v>102.787888429045</v>
      </c>
      <c r="AM560" s="2">
        <v>81.814189485721201</v>
      </c>
      <c r="AN560" s="2">
        <v>134.865869227377</v>
      </c>
      <c r="AO560" s="2">
        <v>134.865869227377</v>
      </c>
      <c r="AP560" s="2">
        <v>107.692025117885</v>
      </c>
      <c r="AQ560" s="2">
        <v>85.212780615508805</v>
      </c>
      <c r="AR560" s="2">
        <v>7965278.1090247398</v>
      </c>
      <c r="AS560" s="2">
        <v>1350.0080697306</v>
      </c>
      <c r="AT560" s="2">
        <v>9540294.2321053091</v>
      </c>
      <c r="AU560" s="2">
        <v>31797150.314348001</v>
      </c>
      <c r="AV560" s="2">
        <v>1.0349804611176101</v>
      </c>
      <c r="AW560" s="2">
        <v>1.0349804611176101</v>
      </c>
      <c r="AX560" s="2">
        <v>1.04667371191416</v>
      </c>
      <c r="AY560" s="2">
        <v>1.04045412085438</v>
      </c>
      <c r="AZ560" s="2">
        <v>1.0355691918457599</v>
      </c>
      <c r="BA560" s="2">
        <v>1.0355691918457599</v>
      </c>
      <c r="BB560" s="2">
        <v>1.04780116232488</v>
      </c>
      <c r="BC560" s="2">
        <v>1.04156906584319</v>
      </c>
      <c r="BD560" s="2">
        <v>1.00536354431219</v>
      </c>
      <c r="BE560" s="2">
        <v>1.00536354431219</v>
      </c>
      <c r="BF560" s="2">
        <v>0.954560140485603</v>
      </c>
      <c r="BG560" s="2">
        <v>0.91645372412864301</v>
      </c>
      <c r="BH560" s="2">
        <v>0.21970442100000001</v>
      </c>
      <c r="BI560" s="2">
        <v>0.21970442100000001</v>
      </c>
      <c r="BJ560" s="2">
        <v>0.165963894</v>
      </c>
      <c r="BK560" s="2">
        <v>0.200725816</v>
      </c>
      <c r="BL560" s="2">
        <v>0.162760554</v>
      </c>
      <c r="BM560" s="2">
        <v>0.162760554</v>
      </c>
      <c r="BN560" s="2">
        <v>0.166015943</v>
      </c>
      <c r="BO560" s="2">
        <v>0.19972778899999999</v>
      </c>
      <c r="BP560" s="2">
        <v>1.0691190909999999</v>
      </c>
      <c r="BQ560" s="2">
        <v>1.0691190909999999</v>
      </c>
      <c r="BR560" s="2">
        <v>0.131944635</v>
      </c>
      <c r="BS560" s="2">
        <v>0.26316795199999998</v>
      </c>
      <c r="BT560" s="2">
        <v>0.97831624699999997</v>
      </c>
      <c r="BU560" s="2">
        <v>0.97831624699999997</v>
      </c>
      <c r="BV560" s="2">
        <v>0.98633250099999903</v>
      </c>
      <c r="BW560" s="2">
        <v>0.98950838599999902</v>
      </c>
      <c r="BX560" s="2">
        <v>158.48481607982299</v>
      </c>
      <c r="BY560" s="2">
        <v>0</v>
      </c>
      <c r="BZ560" s="2">
        <v>0</v>
      </c>
      <c r="CA560" s="2">
        <v>0</v>
      </c>
      <c r="CB560" s="2">
        <v>6398749.1689352198</v>
      </c>
      <c r="CC560" s="2">
        <v>0</v>
      </c>
      <c r="CD560" s="2">
        <v>0</v>
      </c>
      <c r="CE560" s="2">
        <v>0</v>
      </c>
      <c r="CG560" s="2">
        <f t="shared" si="67"/>
        <v>917191.2821451762</v>
      </c>
      <c r="CH560" s="2">
        <f t="shared" si="68"/>
        <v>6398749.1689352198</v>
      </c>
      <c r="CI560" s="2">
        <f t="shared" si="69"/>
        <v>501742.14868930046</v>
      </c>
      <c r="CJ560" s="2">
        <f t="shared" si="70"/>
        <v>49.991806734455125</v>
      </c>
      <c r="CK560" s="2">
        <f t="shared" si="71"/>
        <v>1.2512506661846249E-2</v>
      </c>
      <c r="CL560" s="2">
        <f t="shared" si="72"/>
        <v>57.61865293612091</v>
      </c>
      <c r="CM560" s="2">
        <f t="shared" si="73"/>
        <v>58.100430425398365</v>
      </c>
      <c r="CN560" s="2">
        <f t="shared" si="74"/>
        <v>501732.13868397102</v>
      </c>
    </row>
    <row r="561" spans="1:92" x14ac:dyDescent="0.45">
      <c r="A561" s="2">
        <v>259</v>
      </c>
      <c r="B561" s="2" t="s">
        <v>154</v>
      </c>
      <c r="C561" s="2">
        <v>2</v>
      </c>
      <c r="D561" s="2">
        <v>2021</v>
      </c>
      <c r="E561" s="2">
        <v>2019</v>
      </c>
      <c r="F561" s="2">
        <v>0.21238438778199001</v>
      </c>
      <c r="G561" s="20">
        <v>2.6838892028944599E-5</v>
      </c>
      <c r="H561" s="2">
        <v>0.18177740624372599</v>
      </c>
      <c r="I561" s="2">
        <v>0.60581136708225403</v>
      </c>
      <c r="J561" s="2">
        <v>276.08464873681601</v>
      </c>
      <c r="K561" s="2">
        <v>134.70038610868099</v>
      </c>
      <c r="L561" s="2">
        <v>107.585380721848</v>
      </c>
      <c r="M561" s="2">
        <v>85.1239105947799</v>
      </c>
      <c r="N561" s="2">
        <v>40030.890359092497</v>
      </c>
      <c r="O561" s="2">
        <v>10.458529983315699</v>
      </c>
      <c r="P561" s="2">
        <v>88687.322659885001</v>
      </c>
      <c r="Q561" s="2">
        <v>373560.33330236899</v>
      </c>
      <c r="R561" s="2">
        <v>52489798.213821799</v>
      </c>
      <c r="S561" s="2">
        <v>52489798.213821799</v>
      </c>
      <c r="T561" s="2">
        <v>1</v>
      </c>
      <c r="U561" s="2">
        <v>2E-3</v>
      </c>
      <c r="V561" s="2">
        <v>38702.949760338</v>
      </c>
      <c r="W561" s="2">
        <v>2E-3</v>
      </c>
      <c r="X561" s="2">
        <v>4.5526285720545303</v>
      </c>
      <c r="Y561" s="2">
        <v>4.5526285720545303</v>
      </c>
      <c r="Z561" s="2">
        <v>4.7974922928025698</v>
      </c>
      <c r="AA561" s="2">
        <v>3.3097211090587102</v>
      </c>
      <c r="AB561" s="2">
        <v>141.384262628134</v>
      </c>
      <c r="AC561" s="2">
        <v>0</v>
      </c>
      <c r="AD561" s="2">
        <v>0</v>
      </c>
      <c r="AE561" s="2">
        <v>0</v>
      </c>
      <c r="AF561" s="2">
        <v>5755837.2707986999</v>
      </c>
      <c r="AG561" s="2">
        <v>0</v>
      </c>
      <c r="AH561" s="2">
        <v>0</v>
      </c>
      <c r="AI561" s="2">
        <v>0</v>
      </c>
      <c r="AJ561" s="2">
        <v>130.14775753662701</v>
      </c>
      <c r="AK561" s="2">
        <v>130.14775753662701</v>
      </c>
      <c r="AL561" s="2">
        <v>102.787888429045</v>
      </c>
      <c r="AM561" s="2">
        <v>81.814189485721201</v>
      </c>
      <c r="AN561" s="2">
        <v>134.70038610868099</v>
      </c>
      <c r="AO561" s="2">
        <v>134.70038610868099</v>
      </c>
      <c r="AP561" s="2">
        <v>107.585380721848</v>
      </c>
      <c r="AQ561" s="2">
        <v>85.1239105947799</v>
      </c>
      <c r="AR561" s="2">
        <v>11148013.6584427</v>
      </c>
      <c r="AS561" s="2">
        <v>1408.7680268818499</v>
      </c>
      <c r="AT561" s="2">
        <v>9541459.3735651094</v>
      </c>
      <c r="AU561" s="2">
        <v>31798916.413787</v>
      </c>
      <c r="AV561" s="2">
        <v>1.0351064349055099</v>
      </c>
      <c r="AW561" s="2">
        <v>1.0351064349055099</v>
      </c>
      <c r="AX561" s="2">
        <v>1.0468252235922599</v>
      </c>
      <c r="AY561" s="2">
        <v>1.04060285282801</v>
      </c>
      <c r="AZ561" s="2">
        <v>1.0356952372916799</v>
      </c>
      <c r="BA561" s="2">
        <v>1.0356952372916799</v>
      </c>
      <c r="BB561" s="2">
        <v>1.04795283720752</v>
      </c>
      <c r="BC561" s="2">
        <v>1.0417179571972</v>
      </c>
      <c r="BD561" s="2">
        <v>1.00548591324442</v>
      </c>
      <c r="BE561" s="2">
        <v>1.00548591324442</v>
      </c>
      <c r="BF561" s="2">
        <v>0.95461328577047599</v>
      </c>
      <c r="BG561" s="2">
        <v>0.91650411113991304</v>
      </c>
      <c r="BH561" s="2">
        <v>0.21970442100000001</v>
      </c>
      <c r="BI561" s="2">
        <v>0.21970442100000001</v>
      </c>
      <c r="BJ561" s="2">
        <v>0.165963894</v>
      </c>
      <c r="BK561" s="2">
        <v>0.200725816</v>
      </c>
      <c r="BL561" s="2">
        <v>0.162760554</v>
      </c>
      <c r="BM561" s="2">
        <v>0.162760554</v>
      </c>
      <c r="BN561" s="2">
        <v>0.166015943</v>
      </c>
      <c r="BO561" s="2">
        <v>0.19972778899999999</v>
      </c>
      <c r="BP561" s="2">
        <v>1.0691190909999999</v>
      </c>
      <c r="BQ561" s="2">
        <v>1.0691190909999999</v>
      </c>
      <c r="BR561" s="2">
        <v>0.131944635</v>
      </c>
      <c r="BS561" s="2">
        <v>0.26316795199999998</v>
      </c>
      <c r="BT561" s="2">
        <v>0.97831624699999997</v>
      </c>
      <c r="BU561" s="2">
        <v>0.97831624699999997</v>
      </c>
      <c r="BV561" s="2">
        <v>0.98633250099999903</v>
      </c>
      <c r="BW561" s="2">
        <v>0.98950838599999902</v>
      </c>
      <c r="BX561" s="2">
        <v>148.818182470653</v>
      </c>
      <c r="BY561" s="2">
        <v>0</v>
      </c>
      <c r="BZ561" s="2">
        <v>0</v>
      </c>
      <c r="CA561" s="2">
        <v>0</v>
      </c>
      <c r="CB561" s="2">
        <v>5951751.8533166302</v>
      </c>
      <c r="CC561" s="2">
        <v>0</v>
      </c>
      <c r="CD561" s="2">
        <v>0</v>
      </c>
      <c r="CE561" s="2">
        <v>0</v>
      </c>
      <c r="CG561" s="2">
        <f t="shared" si="67"/>
        <v>921460.72272393608</v>
      </c>
      <c r="CH561" s="2">
        <f t="shared" si="68"/>
        <v>5951751.8533166302</v>
      </c>
      <c r="CI561" s="2">
        <f t="shared" si="69"/>
        <v>502289.00485132984</v>
      </c>
      <c r="CJ561" s="2">
        <f t="shared" si="70"/>
        <v>50.03861294886562</v>
      </c>
      <c r="CK561" s="2">
        <f t="shared" si="71"/>
        <v>1.3073162479144624E-2</v>
      </c>
      <c r="CL561" s="2">
        <f t="shared" si="72"/>
        <v>57.682811486104065</v>
      </c>
      <c r="CM561" s="2">
        <f t="shared" si="73"/>
        <v>58.164318147507821</v>
      </c>
      <c r="CN561" s="2">
        <f t="shared" si="74"/>
        <v>502278.54632134648</v>
      </c>
    </row>
    <row r="562" spans="1:92" x14ac:dyDescent="0.45">
      <c r="A562" s="2">
        <v>281</v>
      </c>
      <c r="B562" s="2" t="s">
        <v>154</v>
      </c>
      <c r="C562" s="2">
        <v>2</v>
      </c>
      <c r="D562" s="2">
        <v>2022</v>
      </c>
      <c r="E562" s="2">
        <v>2020</v>
      </c>
      <c r="F562" s="2">
        <v>0.208601695326155</v>
      </c>
      <c r="G562" s="20">
        <v>2.7962899850929699E-5</v>
      </c>
      <c r="H562" s="2">
        <v>0.18265215989771999</v>
      </c>
      <c r="I562" s="2">
        <v>0.60871818187627302</v>
      </c>
      <c r="J562" s="2">
        <v>271.24152913429901</v>
      </c>
      <c r="K562" s="2">
        <v>134.71678131468599</v>
      </c>
      <c r="L562" s="2">
        <v>107.600954287311</v>
      </c>
      <c r="M562" s="2">
        <v>85.136078980653593</v>
      </c>
      <c r="N562" s="2">
        <v>40071.426997794602</v>
      </c>
      <c r="O562" s="2">
        <v>10.8562756263032</v>
      </c>
      <c r="P562" s="2">
        <v>88782.841571451296</v>
      </c>
      <c r="Q562" s="2">
        <v>373958.13151044497</v>
      </c>
      <c r="R562" s="2">
        <v>52302247.522158198</v>
      </c>
      <c r="S562" s="2">
        <v>52302247.522158198</v>
      </c>
      <c r="T562" s="2">
        <v>1</v>
      </c>
      <c r="U562" s="2">
        <v>2E-3</v>
      </c>
      <c r="V562" s="2">
        <v>39054.982273141701</v>
      </c>
      <c r="W562" s="2">
        <v>2E-3</v>
      </c>
      <c r="X562" s="2">
        <v>4.5690237780588401</v>
      </c>
      <c r="Y562" s="2">
        <v>4.5690237780588401</v>
      </c>
      <c r="Z562" s="2">
        <v>4.8130658582664996</v>
      </c>
      <c r="AA562" s="2">
        <v>3.3218894949324</v>
      </c>
      <c r="AB562" s="2">
        <v>136.524747819613</v>
      </c>
      <c r="AC562" s="2">
        <v>0</v>
      </c>
      <c r="AD562" s="2">
        <v>0</v>
      </c>
      <c r="AE562" s="2">
        <v>0</v>
      </c>
      <c r="AF562" s="2">
        <v>5512043.8346610898</v>
      </c>
      <c r="AG562" s="2">
        <v>0</v>
      </c>
      <c r="AH562" s="2">
        <v>0</v>
      </c>
      <c r="AI562" s="2">
        <v>0</v>
      </c>
      <c r="AJ562" s="2">
        <v>130.14775753662701</v>
      </c>
      <c r="AK562" s="2">
        <v>130.14775753662701</v>
      </c>
      <c r="AL562" s="2">
        <v>102.787888429045</v>
      </c>
      <c r="AM562" s="2">
        <v>81.814189485721201</v>
      </c>
      <c r="AN562" s="2">
        <v>134.71678131468599</v>
      </c>
      <c r="AO562" s="2">
        <v>134.71678131468599</v>
      </c>
      <c r="AP562" s="2">
        <v>107.600954287311</v>
      </c>
      <c r="AQ562" s="2">
        <v>85.136078980653593</v>
      </c>
      <c r="AR562" s="2">
        <v>10910337.502490399</v>
      </c>
      <c r="AS562" s="2">
        <v>1462.5225094406401</v>
      </c>
      <c r="AT562" s="2">
        <v>9553118.4774273895</v>
      </c>
      <c r="AU562" s="2">
        <v>31837329.019730899</v>
      </c>
      <c r="AV562" s="2">
        <v>1.03524269881509</v>
      </c>
      <c r="AW562" s="2">
        <v>1.03524269881509</v>
      </c>
      <c r="AX562" s="2">
        <v>1.0469717936812499</v>
      </c>
      <c r="AY562" s="2">
        <v>1.0407469085232399</v>
      </c>
      <c r="AZ562" s="2">
        <v>1.03583157871262</v>
      </c>
      <c r="BA562" s="2">
        <v>1.03583157871262</v>
      </c>
      <c r="BB562" s="2">
        <v>1.0480995651781</v>
      </c>
      <c r="BC562" s="2">
        <v>1.0418621672617301</v>
      </c>
      <c r="BD562" s="2">
        <v>1.00561827783702</v>
      </c>
      <c r="BE562" s="2">
        <v>1.00561827783702</v>
      </c>
      <c r="BF562" s="2">
        <v>0.95466469313022495</v>
      </c>
      <c r="BG562" s="2">
        <v>0.91655290964186897</v>
      </c>
      <c r="BH562" s="2">
        <v>0.21970442100000001</v>
      </c>
      <c r="BI562" s="2">
        <v>0.21970442100000001</v>
      </c>
      <c r="BJ562" s="2">
        <v>0.165963894</v>
      </c>
      <c r="BK562" s="2">
        <v>0.200725816</v>
      </c>
      <c r="BL562" s="2">
        <v>0.162760554</v>
      </c>
      <c r="BM562" s="2">
        <v>0.162760554</v>
      </c>
      <c r="BN562" s="2">
        <v>0.166015943</v>
      </c>
      <c r="BO562" s="2">
        <v>0.19972778899999999</v>
      </c>
      <c r="BP562" s="2">
        <v>1.0691190909999999</v>
      </c>
      <c r="BQ562" s="2">
        <v>1.0691190909999999</v>
      </c>
      <c r="BR562" s="2">
        <v>0.131944635</v>
      </c>
      <c r="BS562" s="2">
        <v>0.26316795199999998</v>
      </c>
      <c r="BT562" s="2">
        <v>0.97831624699999997</v>
      </c>
      <c r="BU562" s="2">
        <v>0.97831624699999997</v>
      </c>
      <c r="BV562" s="2">
        <v>0.98633250099999903</v>
      </c>
      <c r="BW562" s="2">
        <v>0.98950838599999902</v>
      </c>
      <c r="BX562" s="2">
        <v>141.384262628134</v>
      </c>
      <c r="BY562" s="2">
        <v>0</v>
      </c>
      <c r="BZ562" s="2">
        <v>0</v>
      </c>
      <c r="CA562" s="2">
        <v>0</v>
      </c>
      <c r="CB562" s="2">
        <v>5659737.9157679798</v>
      </c>
      <c r="CC562" s="2">
        <v>0</v>
      </c>
      <c r="CD562" s="2">
        <v>0</v>
      </c>
      <c r="CE562" s="2">
        <v>0</v>
      </c>
      <c r="CG562" s="2">
        <f t="shared" si="67"/>
        <v>925649.39219436934</v>
      </c>
      <c r="CH562" s="2">
        <f t="shared" si="68"/>
        <v>5659737.9157679798</v>
      </c>
      <c r="CI562" s="2">
        <f t="shared" si="69"/>
        <v>502823.25635531719</v>
      </c>
      <c r="CJ562" s="2">
        <f t="shared" si="70"/>
        <v>50.08928374724325</v>
      </c>
      <c r="CK562" s="2">
        <f t="shared" si="71"/>
        <v>1.3570344532878999E-2</v>
      </c>
      <c r="CL562" s="2">
        <f t="shared" si="72"/>
        <v>57.744937607447994</v>
      </c>
      <c r="CM562" s="2">
        <f t="shared" si="73"/>
        <v>58.226256365970414</v>
      </c>
      <c r="CN562" s="2">
        <f t="shared" si="74"/>
        <v>502812.40007969085</v>
      </c>
    </row>
    <row r="563" spans="1:92" x14ac:dyDescent="0.45">
      <c r="A563" s="2">
        <v>303</v>
      </c>
      <c r="B563" s="2" t="s">
        <v>154</v>
      </c>
      <c r="C563" s="2">
        <v>2</v>
      </c>
      <c r="D563" s="2">
        <v>2023</v>
      </c>
      <c r="E563" s="2">
        <v>2021</v>
      </c>
      <c r="F563" s="2">
        <v>0.20741952555522999</v>
      </c>
      <c r="G563" s="20">
        <v>2.82434177525186E-5</v>
      </c>
      <c r="H563" s="2">
        <v>0.18292558244260901</v>
      </c>
      <c r="I563" s="2">
        <v>0.60962664858440696</v>
      </c>
      <c r="J563" s="2">
        <v>269.40939165637297</v>
      </c>
      <c r="K563" s="2">
        <v>134.73451575695</v>
      </c>
      <c r="L563" s="2">
        <v>107.616019917266</v>
      </c>
      <c r="M563" s="2">
        <v>85.147864780599306</v>
      </c>
      <c r="N563" s="2">
        <v>40111.5078656349</v>
      </c>
      <c r="O563" s="2">
        <v>10.9600182448222</v>
      </c>
      <c r="P563" s="2">
        <v>88873.117292732204</v>
      </c>
      <c r="Q563" s="2">
        <v>374337.27484045399</v>
      </c>
      <c r="R563" s="2">
        <v>52284492.048480101</v>
      </c>
      <c r="S563" s="2">
        <v>52284492.048480101</v>
      </c>
      <c r="T563" s="2">
        <v>1</v>
      </c>
      <c r="U563" s="2">
        <v>2E-3</v>
      </c>
      <c r="V563" s="2">
        <v>39410.216787106401</v>
      </c>
      <c r="W563" s="2">
        <v>2E-3</v>
      </c>
      <c r="X563" s="2">
        <v>4.5867582203232304</v>
      </c>
      <c r="Y563" s="2">
        <v>4.5867582203232304</v>
      </c>
      <c r="Z563" s="2">
        <v>4.8281314882205901</v>
      </c>
      <c r="AA563" s="2">
        <v>3.3336752948780899</v>
      </c>
      <c r="AB563" s="2">
        <v>134.67487589942201</v>
      </c>
      <c r="AC563" s="2">
        <v>0</v>
      </c>
      <c r="AD563" s="2">
        <v>0</v>
      </c>
      <c r="AE563" s="2">
        <v>0</v>
      </c>
      <c r="AF563" s="2">
        <v>5440419.94603456</v>
      </c>
      <c r="AG563" s="2">
        <v>0</v>
      </c>
      <c r="AH563" s="2">
        <v>0</v>
      </c>
      <c r="AI563" s="2">
        <v>0</v>
      </c>
      <c r="AJ563" s="2">
        <v>130.14775753662701</v>
      </c>
      <c r="AK563" s="2">
        <v>130.14775753662701</v>
      </c>
      <c r="AL563" s="2">
        <v>102.787888429045</v>
      </c>
      <c r="AM563" s="2">
        <v>81.814189485721201</v>
      </c>
      <c r="AN563" s="2">
        <v>134.73451575695</v>
      </c>
      <c r="AO563" s="2">
        <v>134.73451575695</v>
      </c>
      <c r="AP563" s="2">
        <v>107.616019917266</v>
      </c>
      <c r="AQ563" s="2">
        <v>85.147864780599306</v>
      </c>
      <c r="AR563" s="2">
        <v>10844824.5345919</v>
      </c>
      <c r="AS563" s="2">
        <v>1476.6927509034599</v>
      </c>
      <c r="AT563" s="2">
        <v>9564171.1606841907</v>
      </c>
      <c r="AU563" s="2">
        <v>31874019.660452999</v>
      </c>
      <c r="AV563" s="2">
        <v>1.0353773120734</v>
      </c>
      <c r="AW563" s="2">
        <v>1.0353773120734</v>
      </c>
      <c r="AX563" s="2">
        <v>1.0471101886366401</v>
      </c>
      <c r="AY563" s="2">
        <v>1.0408840816129401</v>
      </c>
      <c r="AZ563" s="2">
        <v>1.0359662685433499</v>
      </c>
      <c r="BA563" s="2">
        <v>1.0359662685433499</v>
      </c>
      <c r="BB563" s="2">
        <v>1.04823810920903</v>
      </c>
      <c r="BC563" s="2">
        <v>1.04199948734537</v>
      </c>
      <c r="BD563" s="2">
        <v>1.00574903901327</v>
      </c>
      <c r="BE563" s="2">
        <v>1.00574903901327</v>
      </c>
      <c r="BF563" s="2">
        <v>0.95471322899719502</v>
      </c>
      <c r="BG563" s="2">
        <v>0.91659937272062197</v>
      </c>
      <c r="BH563" s="2">
        <v>0.21970442100000001</v>
      </c>
      <c r="BI563" s="2">
        <v>0.21970442100000001</v>
      </c>
      <c r="BJ563" s="2">
        <v>0.165963894</v>
      </c>
      <c r="BK563" s="2">
        <v>0.200725816</v>
      </c>
      <c r="BL563" s="2">
        <v>0.162760554</v>
      </c>
      <c r="BM563" s="2">
        <v>0.162760554</v>
      </c>
      <c r="BN563" s="2">
        <v>0.166015943</v>
      </c>
      <c r="BO563" s="2">
        <v>0.19972778899999999</v>
      </c>
      <c r="BP563" s="2">
        <v>1.0691190909999999</v>
      </c>
      <c r="BQ563" s="2">
        <v>1.0691190909999999</v>
      </c>
      <c r="BR563" s="2">
        <v>0.131944635</v>
      </c>
      <c r="BS563" s="2">
        <v>0.26316795199999998</v>
      </c>
      <c r="BT563" s="2">
        <v>0.97831624699999997</v>
      </c>
      <c r="BU563" s="2">
        <v>0.97831624699999997</v>
      </c>
      <c r="BV563" s="2">
        <v>0.98633250099999903</v>
      </c>
      <c r="BW563" s="2">
        <v>0.98950838599999902</v>
      </c>
      <c r="BX563" s="2">
        <v>136.524747819613</v>
      </c>
      <c r="BY563" s="2">
        <v>0</v>
      </c>
      <c r="BZ563" s="2">
        <v>0</v>
      </c>
      <c r="CA563" s="2">
        <v>0</v>
      </c>
      <c r="CB563" s="2">
        <v>5470741.4656459596</v>
      </c>
      <c r="CC563" s="2">
        <v>0</v>
      </c>
      <c r="CD563" s="2">
        <v>0</v>
      </c>
      <c r="CE563" s="2">
        <v>0</v>
      </c>
      <c r="CG563" s="2">
        <f t="shared" si="67"/>
        <v>929653.9816882828</v>
      </c>
      <c r="CH563" s="2">
        <f t="shared" si="68"/>
        <v>5470741.4656459596</v>
      </c>
      <c r="CI563" s="2">
        <f t="shared" si="69"/>
        <v>503332.86001706589</v>
      </c>
      <c r="CJ563" s="2">
        <f t="shared" si="70"/>
        <v>50.139384832043625</v>
      </c>
      <c r="CK563" s="2">
        <f t="shared" si="71"/>
        <v>1.3700022806027749E-2</v>
      </c>
      <c r="CL563" s="2">
        <f t="shared" si="72"/>
        <v>57.803653523728265</v>
      </c>
      <c r="CM563" s="2">
        <f t="shared" si="73"/>
        <v>58.285289971265705</v>
      </c>
      <c r="CN563" s="2">
        <f t="shared" si="74"/>
        <v>503321.89999882109</v>
      </c>
    </row>
    <row r="564" spans="1:92" x14ac:dyDescent="0.45">
      <c r="A564" s="2">
        <v>325</v>
      </c>
      <c r="B564" s="2" t="s">
        <v>154</v>
      </c>
      <c r="C564" s="2">
        <v>2</v>
      </c>
      <c r="D564" s="2">
        <v>2024</v>
      </c>
      <c r="E564" s="2">
        <v>2022</v>
      </c>
      <c r="F564" s="2">
        <v>0.11158942839575001</v>
      </c>
      <c r="G564" s="20">
        <v>7.1726591671548504E-5</v>
      </c>
      <c r="H564" s="2">
        <v>0.201566003483753</v>
      </c>
      <c r="I564" s="2">
        <v>0.68677284152882401</v>
      </c>
      <c r="J564" s="2">
        <v>144.978397951868</v>
      </c>
      <c r="K564" s="2">
        <v>144.978397951868</v>
      </c>
      <c r="L564" s="2">
        <v>117.856607823714</v>
      </c>
      <c r="M564" s="2">
        <v>95.385450066966698</v>
      </c>
      <c r="N564" s="2">
        <v>40075.916170582801</v>
      </c>
      <c r="O564" s="2">
        <v>25.759688138523199</v>
      </c>
      <c r="P564" s="2">
        <v>89048.5907616443</v>
      </c>
      <c r="Q564" s="2">
        <v>374882.08121853101</v>
      </c>
      <c r="R564" s="2">
        <v>52067137.598902903</v>
      </c>
      <c r="S564" s="2">
        <v>52067137.598902903</v>
      </c>
      <c r="T564" s="2">
        <v>1</v>
      </c>
      <c r="U564" s="2">
        <v>2E-3</v>
      </c>
      <c r="V564" s="2">
        <v>39768.682426847299</v>
      </c>
      <c r="W564" s="2">
        <v>2E-3</v>
      </c>
      <c r="X564" s="2">
        <v>4.6042778340266501</v>
      </c>
      <c r="Y564" s="2">
        <v>4.6042778340266501</v>
      </c>
      <c r="Z564" s="2">
        <v>4.8423568134542796</v>
      </c>
      <c r="AA564" s="2">
        <v>3.3448980000310402</v>
      </c>
      <c r="AB564" s="2">
        <v>10.2263625812145</v>
      </c>
      <c r="AC564" s="2">
        <v>10.2263625812145</v>
      </c>
      <c r="AD564" s="2">
        <v>10.2263625812145</v>
      </c>
      <c r="AE564" s="2">
        <v>10.2263625812145</v>
      </c>
      <c r="AF564" s="2">
        <v>410194.82311321999</v>
      </c>
      <c r="AG564" s="2">
        <v>112.081120468278</v>
      </c>
      <c r="AH564" s="2">
        <v>908848.721158284</v>
      </c>
      <c r="AI564" s="2">
        <v>3828108.7001822302</v>
      </c>
      <c r="AJ564" s="2">
        <v>130.14775753662701</v>
      </c>
      <c r="AK564" s="2">
        <v>130.14775753662701</v>
      </c>
      <c r="AL564" s="2">
        <v>102.787888429045</v>
      </c>
      <c r="AM564" s="2">
        <v>81.814189485721201</v>
      </c>
      <c r="AN564" s="2">
        <v>134.752035370653</v>
      </c>
      <c r="AO564" s="2">
        <v>134.752035370653</v>
      </c>
      <c r="AP564" s="2">
        <v>107.630245242499</v>
      </c>
      <c r="AQ564" s="2">
        <v>85.159087485752195</v>
      </c>
      <c r="AR564" s="2">
        <v>5810142.1228644699</v>
      </c>
      <c r="AS564" s="2">
        <v>3734.59831806284</v>
      </c>
      <c r="AT564" s="2">
        <v>10494964.8386495</v>
      </c>
      <c r="AU564" s="2">
        <v>35758296.0390708</v>
      </c>
      <c r="AV564" s="2">
        <v>1.0352578798052701</v>
      </c>
      <c r="AW564" s="2">
        <v>1.0352578798052701</v>
      </c>
      <c r="AX564" s="2">
        <v>1.04737895615774</v>
      </c>
      <c r="AY564" s="2">
        <v>1.04108101748388</v>
      </c>
      <c r="AZ564" s="2">
        <v>1.03584676833825</v>
      </c>
      <c r="BA564" s="2">
        <v>1.03584676833825</v>
      </c>
      <c r="BB564" s="2">
        <v>1.0485071662396901</v>
      </c>
      <c r="BC564" s="2">
        <v>1.0421966342517099</v>
      </c>
      <c r="BD564" s="2">
        <v>1.00563302440923</v>
      </c>
      <c r="BE564" s="2">
        <v>1.00563302440923</v>
      </c>
      <c r="BF564" s="2">
        <v>0.95480747956880296</v>
      </c>
      <c r="BG564" s="2">
        <v>0.916666073156026</v>
      </c>
      <c r="BH564" s="2">
        <v>0.21970442100000001</v>
      </c>
      <c r="BI564" s="2">
        <v>0.21970442100000001</v>
      </c>
      <c r="BJ564" s="2">
        <v>0.165963894</v>
      </c>
      <c r="BK564" s="2">
        <v>0.200725816</v>
      </c>
      <c r="BL564" s="2">
        <v>0.162760554</v>
      </c>
      <c r="BM564" s="2">
        <v>0.162760554</v>
      </c>
      <c r="BN564" s="2">
        <v>0.166015943</v>
      </c>
      <c r="BO564" s="2">
        <v>0.19972778899999999</v>
      </c>
      <c r="BP564" s="2">
        <v>1.0691190909999999</v>
      </c>
      <c r="BQ564" s="2">
        <v>1.0691190909999999</v>
      </c>
      <c r="BR564" s="2">
        <v>0.131944635</v>
      </c>
      <c r="BS564" s="2">
        <v>0.26316795199999998</v>
      </c>
      <c r="BT564" s="2">
        <v>0.97831624699999997</v>
      </c>
      <c r="BU564" s="2">
        <v>0.97831624699999997</v>
      </c>
      <c r="BV564" s="2">
        <v>0.98633250099999903</v>
      </c>
      <c r="BW564" s="2">
        <v>0.98950838599999902</v>
      </c>
      <c r="BX564" s="2">
        <v>10.2263625812145</v>
      </c>
      <c r="BY564" s="2">
        <v>10.2263625812145</v>
      </c>
      <c r="BZ564" s="2">
        <v>10.2263625812145</v>
      </c>
      <c r="CA564" s="2">
        <v>10.2263625812145</v>
      </c>
      <c r="CB564" s="2">
        <v>410194.82311321999</v>
      </c>
      <c r="CC564" s="2">
        <v>112.081120468278</v>
      </c>
      <c r="CD564" s="2">
        <v>908848.721158284</v>
      </c>
      <c r="CE564" s="2">
        <v>3828108.7001822302</v>
      </c>
      <c r="CG564" s="2">
        <f t="shared" si="67"/>
        <v>934813.69361902506</v>
      </c>
      <c r="CH564" s="2">
        <f t="shared" si="68"/>
        <v>5147264.3255742025</v>
      </c>
      <c r="CI564" s="2">
        <f t="shared" si="69"/>
        <v>504032.34783889662</v>
      </c>
      <c r="CJ564" s="2">
        <f t="shared" si="70"/>
        <v>50.094895213228504</v>
      </c>
      <c r="CK564" s="2">
        <f t="shared" si="71"/>
        <v>3.2199610173154002E-2</v>
      </c>
      <c r="CL564" s="2">
        <f t="shared" si="72"/>
        <v>57.917782609199541</v>
      </c>
      <c r="CM564" s="2">
        <f t="shared" si="73"/>
        <v>58.370117745197511</v>
      </c>
      <c r="CN564" s="2">
        <f t="shared" si="74"/>
        <v>504006.58815075812</v>
      </c>
    </row>
    <row r="565" spans="1:92" x14ac:dyDescent="0.45">
      <c r="A565" s="2">
        <v>347</v>
      </c>
      <c r="B565" s="2" t="s">
        <v>154</v>
      </c>
      <c r="C565" s="2">
        <v>2</v>
      </c>
      <c r="D565" s="2">
        <v>2025</v>
      </c>
      <c r="E565" s="2">
        <v>2023</v>
      </c>
      <c r="F565" s="2">
        <v>0.111574659053359</v>
      </c>
      <c r="G565" s="20">
        <v>7.1687822781909898E-5</v>
      </c>
      <c r="H565" s="2">
        <v>0.20159401377366701</v>
      </c>
      <c r="I565" s="2">
        <v>0.68675963935019102</v>
      </c>
      <c r="J565" s="2">
        <v>144.916512788825</v>
      </c>
      <c r="K565" s="2">
        <v>144.916512788825</v>
      </c>
      <c r="L565" s="2">
        <v>117.837892548517</v>
      </c>
      <c r="M565" s="2">
        <v>95.355220894458796</v>
      </c>
      <c r="N565" s="2">
        <v>40116.140505590098</v>
      </c>
      <c r="O565" s="2">
        <v>25.775017335106501</v>
      </c>
      <c r="P565" s="2">
        <v>89138.252369577094</v>
      </c>
      <c r="Q565" s="2">
        <v>375259.53621024301</v>
      </c>
      <c r="R565" s="2">
        <v>52104046.187014699</v>
      </c>
      <c r="S565" s="2">
        <v>52104046.187014699</v>
      </c>
      <c r="T565" s="2">
        <v>1</v>
      </c>
      <c r="U565" s="2">
        <v>2E-3</v>
      </c>
      <c r="V565" s="2">
        <v>40130.408581889802</v>
      </c>
      <c r="W565" s="2">
        <v>2E-3</v>
      </c>
      <c r="X565" s="2">
        <v>4.5887339921530703</v>
      </c>
      <c r="Y565" s="2">
        <v>4.5887339921530703</v>
      </c>
      <c r="Z565" s="2">
        <v>4.8699828594265897</v>
      </c>
      <c r="AA565" s="2">
        <v>3.3610101486924902</v>
      </c>
      <c r="AB565" s="2">
        <v>10.1800212600451</v>
      </c>
      <c r="AC565" s="2">
        <v>10.1800212600451</v>
      </c>
      <c r="AD565" s="2">
        <v>10.1800212600451</v>
      </c>
      <c r="AE565" s="2">
        <v>10.1800212600451</v>
      </c>
      <c r="AF565" s="2">
        <v>407973.67863232002</v>
      </c>
      <c r="AG565" s="2">
        <v>262.23417290229901</v>
      </c>
      <c r="AH565" s="2">
        <v>906516.54713059904</v>
      </c>
      <c r="AI565" s="2">
        <v>3816307.5568146198</v>
      </c>
      <c r="AJ565" s="2">
        <v>130.14775753662701</v>
      </c>
      <c r="AK565" s="2">
        <v>130.14775753662701</v>
      </c>
      <c r="AL565" s="2">
        <v>102.787888429045</v>
      </c>
      <c r="AM565" s="2">
        <v>81.814189485721201</v>
      </c>
      <c r="AN565" s="2">
        <v>134.73649152877999</v>
      </c>
      <c r="AO565" s="2">
        <v>134.73649152877999</v>
      </c>
      <c r="AP565" s="2">
        <v>107.65787128847199</v>
      </c>
      <c r="AQ565" s="2">
        <v>85.175199634413701</v>
      </c>
      <c r="AR565" s="2">
        <v>5813491.1886166697</v>
      </c>
      <c r="AS565" s="2">
        <v>3735.2256292751599</v>
      </c>
      <c r="AT565" s="2">
        <v>10503863.8046888</v>
      </c>
      <c r="AU565" s="2">
        <v>35782955.968079902</v>
      </c>
      <c r="AV565" s="2">
        <v>1.0353929617519499</v>
      </c>
      <c r="AW565" s="2">
        <v>1.0353929617519499</v>
      </c>
      <c r="AX565" s="2">
        <v>1.0475160527526199</v>
      </c>
      <c r="AY565" s="2">
        <v>1.0412172868924401</v>
      </c>
      <c r="AZ565" s="2">
        <v>1.0359819271239501</v>
      </c>
      <c r="BA565" s="2">
        <v>1.0359819271239501</v>
      </c>
      <c r="BB565" s="2">
        <v>1.04864441051155</v>
      </c>
      <c r="BC565" s="2">
        <v>1.0423330496858301</v>
      </c>
      <c r="BD565" s="2">
        <v>1.0057642408618801</v>
      </c>
      <c r="BE565" s="2">
        <v>1.0057642408618801</v>
      </c>
      <c r="BF565" s="2">
        <v>0.95485554859109301</v>
      </c>
      <c r="BG565" s="2">
        <v>0.91671222102523398</v>
      </c>
      <c r="BH565" s="2">
        <v>0.21970442100000001</v>
      </c>
      <c r="BI565" s="2">
        <v>0.21970442100000001</v>
      </c>
      <c r="BJ565" s="2">
        <v>0.165963894</v>
      </c>
      <c r="BK565" s="2">
        <v>0.200725816</v>
      </c>
      <c r="BL565" s="2">
        <v>0.162760554</v>
      </c>
      <c r="BM565" s="2">
        <v>0.162760554</v>
      </c>
      <c r="BN565" s="2">
        <v>0.166015943</v>
      </c>
      <c r="BO565" s="2">
        <v>0.19972778899999999</v>
      </c>
      <c r="BP565" s="2">
        <v>1.0691190909999999</v>
      </c>
      <c r="BQ565" s="2">
        <v>1.0691190909999999</v>
      </c>
      <c r="BR565" s="2">
        <v>0.131944635</v>
      </c>
      <c r="BS565" s="2">
        <v>0.26316795199999998</v>
      </c>
      <c r="BT565" s="2">
        <v>0.97831624699999997</v>
      </c>
      <c r="BU565" s="2">
        <v>0.97831624699999997</v>
      </c>
      <c r="BV565" s="2">
        <v>0.98633250099999903</v>
      </c>
      <c r="BW565" s="2">
        <v>0.98950838599999902</v>
      </c>
      <c r="BX565" s="2">
        <v>10.1800212600451</v>
      </c>
      <c r="BY565" s="2">
        <v>10.1800212600451</v>
      </c>
      <c r="BZ565" s="2">
        <v>10.1800212600451</v>
      </c>
      <c r="CA565" s="2">
        <v>10.1800212600451</v>
      </c>
      <c r="CB565" s="2">
        <v>407973.67863232002</v>
      </c>
      <c r="CC565" s="2">
        <v>262.23417290229901</v>
      </c>
      <c r="CD565" s="2">
        <v>906516.54713059904</v>
      </c>
      <c r="CE565" s="2">
        <v>3816307.5568146198</v>
      </c>
      <c r="CG565" s="2">
        <f t="shared" si="67"/>
        <v>938809.94854785234</v>
      </c>
      <c r="CH565" s="2">
        <f t="shared" si="68"/>
        <v>5131060.0167504409</v>
      </c>
      <c r="CI565" s="2">
        <f t="shared" si="69"/>
        <v>504539.70410274528</v>
      </c>
      <c r="CJ565" s="2">
        <f t="shared" si="70"/>
        <v>50.14517563198762</v>
      </c>
      <c r="CK565" s="2">
        <f t="shared" si="71"/>
        <v>3.2218771668883123E-2</v>
      </c>
      <c r="CL565" s="2">
        <f t="shared" si="72"/>
        <v>57.976099102163964</v>
      </c>
      <c r="CM565" s="2">
        <f t="shared" si="73"/>
        <v>58.428888471816741</v>
      </c>
      <c r="CN565" s="2">
        <f t="shared" si="74"/>
        <v>504513.9290854102</v>
      </c>
    </row>
    <row r="566" spans="1:92" x14ac:dyDescent="0.45">
      <c r="A566" s="2">
        <v>369</v>
      </c>
      <c r="B566" s="2" t="s">
        <v>154</v>
      </c>
      <c r="C566" s="2">
        <v>2</v>
      </c>
      <c r="D566" s="2">
        <v>2026</v>
      </c>
      <c r="E566" s="2">
        <v>2024</v>
      </c>
      <c r="F566" s="2">
        <v>0.111590338262833</v>
      </c>
      <c r="G566" s="20">
        <v>7.16990138115434E-5</v>
      </c>
      <c r="H566" s="2">
        <v>0.201605896870791</v>
      </c>
      <c r="I566" s="2">
        <v>0.68673206585256397</v>
      </c>
      <c r="J566" s="2">
        <v>144.885724529019</v>
      </c>
      <c r="K566" s="2">
        <v>144.885724529019</v>
      </c>
      <c r="L566" s="2">
        <v>117.80361554576599</v>
      </c>
      <c r="M566" s="2">
        <v>95.318000793422598</v>
      </c>
      <c r="N566" s="2">
        <v>40156.660231105103</v>
      </c>
      <c r="O566" s="2">
        <v>25.8014536146847</v>
      </c>
      <c r="P566" s="2">
        <v>89228.008505297301</v>
      </c>
      <c r="Q566" s="2">
        <v>375637.542442846</v>
      </c>
      <c r="R566" s="2">
        <v>52138266.653029099</v>
      </c>
      <c r="S566" s="2">
        <v>52138266.653029099</v>
      </c>
      <c r="T566" s="2">
        <v>1</v>
      </c>
      <c r="U566" s="2">
        <v>2E-3</v>
      </c>
      <c r="V566" s="2">
        <v>40495.424909079302</v>
      </c>
      <c r="W566" s="2">
        <v>2E-3</v>
      </c>
      <c r="X566" s="2">
        <v>4.6063146045958998</v>
      </c>
      <c r="Y566" s="2">
        <v>4.6063146045958998</v>
      </c>
      <c r="Z566" s="2">
        <v>4.8840747289249498</v>
      </c>
      <c r="AA566" s="2">
        <v>3.3721589199055102</v>
      </c>
      <c r="AB566" s="2">
        <v>10.131652387795899</v>
      </c>
      <c r="AC566" s="2">
        <v>10.131652387795899</v>
      </c>
      <c r="AD566" s="2">
        <v>10.131652387795899</v>
      </c>
      <c r="AE566" s="2">
        <v>10.131652387795899</v>
      </c>
      <c r="AF566" s="2">
        <v>406442.79074261797</v>
      </c>
      <c r="AG566" s="2">
        <v>261.14351592871299</v>
      </c>
      <c r="AH566" s="2">
        <v>903117.78746418096</v>
      </c>
      <c r="AI566" s="2">
        <v>3801999.1760876998</v>
      </c>
      <c r="AJ566" s="2">
        <v>130.14775753662701</v>
      </c>
      <c r="AK566" s="2">
        <v>130.14775753662701</v>
      </c>
      <c r="AL566" s="2">
        <v>102.787888429045</v>
      </c>
      <c r="AM566" s="2">
        <v>81.814189485721201</v>
      </c>
      <c r="AN566" s="2">
        <v>134.75407214122299</v>
      </c>
      <c r="AO566" s="2">
        <v>134.75407214122299</v>
      </c>
      <c r="AP566" s="2">
        <v>107.67196315797</v>
      </c>
      <c r="AQ566" s="2">
        <v>85.186348405626703</v>
      </c>
      <c r="AR566" s="2">
        <v>5818126.8122493103</v>
      </c>
      <c r="AS566" s="2">
        <v>3738.26230086547</v>
      </c>
      <c r="AT566" s="2">
        <v>10511382.009872399</v>
      </c>
      <c r="AU566" s="2">
        <v>35805019.568606503</v>
      </c>
      <c r="AV566" s="2">
        <v>1.0355289169797099</v>
      </c>
      <c r="AW566" s="2">
        <v>1.0355289169797099</v>
      </c>
      <c r="AX566" s="2">
        <v>1.0476531737838799</v>
      </c>
      <c r="AY566" s="2">
        <v>1.0413536358887301</v>
      </c>
      <c r="AZ566" s="2">
        <v>1.0361179596874901</v>
      </c>
      <c r="BA566" s="2">
        <v>1.0361179596874901</v>
      </c>
      <c r="BB566" s="2">
        <v>1.04878167924612</v>
      </c>
      <c r="BC566" s="2">
        <v>1.0424695447929699</v>
      </c>
      <c r="BD566" s="2">
        <v>1.0058963056058901</v>
      </c>
      <c r="BE566" s="2">
        <v>1.0058963056058901</v>
      </c>
      <c r="BF566" s="2">
        <v>0.95490362230912895</v>
      </c>
      <c r="BG566" s="2">
        <v>0.91675839212811205</v>
      </c>
      <c r="BH566" s="2">
        <v>0.21970442100000001</v>
      </c>
      <c r="BI566" s="2">
        <v>0.21970442100000001</v>
      </c>
      <c r="BJ566" s="2">
        <v>0.165963894</v>
      </c>
      <c r="BK566" s="2">
        <v>0.200725816</v>
      </c>
      <c r="BL566" s="2">
        <v>0.162760554</v>
      </c>
      <c r="BM566" s="2">
        <v>0.162760554</v>
      </c>
      <c r="BN566" s="2">
        <v>0.166015943</v>
      </c>
      <c r="BO566" s="2">
        <v>0.19972778899999999</v>
      </c>
      <c r="BP566" s="2">
        <v>1.0691190909999999</v>
      </c>
      <c r="BQ566" s="2">
        <v>1.0691190909999999</v>
      </c>
      <c r="BR566" s="2">
        <v>0.131944635</v>
      </c>
      <c r="BS566" s="2">
        <v>0.26316795199999998</v>
      </c>
      <c r="BT566" s="2">
        <v>0.97831624699999997</v>
      </c>
      <c r="BU566" s="2">
        <v>0.97831624699999997</v>
      </c>
      <c r="BV566" s="2">
        <v>0.98633250099999903</v>
      </c>
      <c r="BW566" s="2">
        <v>0.98950838599999902</v>
      </c>
      <c r="BX566" s="2">
        <v>10.131652387795899</v>
      </c>
      <c r="BY566" s="2">
        <v>10.131652387795899</v>
      </c>
      <c r="BZ566" s="2">
        <v>10.131652387795899</v>
      </c>
      <c r="CA566" s="2">
        <v>10.131652387795899</v>
      </c>
      <c r="CB566" s="2">
        <v>406442.79074261797</v>
      </c>
      <c r="CC566" s="2">
        <v>261.14351592871299</v>
      </c>
      <c r="CD566" s="2">
        <v>903117.78746418096</v>
      </c>
      <c r="CE566" s="2">
        <v>3801999.1760876998</v>
      </c>
      <c r="CG566" s="2">
        <f t="shared" si="67"/>
        <v>942817.79597621842</v>
      </c>
      <c r="CH566" s="2">
        <f t="shared" si="68"/>
        <v>5111820.8978104275</v>
      </c>
      <c r="CI566" s="2">
        <f t="shared" si="69"/>
        <v>505048.01263286307</v>
      </c>
      <c r="CJ566" s="2">
        <f t="shared" si="70"/>
        <v>50.19582528888138</v>
      </c>
      <c r="CK566" s="2">
        <f t="shared" si="71"/>
        <v>3.2251817018355874E-2</v>
      </c>
      <c r="CL566" s="2">
        <f t="shared" si="72"/>
        <v>58.034477076616128</v>
      </c>
      <c r="CM566" s="2">
        <f t="shared" si="73"/>
        <v>58.48774502808034</v>
      </c>
      <c r="CN566" s="2">
        <f t="shared" si="74"/>
        <v>505022.21117924841</v>
      </c>
    </row>
    <row r="567" spans="1:92" x14ac:dyDescent="0.45">
      <c r="A567" s="2">
        <v>391</v>
      </c>
      <c r="B567" s="2" t="s">
        <v>154</v>
      </c>
      <c r="C567" s="2">
        <v>2</v>
      </c>
      <c r="D567" s="2">
        <v>2027</v>
      </c>
      <c r="E567" s="2">
        <v>2025</v>
      </c>
      <c r="F567" s="2">
        <v>0.111568200111025</v>
      </c>
      <c r="G567" s="20">
        <v>7.1683616589415903E-5</v>
      </c>
      <c r="H567" s="2">
        <v>0.20158912877728299</v>
      </c>
      <c r="I567" s="2">
        <v>0.68677098749510201</v>
      </c>
      <c r="J567" s="2">
        <v>144.97493474994701</v>
      </c>
      <c r="K567" s="2">
        <v>144.97493474994701</v>
      </c>
      <c r="L567" s="2">
        <v>117.889225879939</v>
      </c>
      <c r="M567" s="2">
        <v>95.400672028951803</v>
      </c>
      <c r="N567" s="2">
        <v>40196.049998571099</v>
      </c>
      <c r="O567" s="2">
        <v>25.8263397064682</v>
      </c>
      <c r="P567" s="2">
        <v>89315.917711304399</v>
      </c>
      <c r="Q567" s="2">
        <v>376007.38869959</v>
      </c>
      <c r="R567" s="2">
        <v>52231905.865196504</v>
      </c>
      <c r="S567" s="2">
        <v>52231905.865196504</v>
      </c>
      <c r="T567" s="2">
        <v>1</v>
      </c>
      <c r="U567" s="2">
        <v>2E-3</v>
      </c>
      <c r="V567" s="2">
        <v>40863.761335012401</v>
      </c>
      <c r="W567" s="2">
        <v>2E-3</v>
      </c>
      <c r="X567" s="2">
        <v>4.6240088726144197</v>
      </c>
      <c r="Y567" s="2">
        <v>4.6240088726144197</v>
      </c>
      <c r="Z567" s="2">
        <v>4.8981691101877898</v>
      </c>
      <c r="AA567" s="2">
        <v>3.3833142025245202</v>
      </c>
      <c r="AB567" s="2">
        <v>10.2031683407061</v>
      </c>
      <c r="AC567" s="2">
        <v>10.2031683407061</v>
      </c>
      <c r="AD567" s="2">
        <v>10.2031683407061</v>
      </c>
      <c r="AE567" s="2">
        <v>10.2031683407061</v>
      </c>
      <c r="AF567" s="2">
        <v>409725.16433850402</v>
      </c>
      <c r="AG567" s="2">
        <v>263.25657466554799</v>
      </c>
      <c r="AH567" s="2">
        <v>910408.39148550597</v>
      </c>
      <c r="AI567" s="2">
        <v>3832693.0806335001</v>
      </c>
      <c r="AJ567" s="2">
        <v>130.14775753662701</v>
      </c>
      <c r="AK567" s="2">
        <v>130.14775753662701</v>
      </c>
      <c r="AL567" s="2">
        <v>102.787888429045</v>
      </c>
      <c r="AM567" s="2">
        <v>81.814189485721201</v>
      </c>
      <c r="AN567" s="2">
        <v>134.771766409241</v>
      </c>
      <c r="AO567" s="2">
        <v>134.771766409241</v>
      </c>
      <c r="AP567" s="2">
        <v>107.686057539233</v>
      </c>
      <c r="AQ567" s="2">
        <v>85.197503688245703</v>
      </c>
      <c r="AR567" s="2">
        <v>5827419.7257484803</v>
      </c>
      <c r="AS567" s="2">
        <v>3744.1719137752102</v>
      </c>
      <c r="AT567" s="2">
        <v>10529384.397741999</v>
      </c>
      <c r="AU567" s="2">
        <v>35871357.569792204</v>
      </c>
      <c r="AV567" s="2">
        <v>1.0356609648539901</v>
      </c>
      <c r="AW567" s="2">
        <v>1.0356609648539901</v>
      </c>
      <c r="AX567" s="2">
        <v>1.04778735571653</v>
      </c>
      <c r="AY567" s="2">
        <v>1.04148692474058</v>
      </c>
      <c r="AZ567" s="2">
        <v>1.0362500826749199</v>
      </c>
      <c r="BA567" s="2">
        <v>1.0362500826749199</v>
      </c>
      <c r="BB567" s="2">
        <v>1.04891600571615</v>
      </c>
      <c r="BC567" s="2">
        <v>1.04260297647643</v>
      </c>
      <c r="BD567" s="2">
        <v>1.00602457480893</v>
      </c>
      <c r="BE567" s="2">
        <v>1.00602457480893</v>
      </c>
      <c r="BF567" s="2">
        <v>0.95495066180976096</v>
      </c>
      <c r="BG567" s="2">
        <v>0.91680352335454196</v>
      </c>
      <c r="BH567" s="2">
        <v>0.21970442100000001</v>
      </c>
      <c r="BI567" s="2">
        <v>0.21970442100000001</v>
      </c>
      <c r="BJ567" s="2">
        <v>0.165963894</v>
      </c>
      <c r="BK567" s="2">
        <v>0.200725816</v>
      </c>
      <c r="BL567" s="2">
        <v>0.162760554</v>
      </c>
      <c r="BM567" s="2">
        <v>0.162760554</v>
      </c>
      <c r="BN567" s="2">
        <v>0.166015943</v>
      </c>
      <c r="BO567" s="2">
        <v>0.19972778899999999</v>
      </c>
      <c r="BP567" s="2">
        <v>1.0691190909999999</v>
      </c>
      <c r="BQ567" s="2">
        <v>1.0691190909999999</v>
      </c>
      <c r="BR567" s="2">
        <v>0.131944635</v>
      </c>
      <c r="BS567" s="2">
        <v>0.26316795199999998</v>
      </c>
      <c r="BT567" s="2">
        <v>0.97831624699999997</v>
      </c>
      <c r="BU567" s="2">
        <v>0.97831624699999997</v>
      </c>
      <c r="BV567" s="2">
        <v>0.98633250099999903</v>
      </c>
      <c r="BW567" s="2">
        <v>0.98950838599999902</v>
      </c>
      <c r="BX567" s="2">
        <v>10.2031683407061</v>
      </c>
      <c r="BY567" s="2">
        <v>10.2031683407061</v>
      </c>
      <c r="BZ567" s="2">
        <v>10.2031683407061</v>
      </c>
      <c r="CA567" s="2">
        <v>10.2031683407061</v>
      </c>
      <c r="CB567" s="2">
        <v>409725.16433850402</v>
      </c>
      <c r="CC567" s="2">
        <v>263.25657466554799</v>
      </c>
      <c r="CD567" s="2">
        <v>910408.39148550597</v>
      </c>
      <c r="CE567" s="2">
        <v>3832693.0806335001</v>
      </c>
      <c r="CG567" s="2">
        <f t="shared" si="67"/>
        <v>946740.48786781577</v>
      </c>
      <c r="CH567" s="2">
        <f t="shared" si="68"/>
        <v>5153089.8930321755</v>
      </c>
      <c r="CI567" s="2">
        <f t="shared" si="69"/>
        <v>505545.18274917197</v>
      </c>
      <c r="CJ567" s="2">
        <f t="shared" si="70"/>
        <v>50.245062498213876</v>
      </c>
      <c r="CK567" s="2">
        <f t="shared" si="71"/>
        <v>3.2282924633085248E-2</v>
      </c>
      <c r="CL567" s="2">
        <f t="shared" si="72"/>
        <v>58.091653795970338</v>
      </c>
      <c r="CM567" s="2">
        <f t="shared" si="73"/>
        <v>58.545331054821332</v>
      </c>
      <c r="CN567" s="2">
        <f t="shared" si="74"/>
        <v>505519.35640946549</v>
      </c>
    </row>
    <row r="568" spans="1:92" x14ac:dyDescent="0.45">
      <c r="A568" s="2">
        <v>413</v>
      </c>
      <c r="B568" s="2" t="s">
        <v>154</v>
      </c>
      <c r="C568" s="2">
        <v>2</v>
      </c>
      <c r="D568" s="2">
        <v>2028</v>
      </c>
      <c r="E568" s="2">
        <v>2026</v>
      </c>
      <c r="F568" s="2">
        <v>0.111515942116116</v>
      </c>
      <c r="G568" s="20">
        <v>7.1646914012239401E-5</v>
      </c>
      <c r="H568" s="2">
        <v>0.20154970479676301</v>
      </c>
      <c r="I568" s="2">
        <v>0.68686270617310796</v>
      </c>
      <c r="J568" s="2">
        <v>145.15906988411101</v>
      </c>
      <c r="K568" s="2">
        <v>145.15906988411101</v>
      </c>
      <c r="L568" s="2">
        <v>118.0699675569</v>
      </c>
      <c r="M568" s="2">
        <v>95.5785263477717</v>
      </c>
      <c r="N568" s="2">
        <v>40234.547957580602</v>
      </c>
      <c r="O568" s="2">
        <v>25.8499470401864</v>
      </c>
      <c r="P568" s="2">
        <v>89402.377406508007</v>
      </c>
      <c r="Q568" s="2">
        <v>376370.82562715898</v>
      </c>
      <c r="R568" s="2">
        <v>52372866.586633101</v>
      </c>
      <c r="S568" s="2">
        <v>52372866.586633101</v>
      </c>
      <c r="T568" s="2">
        <v>1</v>
      </c>
      <c r="U568" s="2">
        <v>2E-3</v>
      </c>
      <c r="V568" s="2">
        <v>41235.448058490903</v>
      </c>
      <c r="W568" s="2">
        <v>2E-3</v>
      </c>
      <c r="X568" s="2">
        <v>4.64119460733954</v>
      </c>
      <c r="Y568" s="2">
        <v>4.64119460733954</v>
      </c>
      <c r="Z568" s="2">
        <v>4.9119613877106802</v>
      </c>
      <c r="AA568" s="2">
        <v>3.3942191219059898</v>
      </c>
      <c r="AB568" s="2">
        <v>10.370117740144501</v>
      </c>
      <c r="AC568" s="2">
        <v>10.370117740144501</v>
      </c>
      <c r="AD568" s="2">
        <v>10.370117740144501</v>
      </c>
      <c r="AE568" s="2">
        <v>10.370117740144501</v>
      </c>
      <c r="AF568" s="2">
        <v>416837.77117391798</v>
      </c>
      <c r="AG568" s="2">
        <v>267.822183553044</v>
      </c>
      <c r="AH568" s="2">
        <v>926216.582735284</v>
      </c>
      <c r="AI568" s="2">
        <v>3899240.8919790299</v>
      </c>
      <c r="AJ568" s="2">
        <v>130.14775753662701</v>
      </c>
      <c r="AK568" s="2">
        <v>130.14775753662701</v>
      </c>
      <c r="AL568" s="2">
        <v>102.787888429045</v>
      </c>
      <c r="AM568" s="2">
        <v>81.814189485721201</v>
      </c>
      <c r="AN568" s="2">
        <v>134.78895214396599</v>
      </c>
      <c r="AO568" s="2">
        <v>134.78895214396599</v>
      </c>
      <c r="AP568" s="2">
        <v>107.699849816756</v>
      </c>
      <c r="AQ568" s="2">
        <v>85.208408607627106</v>
      </c>
      <c r="AR568" s="2">
        <v>5840409.5587300695</v>
      </c>
      <c r="AS568" s="2">
        <v>3752.35426890699</v>
      </c>
      <c r="AT568" s="2">
        <v>10555735.799896101</v>
      </c>
      <c r="AU568" s="2">
        <v>35972968.873737998</v>
      </c>
      <c r="AV568" s="2">
        <v>1.0357899130550801</v>
      </c>
      <c r="AW568" s="2">
        <v>1.0357899130550801</v>
      </c>
      <c r="AX568" s="2">
        <v>1.0479192121549601</v>
      </c>
      <c r="AY568" s="2">
        <v>1.0416177916504401</v>
      </c>
      <c r="AZ568" s="2">
        <v>1.03637910422597</v>
      </c>
      <c r="BA568" s="2">
        <v>1.03637910422597</v>
      </c>
      <c r="BB568" s="2">
        <v>1.0490480041869901</v>
      </c>
      <c r="BC568" s="2">
        <v>1.04273398362256</v>
      </c>
      <c r="BD568" s="2">
        <v>1.0061498330387699</v>
      </c>
      <c r="BE568" s="2">
        <v>1.0061498330387699</v>
      </c>
      <c r="BF568" s="2">
        <v>0.95499688243049197</v>
      </c>
      <c r="BG568" s="2">
        <v>0.91684783102850298</v>
      </c>
      <c r="BH568" s="2">
        <v>0.21970442100000001</v>
      </c>
      <c r="BI568" s="2">
        <v>0.21970442100000001</v>
      </c>
      <c r="BJ568" s="2">
        <v>0.165963894</v>
      </c>
      <c r="BK568" s="2">
        <v>0.200725816</v>
      </c>
      <c r="BL568" s="2">
        <v>0.162760554</v>
      </c>
      <c r="BM568" s="2">
        <v>0.162760554</v>
      </c>
      <c r="BN568" s="2">
        <v>0.166015943</v>
      </c>
      <c r="BO568" s="2">
        <v>0.19972778899999999</v>
      </c>
      <c r="BP568" s="2">
        <v>1.0691190909999999</v>
      </c>
      <c r="BQ568" s="2">
        <v>1.0691190909999999</v>
      </c>
      <c r="BR568" s="2">
        <v>0.131944635</v>
      </c>
      <c r="BS568" s="2">
        <v>0.26316795199999998</v>
      </c>
      <c r="BT568" s="2">
        <v>0.97831624699999997</v>
      </c>
      <c r="BU568" s="2">
        <v>0.97831624699999997</v>
      </c>
      <c r="BV568" s="2">
        <v>0.98633250099999903</v>
      </c>
      <c r="BW568" s="2">
        <v>0.98950838599999902</v>
      </c>
      <c r="BX568" s="2">
        <v>10.370117740144501</v>
      </c>
      <c r="BY568" s="2">
        <v>10.370117740144501</v>
      </c>
      <c r="BZ568" s="2">
        <v>10.370117740144501</v>
      </c>
      <c r="CA568" s="2">
        <v>10.370117740144501</v>
      </c>
      <c r="CB568" s="2">
        <v>416837.77117391798</v>
      </c>
      <c r="CC568" s="2">
        <v>267.822183553044</v>
      </c>
      <c r="CD568" s="2">
        <v>926216.582735284</v>
      </c>
      <c r="CE568" s="2">
        <v>3899240.8919790299</v>
      </c>
      <c r="CG568" s="2">
        <f t="shared" si="67"/>
        <v>950596.79177645536</v>
      </c>
      <c r="CH568" s="2">
        <f t="shared" si="68"/>
        <v>5242563.0680717845</v>
      </c>
      <c r="CI568" s="2">
        <f t="shared" si="69"/>
        <v>506033.6009382878</v>
      </c>
      <c r="CJ568" s="2">
        <f t="shared" si="70"/>
        <v>50.293184946975749</v>
      </c>
      <c r="CK568" s="2">
        <f t="shared" si="71"/>
        <v>3.2312433800232999E-2</v>
      </c>
      <c r="CL568" s="2">
        <f t="shared" si="72"/>
        <v>58.147887744070246</v>
      </c>
      <c r="CM568" s="2">
        <f t="shared" si="73"/>
        <v>58.601919132294121</v>
      </c>
      <c r="CN568" s="2">
        <f t="shared" si="74"/>
        <v>506007.75099124759</v>
      </c>
    </row>
    <row r="569" spans="1:92" x14ac:dyDescent="0.45">
      <c r="A569" s="2">
        <v>435</v>
      </c>
      <c r="B569" s="2" t="s">
        <v>154</v>
      </c>
      <c r="C569" s="2">
        <v>2</v>
      </c>
      <c r="D569" s="2">
        <v>2029</v>
      </c>
      <c r="E569" s="2">
        <v>2027</v>
      </c>
      <c r="F569" s="2">
        <v>0.111497684824339</v>
      </c>
      <c r="G569" s="20">
        <v>7.1634110159508196E-5</v>
      </c>
      <c r="H569" s="2">
        <v>0.201536046539257</v>
      </c>
      <c r="I569" s="2">
        <v>0.686894634526243</v>
      </c>
      <c r="J569" s="2">
        <v>145.23487065613401</v>
      </c>
      <c r="K569" s="2">
        <v>145.23487065613401</v>
      </c>
      <c r="L569" s="2">
        <v>118.142539254593</v>
      </c>
      <c r="M569" s="2">
        <v>95.648251570744605</v>
      </c>
      <c r="N569" s="2">
        <v>40274.140979073803</v>
      </c>
      <c r="O569" s="2">
        <v>25.8749969205168</v>
      </c>
      <c r="P569" s="2">
        <v>89490.672673410896</v>
      </c>
      <c r="Q569" s="2">
        <v>376742.33661849401</v>
      </c>
      <c r="R569" s="2">
        <v>52460368.7071881</v>
      </c>
      <c r="S569" s="2">
        <v>52460368.7071881</v>
      </c>
      <c r="T569" s="2">
        <v>1</v>
      </c>
      <c r="U569" s="2">
        <v>2E-3</v>
      </c>
      <c r="V569" s="2">
        <v>41610.515552997203</v>
      </c>
      <c r="W569" s="2">
        <v>2E-3</v>
      </c>
      <c r="X569" s="2">
        <v>4.6579769265504796</v>
      </c>
      <c r="Y569" s="2">
        <v>4.6579769265504796</v>
      </c>
      <c r="Z569" s="2">
        <v>4.9255146325917902</v>
      </c>
      <c r="AA569" s="2">
        <v>3.4049258920667498</v>
      </c>
      <c r="AB569" s="2">
        <v>10.429136192956699</v>
      </c>
      <c r="AC569" s="2">
        <v>10.429136192956699</v>
      </c>
      <c r="AD569" s="2">
        <v>10.429136192956699</v>
      </c>
      <c r="AE569" s="2">
        <v>10.429136192956699</v>
      </c>
      <c r="AF569" s="2">
        <v>419611.580311656</v>
      </c>
      <c r="AG569" s="2">
        <v>269.59261826282199</v>
      </c>
      <c r="AH569" s="2">
        <v>932389.56994658697</v>
      </c>
      <c r="AI569" s="2">
        <v>3925222.5995212002</v>
      </c>
      <c r="AJ569" s="2">
        <v>130.14775753662701</v>
      </c>
      <c r="AK569" s="2">
        <v>130.14775753662701</v>
      </c>
      <c r="AL569" s="2">
        <v>102.787888429045</v>
      </c>
      <c r="AM569" s="2">
        <v>81.814189485721201</v>
      </c>
      <c r="AN569" s="2">
        <v>134.805734463177</v>
      </c>
      <c r="AO569" s="2">
        <v>134.805734463177</v>
      </c>
      <c r="AP569" s="2">
        <v>107.713403061637</v>
      </c>
      <c r="AQ569" s="2">
        <v>85.219115377787901</v>
      </c>
      <c r="AR569" s="2">
        <v>5849209.6558827097</v>
      </c>
      <c r="AS569" s="2">
        <v>3757.9518309791301</v>
      </c>
      <c r="AT569" s="2">
        <v>10572655.3092384</v>
      </c>
      <c r="AU569" s="2">
        <v>36034745.790235899</v>
      </c>
      <c r="AV569" s="2">
        <v>1.0359224187515099</v>
      </c>
      <c r="AW569" s="2">
        <v>1.0359224187515099</v>
      </c>
      <c r="AX569" s="2">
        <v>1.0480537546604001</v>
      </c>
      <c r="AY569" s="2">
        <v>1.04175145349712</v>
      </c>
      <c r="AZ569" s="2">
        <v>1.0365116852959699</v>
      </c>
      <c r="BA569" s="2">
        <v>1.0365116852959699</v>
      </c>
      <c r="BB569" s="2">
        <v>1.0491826916182101</v>
      </c>
      <c r="BC569" s="2">
        <v>1.04286778870055</v>
      </c>
      <c r="BD569" s="2">
        <v>1.00627854696296</v>
      </c>
      <c r="BE569" s="2">
        <v>1.00627854696296</v>
      </c>
      <c r="BF569" s="2">
        <v>0.955044040966468</v>
      </c>
      <c r="BG569" s="2">
        <v>0.91689308148675097</v>
      </c>
      <c r="BH569" s="2">
        <v>0.21970442100000001</v>
      </c>
      <c r="BI569" s="2">
        <v>0.21970442100000001</v>
      </c>
      <c r="BJ569" s="2">
        <v>0.165963894</v>
      </c>
      <c r="BK569" s="2">
        <v>0.200725816</v>
      </c>
      <c r="BL569" s="2">
        <v>0.162760554</v>
      </c>
      <c r="BM569" s="2">
        <v>0.162760554</v>
      </c>
      <c r="BN569" s="2">
        <v>0.166015943</v>
      </c>
      <c r="BO569" s="2">
        <v>0.19972778899999999</v>
      </c>
      <c r="BP569" s="2">
        <v>1.0691190909999999</v>
      </c>
      <c r="BQ569" s="2">
        <v>1.0691190909999999</v>
      </c>
      <c r="BR569" s="2">
        <v>0.131944635</v>
      </c>
      <c r="BS569" s="2">
        <v>0.26316795199999998</v>
      </c>
      <c r="BT569" s="2">
        <v>0.97831624699999997</v>
      </c>
      <c r="BU569" s="2">
        <v>0.97831624699999997</v>
      </c>
      <c r="BV569" s="2">
        <v>0.98633250099999903</v>
      </c>
      <c r="BW569" s="2">
        <v>0.98950838599999902</v>
      </c>
      <c r="BX569" s="2">
        <v>10.429136192956699</v>
      </c>
      <c r="BY569" s="2">
        <v>10.429136192956699</v>
      </c>
      <c r="BZ569" s="2">
        <v>10.429136192956699</v>
      </c>
      <c r="CA569" s="2">
        <v>10.429136192956699</v>
      </c>
      <c r="CB569" s="2">
        <v>419611.580311656</v>
      </c>
      <c r="CC569" s="2">
        <v>269.59261826282199</v>
      </c>
      <c r="CD569" s="2">
        <v>932389.56994658697</v>
      </c>
      <c r="CE569" s="2">
        <v>3925222.5995212002</v>
      </c>
      <c r="CG569" s="2">
        <f t="shared" si="67"/>
        <v>954543.96718221018</v>
      </c>
      <c r="CH569" s="2">
        <f t="shared" si="68"/>
        <v>5277493.3423977057</v>
      </c>
      <c r="CI569" s="2">
        <f t="shared" si="69"/>
        <v>506533.02526789921</v>
      </c>
      <c r="CJ569" s="2">
        <f t="shared" si="70"/>
        <v>50.342676223842254</v>
      </c>
      <c r="CK569" s="2">
        <f t="shared" si="71"/>
        <v>3.2343746150646002E-2</v>
      </c>
      <c r="CL569" s="2">
        <f t="shared" si="72"/>
        <v>58.205315559942044</v>
      </c>
      <c r="CM569" s="2">
        <f t="shared" si="73"/>
        <v>58.659764362552593</v>
      </c>
      <c r="CN569" s="2">
        <f t="shared" si="74"/>
        <v>506507.15027097869</v>
      </c>
    </row>
    <row r="570" spans="1:92" x14ac:dyDescent="0.45">
      <c r="A570" s="2">
        <v>457</v>
      </c>
      <c r="B570" s="2" t="s">
        <v>154</v>
      </c>
      <c r="C570" s="2">
        <v>2</v>
      </c>
      <c r="D570" s="2">
        <v>2030</v>
      </c>
      <c r="E570" s="2">
        <v>2028</v>
      </c>
      <c r="F570" s="2">
        <v>0.111481475118625</v>
      </c>
      <c r="G570" s="20">
        <v>7.1622817478095497E-5</v>
      </c>
      <c r="H570" s="2">
        <v>0.20152384620708799</v>
      </c>
      <c r="I570" s="2">
        <v>0.68692305585680702</v>
      </c>
      <c r="J570" s="2">
        <v>145.30495310262299</v>
      </c>
      <c r="K570" s="2">
        <v>145.30495310262299</v>
      </c>
      <c r="L570" s="2">
        <v>118.209205721869</v>
      </c>
      <c r="M570" s="2">
        <v>95.712024133632895</v>
      </c>
      <c r="N570" s="2">
        <v>40313.832454155599</v>
      </c>
      <c r="O570" s="2">
        <v>25.9001799234724</v>
      </c>
      <c r="P570" s="2">
        <v>89579.151126569603</v>
      </c>
      <c r="Q570" s="2">
        <v>377114.63860818901</v>
      </c>
      <c r="R570" s="2">
        <v>52545048.654091597</v>
      </c>
      <c r="S570" s="2">
        <v>52545048.654091597</v>
      </c>
      <c r="T570" s="2">
        <v>1</v>
      </c>
      <c r="U570" s="2">
        <v>2E-3</v>
      </c>
      <c r="V570" s="2">
        <v>41988.994569193201</v>
      </c>
      <c r="W570" s="2">
        <v>2E-3</v>
      </c>
      <c r="X570" s="2">
        <v>4.6752222458017698</v>
      </c>
      <c r="Y570" s="2">
        <v>4.6752222458017698</v>
      </c>
      <c r="Z570" s="2">
        <v>4.9393439726303097</v>
      </c>
      <c r="AA570" s="2">
        <v>3.4158613277176402</v>
      </c>
      <c r="AB570" s="2">
        <v>10.481973320194101</v>
      </c>
      <c r="AC570" s="2">
        <v>10.481973320194101</v>
      </c>
      <c r="AD570" s="2">
        <v>10.481973320194101</v>
      </c>
      <c r="AE570" s="2">
        <v>10.481973320194101</v>
      </c>
      <c r="AF570" s="2">
        <v>422152.47123638802</v>
      </c>
      <c r="AG570" s="2">
        <v>271.221027380961</v>
      </c>
      <c r="AH570" s="2">
        <v>938038.84336891701</v>
      </c>
      <c r="AI570" s="2">
        <v>3949003.12102265</v>
      </c>
      <c r="AJ570" s="2">
        <v>130.14775753662701</v>
      </c>
      <c r="AK570" s="2">
        <v>130.14775753662701</v>
      </c>
      <c r="AL570" s="2">
        <v>102.787888429045</v>
      </c>
      <c r="AM570" s="2">
        <v>81.814189485721201</v>
      </c>
      <c r="AN570" s="2">
        <v>134.82297978242801</v>
      </c>
      <c r="AO570" s="2">
        <v>134.82297978242801</v>
      </c>
      <c r="AP570" s="2">
        <v>107.727232401675</v>
      </c>
      <c r="AQ570" s="2">
        <v>85.230050813438794</v>
      </c>
      <c r="AR570" s="2">
        <v>5857799.5341380797</v>
      </c>
      <c r="AS570" s="2">
        <v>3763.42442912965</v>
      </c>
      <c r="AT570" s="2">
        <v>10589080.303911099</v>
      </c>
      <c r="AU570" s="2">
        <v>36094405.3916132</v>
      </c>
      <c r="AV570" s="2">
        <v>1.03605514032976</v>
      </c>
      <c r="AW570" s="2">
        <v>1.03605514032976</v>
      </c>
      <c r="AX570" s="2">
        <v>1.0481884605732601</v>
      </c>
      <c r="AY570" s="2">
        <v>1.0418852850131299</v>
      </c>
      <c r="AZ570" s="2">
        <v>1.03664448237059</v>
      </c>
      <c r="BA570" s="2">
        <v>1.03664448237059</v>
      </c>
      <c r="BB570" s="2">
        <v>1.04931754263287</v>
      </c>
      <c r="BC570" s="2">
        <v>1.04300176362969</v>
      </c>
      <c r="BD570" s="2">
        <v>1.0064074705913</v>
      </c>
      <c r="BE570" s="2">
        <v>1.0064074705913</v>
      </c>
      <c r="BF570" s="2">
        <v>0.95509125304841902</v>
      </c>
      <c r="BG570" s="2">
        <v>0.91693838580821796</v>
      </c>
      <c r="BH570" s="2">
        <v>0.21970442100000001</v>
      </c>
      <c r="BI570" s="2">
        <v>0.21970442100000001</v>
      </c>
      <c r="BJ570" s="2">
        <v>0.165963894</v>
      </c>
      <c r="BK570" s="2">
        <v>0.200725816</v>
      </c>
      <c r="BL570" s="2">
        <v>0.162760554</v>
      </c>
      <c r="BM570" s="2">
        <v>0.162760554</v>
      </c>
      <c r="BN570" s="2">
        <v>0.166015943</v>
      </c>
      <c r="BO570" s="2">
        <v>0.19972778899999999</v>
      </c>
      <c r="BP570" s="2">
        <v>1.0691190909999999</v>
      </c>
      <c r="BQ570" s="2">
        <v>1.0691190909999999</v>
      </c>
      <c r="BR570" s="2">
        <v>0.131944635</v>
      </c>
      <c r="BS570" s="2">
        <v>0.26316795199999998</v>
      </c>
      <c r="BT570" s="2">
        <v>0.97831624699999997</v>
      </c>
      <c r="BU570" s="2">
        <v>0.97831624699999997</v>
      </c>
      <c r="BV570" s="2">
        <v>0.98633250099999903</v>
      </c>
      <c r="BW570" s="2">
        <v>0.98950838599999902</v>
      </c>
      <c r="BX570" s="2">
        <v>10.481973320194101</v>
      </c>
      <c r="BY570" s="2">
        <v>10.481973320194101</v>
      </c>
      <c r="BZ570" s="2">
        <v>10.481973320194101</v>
      </c>
      <c r="CA570" s="2">
        <v>10.481973320194101</v>
      </c>
      <c r="CB570" s="2">
        <v>422152.47123638802</v>
      </c>
      <c r="CC570" s="2">
        <v>271.221027380961</v>
      </c>
      <c r="CD570" s="2">
        <v>938038.84336891701</v>
      </c>
      <c r="CE570" s="2">
        <v>3949003.12102265</v>
      </c>
      <c r="CG570" s="2">
        <f t="shared" si="67"/>
        <v>958503.02094146609</v>
      </c>
      <c r="CH570" s="2">
        <f t="shared" si="68"/>
        <v>5309465.6566553358</v>
      </c>
      <c r="CI570" s="2">
        <f t="shared" si="69"/>
        <v>507033.52236883767</v>
      </c>
      <c r="CJ570" s="2">
        <f t="shared" si="70"/>
        <v>50.392290567694502</v>
      </c>
      <c r="CK570" s="2">
        <f t="shared" si="71"/>
        <v>3.2375224904340499E-2</v>
      </c>
      <c r="CL570" s="2">
        <f t="shared" si="72"/>
        <v>58.262862521346086</v>
      </c>
      <c r="CM570" s="2">
        <f t="shared" si="73"/>
        <v>58.71773275331865</v>
      </c>
      <c r="CN570" s="2">
        <f t="shared" si="74"/>
        <v>507007.62218891422</v>
      </c>
    </row>
    <row r="571" spans="1:92" x14ac:dyDescent="0.45">
      <c r="A571" s="2">
        <v>479</v>
      </c>
      <c r="B571" s="2" t="s">
        <v>154</v>
      </c>
      <c r="C571" s="2">
        <v>2</v>
      </c>
      <c r="D571" s="2">
        <v>2031</v>
      </c>
      <c r="E571" s="2">
        <v>2029</v>
      </c>
      <c r="F571" s="2">
        <v>0.111467047677829</v>
      </c>
      <c r="G571" s="20">
        <v>7.1612784572636898E-5</v>
      </c>
      <c r="H571" s="2">
        <v>0.20151298701022699</v>
      </c>
      <c r="I571" s="2">
        <v>0.68694835252737096</v>
      </c>
      <c r="J571" s="2">
        <v>145.36946183471599</v>
      </c>
      <c r="K571" s="2">
        <v>145.36946183471599</v>
      </c>
      <c r="L571" s="2">
        <v>118.27028717452001</v>
      </c>
      <c r="M571" s="2">
        <v>95.770208766952194</v>
      </c>
      <c r="N571" s="2">
        <v>40353.618099885702</v>
      </c>
      <c r="O571" s="2">
        <v>25.9254642507982</v>
      </c>
      <c r="P571" s="2">
        <v>89667.807946467001</v>
      </c>
      <c r="Q571" s="2">
        <v>377487.70929815603</v>
      </c>
      <c r="R571" s="2">
        <v>52627066.639631398</v>
      </c>
      <c r="S571" s="2">
        <v>52627066.639631398</v>
      </c>
      <c r="T571" s="2">
        <v>1</v>
      </c>
      <c r="U571" s="2">
        <v>2E-3</v>
      </c>
      <c r="V571" s="2">
        <v>42370.916137441098</v>
      </c>
      <c r="W571" s="2">
        <v>2E-3</v>
      </c>
      <c r="X571" s="2">
        <v>4.6924956615869302</v>
      </c>
      <c r="Y571" s="2">
        <v>4.6924956615869302</v>
      </c>
      <c r="Z571" s="2">
        <v>4.9531901089723496</v>
      </c>
      <c r="AA571" s="2">
        <v>3.42681064472823</v>
      </c>
      <c r="AB571" s="2">
        <v>10.529208636502799</v>
      </c>
      <c r="AC571" s="2">
        <v>10.529208636502799</v>
      </c>
      <c r="AD571" s="2">
        <v>10.529208636502799</v>
      </c>
      <c r="AE571" s="2">
        <v>10.529208636502799</v>
      </c>
      <c r="AF571" s="2">
        <v>424472.75284682203</v>
      </c>
      <c r="AG571" s="2">
        <v>272.70839813720198</v>
      </c>
      <c r="AH571" s="2">
        <v>943197.57169246697</v>
      </c>
      <c r="AI571" s="2">
        <v>3970718.7097849799</v>
      </c>
      <c r="AJ571" s="2">
        <v>130.14775753662701</v>
      </c>
      <c r="AK571" s="2">
        <v>130.14775753662701</v>
      </c>
      <c r="AL571" s="2">
        <v>102.787888429045</v>
      </c>
      <c r="AM571" s="2">
        <v>81.814189485721201</v>
      </c>
      <c r="AN571" s="2">
        <v>134.84025319821399</v>
      </c>
      <c r="AO571" s="2">
        <v>134.84025319821399</v>
      </c>
      <c r="AP571" s="2">
        <v>107.74107853801701</v>
      </c>
      <c r="AQ571" s="2">
        <v>85.241000130449393</v>
      </c>
      <c r="AR571" s="2">
        <v>5866183.7462640796</v>
      </c>
      <c r="AS571" s="2">
        <v>3768.77078595373</v>
      </c>
      <c r="AT571" s="2">
        <v>10605037.3961384</v>
      </c>
      <c r="AU571" s="2">
        <v>36152076.726443</v>
      </c>
      <c r="AV571" s="2">
        <v>1.0361880628437901</v>
      </c>
      <c r="AW571" s="2">
        <v>1.0361880628437901</v>
      </c>
      <c r="AX571" s="2">
        <v>1.0483233220568999</v>
      </c>
      <c r="AY571" s="2">
        <v>1.0420192776692301</v>
      </c>
      <c r="AZ571" s="2">
        <v>1.0367774804952901</v>
      </c>
      <c r="BA571" s="2">
        <v>1.0367774804952901</v>
      </c>
      <c r="BB571" s="2">
        <v>1.04945254938588</v>
      </c>
      <c r="BC571" s="2">
        <v>1.0431358998715901</v>
      </c>
      <c r="BD571" s="2">
        <v>1.0065365894054701</v>
      </c>
      <c r="BE571" s="2">
        <v>1.0065365894054701</v>
      </c>
      <c r="BF571" s="2">
        <v>0.95513851591714605</v>
      </c>
      <c r="BG571" s="2">
        <v>0.916983741092955</v>
      </c>
      <c r="BH571" s="2">
        <v>0.21970442100000001</v>
      </c>
      <c r="BI571" s="2">
        <v>0.21970442100000001</v>
      </c>
      <c r="BJ571" s="2">
        <v>0.165963894</v>
      </c>
      <c r="BK571" s="2">
        <v>0.200725816</v>
      </c>
      <c r="BL571" s="2">
        <v>0.162760554</v>
      </c>
      <c r="BM571" s="2">
        <v>0.162760554</v>
      </c>
      <c r="BN571" s="2">
        <v>0.166015943</v>
      </c>
      <c r="BO571" s="2">
        <v>0.19972778899999999</v>
      </c>
      <c r="BP571" s="2">
        <v>1.0691190909999999</v>
      </c>
      <c r="BQ571" s="2">
        <v>1.0691190909999999</v>
      </c>
      <c r="BR571" s="2">
        <v>0.131944635</v>
      </c>
      <c r="BS571" s="2">
        <v>0.26316795199999998</v>
      </c>
      <c r="BT571" s="2">
        <v>0.97831624699999997</v>
      </c>
      <c r="BU571" s="2">
        <v>0.97831624699999997</v>
      </c>
      <c r="BV571" s="2">
        <v>0.98633250099999903</v>
      </c>
      <c r="BW571" s="2">
        <v>0.98950838599999902</v>
      </c>
      <c r="BX571" s="2">
        <v>10.529208636502799</v>
      </c>
      <c r="BY571" s="2">
        <v>10.529208636502799</v>
      </c>
      <c r="BZ571" s="2">
        <v>10.529208636502799</v>
      </c>
      <c r="CA571" s="2">
        <v>10.529208636502799</v>
      </c>
      <c r="CB571" s="2">
        <v>424472.75284682203</v>
      </c>
      <c r="CC571" s="2">
        <v>272.70839813720198</v>
      </c>
      <c r="CD571" s="2">
        <v>943197.57169246697</v>
      </c>
      <c r="CE571" s="2">
        <v>3970718.7097849799</v>
      </c>
      <c r="CG571" s="2">
        <f t="shared" si="67"/>
        <v>962473.71773320134</v>
      </c>
      <c r="CH571" s="2">
        <f t="shared" si="68"/>
        <v>5338661.7427224061</v>
      </c>
      <c r="CI571" s="2">
        <f t="shared" si="69"/>
        <v>507535.06080875953</v>
      </c>
      <c r="CJ571" s="2">
        <f t="shared" si="70"/>
        <v>50.442022624857124</v>
      </c>
      <c r="CK571" s="2">
        <f t="shared" si="71"/>
        <v>3.2406830313497753E-2</v>
      </c>
      <c r="CL571" s="2">
        <f t="shared" si="72"/>
        <v>58.320525493637071</v>
      </c>
      <c r="CM571" s="2">
        <f t="shared" si="73"/>
        <v>58.775820832721841</v>
      </c>
      <c r="CN571" s="2">
        <f t="shared" si="74"/>
        <v>507509.13534450874</v>
      </c>
    </row>
    <row r="572" spans="1:92" x14ac:dyDescent="0.45">
      <c r="A572" s="2">
        <v>501</v>
      </c>
      <c r="B572" s="2" t="s">
        <v>154</v>
      </c>
      <c r="C572" s="2">
        <v>2</v>
      </c>
      <c r="D572" s="2">
        <v>2032</v>
      </c>
      <c r="E572" s="2">
        <v>2030</v>
      </c>
      <c r="F572" s="2">
        <v>0.11140830344768</v>
      </c>
      <c r="G572" s="20">
        <v>7.1571508643254194E-5</v>
      </c>
      <c r="H572" s="2">
        <v>0.201468642787341</v>
      </c>
      <c r="I572" s="2">
        <v>0.68705148225633506</v>
      </c>
      <c r="J572" s="2">
        <v>145.575678118817</v>
      </c>
      <c r="K572" s="2">
        <v>145.575678118817</v>
      </c>
      <c r="L572" s="2">
        <v>118.47306601862699</v>
      </c>
      <c r="M572" s="2">
        <v>95.970087984480799</v>
      </c>
      <c r="N572" s="2">
        <v>40392.058514436598</v>
      </c>
      <c r="O572" s="2">
        <v>25.948878814427601</v>
      </c>
      <c r="P572" s="2">
        <v>89754.262097314495</v>
      </c>
      <c r="Q572" s="2">
        <v>377851.05212588998</v>
      </c>
      <c r="R572" s="2">
        <v>52779740.170942597</v>
      </c>
      <c r="S572" s="2">
        <v>52779740.170942597</v>
      </c>
      <c r="T572" s="2">
        <v>1</v>
      </c>
      <c r="U572" s="2">
        <v>2E-3</v>
      </c>
      <c r="V572" s="2">
        <v>42756.311570347898</v>
      </c>
      <c r="W572" s="2">
        <v>2E-3</v>
      </c>
      <c r="X572" s="2">
        <v>4.7097952287144498</v>
      </c>
      <c r="Y572" s="2">
        <v>4.7097952287144498</v>
      </c>
      <c r="Z572" s="2">
        <v>4.9670522361057099</v>
      </c>
      <c r="AA572" s="2">
        <v>3.43777314528359</v>
      </c>
      <c r="AB572" s="2">
        <v>10.718125353475999</v>
      </c>
      <c r="AC572" s="2">
        <v>10.718125353475999</v>
      </c>
      <c r="AD572" s="2">
        <v>10.718125353475999</v>
      </c>
      <c r="AE572" s="2">
        <v>10.718125353475999</v>
      </c>
      <c r="AF572" s="2">
        <v>432515.13726087601</v>
      </c>
      <c r="AG572" s="2">
        <v>277.87237568711799</v>
      </c>
      <c r="AH572" s="2">
        <v>961070.80574165005</v>
      </c>
      <c r="AI572" s="2">
        <v>4045960.5876541599</v>
      </c>
      <c r="AJ572" s="2">
        <v>130.14775753662701</v>
      </c>
      <c r="AK572" s="2">
        <v>130.14775753662701</v>
      </c>
      <c r="AL572" s="2">
        <v>102.787888429045</v>
      </c>
      <c r="AM572" s="2">
        <v>81.814189485721201</v>
      </c>
      <c r="AN572" s="2">
        <v>134.85755276534101</v>
      </c>
      <c r="AO572" s="2">
        <v>134.85755276534101</v>
      </c>
      <c r="AP572" s="2">
        <v>107.754940665151</v>
      </c>
      <c r="AQ572" s="2">
        <v>85.251962631004801</v>
      </c>
      <c r="AR572" s="2">
        <v>5880101.3088540798</v>
      </c>
      <c r="AS572" s="2">
        <v>3777.5256298333302</v>
      </c>
      <c r="AT572" s="2">
        <v>10633462.618908299</v>
      </c>
      <c r="AU572" s="2">
        <v>36262398.717550397</v>
      </c>
      <c r="AV572" s="2">
        <v>1.03631638082551</v>
      </c>
      <c r="AW572" s="2">
        <v>1.03631638082551</v>
      </c>
      <c r="AX572" s="2">
        <v>1.0484547197971901</v>
      </c>
      <c r="AY572" s="2">
        <v>1.0421496642455399</v>
      </c>
      <c r="AZ572" s="2">
        <v>1.03690587146847</v>
      </c>
      <c r="BA572" s="2">
        <v>1.03690587146847</v>
      </c>
      <c r="BB572" s="2">
        <v>1.04958408866449</v>
      </c>
      <c r="BC572" s="2">
        <v>1.04326642616945</v>
      </c>
      <c r="BD572" s="2">
        <v>1.00666123545024</v>
      </c>
      <c r="BE572" s="2">
        <v>1.00666123545024</v>
      </c>
      <c r="BF572" s="2">
        <v>0.95518456125450102</v>
      </c>
      <c r="BG572" s="2">
        <v>0.91702787226031102</v>
      </c>
      <c r="BH572" s="2">
        <v>0.21970442100000001</v>
      </c>
      <c r="BI572" s="2">
        <v>0.21970442100000001</v>
      </c>
      <c r="BJ572" s="2">
        <v>0.165963894</v>
      </c>
      <c r="BK572" s="2">
        <v>0.200725816</v>
      </c>
      <c r="BL572" s="2">
        <v>0.162760554</v>
      </c>
      <c r="BM572" s="2">
        <v>0.162760554</v>
      </c>
      <c r="BN572" s="2">
        <v>0.166015943</v>
      </c>
      <c r="BO572" s="2">
        <v>0.19972778899999999</v>
      </c>
      <c r="BP572" s="2">
        <v>1.0691190909999999</v>
      </c>
      <c r="BQ572" s="2">
        <v>1.0691190909999999</v>
      </c>
      <c r="BR572" s="2">
        <v>0.131944635</v>
      </c>
      <c r="BS572" s="2">
        <v>0.26316795199999998</v>
      </c>
      <c r="BT572" s="2">
        <v>0.97831624699999997</v>
      </c>
      <c r="BU572" s="2">
        <v>0.97831624699999997</v>
      </c>
      <c r="BV572" s="2">
        <v>0.98633250099999903</v>
      </c>
      <c r="BW572" s="2">
        <v>0.98950838599999902</v>
      </c>
      <c r="BX572" s="2">
        <v>10.718125353475999</v>
      </c>
      <c r="BY572" s="2">
        <v>10.718125353475999</v>
      </c>
      <c r="BZ572" s="2">
        <v>10.718125353475999</v>
      </c>
      <c r="CA572" s="2">
        <v>10.718125353475999</v>
      </c>
      <c r="CB572" s="2">
        <v>432515.13726087601</v>
      </c>
      <c r="CC572" s="2">
        <v>277.87237568711799</v>
      </c>
      <c r="CD572" s="2">
        <v>961070.80574165005</v>
      </c>
      <c r="CE572" s="2">
        <v>4045960.5876541599</v>
      </c>
      <c r="CG572" s="2">
        <f t="shared" si="67"/>
        <v>966341.68861314317</v>
      </c>
      <c r="CH572" s="2">
        <f t="shared" si="68"/>
        <v>5439824.4030323736</v>
      </c>
      <c r="CI572" s="2">
        <f t="shared" si="69"/>
        <v>508023.32161645551</v>
      </c>
      <c r="CJ572" s="2">
        <f t="shared" si="70"/>
        <v>50.490073143045748</v>
      </c>
      <c r="CK572" s="2">
        <f t="shared" si="71"/>
        <v>3.2436098518034501E-2</v>
      </c>
      <c r="CL572" s="2">
        <f t="shared" si="72"/>
        <v>58.376755835651707</v>
      </c>
      <c r="CM572" s="2">
        <f t="shared" si="73"/>
        <v>58.8323942586049</v>
      </c>
      <c r="CN572" s="2">
        <f t="shared" si="74"/>
        <v>507997.3727376411</v>
      </c>
    </row>
    <row r="573" spans="1:92" x14ac:dyDescent="0.45">
      <c r="A573" s="2">
        <v>523</v>
      </c>
      <c r="B573" s="2" t="s">
        <v>154</v>
      </c>
      <c r="C573" s="2">
        <v>2</v>
      </c>
      <c r="D573" s="2">
        <v>2033</v>
      </c>
      <c r="E573" s="2">
        <v>2031</v>
      </c>
      <c r="F573" s="2">
        <v>0.11132909104114</v>
      </c>
      <c r="G573" s="20">
        <v>7.1515696426339905E-5</v>
      </c>
      <c r="H573" s="2">
        <v>0.201408951905508</v>
      </c>
      <c r="I573" s="2">
        <v>0.68719044135692398</v>
      </c>
      <c r="J573" s="2">
        <v>145.84745974719101</v>
      </c>
      <c r="K573" s="2">
        <v>145.84745974719101</v>
      </c>
      <c r="L573" s="2">
        <v>118.741653445697</v>
      </c>
      <c r="M573" s="2">
        <v>96.235836787343501</v>
      </c>
      <c r="N573" s="2">
        <v>40429.895319633397</v>
      </c>
      <c r="O573" s="2">
        <v>25.971397890593899</v>
      </c>
      <c r="P573" s="2">
        <v>89839.742893749397</v>
      </c>
      <c r="Q573" s="2">
        <v>378210.08571031602</v>
      </c>
      <c r="R573" s="2">
        <v>52965469.088707201</v>
      </c>
      <c r="S573" s="2">
        <v>52965469.088707201</v>
      </c>
      <c r="T573" s="2">
        <v>1</v>
      </c>
      <c r="U573" s="2">
        <v>2E-3</v>
      </c>
      <c r="V573" s="2">
        <v>43145.212465332101</v>
      </c>
      <c r="W573" s="2">
        <v>2E-3</v>
      </c>
      <c r="X573" s="2">
        <v>4.7264955262863202</v>
      </c>
      <c r="Y573" s="2">
        <v>4.7264955262863202</v>
      </c>
      <c r="Z573" s="2">
        <v>4.9805583323743896</v>
      </c>
      <c r="AA573" s="2">
        <v>3.4484406173448101</v>
      </c>
      <c r="AB573" s="2">
        <v>10.9732066842775</v>
      </c>
      <c r="AC573" s="2">
        <v>10.9732066842775</v>
      </c>
      <c r="AD573" s="2">
        <v>10.9732066842775</v>
      </c>
      <c r="AE573" s="2">
        <v>10.9732066842775</v>
      </c>
      <c r="AF573" s="2">
        <v>443230.40648234502</v>
      </c>
      <c r="AG573" s="2">
        <v>284.74241045598501</v>
      </c>
      <c r="AH573" s="2">
        <v>984892.068788648</v>
      </c>
      <c r="AI573" s="2">
        <v>4146237.6908491198</v>
      </c>
      <c r="AJ573" s="2">
        <v>130.14775753662701</v>
      </c>
      <c r="AK573" s="2">
        <v>130.14775753662701</v>
      </c>
      <c r="AL573" s="2">
        <v>102.787888429045</v>
      </c>
      <c r="AM573" s="2">
        <v>81.814189485721201</v>
      </c>
      <c r="AN573" s="2">
        <v>134.874253062913</v>
      </c>
      <c r="AO573" s="2">
        <v>134.874253062913</v>
      </c>
      <c r="AP573" s="2">
        <v>107.768446761419</v>
      </c>
      <c r="AQ573" s="2">
        <v>85.262630103066002</v>
      </c>
      <c r="AR573" s="2">
        <v>5896597.5302133895</v>
      </c>
      <c r="AS573" s="2">
        <v>3787.8624084266698</v>
      </c>
      <c r="AT573" s="2">
        <v>10667719.616340101</v>
      </c>
      <c r="AU573" s="2">
        <v>36397364.079745203</v>
      </c>
      <c r="AV573" s="2">
        <v>1.03644257932394</v>
      </c>
      <c r="AW573" s="2">
        <v>1.03644257932394</v>
      </c>
      <c r="AX573" s="2">
        <v>1.0485845293071701</v>
      </c>
      <c r="AY573" s="2">
        <v>1.0422783966509599</v>
      </c>
      <c r="AZ573" s="2">
        <v>1.03703214175273</v>
      </c>
      <c r="BA573" s="2">
        <v>1.03703214175273</v>
      </c>
      <c r="BB573" s="2">
        <v>1.04971403800198</v>
      </c>
      <c r="BC573" s="2">
        <v>1.04339529652382</v>
      </c>
      <c r="BD573" s="2">
        <v>1.00678382266269</v>
      </c>
      <c r="BE573" s="2">
        <v>1.00678382266269</v>
      </c>
      <c r="BF573" s="2">
        <v>0.95523004652457599</v>
      </c>
      <c r="BG573" s="2">
        <v>0.91707144019563203</v>
      </c>
      <c r="BH573" s="2">
        <v>0.21970442100000001</v>
      </c>
      <c r="BI573" s="2">
        <v>0.21970442100000001</v>
      </c>
      <c r="BJ573" s="2">
        <v>0.165963894</v>
      </c>
      <c r="BK573" s="2">
        <v>0.200725816</v>
      </c>
      <c r="BL573" s="2">
        <v>0.162760554</v>
      </c>
      <c r="BM573" s="2">
        <v>0.162760554</v>
      </c>
      <c r="BN573" s="2">
        <v>0.166015943</v>
      </c>
      <c r="BO573" s="2">
        <v>0.19972778899999999</v>
      </c>
      <c r="BP573" s="2">
        <v>1.0691190909999999</v>
      </c>
      <c r="BQ573" s="2">
        <v>1.0691190909999999</v>
      </c>
      <c r="BR573" s="2">
        <v>0.131944635</v>
      </c>
      <c r="BS573" s="2">
        <v>0.26316795199999998</v>
      </c>
      <c r="BT573" s="2">
        <v>0.97831624699999997</v>
      </c>
      <c r="BU573" s="2">
        <v>0.97831624699999997</v>
      </c>
      <c r="BV573" s="2">
        <v>0.98633250099999903</v>
      </c>
      <c r="BW573" s="2">
        <v>0.98950838599999902</v>
      </c>
      <c r="BX573" s="2">
        <v>10.9732066842775</v>
      </c>
      <c r="BY573" s="2">
        <v>10.9732066842775</v>
      </c>
      <c r="BZ573" s="2">
        <v>10.9732066842775</v>
      </c>
      <c r="CA573" s="2">
        <v>10.9732066842775</v>
      </c>
      <c r="CB573" s="2">
        <v>443230.40648234502</v>
      </c>
      <c r="CC573" s="2">
        <v>284.74241045598501</v>
      </c>
      <c r="CD573" s="2">
        <v>984892.068788648</v>
      </c>
      <c r="CE573" s="2">
        <v>4146237.6908491198</v>
      </c>
      <c r="CG573" s="2">
        <f t="shared" si="67"/>
        <v>970165.75098119571</v>
      </c>
      <c r="CH573" s="2">
        <f t="shared" si="68"/>
        <v>5574644.9085305687</v>
      </c>
      <c r="CI573" s="2">
        <f t="shared" si="69"/>
        <v>508505.69532158942</v>
      </c>
      <c r="CJ573" s="2">
        <f t="shared" si="70"/>
        <v>50.537369149541746</v>
      </c>
      <c r="CK573" s="2">
        <f t="shared" si="71"/>
        <v>3.2464247363242375E-2</v>
      </c>
      <c r="CL573" s="2">
        <f t="shared" si="72"/>
        <v>58.432353101625623</v>
      </c>
      <c r="CM573" s="2">
        <f t="shared" si="73"/>
        <v>58.888296724066336</v>
      </c>
      <c r="CN573" s="2">
        <f t="shared" si="74"/>
        <v>508479.72392369882</v>
      </c>
    </row>
    <row r="574" spans="1:92" x14ac:dyDescent="0.45">
      <c r="A574" s="2">
        <v>545</v>
      </c>
      <c r="B574" s="2" t="s">
        <v>154</v>
      </c>
      <c r="C574" s="2">
        <v>2</v>
      </c>
      <c r="D574" s="2">
        <v>2034</v>
      </c>
      <c r="E574" s="2">
        <v>2032</v>
      </c>
      <c r="F574" s="2">
        <v>0.111308620362865</v>
      </c>
      <c r="G574" s="20">
        <v>7.1501266940733995E-5</v>
      </c>
      <c r="H574" s="2">
        <v>0.20139369168958901</v>
      </c>
      <c r="I574" s="2">
        <v>0.68722618668060398</v>
      </c>
      <c r="J574" s="2">
        <v>145.93060004815101</v>
      </c>
      <c r="K574" s="2">
        <v>145.93060004815101</v>
      </c>
      <c r="L574" s="2">
        <v>118.821712140511</v>
      </c>
      <c r="M574" s="2">
        <v>96.313084774138403</v>
      </c>
      <c r="N574" s="2">
        <v>40469.611163470203</v>
      </c>
      <c r="O574" s="2">
        <v>25.996445390786299</v>
      </c>
      <c r="P574" s="2">
        <v>89928.356609028997</v>
      </c>
      <c r="Q574" s="2">
        <v>378582.911639845</v>
      </c>
      <c r="R574" s="2">
        <v>53057477.682751402</v>
      </c>
      <c r="S574" s="2">
        <v>53057477.682751402</v>
      </c>
      <c r="T574" s="2">
        <v>1</v>
      </c>
      <c r="U574" s="2">
        <v>2E-3</v>
      </c>
      <c r="V574" s="2">
        <v>43537.650707214598</v>
      </c>
      <c r="W574" s="2">
        <v>2E-3</v>
      </c>
      <c r="X574" s="2">
        <v>4.7429199778616198</v>
      </c>
      <c r="Y574" s="2">
        <v>4.7429199778616198</v>
      </c>
      <c r="Z574" s="2">
        <v>4.9939011778034201</v>
      </c>
      <c r="AA574" s="2">
        <v>3.45897275475469</v>
      </c>
      <c r="AB574" s="2">
        <v>11.0399225336625</v>
      </c>
      <c r="AC574" s="2">
        <v>11.0399225336625</v>
      </c>
      <c r="AD574" s="2">
        <v>11.0399225336625</v>
      </c>
      <c r="AE574" s="2">
        <v>11.0399225336625</v>
      </c>
      <c r="AF574" s="2">
        <v>446342.91237283702</v>
      </c>
      <c r="AG574" s="2">
        <v>286.722220803082</v>
      </c>
      <c r="AH574" s="2">
        <v>991823.80199114897</v>
      </c>
      <c r="AI574" s="2">
        <v>4175410.0476917499</v>
      </c>
      <c r="AJ574" s="2">
        <v>130.14775753662701</v>
      </c>
      <c r="AK574" s="2">
        <v>130.14775753662701</v>
      </c>
      <c r="AL574" s="2">
        <v>102.787888429045</v>
      </c>
      <c r="AM574" s="2">
        <v>81.814189485721201</v>
      </c>
      <c r="AN574" s="2">
        <v>134.890677514488</v>
      </c>
      <c r="AO574" s="2">
        <v>134.890677514488</v>
      </c>
      <c r="AP574" s="2">
        <v>107.78178960684799</v>
      </c>
      <c r="AQ574" s="2">
        <v>85.273162240475898</v>
      </c>
      <c r="AR574" s="2">
        <v>5905754.6408005701</v>
      </c>
      <c r="AS574" s="2">
        <v>3793.6768749964399</v>
      </c>
      <c r="AT574" s="2">
        <v>10685441.302267199</v>
      </c>
      <c r="AU574" s="2">
        <v>36462488.062808499</v>
      </c>
      <c r="AV574" s="2">
        <v>1.03657493719598</v>
      </c>
      <c r="AW574" s="2">
        <v>1.03657493719598</v>
      </c>
      <c r="AX574" s="2">
        <v>1.0487189850149801</v>
      </c>
      <c r="AY574" s="2">
        <v>1.0424119639339999</v>
      </c>
      <c r="AZ574" s="2">
        <v>1.03716457491426</v>
      </c>
      <c r="BA574" s="2">
        <v>1.03716457491426</v>
      </c>
      <c r="BB574" s="2">
        <v>1.04984863854208</v>
      </c>
      <c r="BC574" s="2">
        <v>1.0435290069368299</v>
      </c>
      <c r="BD574" s="2">
        <v>1.00691239299262</v>
      </c>
      <c r="BE574" s="2">
        <v>1.00691239299262</v>
      </c>
      <c r="BF574" s="2">
        <v>0.95527715623384502</v>
      </c>
      <c r="BG574" s="2">
        <v>0.91711664100135504</v>
      </c>
      <c r="BH574" s="2">
        <v>0.21970442100000001</v>
      </c>
      <c r="BI574" s="2">
        <v>0.21970442100000001</v>
      </c>
      <c r="BJ574" s="2">
        <v>0.165963894</v>
      </c>
      <c r="BK574" s="2">
        <v>0.200725816</v>
      </c>
      <c r="BL574" s="2">
        <v>0.162760554</v>
      </c>
      <c r="BM574" s="2">
        <v>0.162760554</v>
      </c>
      <c r="BN574" s="2">
        <v>0.166015943</v>
      </c>
      <c r="BO574" s="2">
        <v>0.19972778899999999</v>
      </c>
      <c r="BP574" s="2">
        <v>1.0691190909999999</v>
      </c>
      <c r="BQ574" s="2">
        <v>1.0691190909999999</v>
      </c>
      <c r="BR574" s="2">
        <v>0.131944635</v>
      </c>
      <c r="BS574" s="2">
        <v>0.26316795199999998</v>
      </c>
      <c r="BT574" s="2">
        <v>0.97831624699999997</v>
      </c>
      <c r="BU574" s="2">
        <v>0.97831624699999997</v>
      </c>
      <c r="BV574" s="2">
        <v>0.98633250099999903</v>
      </c>
      <c r="BW574" s="2">
        <v>0.98950838599999902</v>
      </c>
      <c r="BX574" s="2">
        <v>11.0399225336625</v>
      </c>
      <c r="BY574" s="2">
        <v>11.0399225336625</v>
      </c>
      <c r="BZ574" s="2">
        <v>11.0399225336625</v>
      </c>
      <c r="CA574" s="2">
        <v>11.0399225336625</v>
      </c>
      <c r="CB574" s="2">
        <v>446342.91237283702</v>
      </c>
      <c r="CC574" s="2">
        <v>286.722220803082</v>
      </c>
      <c r="CD574" s="2">
        <v>991823.80199114897</v>
      </c>
      <c r="CE574" s="2">
        <v>4175410.0476917499</v>
      </c>
      <c r="CG574" s="2">
        <f t="shared" si="67"/>
        <v>974143.37556418311</v>
      </c>
      <c r="CH574" s="2">
        <f t="shared" si="68"/>
        <v>5613863.4842765387</v>
      </c>
      <c r="CI574" s="2">
        <f t="shared" si="69"/>
        <v>509006.87585773499</v>
      </c>
      <c r="CJ574" s="2">
        <f t="shared" si="70"/>
        <v>50.587013954337756</v>
      </c>
      <c r="CK574" s="2">
        <f t="shared" si="71"/>
        <v>3.2495556738482874E-2</v>
      </c>
      <c r="CL574" s="2">
        <f t="shared" si="72"/>
        <v>58.489988038392845</v>
      </c>
      <c r="CM574" s="2">
        <f t="shared" si="73"/>
        <v>58.946346693630986</v>
      </c>
      <c r="CN574" s="2">
        <f t="shared" si="74"/>
        <v>508980.87941234419</v>
      </c>
    </row>
    <row r="575" spans="1:92" x14ac:dyDescent="0.45">
      <c r="A575" s="2">
        <v>567</v>
      </c>
      <c r="B575" s="2" t="s">
        <v>154</v>
      </c>
      <c r="C575" s="2">
        <v>2</v>
      </c>
      <c r="D575" s="2">
        <v>2035</v>
      </c>
      <c r="E575" s="2">
        <v>2033</v>
      </c>
      <c r="F575" s="2">
        <v>0.111290244596017</v>
      </c>
      <c r="G575" s="20">
        <v>7.1488432871179701E-5</v>
      </c>
      <c r="H575" s="2">
        <v>0.20137986062834601</v>
      </c>
      <c r="I575" s="2">
        <v>0.68725840634276503</v>
      </c>
      <c r="J575" s="2">
        <v>146.00834358777001</v>
      </c>
      <c r="K575" s="2">
        <v>146.00834358777001</v>
      </c>
      <c r="L575" s="2">
        <v>118.896050018184</v>
      </c>
      <c r="M575" s="2">
        <v>96.384529932522398</v>
      </c>
      <c r="N575" s="2">
        <v>40509.424688675899</v>
      </c>
      <c r="O575" s="2">
        <v>26.021645455258199</v>
      </c>
      <c r="P575" s="2">
        <v>90017.150639044994</v>
      </c>
      <c r="Q575" s="2">
        <v>378956.51657070901</v>
      </c>
      <c r="R575" s="2">
        <v>53146742.735245697</v>
      </c>
      <c r="S575" s="2">
        <v>53146742.735245697</v>
      </c>
      <c r="T575" s="2">
        <v>1</v>
      </c>
      <c r="U575" s="2">
        <v>2E-3</v>
      </c>
      <c r="V575" s="2">
        <v>43933.658470832997</v>
      </c>
      <c r="W575" s="2">
        <v>2E-3</v>
      </c>
      <c r="X575" s="2">
        <v>4.7601460581002604</v>
      </c>
      <c r="Y575" s="2">
        <v>4.7601460581002604</v>
      </c>
      <c r="Z575" s="2">
        <v>5.0077215960967001</v>
      </c>
      <c r="AA575" s="2">
        <v>3.46990045375862</v>
      </c>
      <c r="AB575" s="2">
        <v>11.1004399930425</v>
      </c>
      <c r="AC575" s="2">
        <v>11.1004399930425</v>
      </c>
      <c r="AD575" s="2">
        <v>11.1004399930425</v>
      </c>
      <c r="AE575" s="2">
        <v>11.1004399930425</v>
      </c>
      <c r="AF575" s="2">
        <v>449230.49026186799</v>
      </c>
      <c r="AG575" s="2">
        <v>288.571982092832</v>
      </c>
      <c r="AH575" s="2">
        <v>998244.32621146098</v>
      </c>
      <c r="AI575" s="2">
        <v>4202436.8930494403</v>
      </c>
      <c r="AJ575" s="2">
        <v>130.14775753662701</v>
      </c>
      <c r="AK575" s="2">
        <v>130.14775753662701</v>
      </c>
      <c r="AL575" s="2">
        <v>102.787888429045</v>
      </c>
      <c r="AM575" s="2">
        <v>81.814189485721201</v>
      </c>
      <c r="AN575" s="2">
        <v>134.907903594727</v>
      </c>
      <c r="AO575" s="2">
        <v>134.907903594727</v>
      </c>
      <c r="AP575" s="2">
        <v>107.795610025142</v>
      </c>
      <c r="AQ575" s="2">
        <v>85.284089939479799</v>
      </c>
      <c r="AR575" s="2">
        <v>5914713.9984870898</v>
      </c>
      <c r="AS575" s="2">
        <v>3799.3773503504699</v>
      </c>
      <c r="AT575" s="2">
        <v>10702683.644874301</v>
      </c>
      <c r="AU575" s="2">
        <v>36525545.714533903</v>
      </c>
      <c r="AV575" s="2">
        <v>1.0367075073185099</v>
      </c>
      <c r="AW575" s="2">
        <v>1.0367075073185099</v>
      </c>
      <c r="AX575" s="2">
        <v>1.0488535988176899</v>
      </c>
      <c r="AY575" s="2">
        <v>1.0425456956237</v>
      </c>
      <c r="AZ575" s="2">
        <v>1.0372972204470099</v>
      </c>
      <c r="BA575" s="2">
        <v>1.0372972204470099</v>
      </c>
      <c r="BB575" s="2">
        <v>1.04998339734737</v>
      </c>
      <c r="BC575" s="2">
        <v>1.0436628819326801</v>
      </c>
      <c r="BD575" s="2">
        <v>1.00704116949929</v>
      </c>
      <c r="BE575" s="2">
        <v>1.00704116949929</v>
      </c>
      <c r="BF575" s="2">
        <v>0.95532431761412695</v>
      </c>
      <c r="BG575" s="2">
        <v>0.91716189387578695</v>
      </c>
      <c r="BH575" s="2">
        <v>0.21970442100000001</v>
      </c>
      <c r="BI575" s="2">
        <v>0.21970442100000001</v>
      </c>
      <c r="BJ575" s="2">
        <v>0.165963894</v>
      </c>
      <c r="BK575" s="2">
        <v>0.200725816</v>
      </c>
      <c r="BL575" s="2">
        <v>0.162760554</v>
      </c>
      <c r="BM575" s="2">
        <v>0.162760554</v>
      </c>
      <c r="BN575" s="2">
        <v>0.166015943</v>
      </c>
      <c r="BO575" s="2">
        <v>0.19972778899999999</v>
      </c>
      <c r="BP575" s="2">
        <v>1.0691190909999999</v>
      </c>
      <c r="BQ575" s="2">
        <v>1.0691190909999999</v>
      </c>
      <c r="BR575" s="2">
        <v>0.131944635</v>
      </c>
      <c r="BS575" s="2">
        <v>0.26316795199999998</v>
      </c>
      <c r="BT575" s="2">
        <v>0.97831624699999997</v>
      </c>
      <c r="BU575" s="2">
        <v>0.97831624699999997</v>
      </c>
      <c r="BV575" s="2">
        <v>0.98633250099999903</v>
      </c>
      <c r="BW575" s="2">
        <v>0.98950838599999902</v>
      </c>
      <c r="BX575" s="2">
        <v>11.1004399930425</v>
      </c>
      <c r="BY575" s="2">
        <v>11.1004399930425</v>
      </c>
      <c r="BZ575" s="2">
        <v>11.1004399930425</v>
      </c>
      <c r="CA575" s="2">
        <v>11.1004399930425</v>
      </c>
      <c r="CB575" s="2">
        <v>449230.49026186799</v>
      </c>
      <c r="CC575" s="2">
        <v>288.571982092832</v>
      </c>
      <c r="CD575" s="2">
        <v>998244.32621146098</v>
      </c>
      <c r="CE575" s="2">
        <v>4202436.8930494403</v>
      </c>
      <c r="CG575" s="2">
        <f t="shared" si="67"/>
        <v>978132.80073113344</v>
      </c>
      <c r="CH575" s="2">
        <f t="shared" si="68"/>
        <v>5650200.281504862</v>
      </c>
      <c r="CI575" s="2">
        <f t="shared" si="69"/>
        <v>509509.11354388518</v>
      </c>
      <c r="CJ575" s="2">
        <f t="shared" si="70"/>
        <v>50.636780860844873</v>
      </c>
      <c r="CK575" s="2">
        <f t="shared" si="71"/>
        <v>3.2527056819072746E-2</v>
      </c>
      <c r="CL575" s="2">
        <f t="shared" si="72"/>
        <v>58.547740253037396</v>
      </c>
      <c r="CM575" s="2">
        <f t="shared" si="73"/>
        <v>59.004517955735153</v>
      </c>
      <c r="CN575" s="2">
        <f t="shared" si="74"/>
        <v>509483.09189842991</v>
      </c>
    </row>
    <row r="576" spans="1:92" x14ac:dyDescent="0.45">
      <c r="A576" s="2">
        <v>589</v>
      </c>
      <c r="B576" s="2" t="s">
        <v>154</v>
      </c>
      <c r="C576" s="2">
        <v>2</v>
      </c>
      <c r="D576" s="2">
        <v>2036</v>
      </c>
      <c r="E576" s="2">
        <v>2034</v>
      </c>
      <c r="F576" s="2">
        <v>0.11127360390013</v>
      </c>
      <c r="G576" s="20">
        <v>7.1476826147670502E-5</v>
      </c>
      <c r="H576" s="2">
        <v>0.20136733492237199</v>
      </c>
      <c r="I576" s="2">
        <v>0.68728758435134896</v>
      </c>
      <c r="J576" s="2">
        <v>146.08061200089401</v>
      </c>
      <c r="K576" s="2">
        <v>146.08061200089401</v>
      </c>
      <c r="L576" s="2">
        <v>118.96490139567899</v>
      </c>
      <c r="M576" s="2">
        <v>96.450485791284194</v>
      </c>
      <c r="N576" s="2">
        <v>40549.331463707</v>
      </c>
      <c r="O576" s="2">
        <v>26.0469456712928</v>
      </c>
      <c r="P576" s="2">
        <v>90106.121666473802</v>
      </c>
      <c r="Q576" s="2">
        <v>379330.88403140102</v>
      </c>
      <c r="R576" s="2">
        <v>53233390.029875003</v>
      </c>
      <c r="S576" s="2">
        <v>53233390.029875003</v>
      </c>
      <c r="T576" s="2">
        <v>1</v>
      </c>
      <c r="U576" s="2">
        <v>2E-3</v>
      </c>
      <c r="V576" s="2">
        <v>44333.268223679101</v>
      </c>
      <c r="W576" s="2">
        <v>2E-3</v>
      </c>
      <c r="X576" s="2">
        <v>4.7773997622638298</v>
      </c>
      <c r="Y576" s="2">
        <v>4.7773997622638298</v>
      </c>
      <c r="Z576" s="2">
        <v>5.02155826463044</v>
      </c>
      <c r="AA576" s="2">
        <v>3.4808416035595902</v>
      </c>
      <c r="AB576" s="2">
        <v>11.1554547020034</v>
      </c>
      <c r="AC576" s="2">
        <v>11.1554547020034</v>
      </c>
      <c r="AD576" s="2">
        <v>11.1554547020034</v>
      </c>
      <c r="AE576" s="2">
        <v>11.1554547020034</v>
      </c>
      <c r="AF576" s="2">
        <v>451901.05211874499</v>
      </c>
      <c r="AG576" s="2">
        <v>290.28328714772698</v>
      </c>
      <c r="AH576" s="2">
        <v>1004182.2463572799</v>
      </c>
      <c r="AI576" s="2">
        <v>4227432.2546335701</v>
      </c>
      <c r="AJ576" s="2">
        <v>130.14775753662701</v>
      </c>
      <c r="AK576" s="2">
        <v>130.14775753662701</v>
      </c>
      <c r="AL576" s="2">
        <v>102.787888429045</v>
      </c>
      <c r="AM576" s="2">
        <v>81.814189485721201</v>
      </c>
      <c r="AN576" s="2">
        <v>134.92515729889101</v>
      </c>
      <c r="AO576" s="2">
        <v>134.92515729889101</v>
      </c>
      <c r="AP576" s="2">
        <v>107.809446693675</v>
      </c>
      <c r="AQ576" s="2">
        <v>85.295031089280798</v>
      </c>
      <c r="AR576" s="2">
        <v>5923471.1564454501</v>
      </c>
      <c r="AS576" s="2">
        <v>3804.9537644165098</v>
      </c>
      <c r="AT576" s="2">
        <v>10719465.879199101</v>
      </c>
      <c r="AU576" s="2">
        <v>36586648.040466003</v>
      </c>
      <c r="AV576" s="2">
        <v>1.0368402743218901</v>
      </c>
      <c r="AW576" s="2">
        <v>1.0368402743218901</v>
      </c>
      <c r="AX576" s="2">
        <v>1.0489883651995799</v>
      </c>
      <c r="AY576" s="2">
        <v>1.0426795853229001</v>
      </c>
      <c r="AZ576" s="2">
        <v>1.0374300629726101</v>
      </c>
      <c r="BA576" s="2">
        <v>1.0374300629726101</v>
      </c>
      <c r="BB576" s="2">
        <v>1.0501183088962001</v>
      </c>
      <c r="BC576" s="2">
        <v>1.0437969151073601</v>
      </c>
      <c r="BD576" s="2">
        <v>1.0071701372528901</v>
      </c>
      <c r="BE576" s="2">
        <v>1.0071701372528901</v>
      </c>
      <c r="BF576" s="2">
        <v>0.95537152872082298</v>
      </c>
      <c r="BG576" s="2">
        <v>0.91720719664196804</v>
      </c>
      <c r="BH576" s="2">
        <v>0.21970442100000001</v>
      </c>
      <c r="BI576" s="2">
        <v>0.21970442100000001</v>
      </c>
      <c r="BJ576" s="2">
        <v>0.165963894</v>
      </c>
      <c r="BK576" s="2">
        <v>0.200725816</v>
      </c>
      <c r="BL576" s="2">
        <v>0.162760554</v>
      </c>
      <c r="BM576" s="2">
        <v>0.162760554</v>
      </c>
      <c r="BN576" s="2">
        <v>0.166015943</v>
      </c>
      <c r="BO576" s="2">
        <v>0.19972778899999999</v>
      </c>
      <c r="BP576" s="2">
        <v>1.0691190909999999</v>
      </c>
      <c r="BQ576" s="2">
        <v>1.0691190909999999</v>
      </c>
      <c r="BR576" s="2">
        <v>0.131944635</v>
      </c>
      <c r="BS576" s="2">
        <v>0.26316795199999998</v>
      </c>
      <c r="BT576" s="2">
        <v>0.97831624699999997</v>
      </c>
      <c r="BU576" s="2">
        <v>0.97831624699999997</v>
      </c>
      <c r="BV576" s="2">
        <v>0.98633250099999903</v>
      </c>
      <c r="BW576" s="2">
        <v>0.98950838599999902</v>
      </c>
      <c r="BX576" s="2">
        <v>11.1554547020034</v>
      </c>
      <c r="BY576" s="2">
        <v>11.1554547020034</v>
      </c>
      <c r="BZ576" s="2">
        <v>11.1554547020034</v>
      </c>
      <c r="CA576" s="2">
        <v>11.1554547020034</v>
      </c>
      <c r="CB576" s="2">
        <v>451901.05211874499</v>
      </c>
      <c r="CC576" s="2">
        <v>290.28328714772698</v>
      </c>
      <c r="CD576" s="2">
        <v>1004182.2463572799</v>
      </c>
      <c r="CE576" s="2">
        <v>4227432.2546335701</v>
      </c>
      <c r="CG576" s="2">
        <f t="shared" si="67"/>
        <v>982133.84459463891</v>
      </c>
      <c r="CH576" s="2">
        <f t="shared" si="68"/>
        <v>5683805.8363967426</v>
      </c>
      <c r="CI576" s="2">
        <f t="shared" si="69"/>
        <v>510012.38410725311</v>
      </c>
      <c r="CJ576" s="2">
        <f t="shared" si="70"/>
        <v>50.68666432963375</v>
      </c>
      <c r="CK576" s="2">
        <f t="shared" si="71"/>
        <v>3.2558682089115998E-2</v>
      </c>
      <c r="CL576" s="2">
        <f t="shared" si="72"/>
        <v>58.605607587950438</v>
      </c>
      <c r="CM576" s="2">
        <f t="shared" si="73"/>
        <v>59.062807945722227</v>
      </c>
      <c r="CN576" s="2">
        <f t="shared" si="74"/>
        <v>509986.33716158185</v>
      </c>
    </row>
    <row r="577" spans="1:92" x14ac:dyDescent="0.45">
      <c r="A577" s="2">
        <v>611</v>
      </c>
      <c r="B577" s="2" t="s">
        <v>154</v>
      </c>
      <c r="C577" s="2">
        <v>2</v>
      </c>
      <c r="D577" s="2">
        <v>2037</v>
      </c>
      <c r="E577" s="2">
        <v>2035</v>
      </c>
      <c r="F577" s="2">
        <v>0.111258602040335</v>
      </c>
      <c r="G577" s="20">
        <v>7.1466378416676097E-5</v>
      </c>
      <c r="H577" s="2">
        <v>0.20135604281744299</v>
      </c>
      <c r="I577" s="2">
        <v>0.68731388876380295</v>
      </c>
      <c r="J577" s="2">
        <v>146.147692287675</v>
      </c>
      <c r="K577" s="2">
        <v>146.147692287675</v>
      </c>
      <c r="L577" s="2">
        <v>119.02855470652101</v>
      </c>
      <c r="M577" s="2">
        <v>96.511240827520396</v>
      </c>
      <c r="N577" s="2">
        <v>40589.328755313501</v>
      </c>
      <c r="O577" s="2">
        <v>26.072342050949501</v>
      </c>
      <c r="P577" s="2">
        <v>90195.265219877605</v>
      </c>
      <c r="Q577" s="2">
        <v>379705.994272882</v>
      </c>
      <c r="R577" s="2">
        <v>53317555.859134801</v>
      </c>
      <c r="S577" s="2">
        <v>53317555.859134801</v>
      </c>
      <c r="T577" s="2">
        <v>1</v>
      </c>
      <c r="U577" s="2">
        <v>2E-3</v>
      </c>
      <c r="V577" s="2">
        <v>44736.512728561</v>
      </c>
      <c r="W577" s="2">
        <v>2E-3</v>
      </c>
      <c r="X577" s="2">
        <v>4.7946790900293301</v>
      </c>
      <c r="Y577" s="2">
        <v>4.7946790900293301</v>
      </c>
      <c r="Z577" s="2">
        <v>5.0354106164567503</v>
      </c>
      <c r="AA577" s="2">
        <v>3.4917956807803101</v>
      </c>
      <c r="AB577" s="2">
        <v>11.205255661018899</v>
      </c>
      <c r="AC577" s="2">
        <v>11.205255661018899</v>
      </c>
      <c r="AD577" s="2">
        <v>11.205255661018899</v>
      </c>
      <c r="AE577" s="2">
        <v>11.205255661018899</v>
      </c>
      <c r="AF577" s="2">
        <v>454365.62593423598</v>
      </c>
      <c r="AG577" s="2">
        <v>291.86268543550602</v>
      </c>
      <c r="AH577" s="2">
        <v>1009662.12989571</v>
      </c>
      <c r="AI577" s="2">
        <v>4250499.5356921703</v>
      </c>
      <c r="AJ577" s="2">
        <v>130.14775753662701</v>
      </c>
      <c r="AK577" s="2">
        <v>130.14775753662701</v>
      </c>
      <c r="AL577" s="2">
        <v>102.787888429045</v>
      </c>
      <c r="AM577" s="2">
        <v>81.814189485721201</v>
      </c>
      <c r="AN577" s="2">
        <v>134.94243662665599</v>
      </c>
      <c r="AO577" s="2">
        <v>134.94243662665599</v>
      </c>
      <c r="AP577" s="2">
        <v>107.823299045502</v>
      </c>
      <c r="AQ577" s="2">
        <v>85.3059851665015</v>
      </c>
      <c r="AR577" s="2">
        <v>5932036.7290948601</v>
      </c>
      <c r="AS577" s="2">
        <v>3810.41262328119</v>
      </c>
      <c r="AT577" s="2">
        <v>10735812.0604933</v>
      </c>
      <c r="AU577" s="2">
        <v>36645896.656923197</v>
      </c>
      <c r="AV577" s="2">
        <v>1.03697322853272</v>
      </c>
      <c r="AW577" s="2">
        <v>1.03697322853272</v>
      </c>
      <c r="AX577" s="2">
        <v>1.04912327691614</v>
      </c>
      <c r="AY577" s="2">
        <v>1.0428136254840801</v>
      </c>
      <c r="AZ577" s="2">
        <v>1.03756309281214</v>
      </c>
      <c r="BA577" s="2">
        <v>1.03756309281214</v>
      </c>
      <c r="BB577" s="2">
        <v>1.0502533659362301</v>
      </c>
      <c r="BC577" s="2">
        <v>1.0439310989052499</v>
      </c>
      <c r="BD577" s="2">
        <v>1.00729928685682</v>
      </c>
      <c r="BE577" s="2">
        <v>1.00729928685682</v>
      </c>
      <c r="BF577" s="2">
        <v>0.95541878700434302</v>
      </c>
      <c r="BG577" s="2">
        <v>0.91725254673439405</v>
      </c>
      <c r="BH577" s="2">
        <v>0.21970442100000001</v>
      </c>
      <c r="BI577" s="2">
        <v>0.21970442100000001</v>
      </c>
      <c r="BJ577" s="2">
        <v>0.165963894</v>
      </c>
      <c r="BK577" s="2">
        <v>0.200725816</v>
      </c>
      <c r="BL577" s="2">
        <v>0.162760554</v>
      </c>
      <c r="BM577" s="2">
        <v>0.162760554</v>
      </c>
      <c r="BN577" s="2">
        <v>0.166015943</v>
      </c>
      <c r="BO577" s="2">
        <v>0.19972778899999999</v>
      </c>
      <c r="BP577" s="2">
        <v>1.0691190909999999</v>
      </c>
      <c r="BQ577" s="2">
        <v>1.0691190909999999</v>
      </c>
      <c r="BR577" s="2">
        <v>0.131944635</v>
      </c>
      <c r="BS577" s="2">
        <v>0.26316795199999998</v>
      </c>
      <c r="BT577" s="2">
        <v>0.97831624699999997</v>
      </c>
      <c r="BU577" s="2">
        <v>0.97831624699999997</v>
      </c>
      <c r="BV577" s="2">
        <v>0.98633250099999903</v>
      </c>
      <c r="BW577" s="2">
        <v>0.98950838599999902</v>
      </c>
      <c r="BX577" s="2">
        <v>11.205255661018899</v>
      </c>
      <c r="BY577" s="2">
        <v>11.205255661018899</v>
      </c>
      <c r="BZ577" s="2">
        <v>11.205255661018899</v>
      </c>
      <c r="CA577" s="2">
        <v>11.205255661018899</v>
      </c>
      <c r="CB577" s="2">
        <v>454365.62593423598</v>
      </c>
      <c r="CC577" s="2">
        <v>291.86268543550602</v>
      </c>
      <c r="CD577" s="2">
        <v>1009662.12989571</v>
      </c>
      <c r="CE577" s="2">
        <v>4250499.5356921703</v>
      </c>
      <c r="CG577" s="2">
        <f t="shared" si="67"/>
        <v>986146.30885381554</v>
      </c>
      <c r="CH577" s="2">
        <f t="shared" si="68"/>
        <v>5714819.1542075519</v>
      </c>
      <c r="CI577" s="2">
        <f t="shared" si="69"/>
        <v>510516.66059012408</v>
      </c>
      <c r="CJ577" s="2">
        <f t="shared" si="70"/>
        <v>50.736660944141875</v>
      </c>
      <c r="CK577" s="2">
        <f t="shared" si="71"/>
        <v>3.259042756368688E-2</v>
      </c>
      <c r="CL577" s="2">
        <f t="shared" si="72"/>
        <v>58.663587134879741</v>
      </c>
      <c r="CM577" s="2">
        <f t="shared" si="73"/>
        <v>59.12121358861534</v>
      </c>
      <c r="CN577" s="2">
        <f t="shared" si="74"/>
        <v>510490.58824807312</v>
      </c>
    </row>
    <row r="578" spans="1:92" x14ac:dyDescent="0.45">
      <c r="A578" s="2">
        <v>633</v>
      </c>
      <c r="B578" s="2" t="s">
        <v>154</v>
      </c>
      <c r="C578" s="2">
        <v>2</v>
      </c>
      <c r="D578" s="2">
        <v>2038</v>
      </c>
      <c r="E578" s="2">
        <v>2036</v>
      </c>
      <c r="F578" s="2">
        <v>0.1112451430173</v>
      </c>
      <c r="G578" s="20">
        <v>7.1457021961398998E-5</v>
      </c>
      <c r="H578" s="2">
        <v>0.201345912041581</v>
      </c>
      <c r="I578" s="2">
        <v>0.68733748791915705</v>
      </c>
      <c r="J578" s="2">
        <v>146.209876351118</v>
      </c>
      <c r="K578" s="2">
        <v>146.209876351118</v>
      </c>
      <c r="L578" s="2">
        <v>119.087302368039</v>
      </c>
      <c r="M578" s="2">
        <v>96.567087585714901</v>
      </c>
      <c r="N578" s="2">
        <v>40629.413799439797</v>
      </c>
      <c r="O578" s="2">
        <v>26.097830749283499</v>
      </c>
      <c r="P578" s="2">
        <v>90284.576765534701</v>
      </c>
      <c r="Q578" s="2">
        <v>380081.82727766002</v>
      </c>
      <c r="R578" s="2">
        <v>53399379.125349402</v>
      </c>
      <c r="S578" s="2">
        <v>53399379.125349402</v>
      </c>
      <c r="T578" s="2">
        <v>1</v>
      </c>
      <c r="U578" s="2">
        <v>2E-3</v>
      </c>
      <c r="V578" s="2">
        <v>45143.425046289398</v>
      </c>
      <c r="W578" s="2">
        <v>2E-3</v>
      </c>
      <c r="X578" s="2">
        <v>4.8119827824230601</v>
      </c>
      <c r="Y578" s="2">
        <v>4.8119827824230601</v>
      </c>
      <c r="Z578" s="2">
        <v>5.0492779069255302</v>
      </c>
      <c r="AA578" s="2">
        <v>3.5027620679255298</v>
      </c>
      <c r="AB578" s="2">
        <v>11.2501360320682</v>
      </c>
      <c r="AC578" s="2">
        <v>11.2501360320682</v>
      </c>
      <c r="AD578" s="2">
        <v>11.2501360320682</v>
      </c>
      <c r="AE578" s="2">
        <v>11.2501360320682</v>
      </c>
      <c r="AF578" s="2">
        <v>456635.46994761599</v>
      </c>
      <c r="AG578" s="2">
        <v>293.31739474779499</v>
      </c>
      <c r="AH578" s="2">
        <v>1014709.00317209</v>
      </c>
      <c r="AI578" s="2">
        <v>4271744.0877616499</v>
      </c>
      <c r="AJ578" s="2">
        <v>130.14775753662701</v>
      </c>
      <c r="AK578" s="2">
        <v>130.14775753662701</v>
      </c>
      <c r="AL578" s="2">
        <v>102.787888429045</v>
      </c>
      <c r="AM578" s="2">
        <v>81.814189485721201</v>
      </c>
      <c r="AN578" s="2">
        <v>134.95974031905001</v>
      </c>
      <c r="AO578" s="2">
        <v>134.95974031905001</v>
      </c>
      <c r="AP578" s="2">
        <v>107.83716633597</v>
      </c>
      <c r="AQ578" s="2">
        <v>85.316951553646703</v>
      </c>
      <c r="AR578" s="2">
        <v>5940421.56783453</v>
      </c>
      <c r="AS578" s="2">
        <v>3815.7606068851701</v>
      </c>
      <c r="AT578" s="2">
        <v>10751746.692447601</v>
      </c>
      <c r="AU578" s="2">
        <v>36703395.104460299</v>
      </c>
      <c r="AV578" s="2">
        <v>1.0371063602068999</v>
      </c>
      <c r="AW578" s="2">
        <v>1.0371063602068999</v>
      </c>
      <c r="AX578" s="2">
        <v>1.04925832665249</v>
      </c>
      <c r="AY578" s="2">
        <v>1.0429478084886801</v>
      </c>
      <c r="AZ578" s="2">
        <v>1.03769630021597</v>
      </c>
      <c r="BA578" s="2">
        <v>1.03769630021597</v>
      </c>
      <c r="BB578" s="2">
        <v>1.0503885611447401</v>
      </c>
      <c r="BC578" s="2">
        <v>1.04406542569963</v>
      </c>
      <c r="BD578" s="2">
        <v>1.00742860884583</v>
      </c>
      <c r="BE578" s="2">
        <v>1.00742860884583</v>
      </c>
      <c r="BF578" s="2">
        <v>0.95546608989125603</v>
      </c>
      <c r="BG578" s="2">
        <v>0.91729794156433897</v>
      </c>
      <c r="BH578" s="2">
        <v>0.21970442100000001</v>
      </c>
      <c r="BI578" s="2">
        <v>0.21970442100000001</v>
      </c>
      <c r="BJ578" s="2">
        <v>0.165963894</v>
      </c>
      <c r="BK578" s="2">
        <v>0.200725816</v>
      </c>
      <c r="BL578" s="2">
        <v>0.162760554</v>
      </c>
      <c r="BM578" s="2">
        <v>0.162760554</v>
      </c>
      <c r="BN578" s="2">
        <v>0.166015943</v>
      </c>
      <c r="BO578" s="2">
        <v>0.19972778899999999</v>
      </c>
      <c r="BP578" s="2">
        <v>1.0691190909999999</v>
      </c>
      <c r="BQ578" s="2">
        <v>1.0691190909999999</v>
      </c>
      <c r="BR578" s="2">
        <v>0.131944635</v>
      </c>
      <c r="BS578" s="2">
        <v>0.26316795199999998</v>
      </c>
      <c r="BT578" s="2">
        <v>0.97831624699999997</v>
      </c>
      <c r="BU578" s="2">
        <v>0.97831624699999997</v>
      </c>
      <c r="BV578" s="2">
        <v>0.98633250099999903</v>
      </c>
      <c r="BW578" s="2">
        <v>0.98950838599999902</v>
      </c>
      <c r="BX578" s="2">
        <v>11.2501360320682</v>
      </c>
      <c r="BY578" s="2">
        <v>11.2501360320682</v>
      </c>
      <c r="BZ578" s="2">
        <v>11.2501360320682</v>
      </c>
      <c r="CA578" s="2">
        <v>11.2501360320682</v>
      </c>
      <c r="CB578" s="2">
        <v>456635.46994761599</v>
      </c>
      <c r="CC578" s="2">
        <v>293.31739474779499</v>
      </c>
      <c r="CD578" s="2">
        <v>1014709.00317209</v>
      </c>
      <c r="CE578" s="2">
        <v>4271744.0877616499</v>
      </c>
      <c r="CG578" s="2">
        <f t="shared" si="67"/>
        <v>990169.99160041451</v>
      </c>
      <c r="CH578" s="2">
        <f t="shared" si="68"/>
        <v>5743381.8782761041</v>
      </c>
      <c r="CI578" s="2">
        <f t="shared" si="69"/>
        <v>511021.9156733838</v>
      </c>
      <c r="CJ578" s="2">
        <f t="shared" si="70"/>
        <v>50.786767249299743</v>
      </c>
      <c r="CK578" s="2">
        <f t="shared" si="71"/>
        <v>3.2622288436604377E-2</v>
      </c>
      <c r="CL578" s="2">
        <f t="shared" si="72"/>
        <v>58.721675945063218</v>
      </c>
      <c r="CM578" s="2">
        <f t="shared" si="73"/>
        <v>59.179731767638771</v>
      </c>
      <c r="CN578" s="2">
        <f t="shared" si="74"/>
        <v>510995.81784263451</v>
      </c>
    </row>
    <row r="579" spans="1:92" x14ac:dyDescent="0.45">
      <c r="A579" s="2">
        <v>655</v>
      </c>
      <c r="B579" s="2" t="s">
        <v>154</v>
      </c>
      <c r="C579" s="2">
        <v>2</v>
      </c>
      <c r="D579" s="2">
        <v>2039</v>
      </c>
      <c r="E579" s="2">
        <v>2037</v>
      </c>
      <c r="F579" s="2">
        <v>0.111233136467421</v>
      </c>
      <c r="G579" s="20">
        <v>7.1448693005886303E-5</v>
      </c>
      <c r="H579" s="2">
        <v>0.20133687457928101</v>
      </c>
      <c r="I579" s="2">
        <v>0.68735854026029097</v>
      </c>
      <c r="J579" s="2">
        <v>146.267440465227</v>
      </c>
      <c r="K579" s="2">
        <v>146.267440465227</v>
      </c>
      <c r="L579" s="2">
        <v>119.141421170529</v>
      </c>
      <c r="M579" s="2">
        <v>96.6183029847368</v>
      </c>
      <c r="N579" s="2">
        <v>40669.583988001199</v>
      </c>
      <c r="O579" s="2">
        <v>26.1234081256612</v>
      </c>
      <c r="P579" s="2">
        <v>90374.052025891404</v>
      </c>
      <c r="Q579" s="2">
        <v>380458.36415960902</v>
      </c>
      <c r="R579" s="2">
        <v>53478991.4555078</v>
      </c>
      <c r="S579" s="2">
        <v>53478991.4555078</v>
      </c>
      <c r="T579" s="2">
        <v>1</v>
      </c>
      <c r="U579" s="2">
        <v>2E-3</v>
      </c>
      <c r="V579" s="2">
        <v>45554.038538387998</v>
      </c>
      <c r="W579" s="2">
        <v>2E-3</v>
      </c>
      <c r="X579" s="2">
        <v>4.82930957127477</v>
      </c>
      <c r="Y579" s="2">
        <v>4.82930957127477</v>
      </c>
      <c r="Z579" s="2">
        <v>5.0631593841578804</v>
      </c>
      <c r="AA579" s="2">
        <v>3.5137401416899299</v>
      </c>
      <c r="AB579" s="2">
        <v>11.2903733573257</v>
      </c>
      <c r="AC579" s="2">
        <v>11.2903733573257</v>
      </c>
      <c r="AD579" s="2">
        <v>11.2903733573257</v>
      </c>
      <c r="AE579" s="2">
        <v>11.2903733573257</v>
      </c>
      <c r="AF579" s="2">
        <v>458721.25108495803</v>
      </c>
      <c r="AG579" s="2">
        <v>294.654252975708</v>
      </c>
      <c r="AH579" s="2">
        <v>1019346.58009102</v>
      </c>
      <c r="AI579" s="2">
        <v>4291265.7362993704</v>
      </c>
      <c r="AJ579" s="2">
        <v>130.14775753662701</v>
      </c>
      <c r="AK579" s="2">
        <v>130.14775753662701</v>
      </c>
      <c r="AL579" s="2">
        <v>102.787888429045</v>
      </c>
      <c r="AM579" s="2">
        <v>81.814189485721201</v>
      </c>
      <c r="AN579" s="2">
        <v>134.97706710790101</v>
      </c>
      <c r="AO579" s="2">
        <v>134.97706710790101</v>
      </c>
      <c r="AP579" s="2">
        <v>107.851047813203</v>
      </c>
      <c r="AQ579" s="2">
        <v>85.327929627411095</v>
      </c>
      <c r="AR579" s="2">
        <v>5948635.9547105497</v>
      </c>
      <c r="AS579" s="2">
        <v>3821.0040427689901</v>
      </c>
      <c r="AT579" s="2">
        <v>10767292.995304</v>
      </c>
      <c r="AU579" s="2">
        <v>36759241.501450397</v>
      </c>
      <c r="AV579" s="2">
        <v>1.0372396601499601</v>
      </c>
      <c r="AW579" s="2">
        <v>1.0372396601499601</v>
      </c>
      <c r="AX579" s="2">
        <v>1.0493935075049901</v>
      </c>
      <c r="AY579" s="2">
        <v>1.0430821271469199</v>
      </c>
      <c r="AZ579" s="2">
        <v>1.0378296759843999</v>
      </c>
      <c r="BA579" s="2">
        <v>1.0378296759843999</v>
      </c>
      <c r="BB579" s="2">
        <v>1.05052388761063</v>
      </c>
      <c r="BC579" s="2">
        <v>1.0441998882930099</v>
      </c>
      <c r="BD579" s="2">
        <v>1.00755809428855</v>
      </c>
      <c r="BE579" s="2">
        <v>1.00755809428855</v>
      </c>
      <c r="BF579" s="2">
        <v>0.95551343495295904</v>
      </c>
      <c r="BG579" s="2">
        <v>0.91734337868891902</v>
      </c>
      <c r="BH579" s="2">
        <v>0.21970442100000001</v>
      </c>
      <c r="BI579" s="2">
        <v>0.21970442100000001</v>
      </c>
      <c r="BJ579" s="2">
        <v>0.165963894</v>
      </c>
      <c r="BK579" s="2">
        <v>0.200725816</v>
      </c>
      <c r="BL579" s="2">
        <v>0.162760554</v>
      </c>
      <c r="BM579" s="2">
        <v>0.162760554</v>
      </c>
      <c r="BN579" s="2">
        <v>0.166015943</v>
      </c>
      <c r="BO579" s="2">
        <v>0.19972778899999999</v>
      </c>
      <c r="BP579" s="2">
        <v>1.0691190909999999</v>
      </c>
      <c r="BQ579" s="2">
        <v>1.0691190909999999</v>
      </c>
      <c r="BR579" s="2">
        <v>0.131944635</v>
      </c>
      <c r="BS579" s="2">
        <v>0.26316795199999998</v>
      </c>
      <c r="BT579" s="2">
        <v>0.97831624699999997</v>
      </c>
      <c r="BU579" s="2">
        <v>0.97831624699999997</v>
      </c>
      <c r="BV579" s="2">
        <v>0.98633250099999903</v>
      </c>
      <c r="BW579" s="2">
        <v>0.98950838599999902</v>
      </c>
      <c r="BX579" s="2">
        <v>11.2903733573257</v>
      </c>
      <c r="BY579" s="2">
        <v>11.2903733573257</v>
      </c>
      <c r="BZ579" s="2">
        <v>11.2903733573257</v>
      </c>
      <c r="CA579" s="2">
        <v>11.2903733573257</v>
      </c>
      <c r="CB579" s="2">
        <v>458721.25108495803</v>
      </c>
      <c r="CC579" s="2">
        <v>294.654252975708</v>
      </c>
      <c r="CD579" s="2">
        <v>1019346.58009102</v>
      </c>
      <c r="CE579" s="2">
        <v>4291265.7362993704</v>
      </c>
      <c r="CG579" s="2">
        <f t="shared" si="67"/>
        <v>994204.70260011591</v>
      </c>
      <c r="CH579" s="2">
        <f t="shared" si="68"/>
        <v>5769628.221728324</v>
      </c>
      <c r="CI579" s="2">
        <f t="shared" si="69"/>
        <v>511528.12358162727</v>
      </c>
      <c r="CJ579" s="2">
        <f t="shared" si="70"/>
        <v>50.836979985001499</v>
      </c>
      <c r="CK579" s="2">
        <f t="shared" si="71"/>
        <v>3.2654260157076502E-2</v>
      </c>
      <c r="CL579" s="2">
        <f t="shared" si="72"/>
        <v>58.779871236352136</v>
      </c>
      <c r="CM579" s="2">
        <f t="shared" si="73"/>
        <v>59.238359542173455</v>
      </c>
      <c r="CN579" s="2">
        <f t="shared" si="74"/>
        <v>511502.00017350161</v>
      </c>
    </row>
    <row r="580" spans="1:92" x14ac:dyDescent="0.45">
      <c r="A580" s="2">
        <v>677</v>
      </c>
      <c r="B580" s="2" t="s">
        <v>154</v>
      </c>
      <c r="C580" s="2">
        <v>2</v>
      </c>
      <c r="D580" s="2">
        <v>2040</v>
      </c>
      <c r="E580" s="2">
        <v>2038</v>
      </c>
      <c r="F580" s="2">
        <v>0.11122249736432301</v>
      </c>
      <c r="G580" s="20">
        <v>7.1441331520333506E-5</v>
      </c>
      <c r="H580" s="2">
        <v>0.201328866431987</v>
      </c>
      <c r="I580" s="2">
        <v>0.68737719487216797</v>
      </c>
      <c r="J580" s="2">
        <v>146.32064602136299</v>
      </c>
      <c r="K580" s="2">
        <v>146.32064602136299</v>
      </c>
      <c r="L580" s="2">
        <v>119.19117299237899</v>
      </c>
      <c r="M580" s="2">
        <v>96.665149024359096</v>
      </c>
      <c r="N580" s="2">
        <v>40709.836861038901</v>
      </c>
      <c r="O580" s="2">
        <v>26.1490707388222</v>
      </c>
      <c r="P580" s="2">
        <v>90463.686966448804</v>
      </c>
      <c r="Q580" s="2">
        <v>380835.58710604598</v>
      </c>
      <c r="R580" s="2">
        <v>53556517.521986596</v>
      </c>
      <c r="S580" s="2">
        <v>53556517.521986596</v>
      </c>
      <c r="T580" s="2">
        <v>1</v>
      </c>
      <c r="U580" s="2">
        <v>2E-3</v>
      </c>
      <c r="V580" s="2">
        <v>45968.386869828399</v>
      </c>
      <c r="W580" s="2">
        <v>2E-3</v>
      </c>
      <c r="X580" s="2">
        <v>4.8466582599443804</v>
      </c>
      <c r="Y580" s="2">
        <v>4.8466582599443804</v>
      </c>
      <c r="Z580" s="2">
        <v>5.0770543385422497</v>
      </c>
      <c r="AA580" s="2">
        <v>3.5247293138463101</v>
      </c>
      <c r="AB580" s="2">
        <v>11.3262302247915</v>
      </c>
      <c r="AC580" s="2">
        <v>11.3262302247915</v>
      </c>
      <c r="AD580" s="2">
        <v>11.3262302247915</v>
      </c>
      <c r="AE580" s="2">
        <v>11.3262302247915</v>
      </c>
      <c r="AF580" s="2">
        <v>460633.07139459898</v>
      </c>
      <c r="AG580" s="2">
        <v>295.87973468743002</v>
      </c>
      <c r="AH580" s="2">
        <v>1023597.31959253</v>
      </c>
      <c r="AI580" s="2">
        <v>4309159.0234193299</v>
      </c>
      <c r="AJ580" s="2">
        <v>130.14775753662701</v>
      </c>
      <c r="AK580" s="2">
        <v>130.14775753662701</v>
      </c>
      <c r="AL580" s="2">
        <v>102.787888429045</v>
      </c>
      <c r="AM580" s="2">
        <v>81.814189485721201</v>
      </c>
      <c r="AN580" s="2">
        <v>134.99441579657099</v>
      </c>
      <c r="AO580" s="2">
        <v>134.99441579657099</v>
      </c>
      <c r="AP580" s="2">
        <v>107.864942767587</v>
      </c>
      <c r="AQ580" s="2">
        <v>85.338918799567494</v>
      </c>
      <c r="AR580" s="2">
        <v>5956689.6289315196</v>
      </c>
      <c r="AS580" s="2">
        <v>3826.1489233627899</v>
      </c>
      <c r="AT580" s="2">
        <v>10782472.9627464</v>
      </c>
      <c r="AU580" s="2">
        <v>36813528.781385303</v>
      </c>
      <c r="AV580" s="2">
        <v>1.0373731196888401</v>
      </c>
      <c r="AW580" s="2">
        <v>1.0373731196888401</v>
      </c>
      <c r="AX580" s="2">
        <v>1.04952881295973</v>
      </c>
      <c r="AY580" s="2">
        <v>1.0432165746753701</v>
      </c>
      <c r="AZ580" s="2">
        <v>1.0379632114394299</v>
      </c>
      <c r="BA580" s="2">
        <v>1.0379632114394299</v>
      </c>
      <c r="BB580" s="2">
        <v>1.0506593388129799</v>
      </c>
      <c r="BC580" s="2">
        <v>1.0443344798947001</v>
      </c>
      <c r="BD580" s="2">
        <v>1.0076877347601001</v>
      </c>
      <c r="BE580" s="2">
        <v>1.0076877347601001</v>
      </c>
      <c r="BF580" s="2">
        <v>0.95556081989809705</v>
      </c>
      <c r="BG580" s="2">
        <v>0.91738885580347396</v>
      </c>
      <c r="BH580" s="2">
        <v>0.21970442100000001</v>
      </c>
      <c r="BI580" s="2">
        <v>0.21970442100000001</v>
      </c>
      <c r="BJ580" s="2">
        <v>0.165963894</v>
      </c>
      <c r="BK580" s="2">
        <v>0.200725816</v>
      </c>
      <c r="BL580" s="2">
        <v>0.162760554</v>
      </c>
      <c r="BM580" s="2">
        <v>0.162760554</v>
      </c>
      <c r="BN580" s="2">
        <v>0.166015943</v>
      </c>
      <c r="BO580" s="2">
        <v>0.19972778899999999</v>
      </c>
      <c r="BP580" s="2">
        <v>1.0691190909999999</v>
      </c>
      <c r="BQ580" s="2">
        <v>1.0691190909999999</v>
      </c>
      <c r="BR580" s="2">
        <v>0.131944635</v>
      </c>
      <c r="BS580" s="2">
        <v>0.26316795199999998</v>
      </c>
      <c r="BT580" s="2">
        <v>0.97831624699999997</v>
      </c>
      <c r="BU580" s="2">
        <v>0.97831624699999997</v>
      </c>
      <c r="BV580" s="2">
        <v>0.98633250099999903</v>
      </c>
      <c r="BW580" s="2">
        <v>0.98950838599999902</v>
      </c>
      <c r="BX580" s="2">
        <v>11.3262302247915</v>
      </c>
      <c r="BY580" s="2">
        <v>11.3262302247915</v>
      </c>
      <c r="BZ580" s="2">
        <v>11.3262302247915</v>
      </c>
      <c r="CA580" s="2">
        <v>11.3262302247915</v>
      </c>
      <c r="CB580" s="2">
        <v>460633.07139459898</v>
      </c>
      <c r="CC580" s="2">
        <v>295.87973468743002</v>
      </c>
      <c r="CD580" s="2">
        <v>1023597.31959253</v>
      </c>
      <c r="CE580" s="2">
        <v>4309159.0234193299</v>
      </c>
      <c r="CG580" s="2">
        <f t="shared" ref="CG580:CG643" si="75">+(IF((N580*(AJ580*AZ580-AJ580)*BT580+P580*(AL580*BB580-AL580)*BV580+Q580*(AM580*BC580-AM580)*BW580+N580*(AJ580*BD580-AJ580)*(1-BT580)+P580*(AL580*BF580-AL580)*(1-BV580)+Q580*(AM580*BG580-AM580)*(1-BW580))&lt;0,0,(N580*(AJ580*AZ580-AJ580)*BT580+P580*(AL580*BB580-AL580)*BV580+Q580*(AM580*BC580-AM580)*BW580+N580*(AJ580*BD580-AJ580)*(1-BT580)+P580*(AL580*BF580-AL580)*(1-BV580)+Q580*(AM580*BG580-AM580)*(1-BW580))))/2</f>
        <v>998250.2627087048</v>
      </c>
      <c r="CH580" s="2">
        <f t="shared" ref="CH580:CH643" si="76">+SUM(CB580:CE580)</f>
        <v>5793685.2941411464</v>
      </c>
      <c r="CI580" s="2">
        <f t="shared" ref="CI580:CI643" si="77">+SUM(N580:Q580)</f>
        <v>512035.26000427251</v>
      </c>
      <c r="CJ580" s="2">
        <f t="shared" ref="CJ580:CJ643" si="78">+N580/800</f>
        <v>50.887296076298625</v>
      </c>
      <c r="CK580" s="2">
        <f t="shared" ref="CK580:CK643" si="79">+O580/(1600/2)</f>
        <v>3.268633842352775E-2</v>
      </c>
      <c r="CL580" s="2">
        <f t="shared" ref="CL580:CL643" si="80">+P580/(3075/2)</f>
        <v>58.838170384682151</v>
      </c>
      <c r="CM580" s="2">
        <f t="shared" ref="CM580:CM643" si="81">+Q580/(12845/2)</f>
        <v>59.297094138738181</v>
      </c>
      <c r="CN580" s="2">
        <f t="shared" si="74"/>
        <v>512009.1109335337</v>
      </c>
    </row>
    <row r="581" spans="1:92" x14ac:dyDescent="0.45">
      <c r="A581" s="2">
        <v>699</v>
      </c>
      <c r="B581" s="2" t="s">
        <v>154</v>
      </c>
      <c r="C581" s="2">
        <v>2</v>
      </c>
      <c r="D581" s="2">
        <v>2041</v>
      </c>
      <c r="E581" s="2">
        <v>2039</v>
      </c>
      <c r="F581" s="2">
        <v>0.111213145676719</v>
      </c>
      <c r="G581" s="20">
        <v>7.1434880983407503E-5</v>
      </c>
      <c r="H581" s="2">
        <v>0.201321827360467</v>
      </c>
      <c r="I581" s="2">
        <v>0.68739359208182904</v>
      </c>
      <c r="J581" s="2">
        <v>146.36974032784599</v>
      </c>
      <c r="K581" s="2">
        <v>146.36974032784599</v>
      </c>
      <c r="L581" s="2">
        <v>119.236805601142</v>
      </c>
      <c r="M581" s="2">
        <v>96.707873586704196</v>
      </c>
      <c r="N581" s="2">
        <v>40750.170097965798</v>
      </c>
      <c r="O581" s="2">
        <v>26.174815335802101</v>
      </c>
      <c r="P581" s="2">
        <v>90553.477781531401</v>
      </c>
      <c r="Q581" s="2">
        <v>381213.479314728</v>
      </c>
      <c r="R581" s="2">
        <v>53632075.410338901</v>
      </c>
      <c r="S581" s="2">
        <v>53632075.410338901</v>
      </c>
      <c r="T581" s="2">
        <v>1</v>
      </c>
      <c r="U581" s="2">
        <v>2E-3</v>
      </c>
      <c r="V581" s="2">
        <v>46386.504011791003</v>
      </c>
      <c r="W581" s="2">
        <v>2E-3</v>
      </c>
      <c r="X581" s="2">
        <v>4.8640277196513901</v>
      </c>
      <c r="Y581" s="2">
        <v>4.8640277196513901</v>
      </c>
      <c r="Z581" s="2">
        <v>5.0909621005285803</v>
      </c>
      <c r="AA581" s="2">
        <v>3.5357290294147599</v>
      </c>
      <c r="AB581" s="2">
        <v>11.357955071568201</v>
      </c>
      <c r="AC581" s="2">
        <v>11.357955071568201</v>
      </c>
      <c r="AD581" s="2">
        <v>11.357955071568201</v>
      </c>
      <c r="AE581" s="2">
        <v>11.357955071568201</v>
      </c>
      <c r="AF581" s="2">
        <v>462380.49803855398</v>
      </c>
      <c r="AG581" s="2">
        <v>296.99997061480298</v>
      </c>
      <c r="AH581" s="2">
        <v>1027482.4921733401</v>
      </c>
      <c r="AI581" s="2">
        <v>4325513.4880047999</v>
      </c>
      <c r="AJ581" s="2">
        <v>130.14775753662701</v>
      </c>
      <c r="AK581" s="2">
        <v>130.14775753662701</v>
      </c>
      <c r="AL581" s="2">
        <v>102.787888429045</v>
      </c>
      <c r="AM581" s="2">
        <v>81.814189485721201</v>
      </c>
      <c r="AN581" s="2">
        <v>135.01178525627799</v>
      </c>
      <c r="AO581" s="2">
        <v>135.01178525627799</v>
      </c>
      <c r="AP581" s="2">
        <v>107.878850529574</v>
      </c>
      <c r="AQ581" s="2">
        <v>85.349918515135897</v>
      </c>
      <c r="AR581" s="2">
        <v>5964591.8155548396</v>
      </c>
      <c r="AS581" s="2">
        <v>3831.2009238307</v>
      </c>
      <c r="AT581" s="2">
        <v>10797307.4267438</v>
      </c>
      <c r="AU581" s="2">
        <v>36866344.967116401</v>
      </c>
      <c r="AV581" s="2">
        <v>1.0375067306407799</v>
      </c>
      <c r="AW581" s="2">
        <v>1.0375067306407799</v>
      </c>
      <c r="AX581" s="2">
        <v>1.0496642368695299</v>
      </c>
      <c r="AY581" s="2">
        <v>1.04335114467291</v>
      </c>
      <c r="AZ581" s="2">
        <v>1.03809689839365</v>
      </c>
      <c r="BA581" s="2">
        <v>1.03809689839365</v>
      </c>
      <c r="BB581" s="2">
        <v>1.05079490859799</v>
      </c>
      <c r="BC581" s="2">
        <v>1.0444691940967199</v>
      </c>
      <c r="BD581" s="2">
        <v>1.0078175223118999</v>
      </c>
      <c r="BE581" s="2">
        <v>1.0078175223118999</v>
      </c>
      <c r="BF581" s="2">
        <v>0.95560824256444898</v>
      </c>
      <c r="BG581" s="2">
        <v>0.91743437073336398</v>
      </c>
      <c r="BH581" s="2">
        <v>0.21970442100000001</v>
      </c>
      <c r="BI581" s="2">
        <v>0.21970442100000001</v>
      </c>
      <c r="BJ581" s="2">
        <v>0.165963894</v>
      </c>
      <c r="BK581" s="2">
        <v>0.200725816</v>
      </c>
      <c r="BL581" s="2">
        <v>0.162760554</v>
      </c>
      <c r="BM581" s="2">
        <v>0.162760554</v>
      </c>
      <c r="BN581" s="2">
        <v>0.166015943</v>
      </c>
      <c r="BO581" s="2">
        <v>0.19972778899999999</v>
      </c>
      <c r="BP581" s="2">
        <v>1.0691190909999999</v>
      </c>
      <c r="BQ581" s="2">
        <v>1.0691190909999999</v>
      </c>
      <c r="BR581" s="2">
        <v>0.131944635</v>
      </c>
      <c r="BS581" s="2">
        <v>0.26316795199999998</v>
      </c>
      <c r="BT581" s="2">
        <v>0.97831624699999997</v>
      </c>
      <c r="BU581" s="2">
        <v>0.97831624699999997</v>
      </c>
      <c r="BV581" s="2">
        <v>0.98633250099999903</v>
      </c>
      <c r="BW581" s="2">
        <v>0.98950838599999902</v>
      </c>
      <c r="BX581" s="2">
        <v>11.357955071568201</v>
      </c>
      <c r="BY581" s="2">
        <v>11.357955071568201</v>
      </c>
      <c r="BZ581" s="2">
        <v>11.357955071568201</v>
      </c>
      <c r="CA581" s="2">
        <v>11.357955071568201</v>
      </c>
      <c r="CB581" s="2">
        <v>462380.49803855398</v>
      </c>
      <c r="CC581" s="2">
        <v>296.99997061480298</v>
      </c>
      <c r="CD581" s="2">
        <v>1027482.4921733401</v>
      </c>
      <c r="CE581" s="2">
        <v>4325513.4880047999</v>
      </c>
      <c r="CG581" s="2">
        <f t="shared" si="75"/>
        <v>1002306.5032279689</v>
      </c>
      <c r="CH581" s="2">
        <f t="shared" si="76"/>
        <v>5815673.4781873086</v>
      </c>
      <c r="CI581" s="2">
        <f t="shared" si="77"/>
        <v>512543.30200956098</v>
      </c>
      <c r="CJ581" s="2">
        <f t="shared" si="78"/>
        <v>50.937712622457248</v>
      </c>
      <c r="CK581" s="2">
        <f t="shared" si="79"/>
        <v>3.271851916975263E-2</v>
      </c>
      <c r="CL581" s="2">
        <f t="shared" si="80"/>
        <v>58.896570914817168</v>
      </c>
      <c r="CM581" s="2">
        <f t="shared" si="81"/>
        <v>59.355932941179915</v>
      </c>
      <c r="CN581" s="2">
        <f t="shared" ref="CN581:CN644" si="82">+SUM(N581,P581,Q581)</f>
        <v>512517.12719422521</v>
      </c>
    </row>
    <row r="582" spans="1:92" x14ac:dyDescent="0.45">
      <c r="A582" s="2">
        <v>721</v>
      </c>
      <c r="B582" s="2" t="s">
        <v>154</v>
      </c>
      <c r="C582" s="2">
        <v>2</v>
      </c>
      <c r="D582" s="2">
        <v>2042</v>
      </c>
      <c r="E582" s="2">
        <v>2040</v>
      </c>
      <c r="F582" s="2">
        <v>0.111205006053157</v>
      </c>
      <c r="G582" s="20">
        <v>7.1429288162901605E-5</v>
      </c>
      <c r="H582" s="2">
        <v>0.20131570064760401</v>
      </c>
      <c r="I582" s="2">
        <v>0.68740786401107501</v>
      </c>
      <c r="J582" s="2">
        <v>146.414957358636</v>
      </c>
      <c r="K582" s="2">
        <v>146.414957358636</v>
      </c>
      <c r="L582" s="2">
        <v>119.27855340388599</v>
      </c>
      <c r="M582" s="2">
        <v>96.746711186994702</v>
      </c>
      <c r="N582" s="2">
        <v>40790.581509452102</v>
      </c>
      <c r="O582" s="2">
        <v>26.2006388415485</v>
      </c>
      <c r="P582" s="2">
        <v>90643.420881090497</v>
      </c>
      <c r="Q582" s="2">
        <v>381592.02493543201</v>
      </c>
      <c r="R582" s="2">
        <v>53705776.963724002</v>
      </c>
      <c r="S582" s="2">
        <v>53705776.963724002</v>
      </c>
      <c r="T582" s="2">
        <v>1</v>
      </c>
      <c r="U582" s="2">
        <v>2E-3</v>
      </c>
      <c r="V582" s="2">
        <v>46808.424244449401</v>
      </c>
      <c r="W582" s="2">
        <v>2E-3</v>
      </c>
      <c r="X582" s="2">
        <v>4.8814168854287301</v>
      </c>
      <c r="Y582" s="2">
        <v>4.8814168854287301</v>
      </c>
      <c r="Z582" s="2">
        <v>5.1048820382596798</v>
      </c>
      <c r="AA582" s="2">
        <v>3.5467387646925701</v>
      </c>
      <c r="AB582" s="2">
        <v>11.385782936581</v>
      </c>
      <c r="AC582" s="2">
        <v>11.385782936581</v>
      </c>
      <c r="AD582" s="2">
        <v>11.385782936581</v>
      </c>
      <c r="AE582" s="2">
        <v>11.385782936581</v>
      </c>
      <c r="AF582" s="2">
        <v>463972.59136419202</v>
      </c>
      <c r="AG582" s="2">
        <v>298.02076581853498</v>
      </c>
      <c r="AH582" s="2">
        <v>1031022.24217302</v>
      </c>
      <c r="AI582" s="2">
        <v>4340413.9279763103</v>
      </c>
      <c r="AJ582" s="2">
        <v>130.14775753662701</v>
      </c>
      <c r="AK582" s="2">
        <v>130.14775753662701</v>
      </c>
      <c r="AL582" s="2">
        <v>102.787888429045</v>
      </c>
      <c r="AM582" s="2">
        <v>81.814189485721201</v>
      </c>
      <c r="AN582" s="2">
        <v>135.02917442205501</v>
      </c>
      <c r="AO582" s="2">
        <v>135.02917442205501</v>
      </c>
      <c r="AP582" s="2">
        <v>107.892770467305</v>
      </c>
      <c r="AQ582" s="2">
        <v>85.360928250413707</v>
      </c>
      <c r="AR582" s="2">
        <v>5972351.2523404304</v>
      </c>
      <c r="AS582" s="2">
        <v>3836.16541875437</v>
      </c>
      <c r="AT582" s="2">
        <v>10811816.118276</v>
      </c>
      <c r="AU582" s="2">
        <v>36917773.4276888</v>
      </c>
      <c r="AV582" s="2">
        <v>1.03764048528452</v>
      </c>
      <c r="AW582" s="2">
        <v>1.03764048528452</v>
      </c>
      <c r="AX582" s="2">
        <v>1.04979977343252</v>
      </c>
      <c r="AY582" s="2">
        <v>1.0434858310983699</v>
      </c>
      <c r="AZ582" s="2">
        <v>1.0382307291213899</v>
      </c>
      <c r="BA582" s="2">
        <v>1.0382307291213899</v>
      </c>
      <c r="BB582" s="2">
        <v>1.05093059115752</v>
      </c>
      <c r="BC582" s="2">
        <v>1.0446040248514299</v>
      </c>
      <c r="BD582" s="2">
        <v>1.00794744944361</v>
      </c>
      <c r="BE582" s="2">
        <v>1.00794744944361</v>
      </c>
      <c r="BF582" s="2">
        <v>0.95565570091138796</v>
      </c>
      <c r="BG582" s="2">
        <v>0.91747992142637103</v>
      </c>
      <c r="BH582" s="2">
        <v>0.21970442100000001</v>
      </c>
      <c r="BI582" s="2">
        <v>0.21970442100000001</v>
      </c>
      <c r="BJ582" s="2">
        <v>0.165963894</v>
      </c>
      <c r="BK582" s="2">
        <v>0.200725816</v>
      </c>
      <c r="BL582" s="2">
        <v>0.162760554</v>
      </c>
      <c r="BM582" s="2">
        <v>0.162760554</v>
      </c>
      <c r="BN582" s="2">
        <v>0.166015943</v>
      </c>
      <c r="BO582" s="2">
        <v>0.19972778899999999</v>
      </c>
      <c r="BP582" s="2">
        <v>1.0691190909999999</v>
      </c>
      <c r="BQ582" s="2">
        <v>1.0691190909999999</v>
      </c>
      <c r="BR582" s="2">
        <v>0.131944635</v>
      </c>
      <c r="BS582" s="2">
        <v>0.26316795199999998</v>
      </c>
      <c r="BT582" s="2">
        <v>0.97831624699999997</v>
      </c>
      <c r="BU582" s="2">
        <v>0.97831624699999997</v>
      </c>
      <c r="BV582" s="2">
        <v>0.98633250099999903</v>
      </c>
      <c r="BW582" s="2">
        <v>0.98950838599999902</v>
      </c>
      <c r="BX582" s="2">
        <v>11.385782936581</v>
      </c>
      <c r="BY582" s="2">
        <v>11.385782936581</v>
      </c>
      <c r="BZ582" s="2">
        <v>11.385782936581</v>
      </c>
      <c r="CA582" s="2">
        <v>11.385782936581</v>
      </c>
      <c r="CB582" s="2">
        <v>463972.59136419202</v>
      </c>
      <c r="CC582" s="2">
        <v>298.02076581853498</v>
      </c>
      <c r="CD582" s="2">
        <v>1031022.24217302</v>
      </c>
      <c r="CE582" s="2">
        <v>4340413.9279763103</v>
      </c>
      <c r="CG582" s="2">
        <f t="shared" si="75"/>
        <v>1006373.2653081064</v>
      </c>
      <c r="CH582" s="2">
        <f t="shared" si="76"/>
        <v>5835706.7822793406</v>
      </c>
      <c r="CI582" s="2">
        <f t="shared" si="77"/>
        <v>513052.22796481615</v>
      </c>
      <c r="CJ582" s="2">
        <f t="shared" si="78"/>
        <v>50.988226886815127</v>
      </c>
      <c r="CK582" s="2">
        <f t="shared" si="79"/>
        <v>3.2750798551935627E-2</v>
      </c>
      <c r="CL582" s="2">
        <f t="shared" si="80"/>
        <v>58.955070491766179</v>
      </c>
      <c r="CM582" s="2">
        <f t="shared" si="81"/>
        <v>59.41487348157758</v>
      </c>
      <c r="CN582" s="2">
        <f t="shared" si="82"/>
        <v>513026.0273259746</v>
      </c>
    </row>
    <row r="583" spans="1:92" x14ac:dyDescent="0.45">
      <c r="A583" s="2">
        <v>743</v>
      </c>
      <c r="B583" s="2" t="s">
        <v>154</v>
      </c>
      <c r="C583" s="2">
        <v>2</v>
      </c>
      <c r="D583" s="2">
        <v>2043</v>
      </c>
      <c r="E583" s="2">
        <v>2041</v>
      </c>
      <c r="F583" s="2">
        <v>0.111198007533147</v>
      </c>
      <c r="G583" s="20">
        <v>7.1424502914569201E-5</v>
      </c>
      <c r="H583" s="2">
        <v>0.201310432881041</v>
      </c>
      <c r="I583" s="2">
        <v>0.68742013508289601</v>
      </c>
      <c r="J583" s="2">
        <v>146.45651844954</v>
      </c>
      <c r="K583" s="2">
        <v>146.45651844954</v>
      </c>
      <c r="L583" s="2">
        <v>119.316638144962</v>
      </c>
      <c r="M583" s="2">
        <v>96.781883671690807</v>
      </c>
      <c r="N583" s="2">
        <v>40831.0690299536</v>
      </c>
      <c r="O583" s="2">
        <v>26.2265383493095</v>
      </c>
      <c r="P583" s="2">
        <v>90733.512878541704</v>
      </c>
      <c r="Q583" s="2">
        <v>381971.20901613601</v>
      </c>
      <c r="R583" s="2">
        <v>53777728.102882497</v>
      </c>
      <c r="S583" s="2">
        <v>53777728.102882497</v>
      </c>
      <c r="T583" s="2">
        <v>1</v>
      </c>
      <c r="U583" s="2">
        <v>2E-3</v>
      </c>
      <c r="V583" s="2">
        <v>47234.182159781099</v>
      </c>
      <c r="W583" s="2">
        <v>2E-3</v>
      </c>
      <c r="X583" s="2">
        <v>4.8988247523707198</v>
      </c>
      <c r="Y583" s="2">
        <v>4.8988247523707198</v>
      </c>
      <c r="Z583" s="2">
        <v>5.1188135553738503</v>
      </c>
      <c r="AA583" s="2">
        <v>3.5577580254265899</v>
      </c>
      <c r="AB583" s="2">
        <v>11.409936160542999</v>
      </c>
      <c r="AC583" s="2">
        <v>11.409936160542999</v>
      </c>
      <c r="AD583" s="2">
        <v>11.409936160542999</v>
      </c>
      <c r="AE583" s="2">
        <v>11.409936160542999</v>
      </c>
      <c r="AF583" s="2">
        <v>465417.93097427499</v>
      </c>
      <c r="AG583" s="2">
        <v>298.94761654751198</v>
      </c>
      <c r="AH583" s="2">
        <v>1034235.64562647</v>
      </c>
      <c r="AI583" s="2">
        <v>4353940.6438856199</v>
      </c>
      <c r="AJ583" s="2">
        <v>130.14775753662701</v>
      </c>
      <c r="AK583" s="2">
        <v>130.14775753662701</v>
      </c>
      <c r="AL583" s="2">
        <v>102.787888429045</v>
      </c>
      <c r="AM583" s="2">
        <v>81.814189485721201</v>
      </c>
      <c r="AN583" s="2">
        <v>135.046582288997</v>
      </c>
      <c r="AO583" s="2">
        <v>135.046582288997</v>
      </c>
      <c r="AP583" s="2">
        <v>107.906701984419</v>
      </c>
      <c r="AQ583" s="2">
        <v>85.371947511147795</v>
      </c>
      <c r="AR583" s="2">
        <v>5979976.2146998802</v>
      </c>
      <c r="AS583" s="2">
        <v>3841.0474976232399</v>
      </c>
      <c r="AT583" s="2">
        <v>10826017.7237502</v>
      </c>
      <c r="AU583" s="2">
        <v>36967893.116934702</v>
      </c>
      <c r="AV583" s="2">
        <v>1.03777437633369</v>
      </c>
      <c r="AW583" s="2">
        <v>1.03777437633369</v>
      </c>
      <c r="AX583" s="2">
        <v>1.04993541717243</v>
      </c>
      <c r="AY583" s="2">
        <v>1.0436206282499501</v>
      </c>
      <c r="AZ583" s="2">
        <v>1.03836469633217</v>
      </c>
      <c r="BA583" s="2">
        <v>1.03836469633217</v>
      </c>
      <c r="BB583" s="2">
        <v>1.0510663810094401</v>
      </c>
      <c r="BC583" s="2">
        <v>1.0447389664508999</v>
      </c>
      <c r="BD583" s="2">
        <v>1.0080775090773999</v>
      </c>
      <c r="BE583" s="2">
        <v>1.0080775090773999</v>
      </c>
      <c r="BF583" s="2">
        <v>0.95570319301292905</v>
      </c>
      <c r="BG583" s="2">
        <v>0.91752550594567905</v>
      </c>
      <c r="BH583" s="2">
        <v>0.21970442100000001</v>
      </c>
      <c r="BI583" s="2">
        <v>0.21970442100000001</v>
      </c>
      <c r="BJ583" s="2">
        <v>0.165963894</v>
      </c>
      <c r="BK583" s="2">
        <v>0.200725816</v>
      </c>
      <c r="BL583" s="2">
        <v>0.162760554</v>
      </c>
      <c r="BM583" s="2">
        <v>0.162760554</v>
      </c>
      <c r="BN583" s="2">
        <v>0.166015943</v>
      </c>
      <c r="BO583" s="2">
        <v>0.19972778899999999</v>
      </c>
      <c r="BP583" s="2">
        <v>1.0691190909999999</v>
      </c>
      <c r="BQ583" s="2">
        <v>1.0691190909999999</v>
      </c>
      <c r="BR583" s="2">
        <v>0.131944635</v>
      </c>
      <c r="BS583" s="2">
        <v>0.26316795199999998</v>
      </c>
      <c r="BT583" s="2">
        <v>0.97831624699999997</v>
      </c>
      <c r="BU583" s="2">
        <v>0.97831624699999997</v>
      </c>
      <c r="BV583" s="2">
        <v>0.98633250099999903</v>
      </c>
      <c r="BW583" s="2">
        <v>0.98950838599999902</v>
      </c>
      <c r="BX583" s="2">
        <v>11.409936160542999</v>
      </c>
      <c r="BY583" s="2">
        <v>11.409936160542999</v>
      </c>
      <c r="BZ583" s="2">
        <v>11.409936160542999</v>
      </c>
      <c r="CA583" s="2">
        <v>11.409936160542999</v>
      </c>
      <c r="CB583" s="2">
        <v>465417.93097427499</v>
      </c>
      <c r="CC583" s="2">
        <v>298.94761654751198</v>
      </c>
      <c r="CD583" s="2">
        <v>1034235.64562647</v>
      </c>
      <c r="CE583" s="2">
        <v>4353940.6438856199</v>
      </c>
      <c r="CG583" s="2">
        <f t="shared" si="75"/>
        <v>1010450.3993984095</v>
      </c>
      <c r="CH583" s="2">
        <f t="shared" si="76"/>
        <v>5853893.1681029126</v>
      </c>
      <c r="CI583" s="2">
        <f t="shared" si="77"/>
        <v>513562.01746298058</v>
      </c>
      <c r="CJ583" s="2">
        <f t="shared" si="78"/>
        <v>51.038836287442003</v>
      </c>
      <c r="CK583" s="2">
        <f t="shared" si="79"/>
        <v>3.2783172936636878E-2</v>
      </c>
      <c r="CL583" s="2">
        <f t="shared" si="80"/>
        <v>59.013666912872651</v>
      </c>
      <c r="CM583" s="2">
        <f t="shared" si="81"/>
        <v>59.473913431862357</v>
      </c>
      <c r="CN583" s="2">
        <f t="shared" si="82"/>
        <v>513535.79092463129</v>
      </c>
    </row>
    <row r="584" spans="1:92" x14ac:dyDescent="0.45">
      <c r="A584" s="2">
        <v>765</v>
      </c>
      <c r="B584" s="2" t="s">
        <v>154</v>
      </c>
      <c r="C584" s="2">
        <v>2</v>
      </c>
      <c r="D584" s="2">
        <v>2044</v>
      </c>
      <c r="E584" s="2">
        <v>2042</v>
      </c>
      <c r="F584" s="2">
        <v>0.111192083273447</v>
      </c>
      <c r="G584" s="20">
        <v>7.1420477991279794E-5</v>
      </c>
      <c r="H584" s="2">
        <v>0.201305973747195</v>
      </c>
      <c r="I584" s="2">
        <v>0.68743052250136505</v>
      </c>
      <c r="J584" s="2">
        <v>146.49463297451501</v>
      </c>
      <c r="K584" s="2">
        <v>146.49463297451501</v>
      </c>
      <c r="L584" s="2">
        <v>119.351269583736</v>
      </c>
      <c r="M584" s="2">
        <v>96.813600896562505</v>
      </c>
      <c r="N584" s="2">
        <v>40871.630710546699</v>
      </c>
      <c r="O584" s="2">
        <v>26.2525111113499</v>
      </c>
      <c r="P584" s="2">
        <v>90823.750579087093</v>
      </c>
      <c r="Q584" s="2">
        <v>382351.01745135098</v>
      </c>
      <c r="R584" s="2">
        <v>53848029.137891702</v>
      </c>
      <c r="S584" s="2">
        <v>53848029.137891702</v>
      </c>
      <c r="T584" s="2">
        <v>1</v>
      </c>
      <c r="U584" s="2">
        <v>2E-3</v>
      </c>
      <c r="V584" s="2">
        <v>47663.812664404097</v>
      </c>
      <c r="W584" s="2">
        <v>2E-3</v>
      </c>
      <c r="X584" s="2">
        <v>4.9162503721750799</v>
      </c>
      <c r="Y584" s="2">
        <v>4.9162503721750799</v>
      </c>
      <c r="Z584" s="2">
        <v>5.13275608897791</v>
      </c>
      <c r="AA584" s="2">
        <v>3.5687863451281001</v>
      </c>
      <c r="AB584" s="2">
        <v>11.4306250657131</v>
      </c>
      <c r="AC584" s="2">
        <v>11.4306250657131</v>
      </c>
      <c r="AD584" s="2">
        <v>11.4306250657131</v>
      </c>
      <c r="AE584" s="2">
        <v>11.4306250657131</v>
      </c>
      <c r="AF584" s="2">
        <v>466724.64111365401</v>
      </c>
      <c r="AG584" s="2">
        <v>299.78572664250601</v>
      </c>
      <c r="AH584" s="2">
        <v>1037140.76660967</v>
      </c>
      <c r="AI584" s="2">
        <v>4366169.6761606196</v>
      </c>
      <c r="AJ584" s="2">
        <v>130.14775753662701</v>
      </c>
      <c r="AK584" s="2">
        <v>130.14775753662701</v>
      </c>
      <c r="AL584" s="2">
        <v>102.787888429045</v>
      </c>
      <c r="AM584" s="2">
        <v>81.814189485721201</v>
      </c>
      <c r="AN584" s="2">
        <v>135.06400790880201</v>
      </c>
      <c r="AO584" s="2">
        <v>135.06400790880201</v>
      </c>
      <c r="AP584" s="2">
        <v>107.920644518023</v>
      </c>
      <c r="AQ584" s="2">
        <v>85.382975830849304</v>
      </c>
      <c r="AR584" s="2">
        <v>5987474.5400114702</v>
      </c>
      <c r="AS584" s="2">
        <v>3845.8519799165902</v>
      </c>
      <c r="AT584" s="2">
        <v>10839929.939970599</v>
      </c>
      <c r="AU584" s="2">
        <v>37016778.805929698</v>
      </c>
      <c r="AV584" s="2">
        <v>1.03790839691144</v>
      </c>
      <c r="AW584" s="2">
        <v>1.03790839691144</v>
      </c>
      <c r="AX584" s="2">
        <v>1.0500711629197199</v>
      </c>
      <c r="AY584" s="2">
        <v>1.04375553074546</v>
      </c>
      <c r="AZ584" s="2">
        <v>1.0384987931452101</v>
      </c>
      <c r="BA584" s="2">
        <v>1.0384987931452101</v>
      </c>
      <c r="BB584" s="2">
        <v>1.0512022729785999</v>
      </c>
      <c r="BC584" s="2">
        <v>1.0448740135072001</v>
      </c>
      <c r="BD584" s="2">
        <v>1.0082076945331799</v>
      </c>
      <c r="BE584" s="2">
        <v>1.0082076945331799</v>
      </c>
      <c r="BF584" s="2">
        <v>0.95575071705107395</v>
      </c>
      <c r="BG584" s="2">
        <v>0.91757112246316197</v>
      </c>
      <c r="BH584" s="2">
        <v>0.21970442100000001</v>
      </c>
      <c r="BI584" s="2">
        <v>0.21970442100000001</v>
      </c>
      <c r="BJ584" s="2">
        <v>0.165963894</v>
      </c>
      <c r="BK584" s="2">
        <v>0.200725816</v>
      </c>
      <c r="BL584" s="2">
        <v>0.162760554</v>
      </c>
      <c r="BM584" s="2">
        <v>0.162760554</v>
      </c>
      <c r="BN584" s="2">
        <v>0.166015943</v>
      </c>
      <c r="BO584" s="2">
        <v>0.19972778899999999</v>
      </c>
      <c r="BP584" s="2">
        <v>1.0691190909999999</v>
      </c>
      <c r="BQ584" s="2">
        <v>1.0691190909999999</v>
      </c>
      <c r="BR584" s="2">
        <v>0.131944635</v>
      </c>
      <c r="BS584" s="2">
        <v>0.26316795199999998</v>
      </c>
      <c r="BT584" s="2">
        <v>0.97831624699999997</v>
      </c>
      <c r="BU584" s="2">
        <v>0.97831624699999997</v>
      </c>
      <c r="BV584" s="2">
        <v>0.98633250099999903</v>
      </c>
      <c r="BW584" s="2">
        <v>0.98950838599999902</v>
      </c>
      <c r="BX584" s="2">
        <v>11.4306250657131</v>
      </c>
      <c r="BY584" s="2">
        <v>11.4306250657131</v>
      </c>
      <c r="BZ584" s="2">
        <v>11.4306250657131</v>
      </c>
      <c r="CA584" s="2">
        <v>11.4306250657131</v>
      </c>
      <c r="CB584" s="2">
        <v>466724.64111365401</v>
      </c>
      <c r="CC584" s="2">
        <v>299.78572664250601</v>
      </c>
      <c r="CD584" s="2">
        <v>1037140.76660967</v>
      </c>
      <c r="CE584" s="2">
        <v>4366169.6761606196</v>
      </c>
      <c r="CG584" s="2">
        <f t="shared" si="75"/>
        <v>1014537.7647186951</v>
      </c>
      <c r="CH584" s="2">
        <f t="shared" si="76"/>
        <v>5870334.8696105862</v>
      </c>
      <c r="CI584" s="2">
        <f t="shared" si="77"/>
        <v>514072.65125209611</v>
      </c>
      <c r="CJ584" s="2">
        <f t="shared" si="78"/>
        <v>51.089538388183371</v>
      </c>
      <c r="CK584" s="2">
        <f t="shared" si="79"/>
        <v>3.2815638889187378E-2</v>
      </c>
      <c r="CL584" s="2">
        <f t="shared" si="80"/>
        <v>59.072358100219247</v>
      </c>
      <c r="CM584" s="2">
        <f t="shared" si="81"/>
        <v>59.533050595772828</v>
      </c>
      <c r="CN584" s="2">
        <f t="shared" si="82"/>
        <v>514046.39874098479</v>
      </c>
    </row>
    <row r="585" spans="1:92" x14ac:dyDescent="0.45">
      <c r="A585" s="2">
        <v>787</v>
      </c>
      <c r="B585" s="2" t="s">
        <v>154</v>
      </c>
      <c r="C585" s="2">
        <v>2</v>
      </c>
      <c r="D585" s="2">
        <v>2045</v>
      </c>
      <c r="E585" s="2">
        <v>2043</v>
      </c>
      <c r="F585" s="2">
        <v>0.111187170296565</v>
      </c>
      <c r="G585" s="20">
        <v>7.1417168867515793E-5</v>
      </c>
      <c r="H585" s="2">
        <v>0.20130227584201699</v>
      </c>
      <c r="I585" s="2">
        <v>0.68743913669254897</v>
      </c>
      <c r="J585" s="2">
        <v>146.529498975499</v>
      </c>
      <c r="K585" s="2">
        <v>146.529498975499</v>
      </c>
      <c r="L585" s="2">
        <v>119.38264612578899</v>
      </c>
      <c r="M585" s="2">
        <v>96.842061358218999</v>
      </c>
      <c r="N585" s="2">
        <v>40912.264712314398</v>
      </c>
      <c r="O585" s="2">
        <v>26.278554530334201</v>
      </c>
      <c r="P585" s="2">
        <v>90914.130968927697</v>
      </c>
      <c r="Q585" s="2">
        <v>382731.43693441199</v>
      </c>
      <c r="R585" s="2">
        <v>53916775.058296502</v>
      </c>
      <c r="S585" s="2">
        <v>53916775.058296502</v>
      </c>
      <c r="T585" s="2">
        <v>1</v>
      </c>
      <c r="U585" s="2">
        <v>2E-3</v>
      </c>
      <c r="V585" s="2">
        <v>48097.350982438002</v>
      </c>
      <c r="W585" s="2">
        <v>2E-3</v>
      </c>
      <c r="X585" s="2">
        <v>4.9336928498327497</v>
      </c>
      <c r="Y585" s="2">
        <v>4.9336928498327497</v>
      </c>
      <c r="Z585" s="2">
        <v>5.1467091077047904</v>
      </c>
      <c r="AA585" s="2">
        <v>3.5798232834581398</v>
      </c>
      <c r="AB585" s="2">
        <v>11.448048589039701</v>
      </c>
      <c r="AC585" s="2">
        <v>11.448048589039701</v>
      </c>
      <c r="AD585" s="2">
        <v>11.448048589039701</v>
      </c>
      <c r="AE585" s="2">
        <v>11.448048589039701</v>
      </c>
      <c r="AF585" s="2">
        <v>467900.41428762698</v>
      </c>
      <c r="AG585" s="2">
        <v>300.54002278703899</v>
      </c>
      <c r="AH585" s="2">
        <v>1039754.70966821</v>
      </c>
      <c r="AI585" s="2">
        <v>4377173.0258518402</v>
      </c>
      <c r="AJ585" s="2">
        <v>130.14775753662701</v>
      </c>
      <c r="AK585" s="2">
        <v>130.14775753662701</v>
      </c>
      <c r="AL585" s="2">
        <v>102.787888429045</v>
      </c>
      <c r="AM585" s="2">
        <v>81.814189485721201</v>
      </c>
      <c r="AN585" s="2">
        <v>135.08145038645901</v>
      </c>
      <c r="AO585" s="2">
        <v>135.08145038645901</v>
      </c>
      <c r="AP585" s="2">
        <v>107.93459753675</v>
      </c>
      <c r="AQ585" s="2">
        <v>85.394012769179298</v>
      </c>
      <c r="AR585" s="2">
        <v>5994853.65024844</v>
      </c>
      <c r="AS585" s="2">
        <v>3850.5834291302199</v>
      </c>
      <c r="AT585" s="2">
        <v>10853569.5252972</v>
      </c>
      <c r="AU585" s="2">
        <v>37064501.299321704</v>
      </c>
      <c r="AV585" s="2">
        <v>1.0380425405268801</v>
      </c>
      <c r="AW585" s="2">
        <v>1.0380425405268801</v>
      </c>
      <c r="AX585" s="2">
        <v>1.05020700579407</v>
      </c>
      <c r="AY585" s="2">
        <v>1.04389053350411</v>
      </c>
      <c r="AZ585" s="2">
        <v>1.03863301306593</v>
      </c>
      <c r="BA585" s="2">
        <v>1.03863301306593</v>
      </c>
      <c r="BB585" s="2">
        <v>1.05133826217946</v>
      </c>
      <c r="BC585" s="2">
        <v>1.0450091609340699</v>
      </c>
      <c r="BD585" s="2">
        <v>1.0083379995058199</v>
      </c>
      <c r="BE585" s="2">
        <v>1.0083379995058199</v>
      </c>
      <c r="BF585" s="2">
        <v>0.95579827130965</v>
      </c>
      <c r="BG585" s="2">
        <v>0.91761676925317304</v>
      </c>
      <c r="BH585" s="2">
        <v>0.21970442100000001</v>
      </c>
      <c r="BI585" s="2">
        <v>0.21970442100000001</v>
      </c>
      <c r="BJ585" s="2">
        <v>0.165963894</v>
      </c>
      <c r="BK585" s="2">
        <v>0.200725816</v>
      </c>
      <c r="BL585" s="2">
        <v>0.162760554</v>
      </c>
      <c r="BM585" s="2">
        <v>0.162760554</v>
      </c>
      <c r="BN585" s="2">
        <v>0.166015943</v>
      </c>
      <c r="BO585" s="2">
        <v>0.19972778899999999</v>
      </c>
      <c r="BP585" s="2">
        <v>1.0691190909999999</v>
      </c>
      <c r="BQ585" s="2">
        <v>1.0691190909999999</v>
      </c>
      <c r="BR585" s="2">
        <v>0.131944635</v>
      </c>
      <c r="BS585" s="2">
        <v>0.26316795199999998</v>
      </c>
      <c r="BT585" s="2">
        <v>0.97831624699999997</v>
      </c>
      <c r="BU585" s="2">
        <v>0.97831624699999997</v>
      </c>
      <c r="BV585" s="2">
        <v>0.98633250099999903</v>
      </c>
      <c r="BW585" s="2">
        <v>0.98950838599999902</v>
      </c>
      <c r="BX585" s="2">
        <v>11.448048589039701</v>
      </c>
      <c r="BY585" s="2">
        <v>11.448048589039701</v>
      </c>
      <c r="BZ585" s="2">
        <v>11.448048589039701</v>
      </c>
      <c r="CA585" s="2">
        <v>11.448048589039701</v>
      </c>
      <c r="CB585" s="2">
        <v>467900.41428762698</v>
      </c>
      <c r="CC585" s="2">
        <v>300.54002278703899</v>
      </c>
      <c r="CD585" s="2">
        <v>1039754.70966821</v>
      </c>
      <c r="CE585" s="2">
        <v>4377173.0258518402</v>
      </c>
      <c r="CG585" s="2">
        <f t="shared" si="75"/>
        <v>1018635.2287709372</v>
      </c>
      <c r="CH585" s="2">
        <f t="shared" si="76"/>
        <v>5885128.6898304643</v>
      </c>
      <c r="CI585" s="2">
        <f t="shared" si="77"/>
        <v>514584.11117018445</v>
      </c>
      <c r="CJ585" s="2">
        <f t="shared" si="78"/>
        <v>51.140330890392995</v>
      </c>
      <c r="CK585" s="2">
        <f t="shared" si="79"/>
        <v>3.2848193162917753E-2</v>
      </c>
      <c r="CL585" s="2">
        <f t="shared" si="80"/>
        <v>59.131142093611508</v>
      </c>
      <c r="CM585" s="2">
        <f t="shared" si="81"/>
        <v>59.592282901426543</v>
      </c>
      <c r="CN585" s="2">
        <f t="shared" si="82"/>
        <v>514557.8326156541</v>
      </c>
    </row>
    <row r="586" spans="1:92" x14ac:dyDescent="0.45">
      <c r="A586" s="2">
        <v>809</v>
      </c>
      <c r="B586" s="2" t="s">
        <v>154</v>
      </c>
      <c r="C586" s="2">
        <v>2</v>
      </c>
      <c r="D586" s="2">
        <v>2046</v>
      </c>
      <c r="E586" s="2">
        <v>2044</v>
      </c>
      <c r="F586" s="2">
        <v>0.11118320925808001</v>
      </c>
      <c r="G586" s="20">
        <v>7.1414533576860204E-5</v>
      </c>
      <c r="H586" s="2">
        <v>0.20129929449589801</v>
      </c>
      <c r="I586" s="2">
        <v>0.68744608171244304</v>
      </c>
      <c r="J586" s="2">
        <v>146.56130375402199</v>
      </c>
      <c r="K586" s="2">
        <v>146.56130375402199</v>
      </c>
      <c r="L586" s="2">
        <v>119.410955415788</v>
      </c>
      <c r="M586" s="2">
        <v>96.867452787281806</v>
      </c>
      <c r="N586" s="2">
        <v>40952.9693001911</v>
      </c>
      <c r="O586" s="2">
        <v>26.304666151270101</v>
      </c>
      <c r="P586" s="2">
        <v>91004.651205216302</v>
      </c>
      <c r="Q586" s="2">
        <v>383112.454913044</v>
      </c>
      <c r="R586" s="2">
        <v>53984055.805604801</v>
      </c>
      <c r="S586" s="2">
        <v>53984055.805604801</v>
      </c>
      <c r="T586" s="2">
        <v>1</v>
      </c>
      <c r="U586" s="2">
        <v>2E-3</v>
      </c>
      <c r="V586" s="2">
        <v>48534.832658392799</v>
      </c>
      <c r="W586" s="2">
        <v>2E-3</v>
      </c>
      <c r="X586" s="2">
        <v>4.95115134057039</v>
      </c>
      <c r="Y586" s="2">
        <v>4.95115134057039</v>
      </c>
      <c r="Z586" s="2">
        <v>5.1606721099179902</v>
      </c>
      <c r="AA586" s="2">
        <v>3.5908684247353699</v>
      </c>
      <c r="AB586" s="2">
        <v>11.462394876825201</v>
      </c>
      <c r="AC586" s="2">
        <v>11.462394876825201</v>
      </c>
      <c r="AD586" s="2">
        <v>11.462394876825201</v>
      </c>
      <c r="AE586" s="2">
        <v>11.462394876825201</v>
      </c>
      <c r="AF586" s="2">
        <v>468952.53343775199</v>
      </c>
      <c r="AG586" s="2">
        <v>301.21516881887698</v>
      </c>
      <c r="AH586" s="2">
        <v>1042093.66904925</v>
      </c>
      <c r="AI586" s="2">
        <v>4387018.8619169798</v>
      </c>
      <c r="AJ586" s="2">
        <v>130.14775753662701</v>
      </c>
      <c r="AK586" s="2">
        <v>130.14775753662701</v>
      </c>
      <c r="AL586" s="2">
        <v>102.787888429045</v>
      </c>
      <c r="AM586" s="2">
        <v>81.814189485721201</v>
      </c>
      <c r="AN586" s="2">
        <v>135.098908877197</v>
      </c>
      <c r="AO586" s="2">
        <v>135.098908877197</v>
      </c>
      <c r="AP586" s="2">
        <v>107.94856053896299</v>
      </c>
      <c r="AQ586" s="2">
        <v>85.405057910456506</v>
      </c>
      <c r="AR586" s="2">
        <v>6002120.5732344799</v>
      </c>
      <c r="AS586" s="2">
        <v>3855.2461659444598</v>
      </c>
      <c r="AT586" s="2">
        <v>10866952.347695399</v>
      </c>
      <c r="AU586" s="2">
        <v>37111127.638508901</v>
      </c>
      <c r="AV586" s="2">
        <v>1.0381768010532499</v>
      </c>
      <c r="AW586" s="2">
        <v>1.0381768010532499</v>
      </c>
      <c r="AX586" s="2">
        <v>1.05034294118816</v>
      </c>
      <c r="AY586" s="2">
        <v>1.0440256317295</v>
      </c>
      <c r="AZ586" s="2">
        <v>1.0387673499640799</v>
      </c>
      <c r="BA586" s="2">
        <v>1.0387673499640799</v>
      </c>
      <c r="BB586" s="2">
        <v>1.0514743439997101</v>
      </c>
      <c r="BC586" s="2">
        <v>1.04514440392998</v>
      </c>
      <c r="BD586" s="2">
        <v>1.0084684180438701</v>
      </c>
      <c r="BE586" s="2">
        <v>1.0084684180438701</v>
      </c>
      <c r="BF586" s="2">
        <v>0.95584585416857504</v>
      </c>
      <c r="BG586" s="2">
        <v>0.91766244468675895</v>
      </c>
      <c r="BH586" s="2">
        <v>0.21970442100000001</v>
      </c>
      <c r="BI586" s="2">
        <v>0.21970442100000001</v>
      </c>
      <c r="BJ586" s="2">
        <v>0.165963894</v>
      </c>
      <c r="BK586" s="2">
        <v>0.200725816</v>
      </c>
      <c r="BL586" s="2">
        <v>0.162760554</v>
      </c>
      <c r="BM586" s="2">
        <v>0.162760554</v>
      </c>
      <c r="BN586" s="2">
        <v>0.166015943</v>
      </c>
      <c r="BO586" s="2">
        <v>0.19972778899999999</v>
      </c>
      <c r="BP586" s="2">
        <v>1.0691190909999999</v>
      </c>
      <c r="BQ586" s="2">
        <v>1.0691190909999999</v>
      </c>
      <c r="BR586" s="2">
        <v>0.131944635</v>
      </c>
      <c r="BS586" s="2">
        <v>0.26316795199999998</v>
      </c>
      <c r="BT586" s="2">
        <v>0.97831624699999997</v>
      </c>
      <c r="BU586" s="2">
        <v>0.97831624699999997</v>
      </c>
      <c r="BV586" s="2">
        <v>0.98633250099999903</v>
      </c>
      <c r="BW586" s="2">
        <v>0.98950838599999902</v>
      </c>
      <c r="BX586" s="2">
        <v>11.462394876825201</v>
      </c>
      <c r="BY586" s="2">
        <v>11.462394876825201</v>
      </c>
      <c r="BZ586" s="2">
        <v>11.462394876825201</v>
      </c>
      <c r="CA586" s="2">
        <v>11.462394876825201</v>
      </c>
      <c r="CB586" s="2">
        <v>468952.53343775199</v>
      </c>
      <c r="CC586" s="2">
        <v>301.21516881887698</v>
      </c>
      <c r="CD586" s="2">
        <v>1042093.66904925</v>
      </c>
      <c r="CE586" s="2">
        <v>4387018.8619169798</v>
      </c>
      <c r="CG586" s="2">
        <f t="shared" si="75"/>
        <v>1022742.6668858614</v>
      </c>
      <c r="CH586" s="2">
        <f t="shared" si="76"/>
        <v>5898366.2795728007</v>
      </c>
      <c r="CI586" s="2">
        <f t="shared" si="77"/>
        <v>515096.38008460269</v>
      </c>
      <c r="CJ586" s="2">
        <f t="shared" si="78"/>
        <v>51.191211625238878</v>
      </c>
      <c r="CK586" s="2">
        <f t="shared" si="79"/>
        <v>3.2880832689087626E-2</v>
      </c>
      <c r="CL586" s="2">
        <f t="shared" si="80"/>
        <v>59.190017044043124</v>
      </c>
      <c r="CM586" s="2">
        <f t="shared" si="81"/>
        <v>59.651608394401556</v>
      </c>
      <c r="CN586" s="2">
        <f t="shared" si="82"/>
        <v>515070.07541845139</v>
      </c>
    </row>
    <row r="587" spans="1:92" x14ac:dyDescent="0.45">
      <c r="A587" s="2">
        <v>831</v>
      </c>
      <c r="B587" s="2" t="s">
        <v>154</v>
      </c>
      <c r="C587" s="2">
        <v>2</v>
      </c>
      <c r="D587" s="2">
        <v>2047</v>
      </c>
      <c r="E587" s="2">
        <v>2045</v>
      </c>
      <c r="F587" s="2">
        <v>0.11118014422543999</v>
      </c>
      <c r="G587" s="20">
        <v>7.1412532557341203E-5</v>
      </c>
      <c r="H587" s="2">
        <v>0.2012969876072</v>
      </c>
      <c r="I587" s="2">
        <v>0.68745145563480103</v>
      </c>
      <c r="J587" s="2">
        <v>146.590224445659</v>
      </c>
      <c r="K587" s="2">
        <v>146.590224445659</v>
      </c>
      <c r="L587" s="2">
        <v>119.436374913112</v>
      </c>
      <c r="M587" s="2">
        <v>96.889952724295696</v>
      </c>
      <c r="N587" s="2">
        <v>40993.742837048099</v>
      </c>
      <c r="O587" s="2">
        <v>26.330843653718699</v>
      </c>
      <c r="P587" s="2">
        <v>91095.3086063917</v>
      </c>
      <c r="Q587" s="2">
        <v>383494.05954662903</v>
      </c>
      <c r="R587" s="2">
        <v>54049956.538691401</v>
      </c>
      <c r="S587" s="2">
        <v>54049956.538691401</v>
      </c>
      <c r="T587" s="2">
        <v>1</v>
      </c>
      <c r="U587" s="2">
        <v>2E-3</v>
      </c>
      <c r="V587" s="2">
        <v>48976.2935600821</v>
      </c>
      <c r="W587" s="2">
        <v>2E-3</v>
      </c>
      <c r="X587" s="2">
        <v>4.9686250470035196</v>
      </c>
      <c r="Y587" s="2">
        <v>4.9686250470035196</v>
      </c>
      <c r="Z587" s="2">
        <v>5.1746446220387403</v>
      </c>
      <c r="AA587" s="2">
        <v>3.60192137654614</v>
      </c>
      <c r="AB587" s="2">
        <v>11.473841862028401</v>
      </c>
      <c r="AC587" s="2">
        <v>11.473841862028401</v>
      </c>
      <c r="AD587" s="2">
        <v>11.473841862028401</v>
      </c>
      <c r="AE587" s="2">
        <v>11.473841862028401</v>
      </c>
      <c r="AF587" s="2">
        <v>469887.89353089698</v>
      </c>
      <c r="AG587" s="2">
        <v>301.81557965312498</v>
      </c>
      <c r="AH587" s="2">
        <v>1044172.9766377</v>
      </c>
      <c r="AI587" s="2">
        <v>4395771.7230457598</v>
      </c>
      <c r="AJ587" s="2">
        <v>130.14775753662701</v>
      </c>
      <c r="AK587" s="2">
        <v>130.14775753662701</v>
      </c>
      <c r="AL587" s="2">
        <v>102.787888429045</v>
      </c>
      <c r="AM587" s="2">
        <v>81.814189485721201</v>
      </c>
      <c r="AN587" s="2">
        <v>135.11638258363001</v>
      </c>
      <c r="AO587" s="2">
        <v>135.11638258363001</v>
      </c>
      <c r="AP587" s="2">
        <v>107.96253305108399</v>
      </c>
      <c r="AQ587" s="2">
        <v>85.416110862267303</v>
      </c>
      <c r="AR587" s="2">
        <v>6009281.9633505102</v>
      </c>
      <c r="AS587" s="2">
        <v>3859.8442810421798</v>
      </c>
      <c r="AT587" s="2">
        <v>10880093.4315386</v>
      </c>
      <c r="AU587" s="2">
        <v>37156721.2995212</v>
      </c>
      <c r="AV587" s="2">
        <v>1.0383111727069301</v>
      </c>
      <c r="AW587" s="2">
        <v>1.0383111727069301</v>
      </c>
      <c r="AX587" s="2">
        <v>1.0504789647519699</v>
      </c>
      <c r="AY587" s="2">
        <v>1.04416082089331</v>
      </c>
      <c r="AZ587" s="2">
        <v>1.03890179805275</v>
      </c>
      <c r="BA587" s="2">
        <v>1.03890179805275</v>
      </c>
      <c r="BB587" s="2">
        <v>1.0516105140846601</v>
      </c>
      <c r="BC587" s="2">
        <v>1.04527973796176</v>
      </c>
      <c r="BD587" s="2">
        <v>1.00859894452923</v>
      </c>
      <c r="BE587" s="2">
        <v>1.00859894452923</v>
      </c>
      <c r="BF587" s="2">
        <v>0.95589346409835096</v>
      </c>
      <c r="BG587" s="2">
        <v>0.91770814722611405</v>
      </c>
      <c r="BH587" s="2">
        <v>0.21970442100000001</v>
      </c>
      <c r="BI587" s="2">
        <v>0.21970442100000001</v>
      </c>
      <c r="BJ587" s="2">
        <v>0.165963894</v>
      </c>
      <c r="BK587" s="2">
        <v>0.200725816</v>
      </c>
      <c r="BL587" s="2">
        <v>0.162760554</v>
      </c>
      <c r="BM587" s="2">
        <v>0.162760554</v>
      </c>
      <c r="BN587" s="2">
        <v>0.166015943</v>
      </c>
      <c r="BO587" s="2">
        <v>0.19972778899999999</v>
      </c>
      <c r="BP587" s="2">
        <v>1.0691190909999999</v>
      </c>
      <c r="BQ587" s="2">
        <v>1.0691190909999999</v>
      </c>
      <c r="BR587" s="2">
        <v>0.131944635</v>
      </c>
      <c r="BS587" s="2">
        <v>0.26316795199999998</v>
      </c>
      <c r="BT587" s="2">
        <v>0.97831624699999997</v>
      </c>
      <c r="BU587" s="2">
        <v>0.97831624699999997</v>
      </c>
      <c r="BV587" s="2">
        <v>0.98633250099999903</v>
      </c>
      <c r="BW587" s="2">
        <v>0.98950838599999902</v>
      </c>
      <c r="BX587" s="2">
        <v>11.473841862028401</v>
      </c>
      <c r="BY587" s="2">
        <v>11.473841862028401</v>
      </c>
      <c r="BZ587" s="2">
        <v>11.473841862028401</v>
      </c>
      <c r="CA587" s="2">
        <v>11.473841862028401</v>
      </c>
      <c r="CB587" s="2">
        <v>469887.89353089698</v>
      </c>
      <c r="CC587" s="2">
        <v>301.81557965312498</v>
      </c>
      <c r="CD587" s="2">
        <v>1044172.9766377</v>
      </c>
      <c r="CE587" s="2">
        <v>4395771.7230457598</v>
      </c>
      <c r="CG587" s="2">
        <f t="shared" si="75"/>
        <v>1026859.9617846772</v>
      </c>
      <c r="CH587" s="2">
        <f t="shared" si="76"/>
        <v>5910134.4087940101</v>
      </c>
      <c r="CI587" s="2">
        <f t="shared" si="77"/>
        <v>515609.44183372252</v>
      </c>
      <c r="CJ587" s="2">
        <f t="shared" si="78"/>
        <v>51.242178546310122</v>
      </c>
      <c r="CK587" s="2">
        <f t="shared" si="79"/>
        <v>3.2913554567148375E-2</v>
      </c>
      <c r="CL587" s="2">
        <f t="shared" si="80"/>
        <v>59.248981207409237</v>
      </c>
      <c r="CM587" s="2">
        <f t="shared" si="81"/>
        <v>59.711025231082758</v>
      </c>
      <c r="CN587" s="2">
        <f t="shared" si="82"/>
        <v>515583.11099006882</v>
      </c>
    </row>
    <row r="588" spans="1:92" x14ac:dyDescent="0.45">
      <c r="A588" s="2">
        <v>853</v>
      </c>
      <c r="B588" s="2" t="s">
        <v>154</v>
      </c>
      <c r="C588" s="2">
        <v>2</v>
      </c>
      <c r="D588" s="2">
        <v>2048</v>
      </c>
      <c r="E588" s="2">
        <v>2046</v>
      </c>
      <c r="F588" s="2">
        <v>0.111177922474094</v>
      </c>
      <c r="G588" s="20">
        <v>7.1411128508777294E-5</v>
      </c>
      <c r="H588" s="2">
        <v>0.201295315488839</v>
      </c>
      <c r="I588" s="2">
        <v>0.68745535090855703</v>
      </c>
      <c r="J588" s="2">
        <v>146.61642855586601</v>
      </c>
      <c r="K588" s="2">
        <v>146.61642855586601</v>
      </c>
      <c r="L588" s="2">
        <v>119.459072428817</v>
      </c>
      <c r="M588" s="2">
        <v>96.909729056963897</v>
      </c>
      <c r="N588" s="2">
        <v>41034.583778218599</v>
      </c>
      <c r="O588" s="2">
        <v>26.357084844550499</v>
      </c>
      <c r="P588" s="2">
        <v>91186.100643226004</v>
      </c>
      <c r="Q588" s="2">
        <v>383876.23966663901</v>
      </c>
      <c r="R588" s="2">
        <v>54114557.881226599</v>
      </c>
      <c r="S588" s="2">
        <v>54114557.881226599</v>
      </c>
      <c r="T588" s="2">
        <v>1</v>
      </c>
      <c r="U588" s="2">
        <v>2E-3</v>
      </c>
      <c r="V588" s="2">
        <v>49421.769881564796</v>
      </c>
      <c r="W588" s="2">
        <v>2E-3</v>
      </c>
      <c r="X588" s="2">
        <v>4.9861132164066504</v>
      </c>
      <c r="Y588" s="2">
        <v>4.9861132164066504</v>
      </c>
      <c r="Z588" s="2">
        <v>5.1886261969400396</v>
      </c>
      <c r="AA588" s="2">
        <v>3.6129817684104202</v>
      </c>
      <c r="AB588" s="2">
        <v>11.4825578028323</v>
      </c>
      <c r="AC588" s="2">
        <v>11.4825578028323</v>
      </c>
      <c r="AD588" s="2">
        <v>11.4825578028323</v>
      </c>
      <c r="AE588" s="2">
        <v>11.4825578028323</v>
      </c>
      <c r="AF588" s="2">
        <v>470713.02168084797</v>
      </c>
      <c r="AG588" s="2">
        <v>302.34543425116499</v>
      </c>
      <c r="AH588" s="2">
        <v>1046007.14663974</v>
      </c>
      <c r="AI588" s="2">
        <v>4403492.70578699</v>
      </c>
      <c r="AJ588" s="2">
        <v>130.14775753662701</v>
      </c>
      <c r="AK588" s="2">
        <v>130.14775753662701</v>
      </c>
      <c r="AL588" s="2">
        <v>102.787888429045</v>
      </c>
      <c r="AM588" s="2">
        <v>81.814189485721201</v>
      </c>
      <c r="AN588" s="2">
        <v>135.13387075303299</v>
      </c>
      <c r="AO588" s="2">
        <v>135.13387075303299</v>
      </c>
      <c r="AP588" s="2">
        <v>107.976514625985</v>
      </c>
      <c r="AQ588" s="2">
        <v>85.427171254131594</v>
      </c>
      <c r="AR588" s="2">
        <v>6016344.1208388899</v>
      </c>
      <c r="AS588" s="2">
        <v>3864.38164705194</v>
      </c>
      <c r="AT588" s="2">
        <v>10893007.0012406</v>
      </c>
      <c r="AU588" s="2">
        <v>37201342.377500102</v>
      </c>
      <c r="AV588" s="2">
        <v>1.0384456500280099</v>
      </c>
      <c r="AW588" s="2">
        <v>1.0384456500280099</v>
      </c>
      <c r="AX588" s="2">
        <v>1.05061507237839</v>
      </c>
      <c r="AY588" s="2">
        <v>1.04429609672021</v>
      </c>
      <c r="AZ588" s="2">
        <v>1.0390363518689301</v>
      </c>
      <c r="BA588" s="2">
        <v>1.0390363518689301</v>
      </c>
      <c r="BB588" s="2">
        <v>1.0517467683227699</v>
      </c>
      <c r="BC588" s="2">
        <v>1.04541515874951</v>
      </c>
      <c r="BD588" s="2">
        <v>1.00872957365821</v>
      </c>
      <c r="BE588" s="2">
        <v>1.00872957365821</v>
      </c>
      <c r="BF588" s="2">
        <v>0.95594109965496099</v>
      </c>
      <c r="BG588" s="2">
        <v>0.91775387541943398</v>
      </c>
      <c r="BH588" s="2">
        <v>0.21970442100000001</v>
      </c>
      <c r="BI588" s="2">
        <v>0.21970442100000001</v>
      </c>
      <c r="BJ588" s="2">
        <v>0.165963894</v>
      </c>
      <c r="BK588" s="2">
        <v>0.200725816</v>
      </c>
      <c r="BL588" s="2">
        <v>0.162760554</v>
      </c>
      <c r="BM588" s="2">
        <v>0.162760554</v>
      </c>
      <c r="BN588" s="2">
        <v>0.166015943</v>
      </c>
      <c r="BO588" s="2">
        <v>0.19972778899999999</v>
      </c>
      <c r="BP588" s="2">
        <v>1.0691190909999999</v>
      </c>
      <c r="BQ588" s="2">
        <v>1.0691190909999999</v>
      </c>
      <c r="BR588" s="2">
        <v>0.131944635</v>
      </c>
      <c r="BS588" s="2">
        <v>0.26316795199999998</v>
      </c>
      <c r="BT588" s="2">
        <v>0.97831624699999997</v>
      </c>
      <c r="BU588" s="2">
        <v>0.97831624699999997</v>
      </c>
      <c r="BV588" s="2">
        <v>0.98633250099999903</v>
      </c>
      <c r="BW588" s="2">
        <v>0.98950838599999902</v>
      </c>
      <c r="BX588" s="2">
        <v>11.4825578028323</v>
      </c>
      <c r="BY588" s="2">
        <v>11.4825578028323</v>
      </c>
      <c r="BZ588" s="2">
        <v>11.4825578028323</v>
      </c>
      <c r="CA588" s="2">
        <v>11.4825578028323</v>
      </c>
      <c r="CB588" s="2">
        <v>470713.02168084797</v>
      </c>
      <c r="CC588" s="2">
        <v>302.34543425116499</v>
      </c>
      <c r="CD588" s="2">
        <v>1046007.14663974</v>
      </c>
      <c r="CE588" s="2">
        <v>4403492.70578699</v>
      </c>
      <c r="CG588" s="2">
        <f t="shared" si="75"/>
        <v>1030987.0031747649</v>
      </c>
      <c r="CH588" s="2">
        <f t="shared" si="76"/>
        <v>5920515.2195418291</v>
      </c>
      <c r="CI588" s="2">
        <f t="shared" si="77"/>
        <v>516123.28117292817</v>
      </c>
      <c r="CJ588" s="2">
        <f t="shared" si="78"/>
        <v>51.293229722773248</v>
      </c>
      <c r="CK588" s="2">
        <f t="shared" si="79"/>
        <v>3.2946356055688124E-2</v>
      </c>
      <c r="CL588" s="2">
        <f t="shared" si="80"/>
        <v>59.308032938683581</v>
      </c>
      <c r="CM588" s="2">
        <f t="shared" si="81"/>
        <v>59.770531672501207</v>
      </c>
      <c r="CN588" s="2">
        <f t="shared" si="82"/>
        <v>516096.92408808362</v>
      </c>
    </row>
    <row r="589" spans="1:92" x14ac:dyDescent="0.45">
      <c r="A589" s="2">
        <v>875</v>
      </c>
      <c r="B589" s="2" t="s">
        <v>154</v>
      </c>
      <c r="C589" s="2">
        <v>2</v>
      </c>
      <c r="D589" s="2">
        <v>2049</v>
      </c>
      <c r="E589" s="2">
        <v>2047</v>
      </c>
      <c r="F589" s="2">
        <v>0.111176494297408</v>
      </c>
      <c r="G589" s="20">
        <v>7.1410286259667103E-5</v>
      </c>
      <c r="H589" s="2">
        <v>0.20129424072524299</v>
      </c>
      <c r="I589" s="2">
        <v>0.687457854691088</v>
      </c>
      <c r="J589" s="2">
        <v>146.640074466773</v>
      </c>
      <c r="K589" s="2">
        <v>146.640074466773</v>
      </c>
      <c r="L589" s="2">
        <v>119.479206633465</v>
      </c>
      <c r="M589" s="2">
        <v>96.926940528228201</v>
      </c>
      <c r="N589" s="2">
        <v>41075.490666361897</v>
      </c>
      <c r="O589" s="2">
        <v>26.3833876511212</v>
      </c>
      <c r="P589" s="2">
        <v>91277.024930419895</v>
      </c>
      <c r="Q589" s="2">
        <v>384258.98473948298</v>
      </c>
      <c r="R589" s="2">
        <v>54177936.155835196</v>
      </c>
      <c r="S589" s="2">
        <v>54177936.155835196</v>
      </c>
      <c r="T589" s="2">
        <v>1</v>
      </c>
      <c r="U589" s="2">
        <v>2E-3</v>
      </c>
      <c r="V589" s="2">
        <v>49871.2981461116</v>
      </c>
      <c r="W589" s="2">
        <v>2E-3</v>
      </c>
      <c r="X589" s="2">
        <v>5.0036151381847302</v>
      </c>
      <c r="Y589" s="2">
        <v>5.0036151381847302</v>
      </c>
      <c r="Z589" s="2">
        <v>5.20261641245835</v>
      </c>
      <c r="AA589" s="2">
        <v>3.62404925054578</v>
      </c>
      <c r="AB589" s="2">
        <v>11.488701791961301</v>
      </c>
      <c r="AC589" s="2">
        <v>11.488701791961301</v>
      </c>
      <c r="AD589" s="2">
        <v>11.488701791961301</v>
      </c>
      <c r="AE589" s="2">
        <v>11.488701791961301</v>
      </c>
      <c r="AF589" s="2">
        <v>471434.09618520603</v>
      </c>
      <c r="AG589" s="2">
        <v>302.80868788446401</v>
      </c>
      <c r="AH589" s="2">
        <v>1047609.91786179</v>
      </c>
      <c r="AI589" s="2">
        <v>4410239.6425494803</v>
      </c>
      <c r="AJ589" s="2">
        <v>130.14775753662701</v>
      </c>
      <c r="AK589" s="2">
        <v>130.14775753662701</v>
      </c>
      <c r="AL589" s="2">
        <v>102.787888429045</v>
      </c>
      <c r="AM589" s="2">
        <v>81.814189485721201</v>
      </c>
      <c r="AN589" s="2">
        <v>135.151372674811</v>
      </c>
      <c r="AO589" s="2">
        <v>135.151372674811</v>
      </c>
      <c r="AP589" s="2">
        <v>107.990504841503</v>
      </c>
      <c r="AQ589" s="2">
        <v>85.438238736266896</v>
      </c>
      <c r="AR589" s="2">
        <v>6023313.0100745596</v>
      </c>
      <c r="AS589" s="2">
        <v>3868.8619298461599</v>
      </c>
      <c r="AT589" s="2">
        <v>10905706.522549501</v>
      </c>
      <c r="AU589" s="2">
        <v>37245047.7612812</v>
      </c>
      <c r="AV589" s="2">
        <v>1.0385802278620699</v>
      </c>
      <c r="AW589" s="2">
        <v>1.0385802278620699</v>
      </c>
      <c r="AX589" s="2">
        <v>1.0507512601895399</v>
      </c>
      <c r="AY589" s="2">
        <v>1.04443145517369</v>
      </c>
      <c r="AZ589" s="2">
        <v>1.0391710062552599</v>
      </c>
      <c r="BA589" s="2">
        <v>1.0391710062552599</v>
      </c>
      <c r="BB589" s="2">
        <v>1.0518831028319799</v>
      </c>
      <c r="BC589" s="2">
        <v>1.04555066225238</v>
      </c>
      <c r="BD589" s="2">
        <v>1.0088603004239001</v>
      </c>
      <c r="BE589" s="2">
        <v>1.0088603004239001</v>
      </c>
      <c r="BF589" s="2">
        <v>0.95598875947508299</v>
      </c>
      <c r="BG589" s="2">
        <v>0.91779962789609204</v>
      </c>
      <c r="BH589" s="2">
        <v>0.21970442100000001</v>
      </c>
      <c r="BI589" s="2">
        <v>0.21970442100000001</v>
      </c>
      <c r="BJ589" s="2">
        <v>0.165963894</v>
      </c>
      <c r="BK589" s="2">
        <v>0.200725816</v>
      </c>
      <c r="BL589" s="2">
        <v>0.162760554</v>
      </c>
      <c r="BM589" s="2">
        <v>0.162760554</v>
      </c>
      <c r="BN589" s="2">
        <v>0.166015943</v>
      </c>
      <c r="BO589" s="2">
        <v>0.19972778899999999</v>
      </c>
      <c r="BP589" s="2">
        <v>1.0691190909999999</v>
      </c>
      <c r="BQ589" s="2">
        <v>1.0691190909999999</v>
      </c>
      <c r="BR589" s="2">
        <v>0.131944635</v>
      </c>
      <c r="BS589" s="2">
        <v>0.26316795199999998</v>
      </c>
      <c r="BT589" s="2">
        <v>0.97831624699999997</v>
      </c>
      <c r="BU589" s="2">
        <v>0.97831624699999997</v>
      </c>
      <c r="BV589" s="2">
        <v>0.98633250099999903</v>
      </c>
      <c r="BW589" s="2">
        <v>0.98950838599999902</v>
      </c>
      <c r="BX589" s="2">
        <v>11.488701791961301</v>
      </c>
      <c r="BY589" s="2">
        <v>11.488701791961301</v>
      </c>
      <c r="BZ589" s="2">
        <v>11.488701791961301</v>
      </c>
      <c r="CA589" s="2">
        <v>11.488701791961301</v>
      </c>
      <c r="CB589" s="2">
        <v>471434.09618520603</v>
      </c>
      <c r="CC589" s="2">
        <v>302.80868788446401</v>
      </c>
      <c r="CD589" s="2">
        <v>1047609.91786179</v>
      </c>
      <c r="CE589" s="2">
        <v>4410239.6425494803</v>
      </c>
      <c r="CG589" s="2">
        <f t="shared" si="75"/>
        <v>1035123.6873686662</v>
      </c>
      <c r="CH589" s="2">
        <f t="shared" si="76"/>
        <v>5929586.4652843606</v>
      </c>
      <c r="CI589" s="2">
        <f t="shared" si="77"/>
        <v>516637.8837239159</v>
      </c>
      <c r="CJ589" s="2">
        <f t="shared" si="78"/>
        <v>51.344363332952369</v>
      </c>
      <c r="CK589" s="2">
        <f t="shared" si="79"/>
        <v>3.2979234563901498E-2</v>
      </c>
      <c r="CL589" s="2">
        <f t="shared" si="80"/>
        <v>59.367170686451963</v>
      </c>
      <c r="CM589" s="2">
        <f t="shared" si="81"/>
        <v>59.83012607854932</v>
      </c>
      <c r="CN589" s="2">
        <f t="shared" si="82"/>
        <v>516611.50033626478</v>
      </c>
    </row>
    <row r="590" spans="1:92" x14ac:dyDescent="0.45">
      <c r="A590" s="2">
        <v>897</v>
      </c>
      <c r="B590" s="2" t="s">
        <v>154</v>
      </c>
      <c r="C590" s="2">
        <v>2</v>
      </c>
      <c r="D590" s="2">
        <v>2050</v>
      </c>
      <c r="E590" s="2">
        <v>2048</v>
      </c>
      <c r="F590" s="2">
        <v>0.111175812828573</v>
      </c>
      <c r="G590" s="20">
        <v>7.1409972642375204E-5</v>
      </c>
      <c r="H590" s="2">
        <v>0.20129372803831799</v>
      </c>
      <c r="I590" s="2">
        <v>0.68745904916046596</v>
      </c>
      <c r="J590" s="2">
        <v>146.661311918857</v>
      </c>
      <c r="K590" s="2">
        <v>146.661311918857</v>
      </c>
      <c r="L590" s="2">
        <v>119.49692753977099</v>
      </c>
      <c r="M590" s="2">
        <v>96.941737219157702</v>
      </c>
      <c r="N590" s="2">
        <v>41116.462126619001</v>
      </c>
      <c r="O590" s="2">
        <v>26.4097501148064</v>
      </c>
      <c r="P590" s="2">
        <v>91368.079218668601</v>
      </c>
      <c r="Q590" s="2">
        <v>384642.28483146097</v>
      </c>
      <c r="R590" s="2">
        <v>54240163.606900498</v>
      </c>
      <c r="S590" s="2">
        <v>54240163.606900498</v>
      </c>
      <c r="T590" s="2">
        <v>1</v>
      </c>
      <c r="U590" s="2">
        <v>2E-3</v>
      </c>
      <c r="V590" s="2">
        <v>50324.915209200299</v>
      </c>
      <c r="W590" s="2">
        <v>2E-3</v>
      </c>
      <c r="X590" s="2">
        <v>5.0211301415014304</v>
      </c>
      <c r="Y590" s="2">
        <v>5.0211301415014304</v>
      </c>
      <c r="Z590" s="2">
        <v>5.2166148699966097</v>
      </c>
      <c r="AA590" s="2">
        <v>3.6351234927073399</v>
      </c>
      <c r="AB590" s="2">
        <v>11.4924242407291</v>
      </c>
      <c r="AC590" s="2">
        <v>11.4924242407291</v>
      </c>
      <c r="AD590" s="2">
        <v>11.4924242407291</v>
      </c>
      <c r="AE590" s="2">
        <v>11.4924242407291</v>
      </c>
      <c r="AF590" s="2">
        <v>472056.96463394299</v>
      </c>
      <c r="AG590" s="2">
        <v>303.20908379430102</v>
      </c>
      <c r="AH590" s="2">
        <v>1048994.2939319899</v>
      </c>
      <c r="AI590" s="2">
        <v>4416067.2709380202</v>
      </c>
      <c r="AJ590" s="2">
        <v>130.14775753662701</v>
      </c>
      <c r="AK590" s="2">
        <v>130.14775753662701</v>
      </c>
      <c r="AL590" s="2">
        <v>102.787888429045</v>
      </c>
      <c r="AM590" s="2">
        <v>81.814189485721201</v>
      </c>
      <c r="AN590" s="2">
        <v>135.16888767812799</v>
      </c>
      <c r="AO590" s="2">
        <v>135.16888767812799</v>
      </c>
      <c r="AP590" s="2">
        <v>108.004503299042</v>
      </c>
      <c r="AQ590" s="2">
        <v>85.449312978428495</v>
      </c>
      <c r="AR590" s="2">
        <v>6030194.2769519798</v>
      </c>
      <c r="AS590" s="2">
        <v>3873.28859928672</v>
      </c>
      <c r="AT590" s="2">
        <v>10918204.741841299</v>
      </c>
      <c r="AU590" s="2">
        <v>37287891.299507998</v>
      </c>
      <c r="AV590" s="2">
        <v>1.0387149013429999</v>
      </c>
      <c r="AW590" s="2">
        <v>1.0387149013429999</v>
      </c>
      <c r="AX590" s="2">
        <v>1.0508875245240299</v>
      </c>
      <c r="AY590" s="2">
        <v>1.0445668924426601</v>
      </c>
      <c r="AZ590" s="2">
        <v>1.03930575634286</v>
      </c>
      <c r="BA590" s="2">
        <v>1.03930575634286</v>
      </c>
      <c r="BB590" s="2">
        <v>1.0520195139469599</v>
      </c>
      <c r="BC590" s="2">
        <v>1.04568624465518</v>
      </c>
      <c r="BD590" s="2">
        <v>1.0089911200994399</v>
      </c>
      <c r="BE590" s="2">
        <v>1.0089911200994399</v>
      </c>
      <c r="BF590" s="2">
        <v>0.95603644227156703</v>
      </c>
      <c r="BG590" s="2">
        <v>0.91784540336208797</v>
      </c>
      <c r="BH590" s="2">
        <v>0.21970442100000001</v>
      </c>
      <c r="BI590" s="2">
        <v>0.21970442100000001</v>
      </c>
      <c r="BJ590" s="2">
        <v>0.165963894</v>
      </c>
      <c r="BK590" s="2">
        <v>0.200725816</v>
      </c>
      <c r="BL590" s="2">
        <v>0.162760554</v>
      </c>
      <c r="BM590" s="2">
        <v>0.162760554</v>
      </c>
      <c r="BN590" s="2">
        <v>0.166015943</v>
      </c>
      <c r="BO590" s="2">
        <v>0.19972778899999999</v>
      </c>
      <c r="BP590" s="2">
        <v>1.0691190909999999</v>
      </c>
      <c r="BQ590" s="2">
        <v>1.0691190909999999</v>
      </c>
      <c r="BR590" s="2">
        <v>0.131944635</v>
      </c>
      <c r="BS590" s="2">
        <v>0.26316795199999998</v>
      </c>
      <c r="BT590" s="2">
        <v>0.97831624699999997</v>
      </c>
      <c r="BU590" s="2">
        <v>0.97831624699999997</v>
      </c>
      <c r="BV590" s="2">
        <v>0.98633250099999903</v>
      </c>
      <c r="BW590" s="2">
        <v>0.98950838599999902</v>
      </c>
      <c r="BX590" s="2">
        <v>11.4924242407291</v>
      </c>
      <c r="BY590" s="2">
        <v>11.4924242407291</v>
      </c>
      <c r="BZ590" s="2">
        <v>11.4924242407291</v>
      </c>
      <c r="CA590" s="2">
        <v>11.4924242407291</v>
      </c>
      <c r="CB590" s="2">
        <v>472056.96463394299</v>
      </c>
      <c r="CC590" s="2">
        <v>303.20908379430102</v>
      </c>
      <c r="CD590" s="2">
        <v>1048994.2939319899</v>
      </c>
      <c r="CE590" s="2">
        <v>4416067.2709380202</v>
      </c>
      <c r="CG590" s="2">
        <f t="shared" si="75"/>
        <v>1039269.916925384</v>
      </c>
      <c r="CH590" s="2">
        <f t="shared" si="76"/>
        <v>5937421.7385877473</v>
      </c>
      <c r="CI590" s="2">
        <f t="shared" si="77"/>
        <v>517153.23592686339</v>
      </c>
      <c r="CJ590" s="2">
        <f t="shared" si="78"/>
        <v>51.395577658273751</v>
      </c>
      <c r="CK590" s="2">
        <f t="shared" si="79"/>
        <v>3.3012187643508002E-2</v>
      </c>
      <c r="CL590" s="2">
        <f t="shared" si="80"/>
        <v>59.426392987751939</v>
      </c>
      <c r="CM590" s="2">
        <f t="shared" si="81"/>
        <v>59.889806902524093</v>
      </c>
      <c r="CN590" s="2">
        <f t="shared" si="82"/>
        <v>517126.82617674861</v>
      </c>
    </row>
    <row r="591" spans="1:92" x14ac:dyDescent="0.45">
      <c r="A591" s="2">
        <v>919</v>
      </c>
      <c r="B591" s="2" t="s">
        <v>154</v>
      </c>
      <c r="C591" s="2">
        <v>2</v>
      </c>
      <c r="D591" s="2">
        <v>2051</v>
      </c>
      <c r="E591" s="2">
        <v>2049</v>
      </c>
      <c r="F591" s="2">
        <v>0.111175833872136</v>
      </c>
      <c r="G591" s="20">
        <v>7.1410156374966303E-5</v>
      </c>
      <c r="H591" s="2">
        <v>0.20129374416065701</v>
      </c>
      <c r="I591" s="2">
        <v>0.68745901181083002</v>
      </c>
      <c r="J591" s="2">
        <v>146.68028247355099</v>
      </c>
      <c r="K591" s="2">
        <v>146.68028247355099</v>
      </c>
      <c r="L591" s="2">
        <v>119.512376966132</v>
      </c>
      <c r="M591" s="2">
        <v>96.954261012695198</v>
      </c>
      <c r="N591" s="2">
        <v>41157.496861994303</v>
      </c>
      <c r="O591" s="2">
        <v>26.436170384810499</v>
      </c>
      <c r="P591" s="2">
        <v>91459.261387091407</v>
      </c>
      <c r="Q591" s="2">
        <v>385026.13057531801</v>
      </c>
      <c r="R591" s="2">
        <v>54301308.6150067</v>
      </c>
      <c r="S591" s="2">
        <v>54301308.6150067</v>
      </c>
      <c r="T591" s="2">
        <v>1</v>
      </c>
      <c r="U591" s="2">
        <v>2E-3</v>
      </c>
      <c r="V591" s="2">
        <v>50782.658261536802</v>
      </c>
      <c r="W591" s="2">
        <v>2E-3</v>
      </c>
      <c r="X591" s="2">
        <v>5.03865759304386</v>
      </c>
      <c r="Y591" s="2">
        <v>5.03865759304386</v>
      </c>
      <c r="Z591" s="2">
        <v>5.2306211932065896</v>
      </c>
      <c r="AA591" s="2">
        <v>3.6462041830938698</v>
      </c>
      <c r="AB591" s="2">
        <v>11.493867343880099</v>
      </c>
      <c r="AC591" s="2">
        <v>11.493867343880099</v>
      </c>
      <c r="AD591" s="2">
        <v>11.493867343880099</v>
      </c>
      <c r="AE591" s="2">
        <v>11.493867343880099</v>
      </c>
      <c r="AF591" s="2">
        <v>472587.16133303201</v>
      </c>
      <c r="AG591" s="2">
        <v>303.55016440460901</v>
      </c>
      <c r="AH591" s="2">
        <v>1050172.5820045101</v>
      </c>
      <c r="AI591" s="2">
        <v>4421027.3966997899</v>
      </c>
      <c r="AJ591" s="2">
        <v>130.14775753662701</v>
      </c>
      <c r="AK591" s="2">
        <v>130.14775753662701</v>
      </c>
      <c r="AL591" s="2">
        <v>102.787888429045</v>
      </c>
      <c r="AM591" s="2">
        <v>81.814189485721201</v>
      </c>
      <c r="AN591" s="2">
        <v>135.18641512967099</v>
      </c>
      <c r="AO591" s="2">
        <v>135.18641512967099</v>
      </c>
      <c r="AP591" s="2">
        <v>108.018509622252</v>
      </c>
      <c r="AQ591" s="2">
        <v>85.460393668815001</v>
      </c>
      <c r="AR591" s="2">
        <v>6036993.2656216202</v>
      </c>
      <c r="AS591" s="2">
        <v>3877.6649395629302</v>
      </c>
      <c r="AT591" s="2">
        <v>10930513.723937999</v>
      </c>
      <c r="AU591" s="2">
        <v>37329923.9605074</v>
      </c>
      <c r="AV591" s="2">
        <v>1.03884966587665</v>
      </c>
      <c r="AW591" s="2">
        <v>1.03884966587665</v>
      </c>
      <c r="AX591" s="2">
        <v>1.0510238619246799</v>
      </c>
      <c r="AY591" s="2">
        <v>1.0447024049287099</v>
      </c>
      <c r="AZ591" s="2">
        <v>1.0394405975349901</v>
      </c>
      <c r="BA591" s="2">
        <v>1.0394405975349901</v>
      </c>
      <c r="BB591" s="2">
        <v>1.0521559982068001</v>
      </c>
      <c r="BC591" s="2">
        <v>1.0458219023556801</v>
      </c>
      <c r="BD591" s="2">
        <v>1.00912202822214</v>
      </c>
      <c r="BE591" s="2">
        <v>1.00912202822214</v>
      </c>
      <c r="BF591" s="2">
        <v>0.95608414682913401</v>
      </c>
      <c r="BG591" s="2">
        <v>0.91789120059571105</v>
      </c>
      <c r="BH591" s="2">
        <v>0.21970442100000001</v>
      </c>
      <c r="BI591" s="2">
        <v>0.21970442100000001</v>
      </c>
      <c r="BJ591" s="2">
        <v>0.165963894</v>
      </c>
      <c r="BK591" s="2">
        <v>0.200725816</v>
      </c>
      <c r="BL591" s="2">
        <v>0.162760554</v>
      </c>
      <c r="BM591" s="2">
        <v>0.162760554</v>
      </c>
      <c r="BN591" s="2">
        <v>0.166015943</v>
      </c>
      <c r="BO591" s="2">
        <v>0.19972778899999999</v>
      </c>
      <c r="BP591" s="2">
        <v>1.0691190909999999</v>
      </c>
      <c r="BQ591" s="2">
        <v>1.0691190909999999</v>
      </c>
      <c r="BR591" s="2">
        <v>0.131944635</v>
      </c>
      <c r="BS591" s="2">
        <v>0.26316795199999998</v>
      </c>
      <c r="BT591" s="2">
        <v>0.97831624699999997</v>
      </c>
      <c r="BU591" s="2">
        <v>0.97831624699999997</v>
      </c>
      <c r="BV591" s="2">
        <v>0.98633250099999903</v>
      </c>
      <c r="BW591" s="2">
        <v>0.98950838599999902</v>
      </c>
      <c r="BX591" s="2">
        <v>11.493867343880099</v>
      </c>
      <c r="BY591" s="2">
        <v>11.493867343880099</v>
      </c>
      <c r="BZ591" s="2">
        <v>11.493867343880099</v>
      </c>
      <c r="CA591" s="2">
        <v>11.493867343880099</v>
      </c>
      <c r="CB591" s="2">
        <v>472587.16133303201</v>
      </c>
      <c r="CC591" s="2">
        <v>303.55016440460901</v>
      </c>
      <c r="CD591" s="2">
        <v>1050172.5820045101</v>
      </c>
      <c r="CE591" s="2">
        <v>4421027.3966997899</v>
      </c>
      <c r="CG591" s="2">
        <f t="shared" si="75"/>
        <v>1043425.6003077788</v>
      </c>
      <c r="CH591" s="2">
        <f t="shared" si="76"/>
        <v>5944090.690201737</v>
      </c>
      <c r="CI591" s="2">
        <f t="shared" si="77"/>
        <v>517669.32499478851</v>
      </c>
      <c r="CJ591" s="2">
        <f t="shared" si="78"/>
        <v>51.446871077492879</v>
      </c>
      <c r="CK591" s="2">
        <f t="shared" si="79"/>
        <v>3.3045212981013122E-2</v>
      </c>
      <c r="CL591" s="2">
        <f t="shared" si="80"/>
        <v>59.485698463148886</v>
      </c>
      <c r="CM591" s="2">
        <f t="shared" si="81"/>
        <v>59.949572685919506</v>
      </c>
      <c r="CN591" s="2">
        <f t="shared" si="82"/>
        <v>517642.88882440375</v>
      </c>
    </row>
    <row r="592" spans="1:92" x14ac:dyDescent="0.45">
      <c r="A592" s="2">
        <v>190</v>
      </c>
      <c r="B592" s="2" t="s">
        <v>155</v>
      </c>
      <c r="C592" s="2">
        <v>1</v>
      </c>
      <c r="D592" s="2">
        <v>2010</v>
      </c>
      <c r="E592" s="2">
        <v>2008</v>
      </c>
      <c r="F592" s="2">
        <v>0.17891216099999999</v>
      </c>
      <c r="G592" s="2">
        <v>2.6146755000000001E-2</v>
      </c>
      <c r="H592" s="2">
        <v>0.22561667899999999</v>
      </c>
      <c r="I592" s="2">
        <v>0.56932440600000001</v>
      </c>
      <c r="J592" s="2">
        <v>307.77847389999903</v>
      </c>
      <c r="K592" s="2">
        <v>238.2359438</v>
      </c>
      <c r="L592" s="2">
        <v>195.7009118</v>
      </c>
      <c r="M592" s="2">
        <v>175.72361430000001</v>
      </c>
      <c r="N592" s="2">
        <v>138057.427</v>
      </c>
      <c r="O592" s="2">
        <v>26065.656500000001</v>
      </c>
      <c r="P592" s="2">
        <v>273801.9325</v>
      </c>
      <c r="Q592" s="2">
        <v>769463.15850000002</v>
      </c>
      <c r="R592" s="2">
        <v>3302.6061800000002</v>
      </c>
      <c r="S592" s="2">
        <v>237497015.59999999</v>
      </c>
      <c r="T592" s="2">
        <v>71912</v>
      </c>
      <c r="U592" s="2">
        <v>73.128</v>
      </c>
      <c r="V592" s="2">
        <v>39653.337760000002</v>
      </c>
      <c r="W592" s="2">
        <v>1.01691E-3</v>
      </c>
      <c r="X592" s="2">
        <v>33.454364830000003</v>
      </c>
      <c r="Y592" s="2">
        <v>33.454364830000003</v>
      </c>
      <c r="Z592" s="2">
        <v>18.221141100000001</v>
      </c>
      <c r="AA592" s="2">
        <v>30.155041310000001</v>
      </c>
      <c r="AB592" s="2">
        <v>69.54253009</v>
      </c>
      <c r="AC592" s="2">
        <v>0</v>
      </c>
      <c r="AD592" s="2">
        <v>0</v>
      </c>
      <c r="AE592" s="2">
        <v>0</v>
      </c>
      <c r="AF592" s="2">
        <v>9600862.7719999999</v>
      </c>
      <c r="AG592" s="2">
        <v>0</v>
      </c>
      <c r="AH592" s="2">
        <v>0</v>
      </c>
      <c r="AI592" s="2">
        <v>0</v>
      </c>
      <c r="AJ592" s="2">
        <v>204.7815789</v>
      </c>
      <c r="AK592" s="2">
        <v>204.7815789</v>
      </c>
      <c r="AL592" s="2">
        <v>177.47977069999999</v>
      </c>
      <c r="AM592" s="2">
        <v>145.56857299999999</v>
      </c>
      <c r="AN592" s="2">
        <v>238.2359438</v>
      </c>
      <c r="AO592" s="2">
        <v>238.2359438</v>
      </c>
      <c r="AP592" s="2">
        <v>195.7009118</v>
      </c>
      <c r="AQ592" s="2">
        <v>175.72361430000001</v>
      </c>
      <c r="AR592" s="2">
        <v>42491104.189999998</v>
      </c>
      <c r="AS592" s="2">
        <v>6209776.2759999996</v>
      </c>
      <c r="AT592" s="2">
        <v>53583287.859999999</v>
      </c>
      <c r="AU592" s="2">
        <v>135212847.30000001</v>
      </c>
      <c r="AV592" s="2">
        <v>0.97121500299999997</v>
      </c>
      <c r="AW592" s="2">
        <v>0.97121500299999997</v>
      </c>
      <c r="AX592" s="2">
        <v>0.93276412099999995</v>
      </c>
      <c r="AY592" s="2">
        <v>0.95084250099999901</v>
      </c>
      <c r="AZ592" s="2">
        <v>1.4457259609999999</v>
      </c>
      <c r="BA592" s="2">
        <v>1.4457259609999999</v>
      </c>
      <c r="BB592" s="2">
        <v>1.4457259609999999</v>
      </c>
      <c r="BC592" s="2">
        <v>1.030556961</v>
      </c>
      <c r="BD592" s="2">
        <v>0.97121500299999997</v>
      </c>
      <c r="BE592" s="2">
        <v>0.97121500299999997</v>
      </c>
      <c r="BF592" s="2">
        <v>0.93269396400000004</v>
      </c>
      <c r="BG592" s="2">
        <v>0.95078506399999996</v>
      </c>
      <c r="BH592" s="2">
        <v>0.19242860000000001</v>
      </c>
      <c r="BI592" s="2">
        <v>0.19242860000000001</v>
      </c>
      <c r="BJ592" s="2">
        <v>0.232534608999999</v>
      </c>
      <c r="BK592" s="2">
        <v>0.31863818999999999</v>
      </c>
      <c r="BL592" s="2">
        <v>0.28501643399999999</v>
      </c>
      <c r="BM592" s="2">
        <v>0.28501643399999999</v>
      </c>
      <c r="BN592" s="2">
        <v>0.28501643399999999</v>
      </c>
      <c r="BO592" s="2">
        <v>0.51554845999999999</v>
      </c>
      <c r="BP592" s="2">
        <v>0.19242860000000001</v>
      </c>
      <c r="BQ592" s="2">
        <v>0.19242860000000001</v>
      </c>
      <c r="BR592" s="2">
        <v>0.23244925399999999</v>
      </c>
      <c r="BS592" s="2">
        <v>0.31844525600000001</v>
      </c>
      <c r="BT592" s="2">
        <v>0</v>
      </c>
      <c r="BU592" s="2">
        <v>0</v>
      </c>
      <c r="BV592" s="20">
        <v>9.31E-5</v>
      </c>
      <c r="BW592" s="2">
        <v>6.5461499999999999E-4</v>
      </c>
      <c r="BX592" s="2">
        <v>102.0409693</v>
      </c>
      <c r="BY592" s="2">
        <v>0</v>
      </c>
      <c r="BZ592" s="2">
        <v>0</v>
      </c>
      <c r="CA592" s="2">
        <v>0</v>
      </c>
      <c r="CB592" s="2">
        <v>14087513.67</v>
      </c>
      <c r="CC592" s="2">
        <v>0</v>
      </c>
      <c r="CD592" s="2">
        <v>0</v>
      </c>
      <c r="CE592" s="2">
        <v>0</v>
      </c>
      <c r="CG592" s="2">
        <f t="shared" si="75"/>
        <v>0</v>
      </c>
      <c r="CH592" s="2">
        <f t="shared" si="76"/>
        <v>14087513.67</v>
      </c>
      <c r="CI592" s="2">
        <f t="shared" si="77"/>
        <v>1207388.1745</v>
      </c>
      <c r="CJ592" s="2">
        <f t="shared" si="78"/>
        <v>172.57178375000001</v>
      </c>
      <c r="CK592" s="2">
        <f t="shared" si="79"/>
        <v>32.582070625</v>
      </c>
      <c r="CL592" s="2">
        <f t="shared" si="80"/>
        <v>178.08255772357722</v>
      </c>
      <c r="CM592" s="2">
        <f t="shared" si="81"/>
        <v>119.80742055274426</v>
      </c>
      <c r="CN592" s="2">
        <f t="shared" si="82"/>
        <v>1181322.5180000002</v>
      </c>
    </row>
    <row r="593" spans="1:92" x14ac:dyDescent="0.45">
      <c r="A593" s="2">
        <v>191</v>
      </c>
      <c r="B593" s="2" t="s">
        <v>155</v>
      </c>
      <c r="C593" s="2">
        <v>1</v>
      </c>
      <c r="D593" s="2">
        <v>2011</v>
      </c>
      <c r="E593" s="2">
        <v>2009</v>
      </c>
      <c r="F593" s="2">
        <v>0.25959090699999998</v>
      </c>
      <c r="G593" s="2">
        <v>2.6280064999999998E-2</v>
      </c>
      <c r="H593" s="2">
        <v>0.23253653599999999</v>
      </c>
      <c r="I593" s="2">
        <v>0.48159249199999998</v>
      </c>
      <c r="J593" s="2">
        <v>91.021862540000001</v>
      </c>
      <c r="K593" s="2">
        <v>70.910431889999998</v>
      </c>
      <c r="L593" s="2">
        <v>42.368921829999998</v>
      </c>
      <c r="M593" s="2">
        <v>30.35377231</v>
      </c>
      <c r="N593" s="2">
        <v>138411.98499999999</v>
      </c>
      <c r="O593" s="2">
        <v>17986.483</v>
      </c>
      <c r="P593" s="2">
        <v>266362.89399999997</v>
      </c>
      <c r="Q593" s="2">
        <v>770011.08099999896</v>
      </c>
      <c r="R593" s="2">
        <v>671.91188720000002</v>
      </c>
      <c r="S593" s="2">
        <v>48532195.609999999</v>
      </c>
      <c r="T593" s="2">
        <v>72230</v>
      </c>
      <c r="U593" s="2">
        <v>53.56</v>
      </c>
      <c r="V593" s="2">
        <v>38662.120049999998</v>
      </c>
      <c r="W593" s="2">
        <v>7.4151999999999996E-4</v>
      </c>
      <c r="X593" s="2">
        <v>-20.210300660000001</v>
      </c>
      <c r="Y593" s="2">
        <v>-20.210300660000001</v>
      </c>
      <c r="Z593" s="2">
        <v>-17.000796950000002</v>
      </c>
      <c r="AA593" s="2">
        <v>-9.4626243839999997</v>
      </c>
      <c r="AB593" s="2">
        <v>20.111430649999999</v>
      </c>
      <c r="AC593" s="2">
        <v>0</v>
      </c>
      <c r="AD593" s="2">
        <v>0</v>
      </c>
      <c r="AE593" s="2">
        <v>0</v>
      </c>
      <c r="AF593" s="2">
        <v>2783663.037</v>
      </c>
      <c r="AG593" s="2">
        <v>0</v>
      </c>
      <c r="AH593" s="2">
        <v>0</v>
      </c>
      <c r="AI593" s="2">
        <v>0</v>
      </c>
      <c r="AJ593" s="2">
        <v>91.12073255</v>
      </c>
      <c r="AK593" s="2">
        <v>91.12073255</v>
      </c>
      <c r="AL593" s="2">
        <v>59.369718779999999</v>
      </c>
      <c r="AM593" s="2">
        <v>39.816396699999999</v>
      </c>
      <c r="AN593" s="2">
        <v>70.910431889999998</v>
      </c>
      <c r="AO593" s="2">
        <v>70.910431889999998</v>
      </c>
      <c r="AP593" s="2">
        <v>42.368921829999998</v>
      </c>
      <c r="AQ593" s="2">
        <v>30.35377231</v>
      </c>
      <c r="AR593" s="2">
        <v>12598516.67</v>
      </c>
      <c r="AS593" s="2">
        <v>1275429.2779999999</v>
      </c>
      <c r="AT593" s="2">
        <v>11285508.630000001</v>
      </c>
      <c r="AU593" s="2">
        <v>23372741.030000001</v>
      </c>
      <c r="AV593" s="2">
        <v>0.97121500299999997</v>
      </c>
      <c r="AW593" s="2">
        <v>0.97121500299999997</v>
      </c>
      <c r="AX593" s="2">
        <v>0.93276412099999995</v>
      </c>
      <c r="AY593" s="2">
        <v>0.95084250099999901</v>
      </c>
      <c r="AZ593" s="2">
        <v>1.4457259609999999</v>
      </c>
      <c r="BA593" s="2">
        <v>1.4457259609999999</v>
      </c>
      <c r="BB593" s="2">
        <v>1.4457259609999999</v>
      </c>
      <c r="BC593" s="2">
        <v>1.030556961</v>
      </c>
      <c r="BD593" s="2">
        <v>0.97121500299999997</v>
      </c>
      <c r="BE593" s="2">
        <v>0.97121500299999997</v>
      </c>
      <c r="BF593" s="2">
        <v>0.93269396400000004</v>
      </c>
      <c r="BG593" s="2">
        <v>0.95078506399999996</v>
      </c>
      <c r="BH593" s="2">
        <v>0.19242860000000001</v>
      </c>
      <c r="BI593" s="2">
        <v>0.19242860000000001</v>
      </c>
      <c r="BJ593" s="2">
        <v>0.232534608999999</v>
      </c>
      <c r="BK593" s="2">
        <v>0.31863818999999999</v>
      </c>
      <c r="BL593" s="2">
        <v>0.28501643399999999</v>
      </c>
      <c r="BM593" s="2">
        <v>0.28501643399999999</v>
      </c>
      <c r="BN593" s="2">
        <v>0.28501643399999999</v>
      </c>
      <c r="BO593" s="2">
        <v>0.51554845999999999</v>
      </c>
      <c r="BP593" s="2">
        <v>0.19242860000000001</v>
      </c>
      <c r="BQ593" s="2">
        <v>0.19242860000000001</v>
      </c>
      <c r="BR593" s="2">
        <v>0.23244925399999999</v>
      </c>
      <c r="BS593" s="2">
        <v>0.31844525600000001</v>
      </c>
      <c r="BT593" s="2">
        <v>0</v>
      </c>
      <c r="BU593" s="2">
        <v>0</v>
      </c>
      <c r="BV593" s="20">
        <v>9.31E-5</v>
      </c>
      <c r="BW593" s="2">
        <v>6.5461499999999999E-4</v>
      </c>
      <c r="BX593" s="2">
        <v>103.0185638</v>
      </c>
      <c r="BY593" s="2">
        <v>0</v>
      </c>
      <c r="BZ593" s="2">
        <v>0</v>
      </c>
      <c r="CA593" s="2">
        <v>0</v>
      </c>
      <c r="CB593" s="2">
        <v>14259003.9</v>
      </c>
      <c r="CC593" s="2">
        <v>0</v>
      </c>
      <c r="CD593" s="2">
        <v>0</v>
      </c>
      <c r="CE593" s="2">
        <v>0</v>
      </c>
      <c r="CG593" s="2">
        <f t="shared" si="75"/>
        <v>0</v>
      </c>
      <c r="CH593" s="2">
        <f t="shared" si="76"/>
        <v>14259003.9</v>
      </c>
      <c r="CI593" s="2">
        <f t="shared" si="77"/>
        <v>1192772.442999999</v>
      </c>
      <c r="CJ593" s="2">
        <f t="shared" si="78"/>
        <v>173.01498124999998</v>
      </c>
      <c r="CK593" s="2">
        <f t="shared" si="79"/>
        <v>22.483103750000001</v>
      </c>
      <c r="CL593" s="2">
        <f t="shared" si="80"/>
        <v>173.24415869918698</v>
      </c>
      <c r="CM593" s="2">
        <f t="shared" si="81"/>
        <v>119.89273351498622</v>
      </c>
      <c r="CN593" s="2">
        <f t="shared" si="82"/>
        <v>1174785.959999999</v>
      </c>
    </row>
    <row r="594" spans="1:92" x14ac:dyDescent="0.45">
      <c r="A594" s="2">
        <v>192</v>
      </c>
      <c r="B594" s="2" t="s">
        <v>155</v>
      </c>
      <c r="C594" s="2">
        <v>1</v>
      </c>
      <c r="D594" s="2">
        <v>2012</v>
      </c>
      <c r="E594" s="2">
        <v>2010</v>
      </c>
      <c r="F594" s="2">
        <v>0.22772230699999901</v>
      </c>
      <c r="G594" s="2">
        <v>2.6833065E-2</v>
      </c>
      <c r="H594" s="2">
        <v>0.24386524899999901</v>
      </c>
      <c r="I594" s="2">
        <v>0.50157938000000002</v>
      </c>
      <c r="J594" s="2">
        <v>144.4081754</v>
      </c>
      <c r="K594" s="2">
        <v>74.982835010000002</v>
      </c>
      <c r="L594" s="2">
        <v>76.11490809</v>
      </c>
      <c r="M594" s="2">
        <v>57.064649549999999</v>
      </c>
      <c r="N594" s="2">
        <v>133450.30100000001</v>
      </c>
      <c r="O594" s="2">
        <v>30284.065999999999</v>
      </c>
      <c r="P594" s="2">
        <v>271135.23200000002</v>
      </c>
      <c r="Q594" s="2">
        <v>743837.86800000002</v>
      </c>
      <c r="R594" s="2">
        <v>1165.9577589999999</v>
      </c>
      <c r="S594" s="2">
        <v>84626380.129999995</v>
      </c>
      <c r="T594" s="2">
        <v>72581</v>
      </c>
      <c r="U594" s="2">
        <v>54.42</v>
      </c>
      <c r="V594" s="2">
        <v>37008.074220000002</v>
      </c>
      <c r="W594" s="2">
        <v>7.4978299999999996E-4</v>
      </c>
      <c r="X594" s="2">
        <v>-3.8128310519999999</v>
      </c>
      <c r="Y594" s="2">
        <v>-3.8128310519999999</v>
      </c>
      <c r="Z594" s="2">
        <v>-10.581424090000001</v>
      </c>
      <c r="AA594" s="2">
        <v>-3.7040261050000001</v>
      </c>
      <c r="AB594" s="2">
        <v>69.425340410000004</v>
      </c>
      <c r="AC594" s="2">
        <v>0</v>
      </c>
      <c r="AD594" s="2">
        <v>0</v>
      </c>
      <c r="AE594" s="2">
        <v>0</v>
      </c>
      <c r="AF594" s="2">
        <v>9264832.5749999993</v>
      </c>
      <c r="AG594" s="2">
        <v>0</v>
      </c>
      <c r="AH594" s="2">
        <v>0</v>
      </c>
      <c r="AI594" s="2">
        <v>0</v>
      </c>
      <c r="AJ594" s="2">
        <v>78.795666060000002</v>
      </c>
      <c r="AK594" s="2">
        <v>78.795666060000002</v>
      </c>
      <c r="AL594" s="2">
        <v>86.696332179999999</v>
      </c>
      <c r="AM594" s="2">
        <v>60.76867566</v>
      </c>
      <c r="AN594" s="2">
        <v>74.982835010000002</v>
      </c>
      <c r="AO594" s="2">
        <v>74.982835010000002</v>
      </c>
      <c r="AP594" s="2">
        <v>76.11490809</v>
      </c>
      <c r="AQ594" s="2">
        <v>57.064649549999999</v>
      </c>
      <c r="AR594" s="2">
        <v>19271314.48</v>
      </c>
      <c r="AS594" s="2">
        <v>2270785.1239999998</v>
      </c>
      <c r="AT594" s="2">
        <v>20637433.260000002</v>
      </c>
      <c r="AU594" s="2">
        <v>42446847.259999998</v>
      </c>
      <c r="AV594" s="2">
        <v>0.97121500299999997</v>
      </c>
      <c r="AW594" s="2">
        <v>0.97121500299999997</v>
      </c>
      <c r="AX594" s="2">
        <v>0.93276412099999995</v>
      </c>
      <c r="AY594" s="2">
        <v>0.95084250099999901</v>
      </c>
      <c r="AZ594" s="2">
        <v>1.4457259609999999</v>
      </c>
      <c r="BA594" s="2">
        <v>1.4457259609999999</v>
      </c>
      <c r="BB594" s="2">
        <v>1.4457259609999999</v>
      </c>
      <c r="BC594" s="2">
        <v>1.030556961</v>
      </c>
      <c r="BD594" s="2">
        <v>0.97121500299999997</v>
      </c>
      <c r="BE594" s="2">
        <v>0.97121500299999997</v>
      </c>
      <c r="BF594" s="2">
        <v>0.93269396400000004</v>
      </c>
      <c r="BG594" s="2">
        <v>0.95078506399999996</v>
      </c>
      <c r="BH594" s="2">
        <v>0.19242860000000001</v>
      </c>
      <c r="BI594" s="2">
        <v>0.19242860000000001</v>
      </c>
      <c r="BJ594" s="2">
        <v>0.232534608999999</v>
      </c>
      <c r="BK594" s="2">
        <v>0.31863818999999999</v>
      </c>
      <c r="BL594" s="2">
        <v>0.28501643399999999</v>
      </c>
      <c r="BM594" s="2">
        <v>0.28501643399999999</v>
      </c>
      <c r="BN594" s="2">
        <v>0.28501643399999999</v>
      </c>
      <c r="BO594" s="2">
        <v>0.51554845999999999</v>
      </c>
      <c r="BP594" s="2">
        <v>0.19242860000000001</v>
      </c>
      <c r="BQ594" s="2">
        <v>0.19242860000000001</v>
      </c>
      <c r="BR594" s="2">
        <v>0.23244925399999999</v>
      </c>
      <c r="BS594" s="2">
        <v>0.31844525600000001</v>
      </c>
      <c r="BT594" s="2">
        <v>0</v>
      </c>
      <c r="BU594" s="2">
        <v>0</v>
      </c>
      <c r="BV594" s="20">
        <v>9.31E-5</v>
      </c>
      <c r="BW594" s="2">
        <v>6.5461499999999999E-4</v>
      </c>
      <c r="BX594" s="2">
        <v>103.8912108</v>
      </c>
      <c r="BY594" s="2">
        <v>0</v>
      </c>
      <c r="BZ594" s="2">
        <v>0</v>
      </c>
      <c r="CA594" s="2">
        <v>0</v>
      </c>
      <c r="CB594" s="2">
        <v>13864313.359999999</v>
      </c>
      <c r="CC594" s="2">
        <v>0</v>
      </c>
      <c r="CD594" s="2">
        <v>0</v>
      </c>
      <c r="CE594" s="2">
        <v>0</v>
      </c>
      <c r="CG594" s="2">
        <f t="shared" si="75"/>
        <v>0</v>
      </c>
      <c r="CH594" s="2">
        <f t="shared" si="76"/>
        <v>13864313.359999999</v>
      </c>
      <c r="CI594" s="2">
        <f t="shared" si="77"/>
        <v>1178707.4670000002</v>
      </c>
      <c r="CJ594" s="2">
        <f t="shared" si="78"/>
        <v>166.81287625000002</v>
      </c>
      <c r="CK594" s="2">
        <f t="shared" si="79"/>
        <v>37.855082500000002</v>
      </c>
      <c r="CL594" s="2">
        <f t="shared" si="80"/>
        <v>176.34811837398374</v>
      </c>
      <c r="CM594" s="2">
        <f t="shared" si="81"/>
        <v>115.81749599065785</v>
      </c>
      <c r="CN594" s="2">
        <f t="shared" si="82"/>
        <v>1148423.4010000001</v>
      </c>
    </row>
    <row r="595" spans="1:92" x14ac:dyDescent="0.45">
      <c r="A595" s="2">
        <v>193</v>
      </c>
      <c r="B595" s="2" t="s">
        <v>155</v>
      </c>
      <c r="C595" s="2">
        <v>1</v>
      </c>
      <c r="D595" s="2">
        <v>2013</v>
      </c>
      <c r="E595" s="2">
        <v>2011</v>
      </c>
      <c r="F595" s="2">
        <v>0.21698334899999999</v>
      </c>
      <c r="G595" s="2">
        <v>4.0660320999999999E-2</v>
      </c>
      <c r="H595" s="2">
        <v>0.23798364399999999</v>
      </c>
      <c r="I595" s="2">
        <v>0.50437268499999999</v>
      </c>
      <c r="J595" s="2">
        <v>104.9703054</v>
      </c>
      <c r="K595" s="2">
        <v>85.291287150000002</v>
      </c>
      <c r="L595" s="2">
        <v>57.194205859999997</v>
      </c>
      <c r="M595" s="2">
        <v>45.163846919999997</v>
      </c>
      <c r="N595" s="2">
        <v>135724.28400000001</v>
      </c>
      <c r="O595" s="2">
        <v>31301.398999999899</v>
      </c>
      <c r="P595" s="2">
        <v>273207.54399999999</v>
      </c>
      <c r="Q595" s="2">
        <v>733260.42</v>
      </c>
      <c r="R595" s="2">
        <v>900.01241909999999</v>
      </c>
      <c r="S595" s="2">
        <v>65659506.030000001</v>
      </c>
      <c r="T595" s="2">
        <v>72954</v>
      </c>
      <c r="U595" s="2">
        <v>74.56</v>
      </c>
      <c r="V595" s="2">
        <v>34727.889029999998</v>
      </c>
      <c r="W595" s="2">
        <v>1.0220139999999999E-3</v>
      </c>
      <c r="X595" s="2">
        <v>-1.65630253199999</v>
      </c>
      <c r="Y595" s="2">
        <v>-1.65630253199999</v>
      </c>
      <c r="Z595" s="2">
        <v>-5.8714125920000004</v>
      </c>
      <c r="AA595" s="2">
        <v>-5.9237261319999996</v>
      </c>
      <c r="AB595" s="2">
        <v>19.67901822</v>
      </c>
      <c r="AC595" s="2">
        <v>0</v>
      </c>
      <c r="AD595" s="2">
        <v>0</v>
      </c>
      <c r="AE595" s="2">
        <v>0</v>
      </c>
      <c r="AF595" s="2">
        <v>2670920.6569999899</v>
      </c>
      <c r="AG595" s="2">
        <v>0</v>
      </c>
      <c r="AH595" s="2">
        <v>0</v>
      </c>
      <c r="AI595" s="2">
        <v>0</v>
      </c>
      <c r="AJ595" s="2">
        <v>86.947589679999993</v>
      </c>
      <c r="AK595" s="2">
        <v>86.947589679999993</v>
      </c>
      <c r="AL595" s="2">
        <v>63.065618460000003</v>
      </c>
      <c r="AM595" s="2">
        <v>51.087573050000003</v>
      </c>
      <c r="AN595" s="2">
        <v>85.291287150000002</v>
      </c>
      <c r="AO595" s="2">
        <v>85.291287150000002</v>
      </c>
      <c r="AP595" s="2">
        <v>57.194205859999997</v>
      </c>
      <c r="AQ595" s="2">
        <v>45.163846919999997</v>
      </c>
      <c r="AR595" s="2">
        <v>14247019.539999999</v>
      </c>
      <c r="AS595" s="2">
        <v>2669736.61</v>
      </c>
      <c r="AT595" s="2">
        <v>15625888.52</v>
      </c>
      <c r="AU595" s="2">
        <v>33116861.359999999</v>
      </c>
      <c r="AV595" s="2">
        <v>0.97121500299999997</v>
      </c>
      <c r="AW595" s="2">
        <v>0.97121500299999997</v>
      </c>
      <c r="AX595" s="2">
        <v>0.93276412099999995</v>
      </c>
      <c r="AY595" s="2">
        <v>0.95084250099999901</v>
      </c>
      <c r="AZ595" s="2">
        <v>1.4457259609999999</v>
      </c>
      <c r="BA595" s="2">
        <v>1.4457259609999999</v>
      </c>
      <c r="BB595" s="2">
        <v>1.4457259609999999</v>
      </c>
      <c r="BC595" s="2">
        <v>1.030556961</v>
      </c>
      <c r="BD595" s="2">
        <v>0.97121500299999997</v>
      </c>
      <c r="BE595" s="2">
        <v>0.97121500299999997</v>
      </c>
      <c r="BF595" s="2">
        <v>0.93269396400000004</v>
      </c>
      <c r="BG595" s="2">
        <v>0.95078506399999996</v>
      </c>
      <c r="BH595" s="2">
        <v>0.19242860000000001</v>
      </c>
      <c r="BI595" s="2">
        <v>0.19242860000000001</v>
      </c>
      <c r="BJ595" s="2">
        <v>0.232534608999999</v>
      </c>
      <c r="BK595" s="2">
        <v>0.31863818999999999</v>
      </c>
      <c r="BL595" s="2">
        <v>0.28501643399999999</v>
      </c>
      <c r="BM595" s="2">
        <v>0.28501643399999999</v>
      </c>
      <c r="BN595" s="2">
        <v>0.28501643399999999</v>
      </c>
      <c r="BO595" s="2">
        <v>0.51554845999999999</v>
      </c>
      <c r="BP595" s="2">
        <v>0.19242860000000001</v>
      </c>
      <c r="BQ595" s="2">
        <v>0.19242860000000001</v>
      </c>
      <c r="BR595" s="2">
        <v>0.23244925399999999</v>
      </c>
      <c r="BS595" s="2">
        <v>0.31844525600000001</v>
      </c>
      <c r="BT595" s="2">
        <v>0</v>
      </c>
      <c r="BU595" s="2">
        <v>0</v>
      </c>
      <c r="BV595" s="20">
        <v>9.31E-5</v>
      </c>
      <c r="BW595" s="2">
        <v>6.5461499999999999E-4</v>
      </c>
      <c r="BX595" s="2">
        <v>103.6997411</v>
      </c>
      <c r="BY595" s="2">
        <v>0</v>
      </c>
      <c r="BZ595" s="2">
        <v>0</v>
      </c>
      <c r="CA595" s="2">
        <v>0</v>
      </c>
      <c r="CB595" s="2">
        <v>14074573.109999999</v>
      </c>
      <c r="CC595" s="2">
        <v>0</v>
      </c>
      <c r="CD595" s="2">
        <v>0</v>
      </c>
      <c r="CE595" s="2">
        <v>0</v>
      </c>
      <c r="CG595" s="2">
        <f t="shared" si="75"/>
        <v>0</v>
      </c>
      <c r="CH595" s="2">
        <f t="shared" si="76"/>
        <v>14074573.109999999</v>
      </c>
      <c r="CI595" s="2">
        <f t="shared" si="77"/>
        <v>1173493.6469999999</v>
      </c>
      <c r="CJ595" s="2">
        <f t="shared" si="78"/>
        <v>169.65535500000001</v>
      </c>
      <c r="CK595" s="2">
        <f t="shared" si="79"/>
        <v>39.126748749999877</v>
      </c>
      <c r="CL595" s="2">
        <f t="shared" si="80"/>
        <v>177.69596357723577</v>
      </c>
      <c r="CM595" s="2">
        <f t="shared" si="81"/>
        <v>114.17055975087584</v>
      </c>
      <c r="CN595" s="2">
        <f t="shared" si="82"/>
        <v>1142192.2480000001</v>
      </c>
    </row>
    <row r="596" spans="1:92" x14ac:dyDescent="0.45">
      <c r="A596" s="2">
        <v>194</v>
      </c>
      <c r="B596" s="2" t="s">
        <v>155</v>
      </c>
      <c r="C596" s="2">
        <v>1</v>
      </c>
      <c r="D596" s="2">
        <v>2014</v>
      </c>
      <c r="E596" s="2">
        <v>2012</v>
      </c>
      <c r="F596" s="2">
        <v>0.19376564299999999</v>
      </c>
      <c r="G596" s="2">
        <v>2.9436567E-2</v>
      </c>
      <c r="H596" s="2">
        <v>0.21247287500000001</v>
      </c>
      <c r="I596" s="2">
        <v>0.56432491399999996</v>
      </c>
      <c r="J596" s="2">
        <v>250.8205261</v>
      </c>
      <c r="K596" s="2">
        <v>144.89038369999901</v>
      </c>
      <c r="L596" s="2">
        <v>128.71165980000001</v>
      </c>
      <c r="M596" s="2">
        <v>118.22702</v>
      </c>
      <c r="N596" s="2">
        <v>124734.103</v>
      </c>
      <c r="O596" s="2">
        <v>32803.419000000002</v>
      </c>
      <c r="P596" s="2">
        <v>266536.75899999897</v>
      </c>
      <c r="Q596" s="2">
        <v>770697.56900000002</v>
      </c>
      <c r="R596" s="2">
        <v>2208.81871</v>
      </c>
      <c r="S596" s="2">
        <v>161462438.90000001</v>
      </c>
      <c r="T596" s="2">
        <v>73099</v>
      </c>
      <c r="U596" s="2">
        <v>79.63</v>
      </c>
      <c r="V596" s="2">
        <v>34762.195630000002</v>
      </c>
      <c r="W596" s="2">
        <v>1.089345E-3</v>
      </c>
      <c r="X596" s="2">
        <v>18.478208840000001</v>
      </c>
      <c r="Y596" s="2">
        <v>18.478208840000001</v>
      </c>
      <c r="Z596" s="2">
        <v>14.97773102</v>
      </c>
      <c r="AA596" s="2">
        <v>21.012096929999998</v>
      </c>
      <c r="AB596" s="2">
        <v>105.93014239999999</v>
      </c>
      <c r="AC596" s="2">
        <v>0</v>
      </c>
      <c r="AD596" s="2">
        <v>0</v>
      </c>
      <c r="AE596" s="2">
        <v>0</v>
      </c>
      <c r="AF596" s="2">
        <v>13213101.289999999</v>
      </c>
      <c r="AG596" s="2">
        <v>0</v>
      </c>
      <c r="AH596" s="2">
        <v>0</v>
      </c>
      <c r="AI596" s="2">
        <v>0</v>
      </c>
      <c r="AJ596" s="2">
        <v>126.4121749</v>
      </c>
      <c r="AK596" s="2">
        <v>126.4121749</v>
      </c>
      <c r="AL596" s="2">
        <v>113.7339288</v>
      </c>
      <c r="AM596" s="2">
        <v>97.214923060000004</v>
      </c>
      <c r="AN596" s="2">
        <v>144.89038369999901</v>
      </c>
      <c r="AO596" s="2">
        <v>144.89038369999901</v>
      </c>
      <c r="AP596" s="2">
        <v>128.71165980000001</v>
      </c>
      <c r="AQ596" s="2">
        <v>118.22702</v>
      </c>
      <c r="AR596" s="2">
        <v>31285873.34</v>
      </c>
      <c r="AS596" s="2">
        <v>4752899.966</v>
      </c>
      <c r="AT596" s="2">
        <v>34306388.659999996</v>
      </c>
      <c r="AU596" s="2">
        <v>91117276.890000001</v>
      </c>
      <c r="AV596" s="2">
        <v>0.97121500299999997</v>
      </c>
      <c r="AW596" s="2">
        <v>0.97121500299999997</v>
      </c>
      <c r="AX596" s="2">
        <v>0.93276412099999995</v>
      </c>
      <c r="AY596" s="2">
        <v>0.95084250099999901</v>
      </c>
      <c r="AZ596" s="2">
        <v>1.4457259609999999</v>
      </c>
      <c r="BA596" s="2">
        <v>1.4457259609999999</v>
      </c>
      <c r="BB596" s="2">
        <v>1.4457259609999999</v>
      </c>
      <c r="BC596" s="2">
        <v>1.030556961</v>
      </c>
      <c r="BD596" s="2">
        <v>0.97121500299999997</v>
      </c>
      <c r="BE596" s="2">
        <v>0.97121500299999997</v>
      </c>
      <c r="BF596" s="2">
        <v>0.93269396400000004</v>
      </c>
      <c r="BG596" s="2">
        <v>0.95078506399999996</v>
      </c>
      <c r="BH596" s="2">
        <v>0.19242860000000001</v>
      </c>
      <c r="BI596" s="2">
        <v>0.19242860000000001</v>
      </c>
      <c r="BJ596" s="2">
        <v>0.232534608999999</v>
      </c>
      <c r="BK596" s="2">
        <v>0.31863818999999999</v>
      </c>
      <c r="BL596" s="2">
        <v>0.28501643399999999</v>
      </c>
      <c r="BM596" s="2">
        <v>0.28501643399999999</v>
      </c>
      <c r="BN596" s="2">
        <v>0.28501643399999999</v>
      </c>
      <c r="BO596" s="2">
        <v>0.51554845999999999</v>
      </c>
      <c r="BP596" s="2">
        <v>0.19242860000000001</v>
      </c>
      <c r="BQ596" s="2">
        <v>0.19242860000000001</v>
      </c>
      <c r="BR596" s="2">
        <v>0.23244925399999999</v>
      </c>
      <c r="BS596" s="2">
        <v>0.31844525600000001</v>
      </c>
      <c r="BT596" s="2">
        <v>0</v>
      </c>
      <c r="BU596" s="2">
        <v>0</v>
      </c>
      <c r="BV596" s="20">
        <v>9.31E-5</v>
      </c>
      <c r="BW596" s="2">
        <v>6.5461499999999999E-4</v>
      </c>
      <c r="BX596" s="2">
        <v>108.0149625</v>
      </c>
      <c r="BY596" s="2">
        <v>0</v>
      </c>
      <c r="BZ596" s="2">
        <v>0</v>
      </c>
      <c r="CA596" s="2">
        <v>0</v>
      </c>
      <c r="CB596" s="2">
        <v>13473149.460000001</v>
      </c>
      <c r="CC596" s="2">
        <v>0</v>
      </c>
      <c r="CD596" s="2">
        <v>0</v>
      </c>
      <c r="CE596" s="2">
        <v>0</v>
      </c>
      <c r="CG596" s="2">
        <f t="shared" si="75"/>
        <v>0</v>
      </c>
      <c r="CH596" s="2">
        <f t="shared" si="76"/>
        <v>13473149.460000001</v>
      </c>
      <c r="CI596" s="2">
        <f t="shared" si="77"/>
        <v>1194771.8499999989</v>
      </c>
      <c r="CJ596" s="2">
        <f t="shared" si="78"/>
        <v>155.91762875000001</v>
      </c>
      <c r="CK596" s="2">
        <f t="shared" si="79"/>
        <v>41.004273750000003</v>
      </c>
      <c r="CL596" s="2">
        <f t="shared" si="80"/>
        <v>173.35724162601559</v>
      </c>
      <c r="CM596" s="2">
        <f t="shared" si="81"/>
        <v>119.99962148695991</v>
      </c>
      <c r="CN596" s="2">
        <f t="shared" si="82"/>
        <v>1161968.4309999989</v>
      </c>
    </row>
    <row r="597" spans="1:92" x14ac:dyDescent="0.45">
      <c r="A597" s="2">
        <v>195</v>
      </c>
      <c r="B597" s="2" t="s">
        <v>155</v>
      </c>
      <c r="C597" s="2">
        <v>1</v>
      </c>
      <c r="D597" s="2">
        <v>2015</v>
      </c>
      <c r="E597" s="2">
        <v>2013</v>
      </c>
      <c r="F597" s="2">
        <v>0.27649445099999997</v>
      </c>
      <c r="G597" s="2">
        <v>2.9993124999999999E-2</v>
      </c>
      <c r="H597" s="2">
        <v>0.221660358</v>
      </c>
      <c r="I597" s="2">
        <v>0.47185206699999999</v>
      </c>
      <c r="J597" s="2">
        <v>213.402612099999</v>
      </c>
      <c r="K597" s="2">
        <v>86.962417040000005</v>
      </c>
      <c r="L597" s="2">
        <v>82.892483729999995</v>
      </c>
      <c r="M597" s="2">
        <v>61.801230250000003</v>
      </c>
      <c r="N597" s="2">
        <v>127376.091</v>
      </c>
      <c r="O597" s="2">
        <v>33907.154000000002</v>
      </c>
      <c r="P597" s="2">
        <v>262890.02399999998</v>
      </c>
      <c r="Q597" s="2">
        <v>750602.43700000003</v>
      </c>
      <c r="R597" s="2">
        <v>1342.383523</v>
      </c>
      <c r="S597" s="2">
        <v>98310799.680000007</v>
      </c>
      <c r="T597" s="2">
        <v>73236</v>
      </c>
      <c r="U597" s="2">
        <v>83.721999999999994</v>
      </c>
      <c r="V597" s="2">
        <v>35743.268580000004</v>
      </c>
      <c r="W597" s="2">
        <v>1.1431810000000001E-3</v>
      </c>
      <c r="X597" s="2">
        <v>-9.4538189199999998</v>
      </c>
      <c r="Y597" s="2">
        <v>-9.4538189199999998</v>
      </c>
      <c r="Z597" s="2">
        <v>-9.0510741100000001</v>
      </c>
      <c r="AA597" s="2">
        <v>-4.9547679689999997</v>
      </c>
      <c r="AB597" s="2">
        <v>126.440195099999</v>
      </c>
      <c r="AC597" s="2">
        <v>0</v>
      </c>
      <c r="AD597" s="2">
        <v>0</v>
      </c>
      <c r="AE597" s="2">
        <v>0</v>
      </c>
      <c r="AF597" s="2">
        <v>16105457.789999999</v>
      </c>
      <c r="AG597" s="2">
        <v>0</v>
      </c>
      <c r="AH597" s="2">
        <v>0</v>
      </c>
      <c r="AI597" s="2">
        <v>0</v>
      </c>
      <c r="AJ597" s="2">
        <v>96.416235959999995</v>
      </c>
      <c r="AK597" s="2">
        <v>96.416235959999995</v>
      </c>
      <c r="AL597" s="2">
        <v>91.943557839999997</v>
      </c>
      <c r="AM597" s="2">
        <v>66.755998210000001</v>
      </c>
      <c r="AN597" s="2">
        <v>86.962417040000005</v>
      </c>
      <c r="AO597" s="2">
        <v>86.962417040000005</v>
      </c>
      <c r="AP597" s="2">
        <v>82.892483729999995</v>
      </c>
      <c r="AQ597" s="2">
        <v>61.801230250000003</v>
      </c>
      <c r="AR597" s="2">
        <v>27182390.539999999</v>
      </c>
      <c r="AS597" s="2">
        <v>2948648.0669999998</v>
      </c>
      <c r="AT597" s="2">
        <v>21791607.039999999</v>
      </c>
      <c r="AU597" s="2">
        <v>46388154.030000001</v>
      </c>
      <c r="AV597" s="2">
        <v>0.97121500299999997</v>
      </c>
      <c r="AW597" s="2">
        <v>0.97121500299999997</v>
      </c>
      <c r="AX597" s="2">
        <v>0.93276412099999995</v>
      </c>
      <c r="AY597" s="2">
        <v>0.95084250099999901</v>
      </c>
      <c r="AZ597" s="2">
        <v>1.4457259609999999</v>
      </c>
      <c r="BA597" s="2">
        <v>1.4457259609999999</v>
      </c>
      <c r="BB597" s="2">
        <v>1.4457259609999999</v>
      </c>
      <c r="BC597" s="2">
        <v>1.030556961</v>
      </c>
      <c r="BD597" s="2">
        <v>0.97121500299999997</v>
      </c>
      <c r="BE597" s="2">
        <v>0.97121500299999997</v>
      </c>
      <c r="BF597" s="2">
        <v>0.93269396400000004</v>
      </c>
      <c r="BG597" s="2">
        <v>0.95078506399999996</v>
      </c>
      <c r="BH597" s="2">
        <v>0.19242860000000001</v>
      </c>
      <c r="BI597" s="2">
        <v>0.19242860000000001</v>
      </c>
      <c r="BJ597" s="2">
        <v>0.232534608999999</v>
      </c>
      <c r="BK597" s="2">
        <v>0.31863818999999999</v>
      </c>
      <c r="BL597" s="2">
        <v>0.28501643399999999</v>
      </c>
      <c r="BM597" s="2">
        <v>0.28501643399999999</v>
      </c>
      <c r="BN597" s="2">
        <v>0.28501643399999999</v>
      </c>
      <c r="BO597" s="2">
        <v>0.51554845999999999</v>
      </c>
      <c r="BP597" s="2">
        <v>0.19242860000000001</v>
      </c>
      <c r="BQ597" s="2">
        <v>0.19242860000000001</v>
      </c>
      <c r="BR597" s="2">
        <v>0.23244925399999999</v>
      </c>
      <c r="BS597" s="2">
        <v>0.31844525600000001</v>
      </c>
      <c r="BT597" s="2">
        <v>0</v>
      </c>
      <c r="BU597" s="2">
        <v>0</v>
      </c>
      <c r="BV597" s="20">
        <v>9.31E-5</v>
      </c>
      <c r="BW597" s="2">
        <v>6.5461499999999999E-4</v>
      </c>
      <c r="BX597" s="2">
        <v>124.87115249999999</v>
      </c>
      <c r="BY597" s="2">
        <v>0</v>
      </c>
      <c r="BZ597" s="2">
        <v>0</v>
      </c>
      <c r="CA597" s="2">
        <v>0</v>
      </c>
      <c r="CB597" s="2">
        <v>15905599.289999999</v>
      </c>
      <c r="CC597" s="2">
        <v>0</v>
      </c>
      <c r="CD597" s="2">
        <v>0</v>
      </c>
      <c r="CE597" s="2">
        <v>0</v>
      </c>
      <c r="CG597" s="2">
        <f t="shared" si="75"/>
        <v>0</v>
      </c>
      <c r="CH597" s="2">
        <f t="shared" si="76"/>
        <v>15905599.289999999</v>
      </c>
      <c r="CI597" s="2">
        <f t="shared" si="77"/>
        <v>1174775.706</v>
      </c>
      <c r="CJ597" s="2">
        <f t="shared" si="78"/>
        <v>159.22011375</v>
      </c>
      <c r="CK597" s="2">
        <f t="shared" si="79"/>
        <v>42.383942500000003</v>
      </c>
      <c r="CL597" s="2">
        <f t="shared" si="80"/>
        <v>170.98538146341463</v>
      </c>
      <c r="CM597" s="2">
        <f t="shared" si="81"/>
        <v>116.8707570260802</v>
      </c>
      <c r="CN597" s="2">
        <f t="shared" si="82"/>
        <v>1140868.5520000001</v>
      </c>
    </row>
    <row r="598" spans="1:92" x14ac:dyDescent="0.45">
      <c r="A598" s="2">
        <v>196</v>
      </c>
      <c r="B598" s="2" t="s">
        <v>155</v>
      </c>
      <c r="C598" s="2">
        <v>1</v>
      </c>
      <c r="D598" s="2">
        <v>2016</v>
      </c>
      <c r="E598" s="2">
        <v>2014</v>
      </c>
      <c r="F598" s="2">
        <v>0.21741980899999999</v>
      </c>
      <c r="G598" s="2">
        <v>3.3665631000000001E-2</v>
      </c>
      <c r="H598" s="2">
        <v>0.242763323999999</v>
      </c>
      <c r="I598" s="2">
        <v>0.506151236</v>
      </c>
      <c r="J598" s="2">
        <v>148.8526335</v>
      </c>
      <c r="K598" s="2">
        <v>83.382822079999997</v>
      </c>
      <c r="L598" s="2">
        <v>79.847689160000002</v>
      </c>
      <c r="M598" s="2">
        <v>59.516899600000002</v>
      </c>
      <c r="N598" s="2">
        <v>125608.143</v>
      </c>
      <c r="O598" s="2">
        <v>34720.453000000001</v>
      </c>
      <c r="P598" s="2">
        <v>261454.386</v>
      </c>
      <c r="Q598" s="2">
        <v>731333.06599999999</v>
      </c>
      <c r="R598" s="2">
        <v>1168.60626</v>
      </c>
      <c r="S598" s="2">
        <v>85995397.439999998</v>
      </c>
      <c r="T598" s="2">
        <v>73588</v>
      </c>
      <c r="U598" s="2">
        <v>77.67</v>
      </c>
      <c r="V598" s="2">
        <v>34979.530350000001</v>
      </c>
      <c r="W598" s="2">
        <v>1.0554710000000001E-3</v>
      </c>
      <c r="X598" s="2">
        <v>-7.2459707020000002</v>
      </c>
      <c r="Y598" s="2">
        <v>-7.2459707020000002</v>
      </c>
      <c r="Z598" s="2">
        <v>-6.5155285760000003</v>
      </c>
      <c r="AA598" s="2">
        <v>-3.4614373380000001</v>
      </c>
      <c r="AB598" s="2">
        <v>65.469811429999993</v>
      </c>
      <c r="AC598" s="2">
        <v>0</v>
      </c>
      <c r="AD598" s="2">
        <v>0</v>
      </c>
      <c r="AE598" s="2">
        <v>0</v>
      </c>
      <c r="AF598" s="2">
        <v>8223541.4359999998</v>
      </c>
      <c r="AG598" s="2">
        <v>0</v>
      </c>
      <c r="AH598" s="2">
        <v>0</v>
      </c>
      <c r="AI598" s="2">
        <v>0</v>
      </c>
      <c r="AJ598" s="2">
        <v>90.628792779999998</v>
      </c>
      <c r="AK598" s="2">
        <v>90.628792779999998</v>
      </c>
      <c r="AL598" s="2">
        <v>86.363217739999996</v>
      </c>
      <c r="AM598" s="2">
        <v>62.978336939999998</v>
      </c>
      <c r="AN598" s="2">
        <v>83.382822079999997</v>
      </c>
      <c r="AO598" s="2">
        <v>83.382822079999997</v>
      </c>
      <c r="AP598" s="2">
        <v>79.847689160000002</v>
      </c>
      <c r="AQ598" s="2">
        <v>59.516899600000002</v>
      </c>
      <c r="AR598" s="2">
        <v>18697102.879999999</v>
      </c>
      <c r="AS598" s="2">
        <v>2895089.355</v>
      </c>
      <c r="AT598" s="2">
        <v>20876528.539999999</v>
      </c>
      <c r="AU598" s="2">
        <v>43526676.659999996</v>
      </c>
      <c r="AV598" s="2">
        <v>0.97121500299999997</v>
      </c>
      <c r="AW598" s="2">
        <v>0.97121500299999997</v>
      </c>
      <c r="AX598" s="2">
        <v>0.93276412099999995</v>
      </c>
      <c r="AY598" s="2">
        <v>0.95084250099999901</v>
      </c>
      <c r="AZ598" s="2">
        <v>1.4457259609999999</v>
      </c>
      <c r="BA598" s="2">
        <v>1.4457259609999999</v>
      </c>
      <c r="BB598" s="2">
        <v>1.4457259609999999</v>
      </c>
      <c r="BC598" s="2">
        <v>1.030556961</v>
      </c>
      <c r="BD598" s="2">
        <v>0.97121500299999997</v>
      </c>
      <c r="BE598" s="2">
        <v>0.97121500299999997</v>
      </c>
      <c r="BF598" s="2">
        <v>0.93269396400000004</v>
      </c>
      <c r="BG598" s="2">
        <v>0.95078506399999996</v>
      </c>
      <c r="BH598" s="2">
        <v>0.19242860000000001</v>
      </c>
      <c r="BI598" s="2">
        <v>0.19242860000000001</v>
      </c>
      <c r="BJ598" s="2">
        <v>0.232534608999999</v>
      </c>
      <c r="BK598" s="2">
        <v>0.31863818999999999</v>
      </c>
      <c r="BL598" s="2">
        <v>0.28501643399999999</v>
      </c>
      <c r="BM598" s="2">
        <v>0.28501643399999999</v>
      </c>
      <c r="BN598" s="2">
        <v>0.28501643399999999</v>
      </c>
      <c r="BO598" s="2">
        <v>0.51554845999999999</v>
      </c>
      <c r="BP598" s="2">
        <v>0.19242860000000001</v>
      </c>
      <c r="BQ598" s="2">
        <v>0.19242860000000001</v>
      </c>
      <c r="BR598" s="2">
        <v>0.23244925399999999</v>
      </c>
      <c r="BS598" s="2">
        <v>0.31844525600000001</v>
      </c>
      <c r="BT598" s="2">
        <v>0</v>
      </c>
      <c r="BU598" s="2">
        <v>0</v>
      </c>
      <c r="BV598" s="20">
        <v>9.31E-5</v>
      </c>
      <c r="BW598" s="2">
        <v>6.5461499999999999E-4</v>
      </c>
      <c r="BX598" s="2">
        <v>138.7734476</v>
      </c>
      <c r="BY598" s="2">
        <v>0</v>
      </c>
      <c r="BZ598" s="2">
        <v>0</v>
      </c>
      <c r="CA598" s="2">
        <v>0</v>
      </c>
      <c r="CB598" s="2">
        <v>17431075.050000001</v>
      </c>
      <c r="CC598" s="2">
        <v>0</v>
      </c>
      <c r="CD598" s="2">
        <v>0</v>
      </c>
      <c r="CE598" s="2">
        <v>0</v>
      </c>
      <c r="CG598" s="2">
        <f t="shared" si="75"/>
        <v>0</v>
      </c>
      <c r="CH598" s="2">
        <f t="shared" si="76"/>
        <v>17431075.050000001</v>
      </c>
      <c r="CI598" s="2">
        <f t="shared" si="77"/>
        <v>1153116.048</v>
      </c>
      <c r="CJ598" s="2">
        <f t="shared" si="78"/>
        <v>157.01017874999999</v>
      </c>
      <c r="CK598" s="2">
        <f t="shared" si="79"/>
        <v>43.400566250000004</v>
      </c>
      <c r="CL598" s="2">
        <f t="shared" si="80"/>
        <v>170.05163317073172</v>
      </c>
      <c r="CM598" s="2">
        <f t="shared" si="81"/>
        <v>113.87046570650058</v>
      </c>
      <c r="CN598" s="2">
        <f t="shared" si="82"/>
        <v>1118395.595</v>
      </c>
    </row>
    <row r="599" spans="1:92" x14ac:dyDescent="0.45">
      <c r="A599" s="2">
        <v>197</v>
      </c>
      <c r="B599" s="2" t="s">
        <v>155</v>
      </c>
      <c r="C599" s="2">
        <v>1</v>
      </c>
      <c r="D599" s="2">
        <v>2017</v>
      </c>
      <c r="E599" s="2">
        <v>2015</v>
      </c>
      <c r="F599" s="2">
        <v>0.28807532699999999</v>
      </c>
      <c r="G599" s="2">
        <v>2.59657929999999E-2</v>
      </c>
      <c r="H599" s="2">
        <v>0.186129514</v>
      </c>
      <c r="I599" s="2">
        <v>0.499829366</v>
      </c>
      <c r="J599" s="2">
        <v>225.9658325</v>
      </c>
      <c r="K599" s="2">
        <v>73.872063249999997</v>
      </c>
      <c r="L599" s="2">
        <v>70.11098389</v>
      </c>
      <c r="M599" s="2">
        <v>68.893801269999997</v>
      </c>
      <c r="N599" s="2">
        <v>128329.755</v>
      </c>
      <c r="O599" s="2">
        <v>35382.25</v>
      </c>
      <c r="P599" s="2">
        <v>267234.95199999999</v>
      </c>
      <c r="Q599" s="2">
        <v>730307.39599999995</v>
      </c>
      <c r="R599" s="2">
        <v>1360.4213609999999</v>
      </c>
      <c r="S599" s="2">
        <v>100661657.8</v>
      </c>
      <c r="T599" s="2">
        <v>73993</v>
      </c>
      <c r="U599" s="2">
        <v>78.97</v>
      </c>
      <c r="V599" s="2">
        <v>35811.301899999999</v>
      </c>
      <c r="W599" s="2">
        <v>1.0672629999999999E-3</v>
      </c>
      <c r="X599" s="2">
        <v>-4.081172113</v>
      </c>
      <c r="Y599" s="2">
        <v>-4.081172113</v>
      </c>
      <c r="Z599" s="2">
        <v>-3.868780111</v>
      </c>
      <c r="AA599" s="2">
        <v>-1.3996818790000001</v>
      </c>
      <c r="AB599" s="2">
        <v>152.09376929999999</v>
      </c>
      <c r="AC599" s="2">
        <v>0</v>
      </c>
      <c r="AD599" s="2">
        <v>0</v>
      </c>
      <c r="AE599" s="2">
        <v>0</v>
      </c>
      <c r="AF599" s="2">
        <v>19518156.149999999</v>
      </c>
      <c r="AG599" s="2">
        <v>0</v>
      </c>
      <c r="AH599" s="2">
        <v>0</v>
      </c>
      <c r="AI599" s="2">
        <v>0</v>
      </c>
      <c r="AJ599" s="2">
        <v>77.953235359999994</v>
      </c>
      <c r="AK599" s="2">
        <v>77.953235359999994</v>
      </c>
      <c r="AL599" s="2">
        <v>73.979764000000003</v>
      </c>
      <c r="AM599" s="2">
        <v>70.29348315</v>
      </c>
      <c r="AN599" s="2">
        <v>73.872063249999997</v>
      </c>
      <c r="AO599" s="2">
        <v>73.872063249999997</v>
      </c>
      <c r="AP599" s="2">
        <v>70.11098389</v>
      </c>
      <c r="AQ599" s="2">
        <v>68.893801269999997</v>
      </c>
      <c r="AR599" s="2">
        <v>28998139.93</v>
      </c>
      <c r="AS599" s="2">
        <v>2613759.81</v>
      </c>
      <c r="AT599" s="2">
        <v>18736105.41</v>
      </c>
      <c r="AU599" s="2">
        <v>50313652.609999999</v>
      </c>
      <c r="AV599" s="2">
        <v>0.97121500299999997</v>
      </c>
      <c r="AW599" s="2">
        <v>0.97121500299999997</v>
      </c>
      <c r="AX599" s="2">
        <v>0.93276412099999995</v>
      </c>
      <c r="AY599" s="2">
        <v>0.95084250099999901</v>
      </c>
      <c r="AZ599" s="2">
        <v>1.4457259609999999</v>
      </c>
      <c r="BA599" s="2">
        <v>1.4457259609999999</v>
      </c>
      <c r="BB599" s="2">
        <v>1.4457259609999999</v>
      </c>
      <c r="BC599" s="2">
        <v>1.030556961</v>
      </c>
      <c r="BD599" s="2">
        <v>0.97121500299999997</v>
      </c>
      <c r="BE599" s="2">
        <v>0.97121500299999997</v>
      </c>
      <c r="BF599" s="2">
        <v>0.93269396400000004</v>
      </c>
      <c r="BG599" s="2">
        <v>0.95078506399999996</v>
      </c>
      <c r="BH599" s="2">
        <v>0.19242860000000001</v>
      </c>
      <c r="BI599" s="2">
        <v>0.19242860000000001</v>
      </c>
      <c r="BJ599" s="2">
        <v>0.232534608999999</v>
      </c>
      <c r="BK599" s="2">
        <v>0.31863818999999999</v>
      </c>
      <c r="BL599" s="2">
        <v>0.28501643399999999</v>
      </c>
      <c r="BM599" s="2">
        <v>0.28501643399999999</v>
      </c>
      <c r="BN599" s="2">
        <v>0.28501643399999999</v>
      </c>
      <c r="BO599" s="2">
        <v>0.51554845999999999</v>
      </c>
      <c r="BP599" s="2">
        <v>0.19242860000000001</v>
      </c>
      <c r="BQ599" s="2">
        <v>0.19242860000000001</v>
      </c>
      <c r="BR599" s="2">
        <v>0.23244925399999999</v>
      </c>
      <c r="BS599" s="2">
        <v>0.31844525600000001</v>
      </c>
      <c r="BT599" s="2">
        <v>0</v>
      </c>
      <c r="BU599" s="2">
        <v>0</v>
      </c>
      <c r="BV599" s="20">
        <v>9.31E-5</v>
      </c>
      <c r="BW599" s="2">
        <v>6.5461499999999999E-4</v>
      </c>
      <c r="BX599" s="2">
        <v>147.0038342</v>
      </c>
      <c r="BY599" s="2">
        <v>0</v>
      </c>
      <c r="BZ599" s="2">
        <v>0</v>
      </c>
      <c r="CA599" s="2">
        <v>0</v>
      </c>
      <c r="CB599" s="2">
        <v>18864966.030000001</v>
      </c>
      <c r="CC599" s="2">
        <v>0</v>
      </c>
      <c r="CD599" s="2">
        <v>0</v>
      </c>
      <c r="CE599" s="2">
        <v>0</v>
      </c>
      <c r="CG599" s="2">
        <f t="shared" si="75"/>
        <v>0</v>
      </c>
      <c r="CH599" s="2">
        <f t="shared" si="76"/>
        <v>18864966.030000001</v>
      </c>
      <c r="CI599" s="2">
        <f t="shared" si="77"/>
        <v>1161254.3529999999</v>
      </c>
      <c r="CJ599" s="2">
        <f t="shared" si="78"/>
        <v>160.41219375</v>
      </c>
      <c r="CK599" s="2">
        <f t="shared" si="79"/>
        <v>44.227812499999999</v>
      </c>
      <c r="CL599" s="2">
        <f t="shared" si="80"/>
        <v>173.81135089430893</v>
      </c>
      <c r="CM599" s="2">
        <f t="shared" si="81"/>
        <v>113.71076621253405</v>
      </c>
      <c r="CN599" s="2">
        <f t="shared" si="82"/>
        <v>1125872.1029999999</v>
      </c>
    </row>
    <row r="600" spans="1:92" x14ac:dyDescent="0.45">
      <c r="A600" s="2">
        <v>198</v>
      </c>
      <c r="B600" s="2" t="s">
        <v>155</v>
      </c>
      <c r="C600" s="2">
        <v>1</v>
      </c>
      <c r="D600" s="2">
        <v>2018</v>
      </c>
      <c r="E600" s="2">
        <v>2016</v>
      </c>
      <c r="F600" s="2">
        <v>0.30465985000000001</v>
      </c>
      <c r="G600" s="2">
        <v>2.6413646999999998E-2</v>
      </c>
      <c r="H600" s="2">
        <v>0.180657917</v>
      </c>
      <c r="I600" s="2">
        <v>0.488268586</v>
      </c>
      <c r="J600" s="2">
        <v>208.58983749999999</v>
      </c>
      <c r="K600" s="2">
        <v>65.913977520000003</v>
      </c>
      <c r="L600" s="2">
        <v>59.080179700000002</v>
      </c>
      <c r="M600" s="2">
        <v>56.700706330000003</v>
      </c>
      <c r="N600" s="2">
        <v>123696.33</v>
      </c>
      <c r="O600" s="2">
        <v>33937.949000000001</v>
      </c>
      <c r="P600" s="2">
        <v>258970.28099999999</v>
      </c>
      <c r="Q600" s="2">
        <v>729298.049</v>
      </c>
      <c r="R600" s="2">
        <v>1140.566816</v>
      </c>
      <c r="S600" s="2">
        <v>84690507.819999993</v>
      </c>
      <c r="T600" s="2">
        <v>74253</v>
      </c>
      <c r="U600" s="2">
        <v>79.441999999999993</v>
      </c>
      <c r="V600" s="2">
        <v>37006.373419999902</v>
      </c>
      <c r="W600" s="2">
        <v>1.069883E-3</v>
      </c>
      <c r="X600" s="2">
        <v>-12.026592369999999</v>
      </c>
      <c r="Y600" s="2">
        <v>-12.026592369999999</v>
      </c>
      <c r="Z600" s="2">
        <v>-4.8248574599999996</v>
      </c>
      <c r="AA600" s="2">
        <v>-2.6967375260000002</v>
      </c>
      <c r="AB600" s="2">
        <v>142.67586</v>
      </c>
      <c r="AC600" s="2">
        <v>0</v>
      </c>
      <c r="AD600" s="2">
        <v>0</v>
      </c>
      <c r="AE600" s="2">
        <v>0</v>
      </c>
      <c r="AF600" s="2">
        <v>17648480.260000002</v>
      </c>
      <c r="AG600" s="2">
        <v>0</v>
      </c>
      <c r="AH600" s="2">
        <v>0</v>
      </c>
      <c r="AI600" s="2">
        <v>0</v>
      </c>
      <c r="AJ600" s="2">
        <v>77.940569890000006</v>
      </c>
      <c r="AK600" s="2">
        <v>77.940569890000006</v>
      </c>
      <c r="AL600" s="2">
        <v>63.905037159999999</v>
      </c>
      <c r="AM600" s="2">
        <v>59.397443850000002</v>
      </c>
      <c r="AN600" s="2">
        <v>65.913977520000003</v>
      </c>
      <c r="AO600" s="2">
        <v>65.913977520000003</v>
      </c>
      <c r="AP600" s="2">
        <v>59.080179700000002</v>
      </c>
      <c r="AQ600" s="2">
        <v>56.700706330000003</v>
      </c>
      <c r="AR600" s="2">
        <v>25801797.370000001</v>
      </c>
      <c r="AS600" s="2">
        <v>2236985.2069999999</v>
      </c>
      <c r="AT600" s="2">
        <v>15300010.74</v>
      </c>
      <c r="AU600" s="2">
        <v>41351714.5</v>
      </c>
      <c r="AV600" s="2">
        <v>0.97121500299999997</v>
      </c>
      <c r="AW600" s="2">
        <v>0.97121500299999997</v>
      </c>
      <c r="AX600" s="2">
        <v>0.93276412099999995</v>
      </c>
      <c r="AY600" s="2">
        <v>0.95084250099999901</v>
      </c>
      <c r="AZ600" s="2">
        <v>1.4457259609999999</v>
      </c>
      <c r="BA600" s="2">
        <v>1.4457259609999999</v>
      </c>
      <c r="BB600" s="2">
        <v>1.4457259609999999</v>
      </c>
      <c r="BC600" s="2">
        <v>1.030556961</v>
      </c>
      <c r="BD600" s="2">
        <v>0.97121500299999997</v>
      </c>
      <c r="BE600" s="2">
        <v>0.97121500299999997</v>
      </c>
      <c r="BF600" s="2">
        <v>0.93269396400000004</v>
      </c>
      <c r="BG600" s="2">
        <v>0.95078506399999996</v>
      </c>
      <c r="BH600" s="2">
        <v>0.19242860000000001</v>
      </c>
      <c r="BI600" s="2">
        <v>0.19242860000000001</v>
      </c>
      <c r="BJ600" s="2">
        <v>0.232534608999999</v>
      </c>
      <c r="BK600" s="2">
        <v>0.31863818999999999</v>
      </c>
      <c r="BL600" s="2">
        <v>0.28501643399999999</v>
      </c>
      <c r="BM600" s="2">
        <v>0.28501643399999999</v>
      </c>
      <c r="BN600" s="2">
        <v>0.28501643399999999</v>
      </c>
      <c r="BO600" s="2">
        <v>0.51554845999999999</v>
      </c>
      <c r="BP600" s="2">
        <v>0.19242860000000001</v>
      </c>
      <c r="BQ600" s="2">
        <v>0.19242860000000001</v>
      </c>
      <c r="BR600" s="2">
        <v>0.23244925399999999</v>
      </c>
      <c r="BS600" s="2">
        <v>0.31844525600000001</v>
      </c>
      <c r="BT600" s="2">
        <v>0</v>
      </c>
      <c r="BU600" s="2">
        <v>0</v>
      </c>
      <c r="BV600" s="20">
        <v>9.31E-5</v>
      </c>
      <c r="BW600" s="2">
        <v>6.5461499999999999E-4</v>
      </c>
      <c r="BX600" s="2">
        <v>155.41779119999899</v>
      </c>
      <c r="BY600" s="2">
        <v>0</v>
      </c>
      <c r="BZ600" s="2">
        <v>0</v>
      </c>
      <c r="CA600" s="2">
        <v>0</v>
      </c>
      <c r="CB600" s="2">
        <v>19224610.390000001</v>
      </c>
      <c r="CC600" s="2">
        <v>0</v>
      </c>
      <c r="CD600" s="2">
        <v>0</v>
      </c>
      <c r="CE600" s="2">
        <v>0</v>
      </c>
      <c r="CG600" s="2">
        <f t="shared" si="75"/>
        <v>0</v>
      </c>
      <c r="CH600" s="2">
        <f t="shared" si="76"/>
        <v>19224610.390000001</v>
      </c>
      <c r="CI600" s="2">
        <f t="shared" si="77"/>
        <v>1145902.6089999999</v>
      </c>
      <c r="CJ600" s="2">
        <f t="shared" si="78"/>
        <v>154.62041250000001</v>
      </c>
      <c r="CK600" s="2">
        <f t="shared" si="79"/>
        <v>42.422436250000004</v>
      </c>
      <c r="CL600" s="2">
        <f t="shared" si="80"/>
        <v>168.43595512195122</v>
      </c>
      <c r="CM600" s="2">
        <f t="shared" si="81"/>
        <v>113.55360825223822</v>
      </c>
      <c r="CN600" s="2">
        <f t="shared" si="82"/>
        <v>1111964.6599999999</v>
      </c>
    </row>
    <row r="601" spans="1:92" x14ac:dyDescent="0.45">
      <c r="A601" s="2">
        <v>199</v>
      </c>
      <c r="B601" s="2" t="s">
        <v>155</v>
      </c>
      <c r="C601" s="2">
        <v>1</v>
      </c>
      <c r="D601" s="2">
        <v>2019</v>
      </c>
      <c r="E601" s="2">
        <v>2017</v>
      </c>
      <c r="F601" s="2">
        <v>0.31453931099999999</v>
      </c>
      <c r="G601" s="2">
        <v>5.1695603999999999E-2</v>
      </c>
      <c r="H601" s="2">
        <v>0.212567907</v>
      </c>
      <c r="I601" s="2">
        <v>0.42119717799999901</v>
      </c>
      <c r="J601" s="2">
        <v>246.17281389999999</v>
      </c>
      <c r="K601" s="2">
        <v>133.15695359999901</v>
      </c>
      <c r="L601" s="2">
        <v>79.711830019999994</v>
      </c>
      <c r="M601" s="2">
        <v>56.311381099999998</v>
      </c>
      <c r="N601" s="2">
        <v>125151.16800000001</v>
      </c>
      <c r="O601" s="2">
        <v>38026.803999999996</v>
      </c>
      <c r="P601" s="2">
        <v>261201.08899999899</v>
      </c>
      <c r="Q601" s="2">
        <v>732637.83099999896</v>
      </c>
      <c r="R601" s="2">
        <v>1309.093762</v>
      </c>
      <c r="S601" s="2">
        <v>97949013.480000004</v>
      </c>
      <c r="T601" s="2">
        <v>74822</v>
      </c>
      <c r="U601" s="2">
        <v>83.15</v>
      </c>
      <c r="V601" s="2">
        <v>36723.839189999999</v>
      </c>
      <c r="W601" s="2">
        <v>1.111304E-3</v>
      </c>
      <c r="X601" s="2">
        <v>9.6039493870000001</v>
      </c>
      <c r="Y601" s="2">
        <v>9.6039493870000001</v>
      </c>
      <c r="Z601" s="2">
        <v>1.2293567219999999</v>
      </c>
      <c r="AA601" s="2">
        <v>0.43862941899999902</v>
      </c>
      <c r="AB601" s="2">
        <v>113.015860199999</v>
      </c>
      <c r="AC601" s="2">
        <v>0</v>
      </c>
      <c r="AD601" s="2">
        <v>0</v>
      </c>
      <c r="AE601" s="2">
        <v>0</v>
      </c>
      <c r="AF601" s="2">
        <v>14144066.91</v>
      </c>
      <c r="AG601" s="2">
        <v>0</v>
      </c>
      <c r="AH601" s="2">
        <v>0</v>
      </c>
      <c r="AI601" s="2">
        <v>0</v>
      </c>
      <c r="AJ601" s="2">
        <v>123.5530042</v>
      </c>
      <c r="AK601" s="2">
        <v>123.5530042</v>
      </c>
      <c r="AL601" s="2">
        <v>78.482473299999995</v>
      </c>
      <c r="AM601" s="2">
        <v>55.87275168</v>
      </c>
      <c r="AN601" s="2">
        <v>133.15695359999901</v>
      </c>
      <c r="AO601" s="2">
        <v>133.15695359999901</v>
      </c>
      <c r="AP601" s="2">
        <v>79.711830019999994</v>
      </c>
      <c r="AQ601" s="2">
        <v>56.311381099999998</v>
      </c>
      <c r="AR601" s="2">
        <v>30808815.18</v>
      </c>
      <c r="AS601" s="2">
        <v>5063533.3770000003</v>
      </c>
      <c r="AT601" s="2">
        <v>20820816.809999999</v>
      </c>
      <c r="AU601" s="2">
        <v>41255848.109999999</v>
      </c>
      <c r="AV601" s="2">
        <v>0.97121500299999997</v>
      </c>
      <c r="AW601" s="2">
        <v>0.97121500299999997</v>
      </c>
      <c r="AX601" s="2">
        <v>0.93276412099999995</v>
      </c>
      <c r="AY601" s="2">
        <v>0.95084250099999901</v>
      </c>
      <c r="AZ601" s="2">
        <v>1.4457259609999999</v>
      </c>
      <c r="BA601" s="2">
        <v>1.4457259609999999</v>
      </c>
      <c r="BB601" s="2">
        <v>1.4457259609999999</v>
      </c>
      <c r="BC601" s="2">
        <v>1.030556961</v>
      </c>
      <c r="BD601" s="2">
        <v>0.97121500299999997</v>
      </c>
      <c r="BE601" s="2">
        <v>0.97121500299999997</v>
      </c>
      <c r="BF601" s="2">
        <v>0.93269396400000004</v>
      </c>
      <c r="BG601" s="2">
        <v>0.95078506399999996</v>
      </c>
      <c r="BH601" s="2">
        <v>0.19242860000000001</v>
      </c>
      <c r="BI601" s="2">
        <v>0.19242860000000001</v>
      </c>
      <c r="BJ601" s="2">
        <v>0.232534608999999</v>
      </c>
      <c r="BK601" s="2">
        <v>0.31863818999999999</v>
      </c>
      <c r="BL601" s="2">
        <v>0.28501643399999999</v>
      </c>
      <c r="BM601" s="2">
        <v>0.28501643399999999</v>
      </c>
      <c r="BN601" s="2">
        <v>0.28501643399999999</v>
      </c>
      <c r="BO601" s="2">
        <v>0.51554845999999999</v>
      </c>
      <c r="BP601" s="2">
        <v>0.19242860000000001</v>
      </c>
      <c r="BQ601" s="2">
        <v>0.19242860000000001</v>
      </c>
      <c r="BR601" s="2">
        <v>0.23244925399999999</v>
      </c>
      <c r="BS601" s="2">
        <v>0.31844525600000001</v>
      </c>
      <c r="BT601" s="2">
        <v>0</v>
      </c>
      <c r="BU601" s="2">
        <v>0</v>
      </c>
      <c r="BV601" s="20">
        <v>9.31E-5</v>
      </c>
      <c r="BW601" s="2">
        <v>6.5461499999999999E-4</v>
      </c>
      <c r="BX601" s="2">
        <v>150.64252490000001</v>
      </c>
      <c r="BY601" s="2">
        <v>0</v>
      </c>
      <c r="BZ601" s="2">
        <v>0</v>
      </c>
      <c r="CA601" s="2">
        <v>0</v>
      </c>
      <c r="CB601" s="2">
        <v>18853087.940000001</v>
      </c>
      <c r="CC601" s="2">
        <v>0</v>
      </c>
      <c r="CD601" s="2">
        <v>0</v>
      </c>
      <c r="CE601" s="2">
        <v>0</v>
      </c>
      <c r="CG601" s="2">
        <f t="shared" si="75"/>
        <v>0</v>
      </c>
      <c r="CH601" s="2">
        <f t="shared" si="76"/>
        <v>18853087.940000001</v>
      </c>
      <c r="CI601" s="2">
        <f t="shared" si="77"/>
        <v>1157016.8919999979</v>
      </c>
      <c r="CJ601" s="2">
        <f t="shared" si="78"/>
        <v>156.43896000000001</v>
      </c>
      <c r="CK601" s="2">
        <f t="shared" si="79"/>
        <v>47.533504999999998</v>
      </c>
      <c r="CL601" s="2">
        <f t="shared" si="80"/>
        <v>169.88688715447088</v>
      </c>
      <c r="CM601" s="2">
        <f t="shared" si="81"/>
        <v>114.07362101985191</v>
      </c>
      <c r="CN601" s="2">
        <f t="shared" si="82"/>
        <v>1118990.0879999979</v>
      </c>
    </row>
    <row r="602" spans="1:92" x14ac:dyDescent="0.45">
      <c r="A602" s="2">
        <v>232</v>
      </c>
      <c r="B602" s="2" t="s">
        <v>155</v>
      </c>
      <c r="C602" s="2">
        <v>1</v>
      </c>
      <c r="D602" s="2">
        <v>2020</v>
      </c>
      <c r="E602" s="2">
        <v>2018</v>
      </c>
      <c r="F602" s="2">
        <v>0.25112187464354102</v>
      </c>
      <c r="G602" s="2">
        <v>4.2373257807636303E-2</v>
      </c>
      <c r="H602" s="2">
        <v>0.21564068682368201</v>
      </c>
      <c r="I602" s="2">
        <v>0.49086418072513999</v>
      </c>
      <c r="J602" s="2">
        <v>275.219637197032</v>
      </c>
      <c r="K602" s="2">
        <v>126.40145472637801</v>
      </c>
      <c r="L602" s="2">
        <v>95.8768543999646</v>
      </c>
      <c r="M602" s="2">
        <v>77.792408547891</v>
      </c>
      <c r="N602" s="2">
        <v>122929.070990162</v>
      </c>
      <c r="O602" s="2">
        <v>37945.302812878101</v>
      </c>
      <c r="P602" s="2">
        <v>254586.381981371</v>
      </c>
      <c r="Q602" s="2">
        <v>714237.031732501</v>
      </c>
      <c r="R602" s="2">
        <v>1516.7362834994101</v>
      </c>
      <c r="S602" s="2">
        <v>113192653.19072001</v>
      </c>
      <c r="T602" s="2">
        <v>74629.093021736</v>
      </c>
      <c r="U602" s="2">
        <v>83.15</v>
      </c>
      <c r="V602" s="2">
        <v>37015.811662540298</v>
      </c>
      <c r="W602" s="2">
        <v>1.11416917730844E-3</v>
      </c>
      <c r="X602" s="2">
        <v>-3.7463028102485398</v>
      </c>
      <c r="Y602" s="2">
        <v>-3.7463028102485398</v>
      </c>
      <c r="Z602" s="2">
        <v>-6.9110340290807999</v>
      </c>
      <c r="AA602" s="2">
        <v>-4.0217809378301501</v>
      </c>
      <c r="AB602" s="2">
        <v>148.818182470653</v>
      </c>
      <c r="AC602" s="2">
        <v>0</v>
      </c>
      <c r="AD602" s="2">
        <v>0</v>
      </c>
      <c r="AE602" s="2">
        <v>0</v>
      </c>
      <c r="AF602" s="2">
        <v>12886737.863810901</v>
      </c>
      <c r="AG602" s="2">
        <v>0</v>
      </c>
      <c r="AH602" s="2">
        <v>0</v>
      </c>
      <c r="AI602" s="2">
        <v>0</v>
      </c>
      <c r="AJ602" s="2">
        <v>130.14775753662701</v>
      </c>
      <c r="AK602" s="2">
        <v>130.14775753662701</v>
      </c>
      <c r="AL602" s="2">
        <v>102.787888429045</v>
      </c>
      <c r="AM602" s="2">
        <v>81.814189485721201</v>
      </c>
      <c r="AN602" s="2">
        <v>126.40145472637801</v>
      </c>
      <c r="AO602" s="2">
        <v>126.40145472637801</v>
      </c>
      <c r="AP602" s="2">
        <v>95.8768543999646</v>
      </c>
      <c r="AQ602" s="2">
        <v>77.792408547891</v>
      </c>
      <c r="AR602" s="2">
        <v>28425151.265129801</v>
      </c>
      <c r="AS602" s="2">
        <v>4796341.4755807398</v>
      </c>
      <c r="AT602" s="2">
        <v>24408941.477441698</v>
      </c>
      <c r="AU602" s="2">
        <v>55562218.9725677</v>
      </c>
      <c r="AV602" s="2">
        <v>0.97035279212791403</v>
      </c>
      <c r="AW602" s="2">
        <v>0.97035279212791403</v>
      </c>
      <c r="AX602" s="2">
        <v>0.93158304602792996</v>
      </c>
      <c r="AY602" s="2">
        <v>0.94964844158512995</v>
      </c>
      <c r="AZ602" s="2">
        <v>1.442388951524</v>
      </c>
      <c r="BA602" s="2">
        <v>1.442388951524</v>
      </c>
      <c r="BB602" s="2">
        <v>1.4409664212112401</v>
      </c>
      <c r="BC602" s="2">
        <v>1.0271921343063799</v>
      </c>
      <c r="BD602" s="2">
        <v>0.97035279212791403</v>
      </c>
      <c r="BE602" s="2">
        <v>0.97035279212791403</v>
      </c>
      <c r="BF602" s="2">
        <v>0.93151297786140397</v>
      </c>
      <c r="BG602" s="2">
        <v>0.94959107671399501</v>
      </c>
      <c r="BH602" s="2">
        <v>0.19242860000000001</v>
      </c>
      <c r="BI602" s="2">
        <v>0.19242860000000001</v>
      </c>
      <c r="BJ602" s="2">
        <v>0.232534608999999</v>
      </c>
      <c r="BK602" s="2">
        <v>0.31863818999999999</v>
      </c>
      <c r="BL602" s="2">
        <v>0.28501643399999999</v>
      </c>
      <c r="BM602" s="2">
        <v>0.28501643399999999</v>
      </c>
      <c r="BN602" s="2">
        <v>0.28501643399999999</v>
      </c>
      <c r="BO602" s="2">
        <v>0.51554845999999999</v>
      </c>
      <c r="BP602" s="2">
        <v>0.19242860000000001</v>
      </c>
      <c r="BQ602" s="2">
        <v>0.19242860000000001</v>
      </c>
      <c r="BR602" s="2">
        <v>0.23244925399999999</v>
      </c>
      <c r="BS602" s="2">
        <v>0.31844525600000001</v>
      </c>
      <c r="BT602" s="2">
        <v>0</v>
      </c>
      <c r="BU602" s="2">
        <v>0</v>
      </c>
      <c r="BV602" s="20">
        <v>9.31E-5</v>
      </c>
      <c r="BW602" s="2">
        <v>6.5461499999999999E-4</v>
      </c>
      <c r="BX602" s="2">
        <v>158.48481607982299</v>
      </c>
      <c r="BY602" s="2">
        <v>0</v>
      </c>
      <c r="BZ602" s="2">
        <v>0</v>
      </c>
      <c r="CA602" s="2">
        <v>0</v>
      </c>
      <c r="CB602" s="2">
        <v>19834559.842654999</v>
      </c>
      <c r="CC602" s="2">
        <v>0</v>
      </c>
      <c r="CD602" s="2">
        <v>0</v>
      </c>
      <c r="CE602" s="2">
        <v>0</v>
      </c>
      <c r="CG602" s="2">
        <f t="shared" si="75"/>
        <v>0</v>
      </c>
      <c r="CH602" s="2">
        <f t="shared" si="76"/>
        <v>19834559.842654999</v>
      </c>
      <c r="CI602" s="2">
        <f t="shared" si="77"/>
        <v>1129697.787516912</v>
      </c>
      <c r="CJ602" s="2">
        <f t="shared" si="78"/>
        <v>153.66133873770249</v>
      </c>
      <c r="CK602" s="2">
        <f t="shared" si="79"/>
        <v>47.431628516097625</v>
      </c>
      <c r="CL602" s="2">
        <f t="shared" si="80"/>
        <v>165.58463868707057</v>
      </c>
      <c r="CM602" s="2">
        <f t="shared" si="81"/>
        <v>111.20856858427419</v>
      </c>
      <c r="CN602" s="2">
        <f t="shared" si="82"/>
        <v>1091752.4847040339</v>
      </c>
    </row>
    <row r="603" spans="1:92" x14ac:dyDescent="0.45">
      <c r="A603" s="2">
        <v>254</v>
      </c>
      <c r="B603" s="2" t="s">
        <v>155</v>
      </c>
      <c r="C603" s="2">
        <v>1</v>
      </c>
      <c r="D603" s="2">
        <v>2021</v>
      </c>
      <c r="E603" s="2">
        <v>2019</v>
      </c>
      <c r="F603" s="2">
        <v>0.28176059562300199</v>
      </c>
      <c r="G603" s="2">
        <v>4.0616323492789902E-2</v>
      </c>
      <c r="H603" s="2">
        <v>0.20680116508849999</v>
      </c>
      <c r="I603" s="2">
        <v>0.47082191579570698</v>
      </c>
      <c r="J603" s="2">
        <v>267.67350254298702</v>
      </c>
      <c r="K603" s="2">
        <v>126.289239914853</v>
      </c>
      <c r="L603" s="2">
        <v>95.755454197509195</v>
      </c>
      <c r="M603" s="2">
        <v>77.694717544665593</v>
      </c>
      <c r="N603" s="2">
        <v>122830.147719767</v>
      </c>
      <c r="O603" s="2">
        <v>37865.349280147901</v>
      </c>
      <c r="P603" s="2">
        <v>254271.197175504</v>
      </c>
      <c r="Q603" s="2">
        <v>713465.34855788399</v>
      </c>
      <c r="R603" s="2">
        <v>1581.68753771417</v>
      </c>
      <c r="S603" s="2">
        <v>117735574.48027501</v>
      </c>
      <c r="T603" s="2">
        <v>74436.683398558205</v>
      </c>
      <c r="U603" s="2">
        <v>83.15</v>
      </c>
      <c r="V603" s="2">
        <v>37310.105458956401</v>
      </c>
      <c r="W603" s="2">
        <v>1.11704174165141E-3</v>
      </c>
      <c r="X603" s="2">
        <v>-3.8585176217741202</v>
      </c>
      <c r="Y603" s="2">
        <v>-3.8585176217741202</v>
      </c>
      <c r="Z603" s="2">
        <v>-7.0324342315362003</v>
      </c>
      <c r="AA603" s="2">
        <v>-4.1194719410555303</v>
      </c>
      <c r="AB603" s="2">
        <v>141.384262628134</v>
      </c>
      <c r="AC603" s="2">
        <v>0</v>
      </c>
      <c r="AD603" s="2">
        <v>0</v>
      </c>
      <c r="AE603" s="2">
        <v>0</v>
      </c>
      <c r="AF603" s="2">
        <v>17661119.5974201</v>
      </c>
      <c r="AG603" s="2">
        <v>0</v>
      </c>
      <c r="AH603" s="2">
        <v>0</v>
      </c>
      <c r="AI603" s="2">
        <v>0</v>
      </c>
      <c r="AJ603" s="2">
        <v>130.14775753662701</v>
      </c>
      <c r="AK603" s="2">
        <v>130.14775753662701</v>
      </c>
      <c r="AL603" s="2">
        <v>102.787888429045</v>
      </c>
      <c r="AM603" s="2">
        <v>81.814189485721201</v>
      </c>
      <c r="AN603" s="2">
        <v>126.289239914853</v>
      </c>
      <c r="AO603" s="2">
        <v>126.289239914853</v>
      </c>
      <c r="AP603" s="2">
        <v>95.755454197509195</v>
      </c>
      <c r="AQ603" s="2">
        <v>77.694717544665593</v>
      </c>
      <c r="AR603" s="2">
        <v>33173245.591578599</v>
      </c>
      <c r="AS603" s="2">
        <v>4781986.1797003103</v>
      </c>
      <c r="AT603" s="2">
        <v>24347853.974884801</v>
      </c>
      <c r="AU603" s="2">
        <v>55432488.734111197</v>
      </c>
      <c r="AV603" s="2">
        <v>0.97031374909648904</v>
      </c>
      <c r="AW603" s="2">
        <v>0.97031374909648904</v>
      </c>
      <c r="AX603" s="2">
        <v>0.93152537978136496</v>
      </c>
      <c r="AY603" s="2">
        <v>0.94959714014795804</v>
      </c>
      <c r="AZ603" s="2">
        <v>1.44223805834597</v>
      </c>
      <c r="BA603" s="2">
        <v>1.44223805834597</v>
      </c>
      <c r="BB603" s="2">
        <v>1.44073450702414</v>
      </c>
      <c r="BC603" s="2">
        <v>1.02704785909976</v>
      </c>
      <c r="BD603" s="2">
        <v>0.97031374909648904</v>
      </c>
      <c r="BE603" s="2">
        <v>0.97031374909648904</v>
      </c>
      <c r="BF603" s="2">
        <v>0.93145531595215203</v>
      </c>
      <c r="BG603" s="2">
        <v>0.94953977837576098</v>
      </c>
      <c r="BH603" s="2">
        <v>0.19242860000000001</v>
      </c>
      <c r="BI603" s="2">
        <v>0.19242860000000001</v>
      </c>
      <c r="BJ603" s="2">
        <v>0.232534608999999</v>
      </c>
      <c r="BK603" s="2">
        <v>0.31863818999999999</v>
      </c>
      <c r="BL603" s="2">
        <v>0.28501643399999999</v>
      </c>
      <c r="BM603" s="2">
        <v>0.28501643399999999</v>
      </c>
      <c r="BN603" s="2">
        <v>0.28501643399999999</v>
      </c>
      <c r="BO603" s="2">
        <v>0.51554845999999999</v>
      </c>
      <c r="BP603" s="2">
        <v>0.19242860000000001</v>
      </c>
      <c r="BQ603" s="2">
        <v>0.19242860000000001</v>
      </c>
      <c r="BR603" s="2">
        <v>0.23244925399999999</v>
      </c>
      <c r="BS603" s="2">
        <v>0.31844525600000001</v>
      </c>
      <c r="BT603" s="2">
        <v>0</v>
      </c>
      <c r="BU603" s="2">
        <v>0</v>
      </c>
      <c r="BV603" s="20">
        <v>9.31E-5</v>
      </c>
      <c r="BW603" s="2">
        <v>6.5461499999999999E-4</v>
      </c>
      <c r="BX603" s="2">
        <v>148.818182470653</v>
      </c>
      <c r="BY603" s="2">
        <v>0</v>
      </c>
      <c r="BZ603" s="2">
        <v>0</v>
      </c>
      <c r="CA603" s="2">
        <v>0</v>
      </c>
      <c r="CB603" s="2">
        <v>18294080.9175619</v>
      </c>
      <c r="CC603" s="2">
        <v>0</v>
      </c>
      <c r="CD603" s="2">
        <v>0</v>
      </c>
      <c r="CE603" s="2">
        <v>0</v>
      </c>
      <c r="CG603" s="2">
        <f t="shared" si="75"/>
        <v>0</v>
      </c>
      <c r="CH603" s="2">
        <f t="shared" si="76"/>
        <v>18294080.9175619</v>
      </c>
      <c r="CI603" s="2">
        <f t="shared" si="77"/>
        <v>1128432.0427333028</v>
      </c>
      <c r="CJ603" s="2">
        <f t="shared" si="78"/>
        <v>153.53768464970875</v>
      </c>
      <c r="CK603" s="2">
        <f t="shared" si="79"/>
        <v>47.331686600184874</v>
      </c>
      <c r="CL603" s="2">
        <f t="shared" si="80"/>
        <v>165.37964043935219</v>
      </c>
      <c r="CM603" s="2">
        <f t="shared" si="81"/>
        <v>111.08841550142219</v>
      </c>
      <c r="CN603" s="2">
        <f t="shared" si="82"/>
        <v>1090566.693453155</v>
      </c>
    </row>
    <row r="604" spans="1:92" x14ac:dyDescent="0.45">
      <c r="A604" s="2">
        <v>276</v>
      </c>
      <c r="B604" s="2" t="s">
        <v>155</v>
      </c>
      <c r="C604" s="2">
        <v>1</v>
      </c>
      <c r="D604" s="2">
        <v>2022</v>
      </c>
      <c r="E604" s="2">
        <v>2020</v>
      </c>
      <c r="F604" s="2">
        <v>0.27714858348960703</v>
      </c>
      <c r="G604" s="2">
        <v>4.0847386626229498E-2</v>
      </c>
      <c r="H604" s="2">
        <v>0.20811832919905099</v>
      </c>
      <c r="I604" s="2">
        <v>0.47388570068510999</v>
      </c>
      <c r="J604" s="2">
        <v>262.808906371479</v>
      </c>
      <c r="K604" s="2">
        <v>126.284158551865</v>
      </c>
      <c r="L604" s="2">
        <v>95.749526805791106</v>
      </c>
      <c r="M604" s="2">
        <v>77.690520359163997</v>
      </c>
      <c r="N604" s="2">
        <v>122710.369759511</v>
      </c>
      <c r="O604" s="2">
        <v>37785.399983310403</v>
      </c>
      <c r="P604" s="2">
        <v>253911.468336372</v>
      </c>
      <c r="Q604" s="2">
        <v>712548.116749426</v>
      </c>
      <c r="R604" s="2">
        <v>1573.4130841220599</v>
      </c>
      <c r="S604" s="2">
        <v>116817692.306757</v>
      </c>
      <c r="T604" s="2">
        <v>74244.7698481798</v>
      </c>
      <c r="U604" s="2">
        <v>83.15</v>
      </c>
      <c r="V604" s="2">
        <v>37606.739034907703</v>
      </c>
      <c r="W604" s="2">
        <v>1.1199217120742399E-3</v>
      </c>
      <c r="X604" s="2">
        <v>-3.8635989847615502</v>
      </c>
      <c r="Y604" s="2">
        <v>-3.8635989847615502</v>
      </c>
      <c r="Z604" s="2">
        <v>-7.0383616232542998</v>
      </c>
      <c r="AA604" s="2">
        <v>-4.1236691265571297</v>
      </c>
      <c r="AB604" s="2">
        <v>136.524747819613</v>
      </c>
      <c r="AC604" s="2">
        <v>0</v>
      </c>
      <c r="AD604" s="2">
        <v>0</v>
      </c>
      <c r="AE604" s="2">
        <v>0</v>
      </c>
      <c r="AF604" s="2">
        <v>16879482.1586744</v>
      </c>
      <c r="AG604" s="2">
        <v>0</v>
      </c>
      <c r="AH604" s="2">
        <v>0</v>
      </c>
      <c r="AI604" s="2">
        <v>0</v>
      </c>
      <c r="AJ604" s="2">
        <v>130.14775753662701</v>
      </c>
      <c r="AK604" s="2">
        <v>130.14775753662701</v>
      </c>
      <c r="AL604" s="2">
        <v>102.787888429045</v>
      </c>
      <c r="AM604" s="2">
        <v>81.814189485721201</v>
      </c>
      <c r="AN604" s="2">
        <v>126.284158551865</v>
      </c>
      <c r="AO604" s="2">
        <v>126.284158551865</v>
      </c>
      <c r="AP604" s="2">
        <v>95.749526805791106</v>
      </c>
      <c r="AQ604" s="2">
        <v>77.690520359163997</v>
      </c>
      <c r="AR604" s="2">
        <v>32375857.949342601</v>
      </c>
      <c r="AS604" s="2">
        <v>4771697.4424380297</v>
      </c>
      <c r="AT604" s="2">
        <v>24311902.943771198</v>
      </c>
      <c r="AU604" s="2">
        <v>55358233.971205302</v>
      </c>
      <c r="AV604" s="2">
        <v>0.97026643896789599</v>
      </c>
      <c r="AW604" s="2">
        <v>0.97026643896789599</v>
      </c>
      <c r="AX604" s="2">
        <v>0.93145948624973096</v>
      </c>
      <c r="AY604" s="2">
        <v>0.94953609999345601</v>
      </c>
      <c r="AZ604" s="2">
        <v>1.44205522633212</v>
      </c>
      <c r="BA604" s="2">
        <v>1.44205522633212</v>
      </c>
      <c r="BB604" s="2">
        <v>1.44046953172033</v>
      </c>
      <c r="BC604" s="2">
        <v>1.02687621050362</v>
      </c>
      <c r="BD604" s="2">
        <v>0.97026643896789599</v>
      </c>
      <c r="BE604" s="2">
        <v>0.97026643896789599</v>
      </c>
      <c r="BF604" s="2">
        <v>0.93138942737664099</v>
      </c>
      <c r="BG604" s="2">
        <v>0.94947874190847603</v>
      </c>
      <c r="BH604" s="2">
        <v>0.19242860000000001</v>
      </c>
      <c r="BI604" s="2">
        <v>0.19242860000000001</v>
      </c>
      <c r="BJ604" s="2">
        <v>0.232534608999999</v>
      </c>
      <c r="BK604" s="2">
        <v>0.31863818999999999</v>
      </c>
      <c r="BL604" s="2">
        <v>0.28501643399999999</v>
      </c>
      <c r="BM604" s="2">
        <v>0.28501643399999999</v>
      </c>
      <c r="BN604" s="2">
        <v>0.28501643399999999</v>
      </c>
      <c r="BO604" s="2">
        <v>0.51554845999999999</v>
      </c>
      <c r="BP604" s="2">
        <v>0.19242860000000001</v>
      </c>
      <c r="BQ604" s="2">
        <v>0.19242860000000001</v>
      </c>
      <c r="BR604" s="2">
        <v>0.23244925399999999</v>
      </c>
      <c r="BS604" s="2">
        <v>0.31844525600000001</v>
      </c>
      <c r="BT604" s="2">
        <v>0</v>
      </c>
      <c r="BU604" s="2">
        <v>0</v>
      </c>
      <c r="BV604" s="20">
        <v>9.31E-5</v>
      </c>
      <c r="BW604" s="2">
        <v>6.5461499999999999E-4</v>
      </c>
      <c r="BX604" s="2">
        <v>141.384262628134</v>
      </c>
      <c r="BY604" s="2">
        <v>0</v>
      </c>
      <c r="BZ604" s="2">
        <v>0</v>
      </c>
      <c r="CA604" s="2">
        <v>0</v>
      </c>
      <c r="CB604" s="2">
        <v>17366249.863864001</v>
      </c>
      <c r="CC604" s="2">
        <v>0</v>
      </c>
      <c r="CD604" s="2">
        <v>0</v>
      </c>
      <c r="CE604" s="2">
        <v>0</v>
      </c>
      <c r="CG604" s="2">
        <f t="shared" si="75"/>
        <v>0</v>
      </c>
      <c r="CH604" s="2">
        <f t="shared" si="76"/>
        <v>17366249.863864001</v>
      </c>
      <c r="CI604" s="2">
        <f t="shared" si="77"/>
        <v>1126955.3548286194</v>
      </c>
      <c r="CJ604" s="2">
        <f t="shared" si="78"/>
        <v>153.38796219938874</v>
      </c>
      <c r="CK604" s="2">
        <f t="shared" si="79"/>
        <v>47.231749979138002</v>
      </c>
      <c r="CL604" s="2">
        <f t="shared" si="80"/>
        <v>165.14567046268098</v>
      </c>
      <c r="CM604" s="2">
        <f t="shared" si="81"/>
        <v>110.94560011668759</v>
      </c>
      <c r="CN604" s="2">
        <f t="shared" si="82"/>
        <v>1089169.954845309</v>
      </c>
    </row>
    <row r="605" spans="1:92" x14ac:dyDescent="0.45">
      <c r="A605" s="2">
        <v>298</v>
      </c>
      <c r="B605" s="2" t="s">
        <v>155</v>
      </c>
      <c r="C605" s="2">
        <v>1</v>
      </c>
      <c r="D605" s="2">
        <v>2023</v>
      </c>
      <c r="E605" s="2">
        <v>2021</v>
      </c>
      <c r="F605" s="2">
        <v>0.27571176919503698</v>
      </c>
      <c r="G605" s="2">
        <v>4.0922062407935E-2</v>
      </c>
      <c r="H605" s="2">
        <v>0.20852864980291899</v>
      </c>
      <c r="I605" s="2">
        <v>0.474837518594108</v>
      </c>
      <c r="J605" s="2">
        <v>260.95287714414297</v>
      </c>
      <c r="K605" s="2">
        <v>126.27800124472</v>
      </c>
      <c r="L605" s="2">
        <v>95.742753748813399</v>
      </c>
      <c r="M605" s="2">
        <v>77.685526408397294</v>
      </c>
      <c r="N605" s="2">
        <v>122522.43047566499</v>
      </c>
      <c r="O605" s="2">
        <v>37717.495989340699</v>
      </c>
      <c r="P605" s="2">
        <v>253497.018292344</v>
      </c>
      <c r="Q605" s="2">
        <v>711406.70240268798</v>
      </c>
      <c r="R605" s="2">
        <v>1571.6951842788401</v>
      </c>
      <c r="S605" s="2">
        <v>116389295.290409</v>
      </c>
      <c r="T605" s="2">
        <v>74053.351091620003</v>
      </c>
      <c r="U605" s="2">
        <v>83.15</v>
      </c>
      <c r="V605" s="2">
        <v>37905.730992785298</v>
      </c>
      <c r="W605" s="2">
        <v>1.1228091076713701E-3</v>
      </c>
      <c r="X605" s="2">
        <v>-3.8697562919066999</v>
      </c>
      <c r="Y605" s="2">
        <v>-3.8697562919066999</v>
      </c>
      <c r="Z605" s="2">
        <v>-7.0451346802320201</v>
      </c>
      <c r="AA605" s="2">
        <v>-4.12866307732385</v>
      </c>
      <c r="AB605" s="2">
        <v>134.67487589942201</v>
      </c>
      <c r="AC605" s="2">
        <v>0</v>
      </c>
      <c r="AD605" s="2">
        <v>0</v>
      </c>
      <c r="AE605" s="2">
        <v>0</v>
      </c>
      <c r="AF605" s="2">
        <v>16618010.89177</v>
      </c>
      <c r="AG605" s="2">
        <v>0</v>
      </c>
      <c r="AH605" s="2">
        <v>0</v>
      </c>
      <c r="AI605" s="2">
        <v>0</v>
      </c>
      <c r="AJ605" s="2">
        <v>130.14775753662701</v>
      </c>
      <c r="AK605" s="2">
        <v>130.14775753662701</v>
      </c>
      <c r="AL605" s="2">
        <v>102.787888429045</v>
      </c>
      <c r="AM605" s="2">
        <v>81.814189485721201</v>
      </c>
      <c r="AN605" s="2">
        <v>126.27800124472</v>
      </c>
      <c r="AO605" s="2">
        <v>126.27800124472</v>
      </c>
      <c r="AP605" s="2">
        <v>95.742753748813399</v>
      </c>
      <c r="AQ605" s="2">
        <v>77.685526408397294</v>
      </c>
      <c r="AR605" s="2">
        <v>32089898.519882299</v>
      </c>
      <c r="AS605" s="2">
        <v>4762890.0054897098</v>
      </c>
      <c r="AT605" s="2">
        <v>24270502.5984223</v>
      </c>
      <c r="AU605" s="2">
        <v>55266004.166614898</v>
      </c>
      <c r="AV605" s="2">
        <v>0.97019213751316302</v>
      </c>
      <c r="AW605" s="2">
        <v>0.97019213751316302</v>
      </c>
      <c r="AX605" s="2">
        <v>0.931383466953002</v>
      </c>
      <c r="AY605" s="2">
        <v>0.94946004799768202</v>
      </c>
      <c r="AZ605" s="2">
        <v>1.4417681075864599</v>
      </c>
      <c r="BA605" s="2">
        <v>1.4417681075864599</v>
      </c>
      <c r="BB605" s="2">
        <v>1.4401638726399499</v>
      </c>
      <c r="BC605" s="2">
        <v>1.0266623697011701</v>
      </c>
      <c r="BD605" s="2">
        <v>0.97019213751316302</v>
      </c>
      <c r="BE605" s="2">
        <v>0.97019213751316302</v>
      </c>
      <c r="BF605" s="2">
        <v>0.93131341379763399</v>
      </c>
      <c r="BG605" s="2">
        <v>0.94940269450673098</v>
      </c>
      <c r="BH605" s="2">
        <v>0.19242860000000001</v>
      </c>
      <c r="BI605" s="2">
        <v>0.19242860000000001</v>
      </c>
      <c r="BJ605" s="2">
        <v>0.232534608999999</v>
      </c>
      <c r="BK605" s="2">
        <v>0.31863818999999999</v>
      </c>
      <c r="BL605" s="2">
        <v>0.28501643399999999</v>
      </c>
      <c r="BM605" s="2">
        <v>0.28501643399999999</v>
      </c>
      <c r="BN605" s="2">
        <v>0.28501643399999999</v>
      </c>
      <c r="BO605" s="2">
        <v>0.51554845999999999</v>
      </c>
      <c r="BP605" s="2">
        <v>0.19242860000000001</v>
      </c>
      <c r="BQ605" s="2">
        <v>0.19242860000000001</v>
      </c>
      <c r="BR605" s="2">
        <v>0.23244925399999999</v>
      </c>
      <c r="BS605" s="2">
        <v>0.31844525600000001</v>
      </c>
      <c r="BT605" s="2">
        <v>0</v>
      </c>
      <c r="BU605" s="2">
        <v>0</v>
      </c>
      <c r="BV605" s="20">
        <v>9.31E-5</v>
      </c>
      <c r="BW605" s="2">
        <v>6.5461499999999999E-4</v>
      </c>
      <c r="BX605" s="2">
        <v>136.524747819613</v>
      </c>
      <c r="BY605" s="2">
        <v>0</v>
      </c>
      <c r="BZ605" s="2">
        <v>0</v>
      </c>
      <c r="CA605" s="2">
        <v>0</v>
      </c>
      <c r="CB605" s="2">
        <v>16753002.2862688</v>
      </c>
      <c r="CC605" s="2">
        <v>0</v>
      </c>
      <c r="CD605" s="2">
        <v>0</v>
      </c>
      <c r="CE605" s="2">
        <v>0</v>
      </c>
      <c r="CG605" s="2">
        <f t="shared" si="75"/>
        <v>0</v>
      </c>
      <c r="CH605" s="2">
        <f t="shared" si="76"/>
        <v>16753002.2862688</v>
      </c>
      <c r="CI605" s="2">
        <f t="shared" si="77"/>
        <v>1125143.6471600377</v>
      </c>
      <c r="CJ605" s="2">
        <f t="shared" si="78"/>
        <v>153.15303809458123</v>
      </c>
      <c r="CK605" s="2">
        <f t="shared" si="79"/>
        <v>47.146869986675874</v>
      </c>
      <c r="CL605" s="2">
        <f t="shared" si="80"/>
        <v>164.87610945843511</v>
      </c>
      <c r="CM605" s="2">
        <f t="shared" si="81"/>
        <v>110.76787892607054</v>
      </c>
      <c r="CN605" s="2">
        <f t="shared" si="82"/>
        <v>1087426.1511706971</v>
      </c>
    </row>
    <row r="606" spans="1:92" x14ac:dyDescent="0.45">
      <c r="A606" s="2">
        <v>320</v>
      </c>
      <c r="B606" s="2" t="s">
        <v>155</v>
      </c>
      <c r="C606" s="2">
        <v>1</v>
      </c>
      <c r="D606" s="2">
        <v>2024</v>
      </c>
      <c r="E606" s="2">
        <v>2022</v>
      </c>
      <c r="F606" s="2">
        <v>0.14970979927755501</v>
      </c>
      <c r="G606" s="2">
        <v>4.4334337309771502E-2</v>
      </c>
      <c r="H606" s="2">
        <v>0.23937576022613599</v>
      </c>
      <c r="I606" s="2">
        <v>0.56658010318653595</v>
      </c>
      <c r="J606" s="2">
        <v>143.12101648307899</v>
      </c>
      <c r="K606" s="2">
        <v>143.12101648307899</v>
      </c>
      <c r="L606" s="2">
        <v>112.587625291897</v>
      </c>
      <c r="M606" s="2">
        <v>94.531989682078603</v>
      </c>
      <c r="N606" s="2">
        <v>123457.533584601</v>
      </c>
      <c r="O606" s="2">
        <v>36560.118066985902</v>
      </c>
      <c r="P606" s="2">
        <v>250934.452083724</v>
      </c>
      <c r="Q606" s="2">
        <v>707380.853468691</v>
      </c>
      <c r="R606" s="2">
        <v>1597.89123091652</v>
      </c>
      <c r="S606" s="2">
        <v>118024122.565042</v>
      </c>
      <c r="T606" s="2">
        <v>73862.425853195396</v>
      </c>
      <c r="U606" s="2">
        <v>83.15</v>
      </c>
      <c r="V606" s="2">
        <v>38207.100082878402</v>
      </c>
      <c r="W606" s="2">
        <v>1.12570394758647E-3</v>
      </c>
      <c r="X606" s="2">
        <v>-3.8794264596219201</v>
      </c>
      <c r="Y606" s="2">
        <v>-3.8794264596219201</v>
      </c>
      <c r="Z606" s="2">
        <v>-7.05294854322264</v>
      </c>
      <c r="AA606" s="2">
        <v>-4.13488520971688</v>
      </c>
      <c r="AB606" s="2">
        <v>16.852685406074301</v>
      </c>
      <c r="AC606" s="2">
        <v>16.852685406074301</v>
      </c>
      <c r="AD606" s="2">
        <v>16.852685406074301</v>
      </c>
      <c r="AE606" s="2">
        <v>16.852685406074301</v>
      </c>
      <c r="AF606" s="2">
        <v>2064831.975994</v>
      </c>
      <c r="AG606" s="2">
        <v>635641.09421322995</v>
      </c>
      <c r="AH606" s="2">
        <v>4272105.5006587403</v>
      </c>
      <c r="AI606" s="2">
        <v>11989113.351365199</v>
      </c>
      <c r="AJ606" s="2">
        <v>130.14775753662701</v>
      </c>
      <c r="AK606" s="2">
        <v>130.14775753662701</v>
      </c>
      <c r="AL606" s="2">
        <v>102.787888429045</v>
      </c>
      <c r="AM606" s="2">
        <v>81.814189485721201</v>
      </c>
      <c r="AN606" s="2">
        <v>126.268331077005</v>
      </c>
      <c r="AO606" s="2">
        <v>126.268331077005</v>
      </c>
      <c r="AP606" s="2">
        <v>95.734939885822797</v>
      </c>
      <c r="AQ606" s="2">
        <v>77.679304276004302</v>
      </c>
      <c r="AR606" s="2">
        <v>17669367.699122101</v>
      </c>
      <c r="AS606" s="2">
        <v>5232521.2604884198</v>
      </c>
      <c r="AT606" s="2">
        <v>28252114.064029802</v>
      </c>
      <c r="AU606" s="2">
        <v>66870119.541402303</v>
      </c>
      <c r="AV606" s="2">
        <v>0.97056236755207603</v>
      </c>
      <c r="AW606" s="2">
        <v>0.97056236755207603</v>
      </c>
      <c r="AX606" s="2">
        <v>0.93091270563680295</v>
      </c>
      <c r="AY606" s="2">
        <v>0.94919139838352995</v>
      </c>
      <c r="AZ606" s="2">
        <v>1.44319859046612</v>
      </c>
      <c r="BA606" s="2">
        <v>1.44319859046612</v>
      </c>
      <c r="BB606" s="2">
        <v>1.4382712784431</v>
      </c>
      <c r="BC606" s="2">
        <v>1.02590708529487</v>
      </c>
      <c r="BD606" s="2">
        <v>0.97056236755207603</v>
      </c>
      <c r="BE606" s="2">
        <v>0.97056236755207603</v>
      </c>
      <c r="BF606" s="2">
        <v>0.93084268788931501</v>
      </c>
      <c r="BG606" s="2">
        <v>0.94913406112074294</v>
      </c>
      <c r="BH606" s="2">
        <v>0.19242860000000001</v>
      </c>
      <c r="BI606" s="2">
        <v>0.19242860000000001</v>
      </c>
      <c r="BJ606" s="2">
        <v>0.232534608999999</v>
      </c>
      <c r="BK606" s="2">
        <v>0.31863818999999999</v>
      </c>
      <c r="BL606" s="2">
        <v>0.28501643399999999</v>
      </c>
      <c r="BM606" s="2">
        <v>0.28501643399999999</v>
      </c>
      <c r="BN606" s="2">
        <v>0.28501643399999999</v>
      </c>
      <c r="BO606" s="2">
        <v>0.51554845999999999</v>
      </c>
      <c r="BP606" s="2">
        <v>0.19242860000000001</v>
      </c>
      <c r="BQ606" s="2">
        <v>0.19242860000000001</v>
      </c>
      <c r="BR606" s="2">
        <v>0.23244925399999999</v>
      </c>
      <c r="BS606" s="2">
        <v>0.31844525600000001</v>
      </c>
      <c r="BT606" s="2">
        <v>0</v>
      </c>
      <c r="BU606" s="2">
        <v>0</v>
      </c>
      <c r="BV606" s="20">
        <v>9.31E-5</v>
      </c>
      <c r="BW606" s="2">
        <v>6.5461499999999999E-4</v>
      </c>
      <c r="BX606" s="2">
        <v>16.852685406074301</v>
      </c>
      <c r="BY606" s="2">
        <v>16.852685406074301</v>
      </c>
      <c r="BZ606" s="2">
        <v>16.852685406074301</v>
      </c>
      <c r="CA606" s="2">
        <v>16.852685406074301</v>
      </c>
      <c r="CB606" s="2">
        <v>2064831.975994</v>
      </c>
      <c r="CC606" s="2">
        <v>635641.09421322995</v>
      </c>
      <c r="CD606" s="2">
        <v>4272105.5006587403</v>
      </c>
      <c r="CE606" s="2">
        <v>11989113.351365199</v>
      </c>
      <c r="CG606" s="2">
        <f t="shared" si="75"/>
        <v>0</v>
      </c>
      <c r="CH606" s="2">
        <f t="shared" si="76"/>
        <v>18961691.922231168</v>
      </c>
      <c r="CI606" s="2">
        <f t="shared" si="77"/>
        <v>1118332.957204002</v>
      </c>
      <c r="CJ606" s="2">
        <f t="shared" si="78"/>
        <v>154.32191698075124</v>
      </c>
      <c r="CK606" s="2">
        <f t="shared" si="79"/>
        <v>45.700147583732381</v>
      </c>
      <c r="CL606" s="2">
        <f t="shared" si="80"/>
        <v>163.20939972925137</v>
      </c>
      <c r="CM606" s="2">
        <f t="shared" si="81"/>
        <v>110.14104374755796</v>
      </c>
      <c r="CN606" s="2">
        <f t="shared" si="82"/>
        <v>1081772.8391370159</v>
      </c>
    </row>
    <row r="607" spans="1:92" x14ac:dyDescent="0.45">
      <c r="A607" s="2">
        <v>342</v>
      </c>
      <c r="B607" s="2" t="s">
        <v>155</v>
      </c>
      <c r="C607" s="2">
        <v>1</v>
      </c>
      <c r="D607" s="2">
        <v>2025</v>
      </c>
      <c r="E607" s="2">
        <v>2023</v>
      </c>
      <c r="F607" s="2">
        <v>0.14989108644160201</v>
      </c>
      <c r="G607" s="2">
        <v>4.4380204133933301E-2</v>
      </c>
      <c r="H607" s="2">
        <v>0.23934770306582701</v>
      </c>
      <c r="I607" s="2">
        <v>0.56638100635863597</v>
      </c>
      <c r="J607" s="2">
        <v>142.90743599105099</v>
      </c>
      <c r="K607" s="2">
        <v>142.90743599105099</v>
      </c>
      <c r="L607" s="2">
        <v>112.277471628885</v>
      </c>
      <c r="M607" s="2">
        <v>94.248245230275501</v>
      </c>
      <c r="N607" s="2">
        <v>123289.028592697</v>
      </c>
      <c r="O607" s="2">
        <v>36503.786758193899</v>
      </c>
      <c r="P607" s="2">
        <v>250576.356685921</v>
      </c>
      <c r="Q607" s="2">
        <v>706380.75466701097</v>
      </c>
      <c r="R607" s="2">
        <v>1595.5155186940499</v>
      </c>
      <c r="S607" s="2">
        <v>117544807.902063</v>
      </c>
      <c r="T607" s="2">
        <v>73671.992860511498</v>
      </c>
      <c r="U607" s="2">
        <v>83.15</v>
      </c>
      <c r="V607" s="2">
        <v>38510.865204549802</v>
      </c>
      <c r="W607" s="2">
        <v>1.1286062510125899E-3</v>
      </c>
      <c r="X607" s="2">
        <v>-3.8312418502847101</v>
      </c>
      <c r="Y607" s="2">
        <v>-3.8312418502847101</v>
      </c>
      <c r="Z607" s="2">
        <v>-7.1013371048689002</v>
      </c>
      <c r="AA607" s="2">
        <v>-4.1568645601543297</v>
      </c>
      <c r="AB607" s="2">
        <v>16.5909203047086</v>
      </c>
      <c r="AC607" s="2">
        <v>16.5909203047086</v>
      </c>
      <c r="AD607" s="2">
        <v>16.5909203047086</v>
      </c>
      <c r="AE607" s="2">
        <v>16.5909203047086</v>
      </c>
      <c r="AF607" s="2">
        <v>2048274.10071802</v>
      </c>
      <c r="AG607" s="2">
        <v>606566.00518010301</v>
      </c>
      <c r="AH607" s="2">
        <v>4163233.4962268001</v>
      </c>
      <c r="AI607" s="2">
        <v>11736099.364975801</v>
      </c>
      <c r="AJ607" s="2">
        <v>130.14775753662701</v>
      </c>
      <c r="AK607" s="2">
        <v>130.14775753662701</v>
      </c>
      <c r="AL607" s="2">
        <v>102.787888429045</v>
      </c>
      <c r="AM607" s="2">
        <v>81.814189485721201</v>
      </c>
      <c r="AN607" s="2">
        <v>126.316515686342</v>
      </c>
      <c r="AO607" s="2">
        <v>126.316515686342</v>
      </c>
      <c r="AP607" s="2">
        <v>95.686551324176506</v>
      </c>
      <c r="AQ607" s="2">
        <v>77.657324925566797</v>
      </c>
      <c r="AR607" s="2">
        <v>17618918.962009799</v>
      </c>
      <c r="AS607" s="2">
        <v>5216662.5695775701</v>
      </c>
      <c r="AT607" s="2">
        <v>28134079.7786729</v>
      </c>
      <c r="AU607" s="2">
        <v>66575146.591803499</v>
      </c>
      <c r="AV607" s="2">
        <v>0.970496132386372</v>
      </c>
      <c r="AW607" s="2">
        <v>0.970496132386372</v>
      </c>
      <c r="AX607" s="2">
        <v>0.93084628280150095</v>
      </c>
      <c r="AY607" s="2">
        <v>0.94912429979191304</v>
      </c>
      <c r="AZ607" s="2">
        <v>1.44294251697456</v>
      </c>
      <c r="BA607" s="2">
        <v>1.44294251697456</v>
      </c>
      <c r="BB607" s="2">
        <v>1.4380044558455201</v>
      </c>
      <c r="BC607" s="2">
        <v>1.0257185290208299</v>
      </c>
      <c r="BD607" s="2">
        <v>0.970496132386372</v>
      </c>
      <c r="BE607" s="2">
        <v>0.970496132386372</v>
      </c>
      <c r="BF607" s="2">
        <v>0.93077627004994701</v>
      </c>
      <c r="BG607" s="2">
        <v>0.94906696658231304</v>
      </c>
      <c r="BH607" s="2">
        <v>0.19242860000000001</v>
      </c>
      <c r="BI607" s="2">
        <v>0.19242860000000001</v>
      </c>
      <c r="BJ607" s="2">
        <v>0.232534608999999</v>
      </c>
      <c r="BK607" s="2">
        <v>0.31863818999999999</v>
      </c>
      <c r="BL607" s="2">
        <v>0.28501643399999999</v>
      </c>
      <c r="BM607" s="2">
        <v>0.28501643399999999</v>
      </c>
      <c r="BN607" s="2">
        <v>0.28501643399999999</v>
      </c>
      <c r="BO607" s="2">
        <v>0.51554845999999999</v>
      </c>
      <c r="BP607" s="2">
        <v>0.19242860000000001</v>
      </c>
      <c r="BQ607" s="2">
        <v>0.19242860000000001</v>
      </c>
      <c r="BR607" s="2">
        <v>0.23244925399999999</v>
      </c>
      <c r="BS607" s="2">
        <v>0.31844525600000001</v>
      </c>
      <c r="BT607" s="2">
        <v>0</v>
      </c>
      <c r="BU607" s="2">
        <v>0</v>
      </c>
      <c r="BV607" s="20">
        <v>9.31E-5</v>
      </c>
      <c r="BW607" s="2">
        <v>6.5461499999999999E-4</v>
      </c>
      <c r="BX607" s="2">
        <v>16.5909203047086</v>
      </c>
      <c r="BY607" s="2">
        <v>16.5909203047086</v>
      </c>
      <c r="BZ607" s="2">
        <v>16.5909203047086</v>
      </c>
      <c r="CA607" s="2">
        <v>16.5909203047086</v>
      </c>
      <c r="CB607" s="2">
        <v>2048274.10071802</v>
      </c>
      <c r="CC607" s="2">
        <v>606566.00518010301</v>
      </c>
      <c r="CD607" s="2">
        <v>4163233.4962268001</v>
      </c>
      <c r="CE607" s="2">
        <v>11736099.364975801</v>
      </c>
      <c r="CG607" s="2">
        <f t="shared" si="75"/>
        <v>0</v>
      </c>
      <c r="CH607" s="2">
        <f t="shared" si="76"/>
        <v>18554172.967100725</v>
      </c>
      <c r="CI607" s="2">
        <f t="shared" si="77"/>
        <v>1116749.9267038228</v>
      </c>
      <c r="CJ607" s="2">
        <f t="shared" si="78"/>
        <v>154.11128574087124</v>
      </c>
      <c r="CK607" s="2">
        <f t="shared" si="79"/>
        <v>45.629733447742375</v>
      </c>
      <c r="CL607" s="2">
        <f t="shared" si="80"/>
        <v>162.97649215344455</v>
      </c>
      <c r="CM607" s="2">
        <f t="shared" si="81"/>
        <v>109.98532575586002</v>
      </c>
      <c r="CN607" s="2">
        <f t="shared" si="82"/>
        <v>1080246.1399456291</v>
      </c>
    </row>
    <row r="608" spans="1:92" x14ac:dyDescent="0.45">
      <c r="A608" s="2">
        <v>364</v>
      </c>
      <c r="B608" s="2" t="s">
        <v>155</v>
      </c>
      <c r="C608" s="2">
        <v>1</v>
      </c>
      <c r="D608" s="2">
        <v>2026</v>
      </c>
      <c r="E608" s="2">
        <v>2024</v>
      </c>
      <c r="F608" s="2">
        <v>0.15002033000350001</v>
      </c>
      <c r="G608" s="2">
        <v>4.4410890884065399E-2</v>
      </c>
      <c r="H608" s="2">
        <v>0.239390538923034</v>
      </c>
      <c r="I608" s="2">
        <v>0.566178240189399</v>
      </c>
      <c r="J608" s="2">
        <v>142.571482545663</v>
      </c>
      <c r="K608" s="2">
        <v>142.571482545663</v>
      </c>
      <c r="L608" s="2">
        <v>111.943311078799</v>
      </c>
      <c r="M608" s="2">
        <v>93.915422526285298</v>
      </c>
      <c r="N608" s="2">
        <v>123126.65431665799</v>
      </c>
      <c r="O608" s="2">
        <v>36449.489276883898</v>
      </c>
      <c r="P608" s="2">
        <v>250232.35428308701</v>
      </c>
      <c r="Q608" s="2">
        <v>705425.06258657505</v>
      </c>
      <c r="R608" s="2">
        <v>1592.4043642941199</v>
      </c>
      <c r="S608" s="2">
        <v>117013138.461992</v>
      </c>
      <c r="T608" s="2">
        <v>73482.050844454599</v>
      </c>
      <c r="U608" s="2">
        <v>83.15</v>
      </c>
      <c r="V608" s="2">
        <v>38817.045407422003</v>
      </c>
      <c r="W608" s="2">
        <v>1.1315160371922299E-3</v>
      </c>
      <c r="X608" s="2">
        <v>-3.8398622085711001</v>
      </c>
      <c r="Y608" s="2">
        <v>-3.8398622085711001</v>
      </c>
      <c r="Z608" s="2">
        <v>-7.1081645678530201</v>
      </c>
      <c r="AA608" s="2">
        <v>-4.1623541770430998</v>
      </c>
      <c r="AB608" s="2">
        <v>16.263587217607199</v>
      </c>
      <c r="AC608" s="2">
        <v>16.263587217607199</v>
      </c>
      <c r="AD608" s="2">
        <v>16.263587217607199</v>
      </c>
      <c r="AE608" s="2">
        <v>16.263587217607199</v>
      </c>
      <c r="AF608" s="2">
        <v>2005121.86949141</v>
      </c>
      <c r="AG608" s="2">
        <v>593682.51971482299</v>
      </c>
      <c r="AH608" s="2">
        <v>4075270.4316317402</v>
      </c>
      <c r="AI608" s="2">
        <v>11488285.012366099</v>
      </c>
      <c r="AJ608" s="2">
        <v>130.14775753662701</v>
      </c>
      <c r="AK608" s="2">
        <v>130.14775753662701</v>
      </c>
      <c r="AL608" s="2">
        <v>102.787888429045</v>
      </c>
      <c r="AM608" s="2">
        <v>81.814189485721201</v>
      </c>
      <c r="AN608" s="2">
        <v>126.30789532805601</v>
      </c>
      <c r="AO608" s="2">
        <v>126.30789532805601</v>
      </c>
      <c r="AP608" s="2">
        <v>95.6797238611924</v>
      </c>
      <c r="AQ608" s="2">
        <v>77.651835308678102</v>
      </c>
      <c r="AR608" s="2">
        <v>17554349.6468134</v>
      </c>
      <c r="AS608" s="2">
        <v>5196657.7242375901</v>
      </c>
      <c r="AT608" s="2">
        <v>28011838.277492002</v>
      </c>
      <c r="AU608" s="2">
        <v>66250292.813449502</v>
      </c>
      <c r="AV608" s="2">
        <v>0.970432224182742</v>
      </c>
      <c r="AW608" s="2">
        <v>0.970432224182742</v>
      </c>
      <c r="AX608" s="2">
        <v>0.93078238743599495</v>
      </c>
      <c r="AY608" s="2">
        <v>0.94906009429292004</v>
      </c>
      <c r="AZ608" s="2">
        <v>1.44269546679175</v>
      </c>
      <c r="BA608" s="2">
        <v>1.44269546679175</v>
      </c>
      <c r="BB608" s="2">
        <v>1.43774781547728</v>
      </c>
      <c r="BC608" s="2">
        <v>1.0255381231435401</v>
      </c>
      <c r="BD608" s="2">
        <v>0.970432224182742</v>
      </c>
      <c r="BE608" s="2">
        <v>0.970432224182742</v>
      </c>
      <c r="BF608" s="2">
        <v>0.93071237949027197</v>
      </c>
      <c r="BG608" s="2">
        <v>0.94900276496174396</v>
      </c>
      <c r="BH608" s="2">
        <v>0.19242860000000001</v>
      </c>
      <c r="BI608" s="2">
        <v>0.19242860000000001</v>
      </c>
      <c r="BJ608" s="2">
        <v>0.232534608999999</v>
      </c>
      <c r="BK608" s="2">
        <v>0.31863818999999999</v>
      </c>
      <c r="BL608" s="2">
        <v>0.28501643399999999</v>
      </c>
      <c r="BM608" s="2">
        <v>0.28501643399999999</v>
      </c>
      <c r="BN608" s="2">
        <v>0.28501643399999999</v>
      </c>
      <c r="BO608" s="2">
        <v>0.51554845999999999</v>
      </c>
      <c r="BP608" s="2">
        <v>0.19242860000000001</v>
      </c>
      <c r="BQ608" s="2">
        <v>0.19242860000000001</v>
      </c>
      <c r="BR608" s="2">
        <v>0.23244925399999999</v>
      </c>
      <c r="BS608" s="2">
        <v>0.31844525600000001</v>
      </c>
      <c r="BT608" s="2">
        <v>0</v>
      </c>
      <c r="BU608" s="2">
        <v>0</v>
      </c>
      <c r="BV608" s="20">
        <v>9.31E-5</v>
      </c>
      <c r="BW608" s="2">
        <v>6.5461499999999999E-4</v>
      </c>
      <c r="BX608" s="2">
        <v>16.263587217607199</v>
      </c>
      <c r="BY608" s="2">
        <v>16.263587217607199</v>
      </c>
      <c r="BZ608" s="2">
        <v>16.263587217607199</v>
      </c>
      <c r="CA608" s="2">
        <v>16.263587217607199</v>
      </c>
      <c r="CB608" s="2">
        <v>2005121.86949141</v>
      </c>
      <c r="CC608" s="2">
        <v>593682.51971482299</v>
      </c>
      <c r="CD608" s="2">
        <v>4075270.4316317402</v>
      </c>
      <c r="CE608" s="2">
        <v>11488285.012366099</v>
      </c>
      <c r="CG608" s="2">
        <f t="shared" si="75"/>
        <v>0</v>
      </c>
      <c r="CH608" s="2">
        <f t="shared" si="76"/>
        <v>18162359.833204072</v>
      </c>
      <c r="CI608" s="2">
        <f t="shared" si="77"/>
        <v>1115233.560463204</v>
      </c>
      <c r="CJ608" s="2">
        <f t="shared" si="78"/>
        <v>153.90831789582251</v>
      </c>
      <c r="CK608" s="2">
        <f t="shared" si="79"/>
        <v>45.561861596104876</v>
      </c>
      <c r="CL608" s="2">
        <f t="shared" si="80"/>
        <v>162.75275075322733</v>
      </c>
      <c r="CM608" s="2">
        <f t="shared" si="81"/>
        <v>109.83652200647334</v>
      </c>
      <c r="CN608" s="2">
        <f t="shared" si="82"/>
        <v>1078784.0711863199</v>
      </c>
    </row>
    <row r="609" spans="1:92" x14ac:dyDescent="0.45">
      <c r="A609" s="2">
        <v>386</v>
      </c>
      <c r="B609" s="2" t="s">
        <v>155</v>
      </c>
      <c r="C609" s="2">
        <v>1</v>
      </c>
      <c r="D609" s="2">
        <v>2027</v>
      </c>
      <c r="E609" s="2">
        <v>2025</v>
      </c>
      <c r="F609" s="2">
        <v>0.15010875699663101</v>
      </c>
      <c r="G609" s="2">
        <v>4.4431867430330098E-2</v>
      </c>
      <c r="H609" s="2">
        <v>0.23941974382046599</v>
      </c>
      <c r="I609" s="2">
        <v>0.56603963175257199</v>
      </c>
      <c r="J609" s="2">
        <v>142.34017687330299</v>
      </c>
      <c r="K609" s="2">
        <v>142.34017687330299</v>
      </c>
      <c r="L609" s="2">
        <v>111.71375524613001</v>
      </c>
      <c r="M609" s="2">
        <v>93.687181442455895</v>
      </c>
      <c r="N609" s="2">
        <v>122949.558813831</v>
      </c>
      <c r="O609" s="2">
        <v>36392.803505503303</v>
      </c>
      <c r="P609" s="2">
        <v>249862.88953620501</v>
      </c>
      <c r="Q609" s="2">
        <v>704393.13285847194</v>
      </c>
      <c r="R609" s="2">
        <v>1590.7001701581901</v>
      </c>
      <c r="S609" s="2">
        <v>116586548.967614</v>
      </c>
      <c r="T609" s="2">
        <v>73292.598539182902</v>
      </c>
      <c r="U609" s="2">
        <v>83.15</v>
      </c>
      <c r="V609" s="2">
        <v>39125.659892570999</v>
      </c>
      <c r="W609" s="2">
        <v>1.13443332541751E-3</v>
      </c>
      <c r="X609" s="2">
        <v>-3.8481797179618402</v>
      </c>
      <c r="Y609" s="2">
        <v>-3.8481797179618402</v>
      </c>
      <c r="Z609" s="2">
        <v>-7.1147322375538096</v>
      </c>
      <c r="AA609" s="2">
        <v>-4.1676070979038</v>
      </c>
      <c r="AB609" s="2">
        <v>16.040599054638498</v>
      </c>
      <c r="AC609" s="2">
        <v>16.040599054638498</v>
      </c>
      <c r="AD609" s="2">
        <v>16.040599054638498</v>
      </c>
      <c r="AE609" s="2">
        <v>16.040599054638498</v>
      </c>
      <c r="AF609" s="2">
        <v>1975025.2948326</v>
      </c>
      <c r="AG609" s="2">
        <v>584671.64323684201</v>
      </c>
      <c r="AH609" s="2">
        <v>4013876.8655532701</v>
      </c>
      <c r="AI609" s="2">
        <v>11315440.592044501</v>
      </c>
      <c r="AJ609" s="2">
        <v>130.14775753662701</v>
      </c>
      <c r="AK609" s="2">
        <v>130.14775753662701</v>
      </c>
      <c r="AL609" s="2">
        <v>102.787888429045</v>
      </c>
      <c r="AM609" s="2">
        <v>81.814189485721201</v>
      </c>
      <c r="AN609" s="2">
        <v>126.299577818665</v>
      </c>
      <c r="AO609" s="2">
        <v>126.299577818665</v>
      </c>
      <c r="AP609" s="2">
        <v>95.6731561914916</v>
      </c>
      <c r="AQ609" s="2">
        <v>77.646582387817404</v>
      </c>
      <c r="AR609" s="2">
        <v>17500661.948055401</v>
      </c>
      <c r="AS609" s="2">
        <v>5180158.08788874</v>
      </c>
      <c r="AT609" s="2">
        <v>27913121.686738499</v>
      </c>
      <c r="AU609" s="2">
        <v>65992607.244931698</v>
      </c>
      <c r="AV609" s="2">
        <v>0.97036243458939397</v>
      </c>
      <c r="AW609" s="2">
        <v>0.97036243458939397</v>
      </c>
      <c r="AX609" s="2">
        <v>0.93071367304449204</v>
      </c>
      <c r="AY609" s="2">
        <v>0.94899067775408397</v>
      </c>
      <c r="AZ609" s="2">
        <v>1.4424257093255901</v>
      </c>
      <c r="BA609" s="2">
        <v>1.4424257093255901</v>
      </c>
      <c r="BB609" s="2">
        <v>1.4374718494558101</v>
      </c>
      <c r="BC609" s="2">
        <v>1.02534309629625</v>
      </c>
      <c r="BD609" s="2">
        <v>0.97036243458939397</v>
      </c>
      <c r="BE609" s="2">
        <v>0.97036243458939397</v>
      </c>
      <c r="BF609" s="2">
        <v>0.93064367026705996</v>
      </c>
      <c r="BG609" s="2">
        <v>0.948933352616114</v>
      </c>
      <c r="BH609" s="2">
        <v>0.19242860000000001</v>
      </c>
      <c r="BI609" s="2">
        <v>0.19242860000000001</v>
      </c>
      <c r="BJ609" s="2">
        <v>0.232534608999999</v>
      </c>
      <c r="BK609" s="2">
        <v>0.31863818999999999</v>
      </c>
      <c r="BL609" s="2">
        <v>0.28501643399999999</v>
      </c>
      <c r="BM609" s="2">
        <v>0.28501643399999999</v>
      </c>
      <c r="BN609" s="2">
        <v>0.28501643399999999</v>
      </c>
      <c r="BO609" s="2">
        <v>0.51554845999999999</v>
      </c>
      <c r="BP609" s="2">
        <v>0.19242860000000001</v>
      </c>
      <c r="BQ609" s="2">
        <v>0.19242860000000001</v>
      </c>
      <c r="BR609" s="2">
        <v>0.23244925399999999</v>
      </c>
      <c r="BS609" s="2">
        <v>0.31844525600000001</v>
      </c>
      <c r="BT609" s="2">
        <v>0</v>
      </c>
      <c r="BU609" s="2">
        <v>0</v>
      </c>
      <c r="BV609" s="20">
        <v>9.31E-5</v>
      </c>
      <c r="BW609" s="2">
        <v>6.5461499999999999E-4</v>
      </c>
      <c r="BX609" s="2">
        <v>16.040599054638498</v>
      </c>
      <c r="BY609" s="2">
        <v>16.040599054638498</v>
      </c>
      <c r="BZ609" s="2">
        <v>16.040599054638498</v>
      </c>
      <c r="CA609" s="2">
        <v>16.040599054638498</v>
      </c>
      <c r="CB609" s="2">
        <v>1975025.2948326</v>
      </c>
      <c r="CC609" s="2">
        <v>584671.64323684201</v>
      </c>
      <c r="CD609" s="2">
        <v>4013876.8655532701</v>
      </c>
      <c r="CE609" s="2">
        <v>11315440.592044501</v>
      </c>
      <c r="CG609" s="2">
        <f t="shared" si="75"/>
        <v>0</v>
      </c>
      <c r="CH609" s="2">
        <f t="shared" si="76"/>
        <v>17889014.395667214</v>
      </c>
      <c r="CI609" s="2">
        <f t="shared" si="77"/>
        <v>1113598.3847140111</v>
      </c>
      <c r="CJ609" s="2">
        <f t="shared" si="78"/>
        <v>153.68694851728876</v>
      </c>
      <c r="CK609" s="2">
        <f t="shared" si="79"/>
        <v>45.491004381879129</v>
      </c>
      <c r="CL609" s="2">
        <f t="shared" si="80"/>
        <v>162.51244847883254</v>
      </c>
      <c r="CM609" s="2">
        <f t="shared" si="81"/>
        <v>109.67584785651567</v>
      </c>
      <c r="CN609" s="2">
        <f t="shared" si="82"/>
        <v>1077205.581208508</v>
      </c>
    </row>
    <row r="610" spans="1:92" x14ac:dyDescent="0.45">
      <c r="A610" s="2">
        <v>408</v>
      </c>
      <c r="B610" s="2" t="s">
        <v>155</v>
      </c>
      <c r="C610" s="2">
        <v>1</v>
      </c>
      <c r="D610" s="2">
        <v>2028</v>
      </c>
      <c r="E610" s="2">
        <v>2026</v>
      </c>
      <c r="F610" s="2">
        <v>0.15016201619299699</v>
      </c>
      <c r="G610" s="2">
        <v>4.4444467225145598E-2</v>
      </c>
      <c r="H610" s="2">
        <v>0.23943729885291901</v>
      </c>
      <c r="I610" s="2">
        <v>0.56595621772893701</v>
      </c>
      <c r="J610" s="2">
        <v>142.196815062441</v>
      </c>
      <c r="K610" s="2">
        <v>142.196815062441</v>
      </c>
      <c r="L610" s="2">
        <v>111.57241338713401</v>
      </c>
      <c r="M610" s="2">
        <v>93.547223332805501</v>
      </c>
      <c r="N610" s="2">
        <v>122760.044557869</v>
      </c>
      <c r="O610" s="2">
        <v>36334.120406969399</v>
      </c>
      <c r="P610" s="2">
        <v>249471.99089616901</v>
      </c>
      <c r="Q610" s="2">
        <v>703296.97580071504</v>
      </c>
      <c r="R610" s="2">
        <v>1590.18570581073</v>
      </c>
      <c r="S610" s="2">
        <v>116248354.914313</v>
      </c>
      <c r="T610" s="2">
        <v>73103.634682117903</v>
      </c>
      <c r="U610" s="2">
        <v>83.15</v>
      </c>
      <c r="V610" s="2">
        <v>39436.728013730703</v>
      </c>
      <c r="W610" s="2">
        <v>1.1373581350303001E-3</v>
      </c>
      <c r="X610" s="2">
        <v>-3.8572626770354801</v>
      </c>
      <c r="Y610" s="2">
        <v>-3.8572626770354801</v>
      </c>
      <c r="Z610" s="2">
        <v>-7.1217952447610298</v>
      </c>
      <c r="AA610" s="2">
        <v>-4.1732863557655602</v>
      </c>
      <c r="AB610" s="2">
        <v>15.9063202028498</v>
      </c>
      <c r="AC610" s="2">
        <v>15.9063202028498</v>
      </c>
      <c r="AD610" s="2">
        <v>15.9063202028498</v>
      </c>
      <c r="AE610" s="2">
        <v>15.9063202028498</v>
      </c>
      <c r="AF610" s="2">
        <v>1955675.05129192</v>
      </c>
      <c r="AG610" s="2">
        <v>578875.58563793299</v>
      </c>
      <c r="AH610" s="2">
        <v>3974399.1277721901</v>
      </c>
      <c r="AI610" s="2">
        <v>11204302.7199354</v>
      </c>
      <c r="AJ610" s="2">
        <v>130.14775753662701</v>
      </c>
      <c r="AK610" s="2">
        <v>130.14775753662701</v>
      </c>
      <c r="AL610" s="2">
        <v>102.787888429045</v>
      </c>
      <c r="AM610" s="2">
        <v>81.814189485721201</v>
      </c>
      <c r="AN610" s="2">
        <v>126.29049485959101</v>
      </c>
      <c r="AO610" s="2">
        <v>126.29049485959101</v>
      </c>
      <c r="AP610" s="2">
        <v>95.666093184284406</v>
      </c>
      <c r="AQ610" s="2">
        <v>77.640903129955603</v>
      </c>
      <c r="AR610" s="2">
        <v>17456087.3530524</v>
      </c>
      <c r="AS610" s="2">
        <v>5166596.1999663198</v>
      </c>
      <c r="AT610" s="2">
        <v>27834192.096778799</v>
      </c>
      <c r="AU610" s="2">
        <v>65791479.264516197</v>
      </c>
      <c r="AV610" s="2">
        <v>0.97028764883311303</v>
      </c>
      <c r="AW610" s="2">
        <v>0.97028764883311303</v>
      </c>
      <c r="AX610" s="2">
        <v>0.93064087017454</v>
      </c>
      <c r="AY610" s="2">
        <v>0.94891683810541005</v>
      </c>
      <c r="AZ610" s="2">
        <v>1.4421366734729699</v>
      </c>
      <c r="BA610" s="2">
        <v>1.4421366734729699</v>
      </c>
      <c r="BB610" s="2">
        <v>1.4371794981067501</v>
      </c>
      <c r="BC610" s="2">
        <v>1.0251356669325999</v>
      </c>
      <c r="BD610" s="2">
        <v>0.97028764883311303</v>
      </c>
      <c r="BE610" s="2">
        <v>0.97028764883311303</v>
      </c>
      <c r="BF610" s="2">
        <v>0.93057087287290896</v>
      </c>
      <c r="BG610" s="2">
        <v>0.94885951742783003</v>
      </c>
      <c r="BH610" s="2">
        <v>0.19242860000000001</v>
      </c>
      <c r="BI610" s="2">
        <v>0.19242860000000001</v>
      </c>
      <c r="BJ610" s="2">
        <v>0.232534608999999</v>
      </c>
      <c r="BK610" s="2">
        <v>0.31863818999999999</v>
      </c>
      <c r="BL610" s="2">
        <v>0.28501643399999999</v>
      </c>
      <c r="BM610" s="2">
        <v>0.28501643399999999</v>
      </c>
      <c r="BN610" s="2">
        <v>0.28501643399999999</v>
      </c>
      <c r="BO610" s="2">
        <v>0.51554845999999999</v>
      </c>
      <c r="BP610" s="2">
        <v>0.19242860000000001</v>
      </c>
      <c r="BQ610" s="2">
        <v>0.19242860000000001</v>
      </c>
      <c r="BR610" s="2">
        <v>0.23244925399999999</v>
      </c>
      <c r="BS610" s="2">
        <v>0.31844525600000001</v>
      </c>
      <c r="BT610" s="2">
        <v>0</v>
      </c>
      <c r="BU610" s="2">
        <v>0</v>
      </c>
      <c r="BV610" s="20">
        <v>9.31E-5</v>
      </c>
      <c r="BW610" s="2">
        <v>6.5461499999999999E-4</v>
      </c>
      <c r="BX610" s="2">
        <v>15.9063202028498</v>
      </c>
      <c r="BY610" s="2">
        <v>15.9063202028498</v>
      </c>
      <c r="BZ610" s="2">
        <v>15.9063202028498</v>
      </c>
      <c r="CA610" s="2">
        <v>15.9063202028498</v>
      </c>
      <c r="CB610" s="2">
        <v>1955675.05129192</v>
      </c>
      <c r="CC610" s="2">
        <v>578875.58563793299</v>
      </c>
      <c r="CD610" s="2">
        <v>3974399.1277721901</v>
      </c>
      <c r="CE610" s="2">
        <v>11204302.7199354</v>
      </c>
      <c r="CG610" s="2">
        <f t="shared" si="75"/>
        <v>0</v>
      </c>
      <c r="CH610" s="2">
        <f t="shared" si="76"/>
        <v>17713252.484637443</v>
      </c>
      <c r="CI610" s="2">
        <f t="shared" si="77"/>
        <v>1111863.1316617224</v>
      </c>
      <c r="CJ610" s="2">
        <f t="shared" si="78"/>
        <v>153.45005569733624</v>
      </c>
      <c r="CK610" s="2">
        <f t="shared" si="79"/>
        <v>45.417650508711752</v>
      </c>
      <c r="CL610" s="2">
        <f t="shared" si="80"/>
        <v>162.25820546092294</v>
      </c>
      <c r="CM610" s="2">
        <f t="shared" si="81"/>
        <v>109.50517334382484</v>
      </c>
      <c r="CN610" s="2">
        <f t="shared" si="82"/>
        <v>1075529.011254753</v>
      </c>
    </row>
    <row r="611" spans="1:92" x14ac:dyDescent="0.45">
      <c r="A611" s="2">
        <v>430</v>
      </c>
      <c r="B611" s="2" t="s">
        <v>155</v>
      </c>
      <c r="C611" s="2">
        <v>1</v>
      </c>
      <c r="D611" s="2">
        <v>2029</v>
      </c>
      <c r="E611" s="2">
        <v>2027</v>
      </c>
      <c r="F611" s="2">
        <v>0.15024093171085701</v>
      </c>
      <c r="G611" s="2">
        <v>4.4463167527098502E-2</v>
      </c>
      <c r="H611" s="2">
        <v>0.239463507303387</v>
      </c>
      <c r="I611" s="2">
        <v>0.56583239345865599</v>
      </c>
      <c r="J611" s="2">
        <v>141.98887364306799</v>
      </c>
      <c r="K611" s="2">
        <v>141.98887364306799</v>
      </c>
      <c r="L611" s="2">
        <v>111.36672191296201</v>
      </c>
      <c r="M611" s="2">
        <v>93.342973980899401</v>
      </c>
      <c r="N611" s="2">
        <v>122580.12970012199</v>
      </c>
      <c r="O611" s="2">
        <v>36277.070304910201</v>
      </c>
      <c r="P611" s="2">
        <v>249097.87642804801</v>
      </c>
      <c r="Q611" s="2">
        <v>702250.88556461805</v>
      </c>
      <c r="R611" s="2">
        <v>1588.7965976739199</v>
      </c>
      <c r="S611" s="2">
        <v>115847354.97139899</v>
      </c>
      <c r="T611" s="2">
        <v>72915.158013936903</v>
      </c>
      <c r="U611" s="2">
        <v>83.15</v>
      </c>
      <c r="V611" s="2">
        <v>39750.269278506901</v>
      </c>
      <c r="W611" s="2">
        <v>1.1402904854223299E-3</v>
      </c>
      <c r="X611" s="2">
        <v>-3.8669958755110501</v>
      </c>
      <c r="Y611" s="2">
        <v>-3.8669958755110501</v>
      </c>
      <c r="Z611" s="2">
        <v>-7.1292784980350001</v>
      </c>
      <c r="AA611" s="2">
        <v>-4.1793274867736896</v>
      </c>
      <c r="AB611" s="2">
        <v>15.7081119819518</v>
      </c>
      <c r="AC611" s="2">
        <v>15.7081119819518</v>
      </c>
      <c r="AD611" s="2">
        <v>15.7081119819518</v>
      </c>
      <c r="AE611" s="2">
        <v>15.7081119819518</v>
      </c>
      <c r="AF611" s="2">
        <v>1928328.5268244201</v>
      </c>
      <c r="AG611" s="2">
        <v>570740.43211839895</v>
      </c>
      <c r="AH611" s="2">
        <v>3918733.9693575101</v>
      </c>
      <c r="AI611" s="2">
        <v>11047467.6524457</v>
      </c>
      <c r="AJ611" s="2">
        <v>130.14775753662701</v>
      </c>
      <c r="AK611" s="2">
        <v>130.14775753662701</v>
      </c>
      <c r="AL611" s="2">
        <v>102.787888429045</v>
      </c>
      <c r="AM611" s="2">
        <v>81.814189485721201</v>
      </c>
      <c r="AN611" s="2">
        <v>126.280761661116</v>
      </c>
      <c r="AO611" s="2">
        <v>126.280761661116</v>
      </c>
      <c r="AP611" s="2">
        <v>95.658609931010403</v>
      </c>
      <c r="AQ611" s="2">
        <v>77.6348619989475</v>
      </c>
      <c r="AR611" s="2">
        <v>17405014.5471415</v>
      </c>
      <c r="AS611" s="2">
        <v>5150940.3516645897</v>
      </c>
      <c r="AT611" s="2">
        <v>27741213.9332719</v>
      </c>
      <c r="AU611" s="2">
        <v>65550186.1393217</v>
      </c>
      <c r="AV611" s="2">
        <v>0.97021654704875704</v>
      </c>
      <c r="AW611" s="2">
        <v>0.97021654704875704</v>
      </c>
      <c r="AX611" s="2">
        <v>0.93057108955249401</v>
      </c>
      <c r="AY611" s="2">
        <v>0.94884626673418604</v>
      </c>
      <c r="AZ611" s="2">
        <v>1.44186190951372</v>
      </c>
      <c r="BA611" s="2">
        <v>1.44186190951372</v>
      </c>
      <c r="BB611" s="2">
        <v>1.4368993181418299</v>
      </c>
      <c r="BC611" s="2">
        <v>1.0249374434532701</v>
      </c>
      <c r="BD611" s="2">
        <v>0.97021654704875704</v>
      </c>
      <c r="BE611" s="2">
        <v>0.97021654704875704</v>
      </c>
      <c r="BF611" s="2">
        <v>0.93050109749934795</v>
      </c>
      <c r="BG611" s="2">
        <v>0.948788950319569</v>
      </c>
      <c r="BH611" s="2">
        <v>0.19242860000000001</v>
      </c>
      <c r="BI611" s="2">
        <v>0.19242860000000001</v>
      </c>
      <c r="BJ611" s="2">
        <v>0.232534608999999</v>
      </c>
      <c r="BK611" s="2">
        <v>0.31863818999999999</v>
      </c>
      <c r="BL611" s="2">
        <v>0.28501643399999999</v>
      </c>
      <c r="BM611" s="2">
        <v>0.28501643399999999</v>
      </c>
      <c r="BN611" s="2">
        <v>0.28501643399999999</v>
      </c>
      <c r="BO611" s="2">
        <v>0.51554845999999999</v>
      </c>
      <c r="BP611" s="2">
        <v>0.19242860000000001</v>
      </c>
      <c r="BQ611" s="2">
        <v>0.19242860000000001</v>
      </c>
      <c r="BR611" s="2">
        <v>0.23244925399999999</v>
      </c>
      <c r="BS611" s="2">
        <v>0.31844525600000001</v>
      </c>
      <c r="BT611" s="2">
        <v>0</v>
      </c>
      <c r="BU611" s="2">
        <v>0</v>
      </c>
      <c r="BV611" s="20">
        <v>9.31E-5</v>
      </c>
      <c r="BW611" s="2">
        <v>6.5461499999999999E-4</v>
      </c>
      <c r="BX611" s="2">
        <v>15.7081119819518</v>
      </c>
      <c r="BY611" s="2">
        <v>15.7081119819518</v>
      </c>
      <c r="BZ611" s="2">
        <v>15.7081119819518</v>
      </c>
      <c r="CA611" s="2">
        <v>15.7081119819518</v>
      </c>
      <c r="CB611" s="2">
        <v>1928328.5268244201</v>
      </c>
      <c r="CC611" s="2">
        <v>570740.43211839895</v>
      </c>
      <c r="CD611" s="2">
        <v>3918733.9693575101</v>
      </c>
      <c r="CE611" s="2">
        <v>11047467.6524457</v>
      </c>
      <c r="CG611" s="2">
        <f t="shared" si="75"/>
        <v>0</v>
      </c>
      <c r="CH611" s="2">
        <f t="shared" si="76"/>
        <v>17465270.580746029</v>
      </c>
      <c r="CI611" s="2">
        <f t="shared" si="77"/>
        <v>1110205.9619976983</v>
      </c>
      <c r="CJ611" s="2">
        <f t="shared" si="78"/>
        <v>153.22516212515248</v>
      </c>
      <c r="CK611" s="2">
        <f t="shared" si="79"/>
        <v>45.34633788113775</v>
      </c>
      <c r="CL611" s="2">
        <f t="shared" si="80"/>
        <v>162.01487897759219</v>
      </c>
      <c r="CM611" s="2">
        <f t="shared" si="81"/>
        <v>109.34229436584165</v>
      </c>
      <c r="CN611" s="2">
        <f t="shared" si="82"/>
        <v>1073928.8916927881</v>
      </c>
    </row>
    <row r="612" spans="1:92" x14ac:dyDescent="0.45">
      <c r="A612" s="2">
        <v>452</v>
      </c>
      <c r="B612" s="2" t="s">
        <v>155</v>
      </c>
      <c r="C612" s="2">
        <v>1</v>
      </c>
      <c r="D612" s="2">
        <v>2030</v>
      </c>
      <c r="E612" s="2">
        <v>2028</v>
      </c>
      <c r="F612" s="2">
        <v>0.15031676767687799</v>
      </c>
      <c r="G612" s="2">
        <v>4.4481142217951103E-2</v>
      </c>
      <c r="H612" s="2">
        <v>0.23948863026265199</v>
      </c>
      <c r="I612" s="2">
        <v>0.56571345984251797</v>
      </c>
      <c r="J612" s="2">
        <v>141.78999573697101</v>
      </c>
      <c r="K612" s="2">
        <v>141.78999573697101</v>
      </c>
      <c r="L612" s="2">
        <v>111.169925141862</v>
      </c>
      <c r="M612" s="2">
        <v>93.147576073055802</v>
      </c>
      <c r="N612" s="2">
        <v>122399.258349361</v>
      </c>
      <c r="O612" s="2">
        <v>36219.903488831696</v>
      </c>
      <c r="P612" s="2">
        <v>248722.19070245</v>
      </c>
      <c r="Q612" s="2">
        <v>701199.99011437094</v>
      </c>
      <c r="R612" s="2">
        <v>1587.5239108616599</v>
      </c>
      <c r="S612" s="2">
        <v>115456117.023955</v>
      </c>
      <c r="T612" s="2">
        <v>72727.167278563502</v>
      </c>
      <c r="U612" s="2">
        <v>83.15</v>
      </c>
      <c r="V612" s="2">
        <v>40066.303349600203</v>
      </c>
      <c r="W612" s="2">
        <v>1.14323039603533E-3</v>
      </c>
      <c r="X612" s="2">
        <v>-3.87624961330184</v>
      </c>
      <c r="Y612" s="2">
        <v>-3.87624961330184</v>
      </c>
      <c r="Z612" s="2">
        <v>-7.1364511008284097</v>
      </c>
      <c r="AA612" s="2">
        <v>-4.1851012263113399</v>
      </c>
      <c r="AB612" s="2">
        <v>15.518487813645899</v>
      </c>
      <c r="AC612" s="2">
        <v>15.518487813645899</v>
      </c>
      <c r="AD612" s="2">
        <v>15.518487813645899</v>
      </c>
      <c r="AE612" s="2">
        <v>15.518487813645899</v>
      </c>
      <c r="AF612" s="2">
        <v>1902258.24894648</v>
      </c>
      <c r="AG612" s="2">
        <v>562965.27344152704</v>
      </c>
      <c r="AH612" s="2">
        <v>3865622.3597537498</v>
      </c>
      <c r="AI612" s="2">
        <v>10897871.809756599</v>
      </c>
      <c r="AJ612" s="2">
        <v>130.14775753662701</v>
      </c>
      <c r="AK612" s="2">
        <v>130.14775753662701</v>
      </c>
      <c r="AL612" s="2">
        <v>102.787888429045</v>
      </c>
      <c r="AM612" s="2">
        <v>81.814189485721201</v>
      </c>
      <c r="AN612" s="2">
        <v>126.271507923325</v>
      </c>
      <c r="AO612" s="2">
        <v>126.271507923325</v>
      </c>
      <c r="AP612" s="2">
        <v>95.651437328217</v>
      </c>
      <c r="AQ612" s="2">
        <v>77.629088259409798</v>
      </c>
      <c r="AR612" s="2">
        <v>17354990.319564302</v>
      </c>
      <c r="AS612" s="2">
        <v>5135619.9612749601</v>
      </c>
      <c r="AT612" s="2">
        <v>27650427.3215115</v>
      </c>
      <c r="AU612" s="2">
        <v>65315079.421604402</v>
      </c>
      <c r="AV612" s="2">
        <v>0.97014496759382196</v>
      </c>
      <c r="AW612" s="2">
        <v>0.97014496759382196</v>
      </c>
      <c r="AX612" s="2">
        <v>0.930500915876184</v>
      </c>
      <c r="AY612" s="2">
        <v>0.94877527086610003</v>
      </c>
      <c r="AZ612" s="2">
        <v>1.4415853320901499</v>
      </c>
      <c r="BA612" s="2">
        <v>1.4415853320901499</v>
      </c>
      <c r="BB612" s="2">
        <v>1.43661759380844</v>
      </c>
      <c r="BC612" s="2">
        <v>1.0247380513622499</v>
      </c>
      <c r="BD612" s="2">
        <v>0.97014496759382196</v>
      </c>
      <c r="BE612" s="2">
        <v>0.97014496759382196</v>
      </c>
      <c r="BF612" s="2">
        <v>0.93043092910108705</v>
      </c>
      <c r="BG612" s="2">
        <v>0.94871795874009002</v>
      </c>
      <c r="BH612" s="2">
        <v>0.19242860000000001</v>
      </c>
      <c r="BI612" s="2">
        <v>0.19242860000000001</v>
      </c>
      <c r="BJ612" s="2">
        <v>0.232534608999999</v>
      </c>
      <c r="BK612" s="2">
        <v>0.31863818999999999</v>
      </c>
      <c r="BL612" s="2">
        <v>0.28501643399999999</v>
      </c>
      <c r="BM612" s="2">
        <v>0.28501643399999999</v>
      </c>
      <c r="BN612" s="2">
        <v>0.28501643399999999</v>
      </c>
      <c r="BO612" s="2">
        <v>0.51554845999999999</v>
      </c>
      <c r="BP612" s="2">
        <v>0.19242860000000001</v>
      </c>
      <c r="BQ612" s="2">
        <v>0.19242860000000001</v>
      </c>
      <c r="BR612" s="2">
        <v>0.23244925399999999</v>
      </c>
      <c r="BS612" s="2">
        <v>0.31844525600000001</v>
      </c>
      <c r="BT612" s="2">
        <v>0</v>
      </c>
      <c r="BU612" s="2">
        <v>0</v>
      </c>
      <c r="BV612" s="20">
        <v>9.31E-5</v>
      </c>
      <c r="BW612" s="2">
        <v>6.5461499999999999E-4</v>
      </c>
      <c r="BX612" s="2">
        <v>15.518487813645899</v>
      </c>
      <c r="BY612" s="2">
        <v>15.518487813645899</v>
      </c>
      <c r="BZ612" s="2">
        <v>15.518487813645899</v>
      </c>
      <c r="CA612" s="2">
        <v>15.518487813645899</v>
      </c>
      <c r="CB612" s="2">
        <v>1902258.24894648</v>
      </c>
      <c r="CC612" s="2">
        <v>562965.27344152704</v>
      </c>
      <c r="CD612" s="2">
        <v>3865622.3597537498</v>
      </c>
      <c r="CE612" s="2">
        <v>10897871.809756599</v>
      </c>
      <c r="CG612" s="2">
        <f t="shared" si="75"/>
        <v>0</v>
      </c>
      <c r="CH612" s="2">
        <f t="shared" si="76"/>
        <v>17228717.691898357</v>
      </c>
      <c r="CI612" s="2">
        <f t="shared" si="77"/>
        <v>1108541.3426550138</v>
      </c>
      <c r="CJ612" s="2">
        <f t="shared" si="78"/>
        <v>152.99907293670125</v>
      </c>
      <c r="CK612" s="2">
        <f t="shared" si="79"/>
        <v>45.274879361039623</v>
      </c>
      <c r="CL612" s="2">
        <f t="shared" si="80"/>
        <v>161.77053053817886</v>
      </c>
      <c r="CM612" s="2">
        <f t="shared" si="81"/>
        <v>109.17866720348322</v>
      </c>
      <c r="CN612" s="2">
        <f t="shared" si="82"/>
        <v>1072321.439166182</v>
      </c>
    </row>
    <row r="613" spans="1:92" x14ac:dyDescent="0.45">
      <c r="A613" s="2">
        <v>474</v>
      </c>
      <c r="B613" s="2" t="s">
        <v>155</v>
      </c>
      <c r="C613" s="2">
        <v>1</v>
      </c>
      <c r="D613" s="2">
        <v>2031</v>
      </c>
      <c r="E613" s="2">
        <v>2029</v>
      </c>
      <c r="F613" s="2">
        <v>0.15038910668393399</v>
      </c>
      <c r="G613" s="2">
        <v>4.4498285525376401E-2</v>
      </c>
      <c r="H613" s="2">
        <v>0.239512594708545</v>
      </c>
      <c r="I613" s="2">
        <v>0.56560001308214303</v>
      </c>
      <c r="J613" s="2">
        <v>141.600399641801</v>
      </c>
      <c r="K613" s="2">
        <v>141.600399641801</v>
      </c>
      <c r="L613" s="2">
        <v>110.982431948227</v>
      </c>
      <c r="M613" s="2">
        <v>92.961487414026905</v>
      </c>
      <c r="N613" s="2">
        <v>122217.362228689</v>
      </c>
      <c r="O613" s="2">
        <v>36162.613107612298</v>
      </c>
      <c r="P613" s="2">
        <v>248344.83042665801</v>
      </c>
      <c r="Q613" s="2">
        <v>700143.96969351498</v>
      </c>
      <c r="R613" s="2">
        <v>1586.3736324609299</v>
      </c>
      <c r="S613" s="2">
        <v>115075005.87207</v>
      </c>
      <c r="T613" s="2">
        <v>72539.661223159899</v>
      </c>
      <c r="U613" s="2">
        <v>83.15</v>
      </c>
      <c r="V613" s="2">
        <v>40384.850046039202</v>
      </c>
      <c r="W613" s="2">
        <v>1.14617788636116E-3</v>
      </c>
      <c r="X613" s="2">
        <v>-3.8855655188472902</v>
      </c>
      <c r="Y613" s="2">
        <v>-3.8855655188472902</v>
      </c>
      <c r="Z613" s="2">
        <v>-7.1436641048396003</v>
      </c>
      <c r="AA613" s="2">
        <v>-4.1909096957156198</v>
      </c>
      <c r="AB613" s="2">
        <v>15.338207624021299</v>
      </c>
      <c r="AC613" s="2">
        <v>15.338207624021299</v>
      </c>
      <c r="AD613" s="2">
        <v>15.338207624021299</v>
      </c>
      <c r="AE613" s="2">
        <v>15.338207624021299</v>
      </c>
      <c r="AF613" s="2">
        <v>1877385.2375887199</v>
      </c>
      <c r="AG613" s="2">
        <v>555548.39983371599</v>
      </c>
      <c r="AH613" s="2">
        <v>3814952.6016956102</v>
      </c>
      <c r="AI613" s="2">
        <v>10755151.0343359</v>
      </c>
      <c r="AJ613" s="2">
        <v>130.14775753662701</v>
      </c>
      <c r="AK613" s="2">
        <v>130.14775753662701</v>
      </c>
      <c r="AL613" s="2">
        <v>102.787888429045</v>
      </c>
      <c r="AM613" s="2">
        <v>81.814189485721201</v>
      </c>
      <c r="AN613" s="2">
        <v>126.262192017779</v>
      </c>
      <c r="AO613" s="2">
        <v>126.262192017779</v>
      </c>
      <c r="AP613" s="2">
        <v>95.644224324205794</v>
      </c>
      <c r="AQ613" s="2">
        <v>77.623279790005498</v>
      </c>
      <c r="AR613" s="2">
        <v>17306027.334749099</v>
      </c>
      <c r="AS613" s="2">
        <v>5120640.4681297503</v>
      </c>
      <c r="AT613" s="2">
        <v>27561913.242520601</v>
      </c>
      <c r="AU613" s="2">
        <v>65086424.826670602</v>
      </c>
      <c r="AV613" s="2">
        <v>0.97007288153363103</v>
      </c>
      <c r="AW613" s="2">
        <v>0.97007288153363103</v>
      </c>
      <c r="AX613" s="2">
        <v>0.93043032826973704</v>
      </c>
      <c r="AY613" s="2">
        <v>0.94870382719275703</v>
      </c>
      <c r="AZ613" s="2">
        <v>1.4413068300649099</v>
      </c>
      <c r="BA613" s="2">
        <v>1.4413068300649099</v>
      </c>
      <c r="BB613" s="2">
        <v>1.43633424187558</v>
      </c>
      <c r="BC613" s="2">
        <v>1.0245374256319899</v>
      </c>
      <c r="BD613" s="2">
        <v>0.97007288153363103</v>
      </c>
      <c r="BE613" s="2">
        <v>0.97007288153363103</v>
      </c>
      <c r="BF613" s="2">
        <v>0.93036034680382196</v>
      </c>
      <c r="BG613" s="2">
        <v>0.94864651938240396</v>
      </c>
      <c r="BH613" s="2">
        <v>0.19242860000000001</v>
      </c>
      <c r="BI613" s="2">
        <v>0.19242860000000001</v>
      </c>
      <c r="BJ613" s="2">
        <v>0.232534608999999</v>
      </c>
      <c r="BK613" s="2">
        <v>0.31863818999999999</v>
      </c>
      <c r="BL613" s="2">
        <v>0.28501643399999999</v>
      </c>
      <c r="BM613" s="2">
        <v>0.28501643399999999</v>
      </c>
      <c r="BN613" s="2">
        <v>0.28501643399999999</v>
      </c>
      <c r="BO613" s="2">
        <v>0.51554845999999999</v>
      </c>
      <c r="BP613" s="2">
        <v>0.19242860000000001</v>
      </c>
      <c r="BQ613" s="2">
        <v>0.19242860000000001</v>
      </c>
      <c r="BR613" s="2">
        <v>0.23244925399999999</v>
      </c>
      <c r="BS613" s="2">
        <v>0.31844525600000001</v>
      </c>
      <c r="BT613" s="2">
        <v>0</v>
      </c>
      <c r="BU613" s="2">
        <v>0</v>
      </c>
      <c r="BV613" s="20">
        <v>9.31E-5</v>
      </c>
      <c r="BW613" s="2">
        <v>6.5461499999999999E-4</v>
      </c>
      <c r="BX613" s="2">
        <v>15.338207624021299</v>
      </c>
      <c r="BY613" s="2">
        <v>15.338207624021299</v>
      </c>
      <c r="BZ613" s="2">
        <v>15.338207624021299</v>
      </c>
      <c r="CA613" s="2">
        <v>15.338207624021299</v>
      </c>
      <c r="CB613" s="2">
        <v>1877385.2375887199</v>
      </c>
      <c r="CC613" s="2">
        <v>555548.39983371599</v>
      </c>
      <c r="CD613" s="2">
        <v>3814952.6016956102</v>
      </c>
      <c r="CE613" s="2">
        <v>10755151.0343359</v>
      </c>
      <c r="CG613" s="2">
        <f t="shared" si="75"/>
        <v>0</v>
      </c>
      <c r="CH613" s="2">
        <f t="shared" si="76"/>
        <v>17003037.273453947</v>
      </c>
      <c r="CI613" s="2">
        <f t="shared" si="77"/>
        <v>1106868.7754564742</v>
      </c>
      <c r="CJ613" s="2">
        <f t="shared" si="78"/>
        <v>152.77170278586127</v>
      </c>
      <c r="CK613" s="2">
        <f t="shared" si="79"/>
        <v>45.203266384515373</v>
      </c>
      <c r="CL613" s="2">
        <f t="shared" si="80"/>
        <v>161.52509296042797</v>
      </c>
      <c r="CM613" s="2">
        <f t="shared" si="81"/>
        <v>109.01424206983495</v>
      </c>
      <c r="CN613" s="2">
        <f t="shared" si="82"/>
        <v>1070706.162348862</v>
      </c>
    </row>
    <row r="614" spans="1:92" x14ac:dyDescent="0.45">
      <c r="A614" s="2">
        <v>496</v>
      </c>
      <c r="B614" s="2" t="s">
        <v>155</v>
      </c>
      <c r="C614" s="2">
        <v>1</v>
      </c>
      <c r="D614" s="2">
        <v>2032</v>
      </c>
      <c r="E614" s="2">
        <v>2030</v>
      </c>
      <c r="F614" s="2">
        <v>0.15041296312199501</v>
      </c>
      <c r="G614" s="2">
        <v>4.4503887754846497E-2</v>
      </c>
      <c r="H614" s="2">
        <v>0.239520369479826</v>
      </c>
      <c r="I614" s="2">
        <v>0.56556277964333102</v>
      </c>
      <c r="J614" s="2">
        <v>141.53118410204399</v>
      </c>
      <c r="K614" s="2">
        <v>141.53118410204399</v>
      </c>
      <c r="L614" s="2">
        <v>110.915342696537</v>
      </c>
      <c r="M614" s="2">
        <v>92.895808607125105</v>
      </c>
      <c r="N614" s="2">
        <v>122018.38342589101</v>
      </c>
      <c r="O614" s="2">
        <v>36102.556104884003</v>
      </c>
      <c r="P614" s="2">
        <v>247937.92809962601</v>
      </c>
      <c r="Q614" s="2">
        <v>698999.46132166695</v>
      </c>
      <c r="R614" s="2">
        <v>1586.8569061994799</v>
      </c>
      <c r="S614" s="2">
        <v>114813284.241179</v>
      </c>
      <c r="T614" s="2">
        <v>72352.638598118399</v>
      </c>
      <c r="U614" s="2">
        <v>83.15</v>
      </c>
      <c r="V614" s="2">
        <v>40705.929344423799</v>
      </c>
      <c r="W614" s="2">
        <v>1.1491329759419099E-3</v>
      </c>
      <c r="X614" s="2">
        <v>-3.89494735793083</v>
      </c>
      <c r="Y614" s="2">
        <v>-3.89494735793083</v>
      </c>
      <c r="Z614" s="2">
        <v>-7.1509196558555699</v>
      </c>
      <c r="AA614" s="2">
        <v>-4.1967548019440697</v>
      </c>
      <c r="AB614" s="2">
        <v>15.278373923347999</v>
      </c>
      <c r="AC614" s="2">
        <v>15.278373923347999</v>
      </c>
      <c r="AD614" s="2">
        <v>15.278373923347999</v>
      </c>
      <c r="AE614" s="2">
        <v>15.278373923347999</v>
      </c>
      <c r="AF614" s="2">
        <v>1867282.56005518</v>
      </c>
      <c r="AG614" s="2">
        <v>552505.92510346905</v>
      </c>
      <c r="AH614" s="2">
        <v>3794305.1811889401</v>
      </c>
      <c r="AI614" s="2">
        <v>10697061.369154699</v>
      </c>
      <c r="AJ614" s="2">
        <v>130.14775753662701</v>
      </c>
      <c r="AK614" s="2">
        <v>130.14775753662701</v>
      </c>
      <c r="AL614" s="2">
        <v>102.787888429045</v>
      </c>
      <c r="AM614" s="2">
        <v>81.814189485721201</v>
      </c>
      <c r="AN614" s="2">
        <v>126.252810178696</v>
      </c>
      <c r="AO614" s="2">
        <v>126.252810178696</v>
      </c>
      <c r="AP614" s="2">
        <v>95.636968773189807</v>
      </c>
      <c r="AQ614" s="2">
        <v>77.617434683777105</v>
      </c>
      <c r="AR614" s="2">
        <v>17269406.288483601</v>
      </c>
      <c r="AS614" s="2">
        <v>5109637.5146347303</v>
      </c>
      <c r="AT614" s="2">
        <v>27500120.262639601</v>
      </c>
      <c r="AU614" s="2">
        <v>64934120.175421201</v>
      </c>
      <c r="AV614" s="2">
        <v>0.96999391405426705</v>
      </c>
      <c r="AW614" s="2">
        <v>0.96999391405426705</v>
      </c>
      <c r="AX614" s="2">
        <v>0.93035410476529301</v>
      </c>
      <c r="AY614" s="2">
        <v>0.948626286035536</v>
      </c>
      <c r="AZ614" s="2">
        <v>1.44100177818605</v>
      </c>
      <c r="BA614" s="2">
        <v>1.44100177818605</v>
      </c>
      <c r="BB614" s="2">
        <v>1.4360283035285899</v>
      </c>
      <c r="BC614" s="2">
        <v>1.0243197033883999</v>
      </c>
      <c r="BD614" s="2">
        <v>0.96999391405426705</v>
      </c>
      <c r="BE614" s="2">
        <v>0.96999391405426705</v>
      </c>
      <c r="BF614" s="2">
        <v>0.93028412903245905</v>
      </c>
      <c r="BG614" s="2">
        <v>0.94856898290916802</v>
      </c>
      <c r="BH614" s="2">
        <v>0.19242860000000001</v>
      </c>
      <c r="BI614" s="2">
        <v>0.19242860000000001</v>
      </c>
      <c r="BJ614" s="2">
        <v>0.232534608999999</v>
      </c>
      <c r="BK614" s="2">
        <v>0.31863818999999999</v>
      </c>
      <c r="BL614" s="2">
        <v>0.28501643399999999</v>
      </c>
      <c r="BM614" s="2">
        <v>0.28501643399999999</v>
      </c>
      <c r="BN614" s="2">
        <v>0.28501643399999999</v>
      </c>
      <c r="BO614" s="2">
        <v>0.51554845999999999</v>
      </c>
      <c r="BP614" s="2">
        <v>0.19242860000000001</v>
      </c>
      <c r="BQ614" s="2">
        <v>0.19242860000000001</v>
      </c>
      <c r="BR614" s="2">
        <v>0.23244925399999999</v>
      </c>
      <c r="BS614" s="2">
        <v>0.31844525600000001</v>
      </c>
      <c r="BT614" s="2">
        <v>0</v>
      </c>
      <c r="BU614" s="2">
        <v>0</v>
      </c>
      <c r="BV614" s="20">
        <v>9.31E-5</v>
      </c>
      <c r="BW614" s="2">
        <v>6.5461499999999999E-4</v>
      </c>
      <c r="BX614" s="2">
        <v>15.278373923347999</v>
      </c>
      <c r="BY614" s="2">
        <v>15.278373923347999</v>
      </c>
      <c r="BZ614" s="2">
        <v>15.278373923347999</v>
      </c>
      <c r="CA614" s="2">
        <v>15.278373923347999</v>
      </c>
      <c r="CB614" s="2">
        <v>1867282.56005518</v>
      </c>
      <c r="CC614" s="2">
        <v>552505.92510346905</v>
      </c>
      <c r="CD614" s="2">
        <v>3794305.1811889401</v>
      </c>
      <c r="CE614" s="2">
        <v>10697061.369154699</v>
      </c>
      <c r="CG614" s="2">
        <f t="shared" si="75"/>
        <v>0</v>
      </c>
      <c r="CH614" s="2">
        <f t="shared" si="76"/>
        <v>16911155.035502288</v>
      </c>
      <c r="CI614" s="2">
        <f t="shared" si="77"/>
        <v>1105058.328952068</v>
      </c>
      <c r="CJ614" s="2">
        <f t="shared" si="78"/>
        <v>152.52297928236376</v>
      </c>
      <c r="CK614" s="2">
        <f t="shared" si="79"/>
        <v>45.128195131105002</v>
      </c>
      <c r="CL614" s="2">
        <f t="shared" si="80"/>
        <v>161.26044104040716</v>
      </c>
      <c r="CM614" s="2">
        <f t="shared" si="81"/>
        <v>108.83603913143899</v>
      </c>
      <c r="CN614" s="2">
        <f t="shared" si="82"/>
        <v>1068955.772847184</v>
      </c>
    </row>
    <row r="615" spans="1:92" x14ac:dyDescent="0.45">
      <c r="A615" s="2">
        <v>518</v>
      </c>
      <c r="B615" s="2" t="s">
        <v>155</v>
      </c>
      <c r="C615" s="2">
        <v>1</v>
      </c>
      <c r="D615" s="2">
        <v>2033</v>
      </c>
      <c r="E615" s="2">
        <v>2031</v>
      </c>
      <c r="F615" s="2">
        <v>0.15041043002128701</v>
      </c>
      <c r="G615" s="2">
        <v>4.45031994094034E-2</v>
      </c>
      <c r="H615" s="2">
        <v>0.239519440410217</v>
      </c>
      <c r="I615" s="2">
        <v>0.56556693015909099</v>
      </c>
      <c r="J615" s="2">
        <v>141.526101595792</v>
      </c>
      <c r="K615" s="2">
        <v>141.526101595792</v>
      </c>
      <c r="L615" s="2">
        <v>110.912702777573</v>
      </c>
      <c r="M615" s="2">
        <v>92.894659574301301</v>
      </c>
      <c r="N615" s="2">
        <v>121810.41819348501</v>
      </c>
      <c r="O615" s="2">
        <v>36041.073283550199</v>
      </c>
      <c r="P615" s="2">
        <v>247515.55952578</v>
      </c>
      <c r="Q615" s="2">
        <v>697808.54807030805</v>
      </c>
      <c r="R615" s="2">
        <v>1588.21685465006</v>
      </c>
      <c r="S615" s="2">
        <v>114615413.42736199</v>
      </c>
      <c r="T615" s="2">
        <v>72166.098157052998</v>
      </c>
      <c r="U615" s="2">
        <v>83.15</v>
      </c>
      <c r="V615" s="2">
        <v>41029.5613801773</v>
      </c>
      <c r="W615" s="2">
        <v>1.15209568437008E-3</v>
      </c>
      <c r="X615" s="2">
        <v>-3.9052247982883599</v>
      </c>
      <c r="Y615" s="2">
        <v>-3.9052247982883599</v>
      </c>
      <c r="Z615" s="2">
        <v>-7.1587545089260303</v>
      </c>
      <c r="AA615" s="2">
        <v>-4.2030987688738897</v>
      </c>
      <c r="AB615" s="2">
        <v>15.283568857454</v>
      </c>
      <c r="AC615" s="2">
        <v>15.283568857454</v>
      </c>
      <c r="AD615" s="2">
        <v>15.283568857454</v>
      </c>
      <c r="AE615" s="2">
        <v>15.283568857454</v>
      </c>
      <c r="AF615" s="2">
        <v>1864876.36496484</v>
      </c>
      <c r="AG615" s="2">
        <v>551775.90215909295</v>
      </c>
      <c r="AH615" s="2">
        <v>3789376.3964851201</v>
      </c>
      <c r="AI615" s="2">
        <v>10683206.398432899</v>
      </c>
      <c r="AJ615" s="2">
        <v>130.14775753662701</v>
      </c>
      <c r="AK615" s="2">
        <v>130.14775753662701</v>
      </c>
      <c r="AL615" s="2">
        <v>102.787888429045</v>
      </c>
      <c r="AM615" s="2">
        <v>81.814189485721201</v>
      </c>
      <c r="AN615" s="2">
        <v>126.242532738338</v>
      </c>
      <c r="AO615" s="2">
        <v>126.242532738338</v>
      </c>
      <c r="AP615" s="2">
        <v>95.629133920119401</v>
      </c>
      <c r="AQ615" s="2">
        <v>77.611090716847301</v>
      </c>
      <c r="AR615" s="2">
        <v>17239353.620677199</v>
      </c>
      <c r="AS615" s="2">
        <v>5100752.5991491498</v>
      </c>
      <c r="AT615" s="2">
        <v>27452619.686507601</v>
      </c>
      <c r="AU615" s="2">
        <v>64822687.521028802</v>
      </c>
      <c r="AV615" s="2">
        <v>0.96991125232572095</v>
      </c>
      <c r="AW615" s="2">
        <v>0.96991125232572095</v>
      </c>
      <c r="AX615" s="2">
        <v>0.93027486066992304</v>
      </c>
      <c r="AY615" s="2">
        <v>0.94854547541427303</v>
      </c>
      <c r="AZ615" s="2">
        <v>1.4406824969927901</v>
      </c>
      <c r="BA615" s="2">
        <v>1.4406824969927901</v>
      </c>
      <c r="BB615" s="2">
        <v>1.4357102831270401</v>
      </c>
      <c r="BC615" s="2">
        <v>1.0240928307270301</v>
      </c>
      <c r="BD615" s="2">
        <v>0.96991125232572095</v>
      </c>
      <c r="BE615" s="2">
        <v>0.96991125232572095</v>
      </c>
      <c r="BF615" s="2">
        <v>0.93020489089736103</v>
      </c>
      <c r="BG615" s="2">
        <v>0.94848817716938705</v>
      </c>
      <c r="BH615" s="2">
        <v>0.19242860000000001</v>
      </c>
      <c r="BI615" s="2">
        <v>0.19242860000000001</v>
      </c>
      <c r="BJ615" s="2">
        <v>0.232534608999999</v>
      </c>
      <c r="BK615" s="2">
        <v>0.31863818999999999</v>
      </c>
      <c r="BL615" s="2">
        <v>0.28501643399999999</v>
      </c>
      <c r="BM615" s="2">
        <v>0.28501643399999999</v>
      </c>
      <c r="BN615" s="2">
        <v>0.28501643399999999</v>
      </c>
      <c r="BO615" s="2">
        <v>0.51554845999999999</v>
      </c>
      <c r="BP615" s="2">
        <v>0.19242860000000001</v>
      </c>
      <c r="BQ615" s="2">
        <v>0.19242860000000001</v>
      </c>
      <c r="BR615" s="2">
        <v>0.23244925399999999</v>
      </c>
      <c r="BS615" s="2">
        <v>0.31844525600000001</v>
      </c>
      <c r="BT615" s="2">
        <v>0</v>
      </c>
      <c r="BU615" s="2">
        <v>0</v>
      </c>
      <c r="BV615" s="20">
        <v>9.31E-5</v>
      </c>
      <c r="BW615" s="2">
        <v>6.5461499999999999E-4</v>
      </c>
      <c r="BX615" s="2">
        <v>15.283568857454</v>
      </c>
      <c r="BY615" s="2">
        <v>15.283568857454</v>
      </c>
      <c r="BZ615" s="2">
        <v>15.283568857454</v>
      </c>
      <c r="CA615" s="2">
        <v>15.283568857454</v>
      </c>
      <c r="CB615" s="2">
        <v>1864876.36496484</v>
      </c>
      <c r="CC615" s="2">
        <v>551775.90215909295</v>
      </c>
      <c r="CD615" s="2">
        <v>3789376.3964851201</v>
      </c>
      <c r="CE615" s="2">
        <v>10683206.398432899</v>
      </c>
      <c r="CG615" s="2">
        <f t="shared" si="75"/>
        <v>0</v>
      </c>
      <c r="CH615" s="2">
        <f t="shared" si="76"/>
        <v>16889235.062041953</v>
      </c>
      <c r="CI615" s="2">
        <f t="shared" si="77"/>
        <v>1103175.5990731232</v>
      </c>
      <c r="CJ615" s="2">
        <f t="shared" si="78"/>
        <v>152.26302274185625</v>
      </c>
      <c r="CK615" s="2">
        <f t="shared" si="79"/>
        <v>45.051341604437745</v>
      </c>
      <c r="CL615" s="2">
        <f t="shared" si="80"/>
        <v>160.98572977286503</v>
      </c>
      <c r="CM615" s="2">
        <f t="shared" si="81"/>
        <v>108.6506108322784</v>
      </c>
      <c r="CN615" s="2">
        <f t="shared" si="82"/>
        <v>1067134.5257895731</v>
      </c>
    </row>
    <row r="616" spans="1:92" x14ac:dyDescent="0.45">
      <c r="A616" s="2">
        <v>540</v>
      </c>
      <c r="B616" s="2" t="s">
        <v>155</v>
      </c>
      <c r="C616" s="2">
        <v>1</v>
      </c>
      <c r="D616" s="2">
        <v>2034</v>
      </c>
      <c r="E616" s="2">
        <v>2032</v>
      </c>
      <c r="F616" s="2">
        <v>0.15046077689454701</v>
      </c>
      <c r="G616" s="2">
        <v>4.4515092035819097E-2</v>
      </c>
      <c r="H616" s="2">
        <v>0.23953623982708599</v>
      </c>
      <c r="I616" s="2">
        <v>0.56548789124254695</v>
      </c>
      <c r="J616" s="2">
        <v>141.38967906148801</v>
      </c>
      <c r="K616" s="2">
        <v>141.38967906148801</v>
      </c>
      <c r="L616" s="2">
        <v>110.778893148639</v>
      </c>
      <c r="M616" s="2">
        <v>92.7623838231208</v>
      </c>
      <c r="N616" s="2">
        <v>121621.706997655</v>
      </c>
      <c r="O616" s="2">
        <v>35982.809555400097</v>
      </c>
      <c r="P616" s="2">
        <v>247126.722602319</v>
      </c>
      <c r="Q616" s="2">
        <v>696717.81008186704</v>
      </c>
      <c r="R616" s="2">
        <v>1587.7913357559501</v>
      </c>
      <c r="S616" s="2">
        <v>114289281.726631</v>
      </c>
      <c r="T616" s="2">
        <v>71980.038656791294</v>
      </c>
      <c r="U616" s="2">
        <v>83.15</v>
      </c>
      <c r="V616" s="2">
        <v>41355.766448809598</v>
      </c>
      <c r="W616" s="2">
        <v>1.15506603128867E-3</v>
      </c>
      <c r="X616" s="2">
        <v>-3.9159830368927802</v>
      </c>
      <c r="Y616" s="2">
        <v>-3.9159830368927802</v>
      </c>
      <c r="Z616" s="2">
        <v>-7.16689984215955</v>
      </c>
      <c r="AA616" s="2">
        <v>-4.2097102243542901</v>
      </c>
      <c r="AB616" s="2">
        <v>15.157904561753901</v>
      </c>
      <c r="AC616" s="2">
        <v>15.157904561753901</v>
      </c>
      <c r="AD616" s="2">
        <v>15.157904561753901</v>
      </c>
      <c r="AE616" s="2">
        <v>15.157904561753901</v>
      </c>
      <c r="AF616" s="2">
        <v>1846390.6936041899</v>
      </c>
      <c r="AG616" s="2">
        <v>546307.149135235</v>
      </c>
      <c r="AH616" s="2">
        <v>3751817.2288409001</v>
      </c>
      <c r="AI616" s="2">
        <v>10577315.374025799</v>
      </c>
      <c r="AJ616" s="2">
        <v>130.14775753662701</v>
      </c>
      <c r="AK616" s="2">
        <v>130.14775753662701</v>
      </c>
      <c r="AL616" s="2">
        <v>102.787888429045</v>
      </c>
      <c r="AM616" s="2">
        <v>81.814189485721201</v>
      </c>
      <c r="AN616" s="2">
        <v>126.231774499734</v>
      </c>
      <c r="AO616" s="2">
        <v>126.231774499734</v>
      </c>
      <c r="AP616" s="2">
        <v>95.620988586885801</v>
      </c>
      <c r="AQ616" s="2">
        <v>77.604479261366905</v>
      </c>
      <c r="AR616" s="2">
        <v>17196054.1193088</v>
      </c>
      <c r="AS616" s="2">
        <v>5087597.8947686804</v>
      </c>
      <c r="AT616" s="2">
        <v>27376424.7973359</v>
      </c>
      <c r="AU616" s="2">
        <v>64629204.915218398</v>
      </c>
      <c r="AV616" s="2">
        <v>0.969836122006414</v>
      </c>
      <c r="AW616" s="2">
        <v>0.969836122006414</v>
      </c>
      <c r="AX616" s="2">
        <v>0.93020178946270504</v>
      </c>
      <c r="AY616" s="2">
        <v>0.94847134228802699</v>
      </c>
      <c r="AZ616" s="2">
        <v>1.4403923454629699</v>
      </c>
      <c r="BA616" s="2">
        <v>1.4403923454629699</v>
      </c>
      <c r="BB616" s="2">
        <v>1.4354170755720499</v>
      </c>
      <c r="BC616" s="2">
        <v>1.02388473324177</v>
      </c>
      <c r="BD616" s="2">
        <v>0.969836122006414</v>
      </c>
      <c r="BE616" s="2">
        <v>0.969836122006414</v>
      </c>
      <c r="BF616" s="2">
        <v>0.93013182518612703</v>
      </c>
      <c r="BG616" s="2">
        <v>0.94841404852125799</v>
      </c>
      <c r="BH616" s="2">
        <v>0.19242860000000001</v>
      </c>
      <c r="BI616" s="2">
        <v>0.19242860000000001</v>
      </c>
      <c r="BJ616" s="2">
        <v>0.232534608999999</v>
      </c>
      <c r="BK616" s="2">
        <v>0.31863818999999999</v>
      </c>
      <c r="BL616" s="2">
        <v>0.28501643399999999</v>
      </c>
      <c r="BM616" s="2">
        <v>0.28501643399999999</v>
      </c>
      <c r="BN616" s="2">
        <v>0.28501643399999999</v>
      </c>
      <c r="BO616" s="2">
        <v>0.51554845999999999</v>
      </c>
      <c r="BP616" s="2">
        <v>0.19242860000000001</v>
      </c>
      <c r="BQ616" s="2">
        <v>0.19242860000000001</v>
      </c>
      <c r="BR616" s="2">
        <v>0.23244925399999999</v>
      </c>
      <c r="BS616" s="2">
        <v>0.31844525600000001</v>
      </c>
      <c r="BT616" s="2">
        <v>0</v>
      </c>
      <c r="BU616" s="2">
        <v>0</v>
      </c>
      <c r="BV616" s="20">
        <v>9.31E-5</v>
      </c>
      <c r="BW616" s="2">
        <v>6.5461499999999999E-4</v>
      </c>
      <c r="BX616" s="2">
        <v>15.157904561753901</v>
      </c>
      <c r="BY616" s="2">
        <v>15.157904561753901</v>
      </c>
      <c r="BZ616" s="2">
        <v>15.157904561753901</v>
      </c>
      <c r="CA616" s="2">
        <v>15.157904561753901</v>
      </c>
      <c r="CB616" s="2">
        <v>1846390.6936041899</v>
      </c>
      <c r="CC616" s="2">
        <v>546307.149135235</v>
      </c>
      <c r="CD616" s="2">
        <v>3751817.2288409001</v>
      </c>
      <c r="CE616" s="2">
        <v>10577315.374025799</v>
      </c>
      <c r="CG616" s="2">
        <f t="shared" si="75"/>
        <v>0</v>
      </c>
      <c r="CH616" s="2">
        <f t="shared" si="76"/>
        <v>16721830.445606124</v>
      </c>
      <c r="CI616" s="2">
        <f t="shared" si="77"/>
        <v>1101449.049237241</v>
      </c>
      <c r="CJ616" s="2">
        <f t="shared" si="78"/>
        <v>152.02713374706875</v>
      </c>
      <c r="CK616" s="2">
        <f t="shared" si="79"/>
        <v>44.978511944250123</v>
      </c>
      <c r="CL616" s="2">
        <f t="shared" si="80"/>
        <v>160.73282770882537</v>
      </c>
      <c r="CM616" s="2">
        <f t="shared" si="81"/>
        <v>108.48078008281308</v>
      </c>
      <c r="CN616" s="2">
        <f t="shared" si="82"/>
        <v>1065466.2396818411</v>
      </c>
    </row>
    <row r="617" spans="1:92" x14ac:dyDescent="0.45">
      <c r="A617" s="2">
        <v>562</v>
      </c>
      <c r="B617" s="2" t="s">
        <v>155</v>
      </c>
      <c r="C617" s="2">
        <v>1</v>
      </c>
      <c r="D617" s="2">
        <v>2035</v>
      </c>
      <c r="E617" s="2">
        <v>2033</v>
      </c>
      <c r="F617" s="2">
        <v>0.150509560174695</v>
      </c>
      <c r="G617" s="2">
        <v>4.4526624414766902E-2</v>
      </c>
      <c r="H617" s="2">
        <v>0.239552395338018</v>
      </c>
      <c r="I617" s="2">
        <v>0.56541142007251799</v>
      </c>
      <c r="J617" s="2">
        <v>141.258734056968</v>
      </c>
      <c r="K617" s="2">
        <v>141.258734056968</v>
      </c>
      <c r="L617" s="2">
        <v>110.650215351605</v>
      </c>
      <c r="M617" s="2">
        <v>92.635151719543998</v>
      </c>
      <c r="N617" s="2">
        <v>121432.585960757</v>
      </c>
      <c r="O617" s="2">
        <v>35924.516293268403</v>
      </c>
      <c r="P617" s="2">
        <v>246737.25063556401</v>
      </c>
      <c r="Q617" s="2">
        <v>695625.07052086899</v>
      </c>
      <c r="R617" s="2">
        <v>1587.4334974988201</v>
      </c>
      <c r="S617" s="2">
        <v>113968928.92498399</v>
      </c>
      <c r="T617" s="2">
        <v>71794.458857365898</v>
      </c>
      <c r="U617" s="2">
        <v>83.15</v>
      </c>
      <c r="V617" s="2">
        <v>41684.565007189798</v>
      </c>
      <c r="W617" s="2">
        <v>1.1580440363913301E-3</v>
      </c>
      <c r="X617" s="2">
        <v>-3.9257610794736002</v>
      </c>
      <c r="Y617" s="2">
        <v>-3.9257610794736002</v>
      </c>
      <c r="Z617" s="2">
        <v>-7.1744106772544498</v>
      </c>
      <c r="AA617" s="2">
        <v>-4.2157753659921902</v>
      </c>
      <c r="AB617" s="2">
        <v>15.036737599815</v>
      </c>
      <c r="AC617" s="2">
        <v>15.036737599815</v>
      </c>
      <c r="AD617" s="2">
        <v>15.036737599815</v>
      </c>
      <c r="AE617" s="2">
        <v>15.036737599815</v>
      </c>
      <c r="AF617" s="2">
        <v>1828793.6945653199</v>
      </c>
      <c r="AG617" s="2">
        <v>541064.06538866798</v>
      </c>
      <c r="AH617" s="2">
        <v>3715979.6816733498</v>
      </c>
      <c r="AI617" s="2">
        <v>10476362.891318699</v>
      </c>
      <c r="AJ617" s="2">
        <v>130.14775753662701</v>
      </c>
      <c r="AK617" s="2">
        <v>130.14775753662701</v>
      </c>
      <c r="AL617" s="2">
        <v>102.787888429045</v>
      </c>
      <c r="AM617" s="2">
        <v>81.814189485721201</v>
      </c>
      <c r="AN617" s="2">
        <v>126.221996457153</v>
      </c>
      <c r="AO617" s="2">
        <v>126.221996457153</v>
      </c>
      <c r="AP617" s="2">
        <v>95.613477751790896</v>
      </c>
      <c r="AQ617" s="2">
        <v>77.598414119729</v>
      </c>
      <c r="AR617" s="2">
        <v>17153413.3660805</v>
      </c>
      <c r="AS617" s="2">
        <v>5074651.6931960396</v>
      </c>
      <c r="AT617" s="2">
        <v>27301529.918088399</v>
      </c>
      <c r="AU617" s="2">
        <v>64439333.9476192</v>
      </c>
      <c r="AV617" s="2">
        <v>0.96976071753399595</v>
      </c>
      <c r="AW617" s="2">
        <v>0.96976071753399595</v>
      </c>
      <c r="AX617" s="2">
        <v>0.93012848951428095</v>
      </c>
      <c r="AY617" s="2">
        <v>0.94839696266522999</v>
      </c>
      <c r="AZ617" s="2">
        <v>1.4401011712549801</v>
      </c>
      <c r="BA617" s="2">
        <v>1.4401011712549801</v>
      </c>
      <c r="BB617" s="2">
        <v>1.43512298713137</v>
      </c>
      <c r="BC617" s="2">
        <v>1.0236759699319999</v>
      </c>
      <c r="BD617" s="2">
        <v>0.96976071753399595</v>
      </c>
      <c r="BE617" s="2">
        <v>0.96976071753399595</v>
      </c>
      <c r="BF617" s="2">
        <v>0.93005853075089195</v>
      </c>
      <c r="BG617" s="2">
        <v>0.94833967339146896</v>
      </c>
      <c r="BH617" s="2">
        <v>0.19242860000000001</v>
      </c>
      <c r="BI617" s="2">
        <v>0.19242860000000001</v>
      </c>
      <c r="BJ617" s="2">
        <v>0.232534608999999</v>
      </c>
      <c r="BK617" s="2">
        <v>0.31863818999999999</v>
      </c>
      <c r="BL617" s="2">
        <v>0.28501643399999999</v>
      </c>
      <c r="BM617" s="2">
        <v>0.28501643399999999</v>
      </c>
      <c r="BN617" s="2">
        <v>0.28501643399999999</v>
      </c>
      <c r="BO617" s="2">
        <v>0.51554845999999999</v>
      </c>
      <c r="BP617" s="2">
        <v>0.19242860000000001</v>
      </c>
      <c r="BQ617" s="2">
        <v>0.19242860000000001</v>
      </c>
      <c r="BR617" s="2">
        <v>0.23244925399999999</v>
      </c>
      <c r="BS617" s="2">
        <v>0.31844525600000001</v>
      </c>
      <c r="BT617" s="2">
        <v>0</v>
      </c>
      <c r="BU617" s="2">
        <v>0</v>
      </c>
      <c r="BV617" s="20">
        <v>9.31E-5</v>
      </c>
      <c r="BW617" s="2">
        <v>6.5461499999999999E-4</v>
      </c>
      <c r="BX617" s="2">
        <v>15.036737599815</v>
      </c>
      <c r="BY617" s="2">
        <v>15.036737599815</v>
      </c>
      <c r="BZ617" s="2">
        <v>15.036737599815</v>
      </c>
      <c r="CA617" s="2">
        <v>15.036737599815</v>
      </c>
      <c r="CB617" s="2">
        <v>1828793.6945653199</v>
      </c>
      <c r="CC617" s="2">
        <v>541064.06538866798</v>
      </c>
      <c r="CD617" s="2">
        <v>3715979.6816733498</v>
      </c>
      <c r="CE617" s="2">
        <v>10476362.891318699</v>
      </c>
      <c r="CG617" s="2">
        <f t="shared" si="75"/>
        <v>0</v>
      </c>
      <c r="CH617" s="2">
        <f t="shared" si="76"/>
        <v>16562200.332946036</v>
      </c>
      <c r="CI617" s="2">
        <f t="shared" si="77"/>
        <v>1099719.4234104585</v>
      </c>
      <c r="CJ617" s="2">
        <f t="shared" si="78"/>
        <v>151.79073245094625</v>
      </c>
      <c r="CK617" s="2">
        <f t="shared" si="79"/>
        <v>44.905645366585503</v>
      </c>
      <c r="CL617" s="2">
        <f t="shared" si="80"/>
        <v>160.47951260849692</v>
      </c>
      <c r="CM617" s="2">
        <f t="shared" si="81"/>
        <v>108.31063768328049</v>
      </c>
      <c r="CN617" s="2">
        <f t="shared" si="82"/>
        <v>1063794.9071171901</v>
      </c>
    </row>
    <row r="618" spans="1:92" x14ac:dyDescent="0.45">
      <c r="A618" s="2">
        <v>584</v>
      </c>
      <c r="B618" s="2" t="s">
        <v>155</v>
      </c>
      <c r="C618" s="2">
        <v>1</v>
      </c>
      <c r="D618" s="2">
        <v>2036</v>
      </c>
      <c r="E618" s="2">
        <v>2034</v>
      </c>
      <c r="F618" s="2">
        <v>0.150555871428494</v>
      </c>
      <c r="G618" s="2">
        <v>4.4537568580237302E-2</v>
      </c>
      <c r="H618" s="2">
        <v>0.23956772975868201</v>
      </c>
      <c r="I618" s="2">
        <v>0.56533883023258602</v>
      </c>
      <c r="J618" s="2">
        <v>141.13410964937299</v>
      </c>
      <c r="K618" s="2">
        <v>141.13410964937299</v>
      </c>
      <c r="L618" s="2">
        <v>110.527870320083</v>
      </c>
      <c r="M618" s="2">
        <v>92.514255726388896</v>
      </c>
      <c r="N618" s="2">
        <v>121242.86906800501</v>
      </c>
      <c r="O618" s="2">
        <v>35866.1707759809</v>
      </c>
      <c r="P618" s="2">
        <v>246346.848705743</v>
      </c>
      <c r="Q618" s="2">
        <v>694529.42866025597</v>
      </c>
      <c r="R618" s="2">
        <v>1587.1600320029199</v>
      </c>
      <c r="S618" s="2">
        <v>113655510.17633601</v>
      </c>
      <c r="T618" s="2">
        <v>71609.357522006307</v>
      </c>
      <c r="U618" s="2">
        <v>83.15</v>
      </c>
      <c r="V618" s="2">
        <v>42015.977674829199</v>
      </c>
      <c r="W618" s="2">
        <v>1.16102971942248E-3</v>
      </c>
      <c r="X618" s="2">
        <v>-3.93557480246707</v>
      </c>
      <c r="Y618" s="2">
        <v>-3.93557480246707</v>
      </c>
      <c r="Z618" s="2">
        <v>-7.1819450241749498</v>
      </c>
      <c r="AA618" s="2">
        <v>-4.2218606745455398</v>
      </c>
      <c r="AB618" s="2">
        <v>14.9219269152133</v>
      </c>
      <c r="AC618" s="2">
        <v>14.9219269152133</v>
      </c>
      <c r="AD618" s="2">
        <v>14.9219269152133</v>
      </c>
      <c r="AE618" s="2">
        <v>14.9219269152133</v>
      </c>
      <c r="AF618" s="2">
        <v>1812008.17283177</v>
      </c>
      <c r="AG618" s="2">
        <v>536063.006592541</v>
      </c>
      <c r="AH618" s="2">
        <v>3681795.2212445601</v>
      </c>
      <c r="AI618" s="2">
        <v>10380066.4627025</v>
      </c>
      <c r="AJ618" s="2">
        <v>130.14775753662701</v>
      </c>
      <c r="AK618" s="2">
        <v>130.14775753662701</v>
      </c>
      <c r="AL618" s="2">
        <v>102.787888429045</v>
      </c>
      <c r="AM618" s="2">
        <v>81.814189485721201</v>
      </c>
      <c r="AN618" s="2">
        <v>126.21218273416</v>
      </c>
      <c r="AO618" s="2">
        <v>126.21218273416</v>
      </c>
      <c r="AP618" s="2">
        <v>95.605943404870402</v>
      </c>
      <c r="AQ618" s="2">
        <v>77.592328811175605</v>
      </c>
      <c r="AR618" s="2">
        <v>17111504.377248399</v>
      </c>
      <c r="AS618" s="2">
        <v>5061940.0790004404</v>
      </c>
      <c r="AT618" s="2">
        <v>27228192.5475097</v>
      </c>
      <c r="AU618" s="2">
        <v>64253873.172577702</v>
      </c>
      <c r="AV618" s="2">
        <v>0.96968496357199796</v>
      </c>
      <c r="AW618" s="2">
        <v>0.96968496357199796</v>
      </c>
      <c r="AX618" s="2">
        <v>0.93005490436320304</v>
      </c>
      <c r="AY618" s="2">
        <v>0.94832227419749004</v>
      </c>
      <c r="AZ618" s="2">
        <v>1.4398086838863899</v>
      </c>
      <c r="BA618" s="2">
        <v>1.4398086838863899</v>
      </c>
      <c r="BB618" s="2">
        <v>1.4348277916483401</v>
      </c>
      <c r="BC618" s="2">
        <v>1.02346636608368</v>
      </c>
      <c r="BD618" s="2">
        <v>0.96968496357199796</v>
      </c>
      <c r="BE618" s="2">
        <v>0.96968496357199796</v>
      </c>
      <c r="BF618" s="2">
        <v>0.92998495113445401</v>
      </c>
      <c r="BG618" s="2">
        <v>0.94826498943539195</v>
      </c>
      <c r="BH618" s="2">
        <v>0.19242860000000001</v>
      </c>
      <c r="BI618" s="2">
        <v>0.19242860000000001</v>
      </c>
      <c r="BJ618" s="2">
        <v>0.232534608999999</v>
      </c>
      <c r="BK618" s="2">
        <v>0.31863818999999999</v>
      </c>
      <c r="BL618" s="2">
        <v>0.28501643399999999</v>
      </c>
      <c r="BM618" s="2">
        <v>0.28501643399999999</v>
      </c>
      <c r="BN618" s="2">
        <v>0.28501643399999999</v>
      </c>
      <c r="BO618" s="2">
        <v>0.51554845999999999</v>
      </c>
      <c r="BP618" s="2">
        <v>0.19242860000000001</v>
      </c>
      <c r="BQ618" s="2">
        <v>0.19242860000000001</v>
      </c>
      <c r="BR618" s="2">
        <v>0.23244925399999999</v>
      </c>
      <c r="BS618" s="2">
        <v>0.31844525600000001</v>
      </c>
      <c r="BT618" s="2">
        <v>0</v>
      </c>
      <c r="BU618" s="2">
        <v>0</v>
      </c>
      <c r="BV618" s="20">
        <v>9.31E-5</v>
      </c>
      <c r="BW618" s="2">
        <v>6.5461499999999999E-4</v>
      </c>
      <c r="BX618" s="2">
        <v>14.9219269152133</v>
      </c>
      <c r="BY618" s="2">
        <v>14.9219269152133</v>
      </c>
      <c r="BZ618" s="2">
        <v>14.9219269152133</v>
      </c>
      <c r="CA618" s="2">
        <v>14.9219269152133</v>
      </c>
      <c r="CB618" s="2">
        <v>1812008.17283177</v>
      </c>
      <c r="CC618" s="2">
        <v>536063.006592541</v>
      </c>
      <c r="CD618" s="2">
        <v>3681795.2212445601</v>
      </c>
      <c r="CE618" s="2">
        <v>10380066.4627025</v>
      </c>
      <c r="CG618" s="2">
        <f t="shared" si="75"/>
        <v>0</v>
      </c>
      <c r="CH618" s="2">
        <f t="shared" si="76"/>
        <v>16409932.86337137</v>
      </c>
      <c r="CI618" s="2">
        <f t="shared" si="77"/>
        <v>1097985.3172099849</v>
      </c>
      <c r="CJ618" s="2">
        <f t="shared" si="78"/>
        <v>151.55358633500626</v>
      </c>
      <c r="CK618" s="2">
        <f t="shared" si="79"/>
        <v>44.832713469976127</v>
      </c>
      <c r="CL618" s="2">
        <f t="shared" si="80"/>
        <v>160.22559265414179</v>
      </c>
      <c r="CM618" s="2">
        <f t="shared" si="81"/>
        <v>108.1400433881286</v>
      </c>
      <c r="CN618" s="2">
        <f t="shared" si="82"/>
        <v>1062119.146434004</v>
      </c>
    </row>
    <row r="619" spans="1:92" x14ac:dyDescent="0.45">
      <c r="A619" s="2">
        <v>606</v>
      </c>
      <c r="B619" s="2" t="s">
        <v>155</v>
      </c>
      <c r="C619" s="2">
        <v>1</v>
      </c>
      <c r="D619" s="2">
        <v>2037</v>
      </c>
      <c r="E619" s="2">
        <v>2035</v>
      </c>
      <c r="F619" s="2">
        <v>0.15059981911136899</v>
      </c>
      <c r="G619" s="2">
        <v>4.45479501236224E-2</v>
      </c>
      <c r="H619" s="2">
        <v>0.23958228096467299</v>
      </c>
      <c r="I619" s="2">
        <v>0.56526994980033396</v>
      </c>
      <c r="J619" s="2">
        <v>141.015483663803</v>
      </c>
      <c r="K619" s="2">
        <v>141.015483663803</v>
      </c>
      <c r="L619" s="2">
        <v>110.411539880493</v>
      </c>
      <c r="M619" s="2">
        <v>92.399378372645302</v>
      </c>
      <c r="N619" s="2">
        <v>121052.60251728899</v>
      </c>
      <c r="O619" s="2">
        <v>35807.780720420102</v>
      </c>
      <c r="P619" s="2">
        <v>245955.59724923901</v>
      </c>
      <c r="Q619" s="2">
        <v>693431.12464466796</v>
      </c>
      <c r="R619" s="2">
        <v>1586.96684583908</v>
      </c>
      <c r="S619" s="2">
        <v>113348683.905881</v>
      </c>
      <c r="T619" s="2">
        <v>71424.733417130803</v>
      </c>
      <c r="U619" s="2">
        <v>83.15</v>
      </c>
      <c r="V619" s="2">
        <v>42350.0252351741</v>
      </c>
      <c r="W619" s="2">
        <v>1.16402310017745E-3</v>
      </c>
      <c r="X619" s="2">
        <v>-3.9454340107456098</v>
      </c>
      <c r="Y619" s="2">
        <v>-3.9454340107456098</v>
      </c>
      <c r="Z619" s="2">
        <v>-7.1895086864739097</v>
      </c>
      <c r="AA619" s="2">
        <v>-4.2279712509976202</v>
      </c>
      <c r="AB619" s="2">
        <v>14.813160137921701</v>
      </c>
      <c r="AC619" s="2">
        <v>14.813160137921701</v>
      </c>
      <c r="AD619" s="2">
        <v>14.813160137921701</v>
      </c>
      <c r="AE619" s="2">
        <v>14.813160137921701</v>
      </c>
      <c r="AF619" s="2">
        <v>1795990.0350854299</v>
      </c>
      <c r="AG619" s="2">
        <v>531291.33123865398</v>
      </c>
      <c r="AH619" s="2">
        <v>3649175.31935055</v>
      </c>
      <c r="AI619" s="2">
        <v>10288175.6472436</v>
      </c>
      <c r="AJ619" s="2">
        <v>130.14775753662701</v>
      </c>
      <c r="AK619" s="2">
        <v>130.14775753662701</v>
      </c>
      <c r="AL619" s="2">
        <v>102.787888429045</v>
      </c>
      <c r="AM619" s="2">
        <v>81.814189485721201</v>
      </c>
      <c r="AN619" s="2">
        <v>126.202323525881</v>
      </c>
      <c r="AO619" s="2">
        <v>126.202323525881</v>
      </c>
      <c r="AP619" s="2">
        <v>95.598379742571495</v>
      </c>
      <c r="AQ619" s="2">
        <v>77.586218234723503</v>
      </c>
      <c r="AR619" s="2">
        <v>17070291.292737599</v>
      </c>
      <c r="AS619" s="2">
        <v>5049451.5172174601</v>
      </c>
      <c r="AT619" s="2">
        <v>27156336.2345149</v>
      </c>
      <c r="AU619" s="2">
        <v>64072604.861411698</v>
      </c>
      <c r="AV619" s="2">
        <v>0.96960887719482802</v>
      </c>
      <c r="AW619" s="2">
        <v>0.96960887719482802</v>
      </c>
      <c r="AX619" s="2">
        <v>0.92998104806305704</v>
      </c>
      <c r="AY619" s="2">
        <v>0.94824729204994995</v>
      </c>
      <c r="AZ619" s="2">
        <v>1.4395149497770701</v>
      </c>
      <c r="BA619" s="2">
        <v>1.4395149497770701</v>
      </c>
      <c r="BB619" s="2">
        <v>1.43453154592564</v>
      </c>
      <c r="BC619" s="2">
        <v>1.02325596457652</v>
      </c>
      <c r="BD619" s="2">
        <v>0.96960887719482802</v>
      </c>
      <c r="BE619" s="2">
        <v>0.96960887719482802</v>
      </c>
      <c r="BF619" s="2">
        <v>0.92991110038934199</v>
      </c>
      <c r="BG619" s="2">
        <v>0.94819001181725504</v>
      </c>
      <c r="BH619" s="2">
        <v>0.19242860000000001</v>
      </c>
      <c r="BI619" s="2">
        <v>0.19242860000000001</v>
      </c>
      <c r="BJ619" s="2">
        <v>0.232534608999999</v>
      </c>
      <c r="BK619" s="2">
        <v>0.31863818999999999</v>
      </c>
      <c r="BL619" s="2">
        <v>0.28501643399999999</v>
      </c>
      <c r="BM619" s="2">
        <v>0.28501643399999999</v>
      </c>
      <c r="BN619" s="2">
        <v>0.28501643399999999</v>
      </c>
      <c r="BO619" s="2">
        <v>0.51554845999999999</v>
      </c>
      <c r="BP619" s="2">
        <v>0.19242860000000001</v>
      </c>
      <c r="BQ619" s="2">
        <v>0.19242860000000001</v>
      </c>
      <c r="BR619" s="2">
        <v>0.23244925399999999</v>
      </c>
      <c r="BS619" s="2">
        <v>0.31844525600000001</v>
      </c>
      <c r="BT619" s="2">
        <v>0</v>
      </c>
      <c r="BU619" s="2">
        <v>0</v>
      </c>
      <c r="BV619" s="20">
        <v>9.31E-5</v>
      </c>
      <c r="BW619" s="2">
        <v>6.5461499999999999E-4</v>
      </c>
      <c r="BX619" s="2">
        <v>14.813160137921701</v>
      </c>
      <c r="BY619" s="2">
        <v>14.813160137921701</v>
      </c>
      <c r="BZ619" s="2">
        <v>14.813160137921701</v>
      </c>
      <c r="CA619" s="2">
        <v>14.813160137921701</v>
      </c>
      <c r="CB619" s="2">
        <v>1795990.0350854299</v>
      </c>
      <c r="CC619" s="2">
        <v>531291.33123865398</v>
      </c>
      <c r="CD619" s="2">
        <v>3649175.31935055</v>
      </c>
      <c r="CE619" s="2">
        <v>10288175.6472436</v>
      </c>
      <c r="CG619" s="2">
        <f t="shared" si="75"/>
        <v>0</v>
      </c>
      <c r="CH619" s="2">
        <f t="shared" si="76"/>
        <v>16264632.332918234</v>
      </c>
      <c r="CI619" s="2">
        <f t="shared" si="77"/>
        <v>1096247.1051316161</v>
      </c>
      <c r="CJ619" s="2">
        <f t="shared" si="78"/>
        <v>151.31575314661123</v>
      </c>
      <c r="CK619" s="2">
        <f t="shared" si="79"/>
        <v>44.759725900525126</v>
      </c>
      <c r="CL619" s="2">
        <f t="shared" si="80"/>
        <v>159.97112016210667</v>
      </c>
      <c r="CM619" s="2">
        <f t="shared" si="81"/>
        <v>107.96903458850416</v>
      </c>
      <c r="CN619" s="2">
        <f t="shared" si="82"/>
        <v>1060439.3244111959</v>
      </c>
    </row>
    <row r="620" spans="1:92" x14ac:dyDescent="0.45">
      <c r="A620" s="2">
        <v>628</v>
      </c>
      <c r="B620" s="2" t="s">
        <v>155</v>
      </c>
      <c r="C620" s="2">
        <v>1</v>
      </c>
      <c r="D620" s="2">
        <v>2038</v>
      </c>
      <c r="E620" s="2">
        <v>2036</v>
      </c>
      <c r="F620" s="2">
        <v>0.15064151391611799</v>
      </c>
      <c r="G620" s="2">
        <v>4.4557795333087798E-2</v>
      </c>
      <c r="H620" s="2">
        <v>0.23959608555695699</v>
      </c>
      <c r="I620" s="2">
        <v>0.56520460519383597</v>
      </c>
      <c r="J620" s="2">
        <v>140.90255035753</v>
      </c>
      <c r="K620" s="2">
        <v>140.90255035753</v>
      </c>
      <c r="L620" s="2">
        <v>110.300917512449</v>
      </c>
      <c r="M620" s="2">
        <v>92.290212934113697</v>
      </c>
      <c r="N620" s="2">
        <v>120861.831061277</v>
      </c>
      <c r="O620" s="2">
        <v>35749.353495009003</v>
      </c>
      <c r="P620" s="2">
        <v>245563.57383068101</v>
      </c>
      <c r="Q620" s="2">
        <v>692330.390286037</v>
      </c>
      <c r="R620" s="2">
        <v>1586.8499881672401</v>
      </c>
      <c r="S620" s="2">
        <v>113048121.959911</v>
      </c>
      <c r="T620" s="2">
        <v>71240.585312337993</v>
      </c>
      <c r="U620" s="2">
        <v>83.15</v>
      </c>
      <c r="V620" s="2">
        <v>42686.728636909596</v>
      </c>
      <c r="W620" s="2">
        <v>1.16702419850261E-3</v>
      </c>
      <c r="X620" s="2">
        <v>-3.9553364821132901</v>
      </c>
      <c r="Y620" s="2">
        <v>-3.9553364821132901</v>
      </c>
      <c r="Z620" s="2">
        <v>-7.1971002196131098</v>
      </c>
      <c r="AA620" s="2">
        <v>-4.2341058546245502</v>
      </c>
      <c r="AB620" s="2">
        <v>14.710129303017</v>
      </c>
      <c r="AC620" s="2">
        <v>14.710129303017</v>
      </c>
      <c r="AD620" s="2">
        <v>14.710129303017</v>
      </c>
      <c r="AE620" s="2">
        <v>14.710129303017</v>
      </c>
      <c r="AF620" s="2">
        <v>1780699.4354960399</v>
      </c>
      <c r="AG620" s="2">
        <v>526737.08445146203</v>
      </c>
      <c r="AH620" s="2">
        <v>3618038.6383370901</v>
      </c>
      <c r="AI620" s="2">
        <v>10200461.5062596</v>
      </c>
      <c r="AJ620" s="2">
        <v>130.14775753662701</v>
      </c>
      <c r="AK620" s="2">
        <v>130.14775753662701</v>
      </c>
      <c r="AL620" s="2">
        <v>102.787888429045</v>
      </c>
      <c r="AM620" s="2">
        <v>81.814189485721201</v>
      </c>
      <c r="AN620" s="2">
        <v>126.19242105451301</v>
      </c>
      <c r="AO620" s="2">
        <v>126.19242105451301</v>
      </c>
      <c r="AP620" s="2">
        <v>95.590788209432304</v>
      </c>
      <c r="AQ620" s="2">
        <v>77.580083631096599</v>
      </c>
      <c r="AR620" s="2">
        <v>17029740.237415001</v>
      </c>
      <c r="AS620" s="2">
        <v>5037175.0810796795</v>
      </c>
      <c r="AT620" s="2">
        <v>27085887.501160201</v>
      </c>
      <c r="AU620" s="2">
        <v>63895319.140256397</v>
      </c>
      <c r="AV620" s="2">
        <v>0.96953247499718098</v>
      </c>
      <c r="AW620" s="2">
        <v>0.96953247499718098</v>
      </c>
      <c r="AX620" s="2">
        <v>0.92990693420800896</v>
      </c>
      <c r="AY620" s="2">
        <v>0.94817203090736901</v>
      </c>
      <c r="AZ620" s="2">
        <v>1.4392200334643499</v>
      </c>
      <c r="BA620" s="2">
        <v>1.4392200334643499</v>
      </c>
      <c r="BB620" s="2">
        <v>1.43423430489635</v>
      </c>
      <c r="BC620" s="2">
        <v>1.02304480692218</v>
      </c>
      <c r="BD620" s="2">
        <v>0.96953247499718098</v>
      </c>
      <c r="BE620" s="2">
        <v>0.96953247499718098</v>
      </c>
      <c r="BF620" s="2">
        <v>0.92983699210869997</v>
      </c>
      <c r="BG620" s="2">
        <v>0.94811475522093103</v>
      </c>
      <c r="BH620" s="2">
        <v>0.19242860000000001</v>
      </c>
      <c r="BI620" s="2">
        <v>0.19242860000000001</v>
      </c>
      <c r="BJ620" s="2">
        <v>0.232534608999999</v>
      </c>
      <c r="BK620" s="2">
        <v>0.31863818999999999</v>
      </c>
      <c r="BL620" s="2">
        <v>0.28501643399999999</v>
      </c>
      <c r="BM620" s="2">
        <v>0.28501643399999999</v>
      </c>
      <c r="BN620" s="2">
        <v>0.28501643399999999</v>
      </c>
      <c r="BO620" s="2">
        <v>0.51554845999999999</v>
      </c>
      <c r="BP620" s="2">
        <v>0.19242860000000001</v>
      </c>
      <c r="BQ620" s="2">
        <v>0.19242860000000001</v>
      </c>
      <c r="BR620" s="2">
        <v>0.23244925399999999</v>
      </c>
      <c r="BS620" s="2">
        <v>0.31844525600000001</v>
      </c>
      <c r="BT620" s="2">
        <v>0</v>
      </c>
      <c r="BU620" s="2">
        <v>0</v>
      </c>
      <c r="BV620" s="20">
        <v>9.31E-5</v>
      </c>
      <c r="BW620" s="2">
        <v>6.5461499999999999E-4</v>
      </c>
      <c r="BX620" s="2">
        <v>14.710129303017</v>
      </c>
      <c r="BY620" s="2">
        <v>14.710129303017</v>
      </c>
      <c r="BZ620" s="2">
        <v>14.710129303017</v>
      </c>
      <c r="CA620" s="2">
        <v>14.710129303017</v>
      </c>
      <c r="CB620" s="2">
        <v>1780699.4354960399</v>
      </c>
      <c r="CC620" s="2">
        <v>526737.08445146203</v>
      </c>
      <c r="CD620" s="2">
        <v>3618038.6383370901</v>
      </c>
      <c r="CE620" s="2">
        <v>10200461.5062596</v>
      </c>
      <c r="CG620" s="2">
        <f t="shared" si="75"/>
        <v>0</v>
      </c>
      <c r="CH620" s="2">
        <f t="shared" si="76"/>
        <v>16125936.664544191</v>
      </c>
      <c r="CI620" s="2">
        <f t="shared" si="77"/>
        <v>1094505.148673004</v>
      </c>
      <c r="CJ620" s="2">
        <f t="shared" si="78"/>
        <v>151.07728882659626</v>
      </c>
      <c r="CK620" s="2">
        <f t="shared" si="79"/>
        <v>44.686691868761251</v>
      </c>
      <c r="CL620" s="2">
        <f t="shared" si="80"/>
        <v>159.71614558093074</v>
      </c>
      <c r="CM620" s="2">
        <f t="shared" si="81"/>
        <v>107.79764737812954</v>
      </c>
      <c r="CN620" s="2">
        <f t="shared" si="82"/>
        <v>1058755.795177995</v>
      </c>
    </row>
    <row r="621" spans="1:92" x14ac:dyDescent="0.45">
      <c r="A621" s="2">
        <v>650</v>
      </c>
      <c r="B621" s="2" t="s">
        <v>155</v>
      </c>
      <c r="C621" s="2">
        <v>1</v>
      </c>
      <c r="D621" s="2">
        <v>2039</v>
      </c>
      <c r="E621" s="2">
        <v>2037</v>
      </c>
      <c r="F621" s="2">
        <v>0.15068106207054399</v>
      </c>
      <c r="G621" s="2">
        <v>4.4567129443644098E-2</v>
      </c>
      <c r="H621" s="2">
        <v>0.23960917865881901</v>
      </c>
      <c r="I621" s="2">
        <v>0.56514262982699204</v>
      </c>
      <c r="J621" s="2">
        <v>140.79501903579501</v>
      </c>
      <c r="K621" s="2">
        <v>140.79501903579501</v>
      </c>
      <c r="L621" s="2">
        <v>110.19571175874501</v>
      </c>
      <c r="M621" s="2">
        <v>92.186467757693094</v>
      </c>
      <c r="N621" s="2">
        <v>120670.59735371701</v>
      </c>
      <c r="O621" s="2">
        <v>35690.896111332098</v>
      </c>
      <c r="P621" s="2">
        <v>245170.852356649</v>
      </c>
      <c r="Q621" s="2">
        <v>691227.44650782098</v>
      </c>
      <c r="R621" s="2">
        <v>1586.80569694114</v>
      </c>
      <c r="S621" s="2">
        <v>112753512.737542</v>
      </c>
      <c r="T621" s="2">
        <v>71056.911980398698</v>
      </c>
      <c r="U621" s="2">
        <v>83.15</v>
      </c>
      <c r="V621" s="2">
        <v>43026.1089952728</v>
      </c>
      <c r="W621" s="2">
        <v>1.1700330342954801E-3</v>
      </c>
      <c r="X621" s="2">
        <v>-3.96528005680794</v>
      </c>
      <c r="Y621" s="2">
        <v>-3.96528005680794</v>
      </c>
      <c r="Z621" s="2">
        <v>-7.2047182262768299</v>
      </c>
      <c r="AA621" s="2">
        <v>-4.2402632840045698</v>
      </c>
      <c r="AB621" s="2">
        <v>14.612541555976399</v>
      </c>
      <c r="AC621" s="2">
        <v>14.612541555976399</v>
      </c>
      <c r="AD621" s="2">
        <v>14.612541555976399</v>
      </c>
      <c r="AE621" s="2">
        <v>14.612541555976399</v>
      </c>
      <c r="AF621" s="2">
        <v>1766098.52891431</v>
      </c>
      <c r="AG621" s="2">
        <v>522388.91354511102</v>
      </c>
      <c r="AH621" s="2">
        <v>3588307.92723493</v>
      </c>
      <c r="AI621" s="2">
        <v>10116706.5985201</v>
      </c>
      <c r="AJ621" s="2">
        <v>130.14775753662701</v>
      </c>
      <c r="AK621" s="2">
        <v>130.14775753662701</v>
      </c>
      <c r="AL621" s="2">
        <v>102.787888429045</v>
      </c>
      <c r="AM621" s="2">
        <v>81.814189485721201</v>
      </c>
      <c r="AN621" s="2">
        <v>126.182477479819</v>
      </c>
      <c r="AO621" s="2">
        <v>126.182477479819</v>
      </c>
      <c r="AP621" s="2">
        <v>95.583170202768599</v>
      </c>
      <c r="AQ621" s="2">
        <v>77.573926201716603</v>
      </c>
      <c r="AR621" s="2">
        <v>16989819.051477499</v>
      </c>
      <c r="AS621" s="2">
        <v>5025100.3973996099</v>
      </c>
      <c r="AT621" s="2">
        <v>27016776.577939101</v>
      </c>
      <c r="AU621" s="2">
        <v>63721816.710725799</v>
      </c>
      <c r="AV621" s="2">
        <v>0.96945577282902595</v>
      </c>
      <c r="AW621" s="2">
        <v>0.96945577282902595</v>
      </c>
      <c r="AX621" s="2">
        <v>0.92983257578093903</v>
      </c>
      <c r="AY621" s="2">
        <v>0.94809650479607599</v>
      </c>
      <c r="AZ621" s="2">
        <v>1.4389239965809499</v>
      </c>
      <c r="BA621" s="2">
        <v>1.4389239965809499</v>
      </c>
      <c r="BB621" s="2">
        <v>1.4339361210159001</v>
      </c>
      <c r="BC621" s="2">
        <v>1.0228329327654799</v>
      </c>
      <c r="BD621" s="2">
        <v>0.96945577282902595</v>
      </c>
      <c r="BE621" s="2">
        <v>0.96945577282902595</v>
      </c>
      <c r="BF621" s="2">
        <v>0.92976263927443104</v>
      </c>
      <c r="BG621" s="2">
        <v>0.94803923367190102</v>
      </c>
      <c r="BH621" s="2">
        <v>0.19242860000000001</v>
      </c>
      <c r="BI621" s="2">
        <v>0.19242860000000001</v>
      </c>
      <c r="BJ621" s="2">
        <v>0.232534608999999</v>
      </c>
      <c r="BK621" s="2">
        <v>0.31863818999999999</v>
      </c>
      <c r="BL621" s="2">
        <v>0.28501643399999999</v>
      </c>
      <c r="BM621" s="2">
        <v>0.28501643399999999</v>
      </c>
      <c r="BN621" s="2">
        <v>0.28501643399999999</v>
      </c>
      <c r="BO621" s="2">
        <v>0.51554845999999999</v>
      </c>
      <c r="BP621" s="2">
        <v>0.19242860000000001</v>
      </c>
      <c r="BQ621" s="2">
        <v>0.19242860000000001</v>
      </c>
      <c r="BR621" s="2">
        <v>0.23244925399999999</v>
      </c>
      <c r="BS621" s="2">
        <v>0.31844525600000001</v>
      </c>
      <c r="BT621" s="2">
        <v>0</v>
      </c>
      <c r="BU621" s="2">
        <v>0</v>
      </c>
      <c r="BV621" s="20">
        <v>9.31E-5</v>
      </c>
      <c r="BW621" s="2">
        <v>6.5461499999999999E-4</v>
      </c>
      <c r="BX621" s="2">
        <v>14.612541555976399</v>
      </c>
      <c r="BY621" s="2">
        <v>14.612541555976399</v>
      </c>
      <c r="BZ621" s="2">
        <v>14.612541555976399</v>
      </c>
      <c r="CA621" s="2">
        <v>14.612541555976399</v>
      </c>
      <c r="CB621" s="2">
        <v>1766098.52891431</v>
      </c>
      <c r="CC621" s="2">
        <v>522388.91354511102</v>
      </c>
      <c r="CD621" s="2">
        <v>3588307.92723493</v>
      </c>
      <c r="CE621" s="2">
        <v>10116706.5985201</v>
      </c>
      <c r="CG621" s="2">
        <f t="shared" si="75"/>
        <v>0</v>
      </c>
      <c r="CH621" s="2">
        <f t="shared" si="76"/>
        <v>15993501.968214452</v>
      </c>
      <c r="CI621" s="2">
        <f t="shared" si="77"/>
        <v>1092759.7923295191</v>
      </c>
      <c r="CJ621" s="2">
        <f t="shared" si="78"/>
        <v>150.83824669214627</v>
      </c>
      <c r="CK621" s="2">
        <f t="shared" si="79"/>
        <v>44.613620139165121</v>
      </c>
      <c r="CL621" s="2">
        <f t="shared" si="80"/>
        <v>159.46071697993432</v>
      </c>
      <c r="CM621" s="2">
        <f t="shared" si="81"/>
        <v>107.62591615536333</v>
      </c>
      <c r="CN621" s="2">
        <f t="shared" si="82"/>
        <v>1057068.8962181869</v>
      </c>
    </row>
    <row r="622" spans="1:92" x14ac:dyDescent="0.45">
      <c r="A622" s="2">
        <v>672</v>
      </c>
      <c r="B622" s="2" t="s">
        <v>155</v>
      </c>
      <c r="C622" s="2">
        <v>1</v>
      </c>
      <c r="D622" s="2">
        <v>2040</v>
      </c>
      <c r="E622" s="2">
        <v>2038</v>
      </c>
      <c r="F622" s="2">
        <v>0.15071856540123399</v>
      </c>
      <c r="G622" s="2">
        <v>4.4575976650677598E-2</v>
      </c>
      <c r="H622" s="2">
        <v>0.239621593946688</v>
      </c>
      <c r="I622" s="2">
        <v>0.56508386400139998</v>
      </c>
      <c r="J622" s="2">
        <v>140.692613414183</v>
      </c>
      <c r="K622" s="2">
        <v>140.692613414183</v>
      </c>
      <c r="L622" s="2">
        <v>110.09564560661001</v>
      </c>
      <c r="M622" s="2">
        <v>92.0878656436836</v>
      </c>
      <c r="N622" s="2">
        <v>120478.94201844699</v>
      </c>
      <c r="O622" s="2">
        <v>35632.415237072397</v>
      </c>
      <c r="P622" s="2">
        <v>244777.50319849301</v>
      </c>
      <c r="Q622" s="2">
        <v>690122.503706177</v>
      </c>
      <c r="R622" s="2">
        <v>1586.8303915915201</v>
      </c>
      <c r="S622" s="2">
        <v>112464560.47950301</v>
      </c>
      <c r="T622" s="2">
        <v>70873.712197247805</v>
      </c>
      <c r="U622" s="2">
        <v>83.15</v>
      </c>
      <c r="V622" s="2">
        <v>43368.187593377603</v>
      </c>
      <c r="W622" s="2">
        <v>1.1730496275048901E-3</v>
      </c>
      <c r="X622" s="2">
        <v>-3.9752626719915898</v>
      </c>
      <c r="Y622" s="2">
        <v>-3.9752626719915898</v>
      </c>
      <c r="Z622" s="2">
        <v>-7.2123613719822703</v>
      </c>
      <c r="AA622" s="2">
        <v>-4.2464423915850302</v>
      </c>
      <c r="AB622" s="2">
        <v>14.5201185495474</v>
      </c>
      <c r="AC622" s="2">
        <v>14.5201185495474</v>
      </c>
      <c r="AD622" s="2">
        <v>14.5201185495474</v>
      </c>
      <c r="AE622" s="2">
        <v>14.5201185495474</v>
      </c>
      <c r="AF622" s="2">
        <v>1752151.37902068</v>
      </c>
      <c r="AG622" s="2">
        <v>518236.04267612402</v>
      </c>
      <c r="AH622" s="2">
        <v>3559909.8411121401</v>
      </c>
      <c r="AI622" s="2">
        <v>10036704.4679945</v>
      </c>
      <c r="AJ622" s="2">
        <v>130.14775753662701</v>
      </c>
      <c r="AK622" s="2">
        <v>130.14775753662701</v>
      </c>
      <c r="AL622" s="2">
        <v>102.787888429045</v>
      </c>
      <c r="AM622" s="2">
        <v>81.814189485721201</v>
      </c>
      <c r="AN622" s="2">
        <v>126.172494864635</v>
      </c>
      <c r="AO622" s="2">
        <v>126.172494864635</v>
      </c>
      <c r="AP622" s="2">
        <v>95.575527057063098</v>
      </c>
      <c r="AQ622" s="2">
        <v>77.567747094136095</v>
      </c>
      <c r="AR622" s="2">
        <v>16950497.2139511</v>
      </c>
      <c r="AS622" s="2">
        <v>5013217.6219630698</v>
      </c>
      <c r="AT622" s="2">
        <v>26948937.244612299</v>
      </c>
      <c r="AU622" s="2">
        <v>63551908.398976997</v>
      </c>
      <c r="AV622" s="2">
        <v>0.96937878581841697</v>
      </c>
      <c r="AW622" s="2">
        <v>0.96937878581841697</v>
      </c>
      <c r="AX622" s="2">
        <v>0.92975798517251396</v>
      </c>
      <c r="AY622" s="2">
        <v>0.94802072710426599</v>
      </c>
      <c r="AZ622" s="2">
        <v>1.43862689794454</v>
      </c>
      <c r="BA622" s="2">
        <v>1.43862689794454</v>
      </c>
      <c r="BB622" s="2">
        <v>1.4336370443398501</v>
      </c>
      <c r="BC622" s="2">
        <v>1.0226203799422899</v>
      </c>
      <c r="BD622" s="2">
        <v>0.96937878581841697</v>
      </c>
      <c r="BE622" s="2">
        <v>0.96937878581841697</v>
      </c>
      <c r="BF622" s="2">
        <v>0.92968805427626999</v>
      </c>
      <c r="BG622" s="2">
        <v>0.94796346055755099</v>
      </c>
      <c r="BH622" s="2">
        <v>0.19242860000000001</v>
      </c>
      <c r="BI622" s="2">
        <v>0.19242860000000001</v>
      </c>
      <c r="BJ622" s="2">
        <v>0.232534608999999</v>
      </c>
      <c r="BK622" s="2">
        <v>0.31863818999999999</v>
      </c>
      <c r="BL622" s="2">
        <v>0.28501643399999999</v>
      </c>
      <c r="BM622" s="2">
        <v>0.28501643399999999</v>
      </c>
      <c r="BN622" s="2">
        <v>0.28501643399999999</v>
      </c>
      <c r="BO622" s="2">
        <v>0.51554845999999999</v>
      </c>
      <c r="BP622" s="2">
        <v>0.19242860000000001</v>
      </c>
      <c r="BQ622" s="2">
        <v>0.19242860000000001</v>
      </c>
      <c r="BR622" s="2">
        <v>0.23244925399999999</v>
      </c>
      <c r="BS622" s="2">
        <v>0.31844525600000001</v>
      </c>
      <c r="BT622" s="2">
        <v>0</v>
      </c>
      <c r="BU622" s="2">
        <v>0</v>
      </c>
      <c r="BV622" s="20">
        <v>9.31E-5</v>
      </c>
      <c r="BW622" s="2">
        <v>6.5461499999999999E-4</v>
      </c>
      <c r="BX622" s="2">
        <v>14.5201185495474</v>
      </c>
      <c r="BY622" s="2">
        <v>14.5201185495474</v>
      </c>
      <c r="BZ622" s="2">
        <v>14.5201185495474</v>
      </c>
      <c r="CA622" s="2">
        <v>14.5201185495474</v>
      </c>
      <c r="CB622" s="2">
        <v>1752151.37902068</v>
      </c>
      <c r="CC622" s="2">
        <v>518236.04267612402</v>
      </c>
      <c r="CD622" s="2">
        <v>3559909.8411121401</v>
      </c>
      <c r="CE622" s="2">
        <v>10036704.4679945</v>
      </c>
      <c r="CG622" s="2">
        <f t="shared" si="75"/>
        <v>0</v>
      </c>
      <c r="CH622" s="2">
        <f t="shared" si="76"/>
        <v>15867001.730803445</v>
      </c>
      <c r="CI622" s="2">
        <f t="shared" si="77"/>
        <v>1091011.3641601894</v>
      </c>
      <c r="CJ622" s="2">
        <f t="shared" si="78"/>
        <v>150.59867752305874</v>
      </c>
      <c r="CK622" s="2">
        <f t="shared" si="79"/>
        <v>44.540519046340499</v>
      </c>
      <c r="CL622" s="2">
        <f t="shared" si="80"/>
        <v>159.20488012910116</v>
      </c>
      <c r="CM622" s="2">
        <f t="shared" si="81"/>
        <v>107.45387367943589</v>
      </c>
      <c r="CN622" s="2">
        <f t="shared" si="82"/>
        <v>1055378.948923117</v>
      </c>
    </row>
    <row r="623" spans="1:92" x14ac:dyDescent="0.45">
      <c r="A623" s="2">
        <v>694</v>
      </c>
      <c r="B623" s="2" t="s">
        <v>155</v>
      </c>
      <c r="C623" s="2">
        <v>1</v>
      </c>
      <c r="D623" s="2">
        <v>2041</v>
      </c>
      <c r="E623" s="2">
        <v>2039</v>
      </c>
      <c r="F623" s="2">
        <v>0.15075412146428099</v>
      </c>
      <c r="G623" s="2">
        <v>4.4584360140141902E-2</v>
      </c>
      <c r="H623" s="2">
        <v>0.239633363692308</v>
      </c>
      <c r="I623" s="2">
        <v>0.56502815470326895</v>
      </c>
      <c r="J623" s="2">
        <v>140.59507092196901</v>
      </c>
      <c r="K623" s="2">
        <v>140.59507092196901</v>
      </c>
      <c r="L623" s="2">
        <v>110.00045579005</v>
      </c>
      <c r="M623" s="2">
        <v>91.994143147823607</v>
      </c>
      <c r="N623" s="2">
        <v>120286.903732737</v>
      </c>
      <c r="O623" s="2">
        <v>35573.917210838001</v>
      </c>
      <c r="P623" s="2">
        <v>244383.593338623</v>
      </c>
      <c r="Q623" s="2">
        <v>689015.76218232501</v>
      </c>
      <c r="R623" s="2">
        <v>1586.9206645818799</v>
      </c>
      <c r="S623" s="2">
        <v>112180984.48668499</v>
      </c>
      <c r="T623" s="2">
        <v>70690.984741976295</v>
      </c>
      <c r="U623" s="2">
        <v>83.15</v>
      </c>
      <c r="V623" s="2">
        <v>43712.985883548703</v>
      </c>
      <c r="W623" s="2">
        <v>1.17607399813112E-3</v>
      </c>
      <c r="X623" s="2">
        <v>-3.9852823587816899</v>
      </c>
      <c r="Y623" s="2">
        <v>-3.9852823587816899</v>
      </c>
      <c r="Z623" s="2">
        <v>-7.2200283831189598</v>
      </c>
      <c r="AA623" s="2">
        <v>-4.2526420820215396</v>
      </c>
      <c r="AB623" s="2">
        <v>14.432595744123899</v>
      </c>
      <c r="AC623" s="2">
        <v>14.432595744123899</v>
      </c>
      <c r="AD623" s="2">
        <v>14.432595744123899</v>
      </c>
      <c r="AE623" s="2">
        <v>14.432595744123899</v>
      </c>
      <c r="AF623" s="2">
        <v>1738823.865832</v>
      </c>
      <c r="AG623" s="2">
        <v>514268.24450342997</v>
      </c>
      <c r="AH623" s="2">
        <v>3532774.7509198701</v>
      </c>
      <c r="AI623" s="2">
        <v>9960259.1099139694</v>
      </c>
      <c r="AJ623" s="2">
        <v>130.14775753662701</v>
      </c>
      <c r="AK623" s="2">
        <v>130.14775753662701</v>
      </c>
      <c r="AL623" s="2">
        <v>102.787888429045</v>
      </c>
      <c r="AM623" s="2">
        <v>81.814189485721201</v>
      </c>
      <c r="AN623" s="2">
        <v>126.162475177845</v>
      </c>
      <c r="AO623" s="2">
        <v>126.162475177845</v>
      </c>
      <c r="AP623" s="2">
        <v>95.567860045926395</v>
      </c>
      <c r="AQ623" s="2">
        <v>77.561547403699606</v>
      </c>
      <c r="AR623" s="2">
        <v>16911745.7612883</v>
      </c>
      <c r="AS623" s="2">
        <v>5001517.4132300401</v>
      </c>
      <c r="AT623" s="2">
        <v>26882306.654858898</v>
      </c>
      <c r="AU623" s="2">
        <v>63385414.657307699</v>
      </c>
      <c r="AV623" s="2">
        <v>0.96930152840018602</v>
      </c>
      <c r="AW623" s="2">
        <v>0.96930152840018602</v>
      </c>
      <c r="AX623" s="2">
        <v>0.92968317420482505</v>
      </c>
      <c r="AY623" s="2">
        <v>0.94794471060730201</v>
      </c>
      <c r="AZ623" s="2">
        <v>1.4383287936698701</v>
      </c>
      <c r="BA623" s="2">
        <v>1.4383287936698701</v>
      </c>
      <c r="BB623" s="2">
        <v>1.43333712261999</v>
      </c>
      <c r="BC623" s="2">
        <v>1.0224071845514699</v>
      </c>
      <c r="BD623" s="2">
        <v>0.96930152840018602</v>
      </c>
      <c r="BE623" s="2">
        <v>0.96930152840018602</v>
      </c>
      <c r="BF623" s="2">
        <v>0.92961324893541997</v>
      </c>
      <c r="BG623" s="2">
        <v>0.94788744865247199</v>
      </c>
      <c r="BH623" s="2">
        <v>0.19242860000000001</v>
      </c>
      <c r="BI623" s="2">
        <v>0.19242860000000001</v>
      </c>
      <c r="BJ623" s="2">
        <v>0.232534608999999</v>
      </c>
      <c r="BK623" s="2">
        <v>0.31863818999999999</v>
      </c>
      <c r="BL623" s="2">
        <v>0.28501643399999999</v>
      </c>
      <c r="BM623" s="2">
        <v>0.28501643399999999</v>
      </c>
      <c r="BN623" s="2">
        <v>0.28501643399999999</v>
      </c>
      <c r="BO623" s="2">
        <v>0.51554845999999999</v>
      </c>
      <c r="BP623" s="2">
        <v>0.19242860000000001</v>
      </c>
      <c r="BQ623" s="2">
        <v>0.19242860000000001</v>
      </c>
      <c r="BR623" s="2">
        <v>0.23244925399999999</v>
      </c>
      <c r="BS623" s="2">
        <v>0.31844525600000001</v>
      </c>
      <c r="BT623" s="2">
        <v>0</v>
      </c>
      <c r="BU623" s="2">
        <v>0</v>
      </c>
      <c r="BV623" s="20">
        <v>9.31E-5</v>
      </c>
      <c r="BW623" s="2">
        <v>6.5461499999999999E-4</v>
      </c>
      <c r="BX623" s="2">
        <v>14.432595744123899</v>
      </c>
      <c r="BY623" s="2">
        <v>14.432595744123899</v>
      </c>
      <c r="BZ623" s="2">
        <v>14.432595744123899</v>
      </c>
      <c r="CA623" s="2">
        <v>14.432595744123899</v>
      </c>
      <c r="CB623" s="2">
        <v>1738823.865832</v>
      </c>
      <c r="CC623" s="2">
        <v>514268.24450342997</v>
      </c>
      <c r="CD623" s="2">
        <v>3532774.7509198701</v>
      </c>
      <c r="CE623" s="2">
        <v>9960259.1099139694</v>
      </c>
      <c r="CG623" s="2">
        <f t="shared" si="75"/>
        <v>0</v>
      </c>
      <c r="CH623" s="2">
        <f t="shared" si="76"/>
        <v>15746125.971169271</v>
      </c>
      <c r="CI623" s="2">
        <f t="shared" si="77"/>
        <v>1089260.176464523</v>
      </c>
      <c r="CJ623" s="2">
        <f t="shared" si="78"/>
        <v>150.35862966592126</v>
      </c>
      <c r="CK623" s="2">
        <f t="shared" si="79"/>
        <v>44.467396513547499</v>
      </c>
      <c r="CL623" s="2">
        <f t="shared" si="80"/>
        <v>158.94867859422635</v>
      </c>
      <c r="CM623" s="2">
        <f t="shared" si="81"/>
        <v>107.28155113776957</v>
      </c>
      <c r="CN623" s="2">
        <f t="shared" si="82"/>
        <v>1053686.2592536849</v>
      </c>
    </row>
    <row r="624" spans="1:92" x14ac:dyDescent="0.45">
      <c r="A624" s="2">
        <v>716</v>
      </c>
      <c r="B624" s="2" t="s">
        <v>155</v>
      </c>
      <c r="C624" s="2">
        <v>1</v>
      </c>
      <c r="D624" s="2">
        <v>2042</v>
      </c>
      <c r="E624" s="2">
        <v>2040</v>
      </c>
      <c r="F624" s="2">
        <v>0.15078782368183299</v>
      </c>
      <c r="G624" s="2">
        <v>4.4592302120238299E-2</v>
      </c>
      <c r="H624" s="2">
        <v>0.23964451880684101</v>
      </c>
      <c r="I624" s="2">
        <v>0.56497535539108601</v>
      </c>
      <c r="J624" s="2">
        <v>140.502142028214</v>
      </c>
      <c r="K624" s="2">
        <v>140.502142028214</v>
      </c>
      <c r="L624" s="2">
        <v>109.90989211463</v>
      </c>
      <c r="M624" s="2">
        <v>91.905049905717405</v>
      </c>
      <c r="N624" s="2">
        <v>120094.519309802</v>
      </c>
      <c r="O624" s="2">
        <v>35515.408056736102</v>
      </c>
      <c r="P624" s="2">
        <v>243989.186515134</v>
      </c>
      <c r="Q624" s="2">
        <v>687907.412570477</v>
      </c>
      <c r="R624" s="2">
        <v>1587.07327319653</v>
      </c>
      <c r="S624" s="2">
        <v>111902518.36567099</v>
      </c>
      <c r="T624" s="2">
        <v>70508.7283968228</v>
      </c>
      <c r="U624" s="2">
        <v>83.15</v>
      </c>
      <c r="V624" s="2">
        <v>44060.525488667598</v>
      </c>
      <c r="W624" s="2">
        <v>1.1791061662259901E-3</v>
      </c>
      <c r="X624" s="2">
        <v>-3.9953372385175601</v>
      </c>
      <c r="Y624" s="2">
        <v>-3.9953372385175601</v>
      </c>
      <c r="Z624" s="2">
        <v>-7.2277180445189799</v>
      </c>
      <c r="AA624" s="2">
        <v>-4.2588613101082098</v>
      </c>
      <c r="AB624" s="2">
        <v>14.3497217301045</v>
      </c>
      <c r="AC624" s="2">
        <v>14.3497217301045</v>
      </c>
      <c r="AD624" s="2">
        <v>14.3497217301045</v>
      </c>
      <c r="AE624" s="2">
        <v>14.3497217301045</v>
      </c>
      <c r="AF624" s="2">
        <v>1726083.59634065</v>
      </c>
      <c r="AG624" s="2">
        <v>510475.81282530102</v>
      </c>
      <c r="AH624" s="2">
        <v>3506836.5598122701</v>
      </c>
      <c r="AI624" s="2">
        <v>9887184.4549722392</v>
      </c>
      <c r="AJ624" s="2">
        <v>130.14775753662701</v>
      </c>
      <c r="AK624" s="2">
        <v>130.14775753662701</v>
      </c>
      <c r="AL624" s="2">
        <v>102.787888429045</v>
      </c>
      <c r="AM624" s="2">
        <v>81.814189485721201</v>
      </c>
      <c r="AN624" s="2">
        <v>126.15242029810901</v>
      </c>
      <c r="AO624" s="2">
        <v>126.15242029810901</v>
      </c>
      <c r="AP624" s="2">
        <v>95.560170384526401</v>
      </c>
      <c r="AQ624" s="2">
        <v>77.5553281756129</v>
      </c>
      <c r="AR624" s="2">
        <v>16873537.208875898</v>
      </c>
      <c r="AS624" s="2">
        <v>4989990.9069775296</v>
      </c>
      <c r="AT624" s="2">
        <v>26816825.167015001</v>
      </c>
      <c r="AU624" s="2">
        <v>63222165.082802698</v>
      </c>
      <c r="AV624" s="2">
        <v>0.96922401434445504</v>
      </c>
      <c r="AW624" s="2">
        <v>0.96922401434445504</v>
      </c>
      <c r="AX624" s="2">
        <v>0.92960815415487397</v>
      </c>
      <c r="AY624" s="2">
        <v>0.94786846749286802</v>
      </c>
      <c r="AZ624" s="2">
        <v>1.4380297372802799</v>
      </c>
      <c r="BA624" s="2">
        <v>1.4380297372802799</v>
      </c>
      <c r="BB624" s="2">
        <v>1.4330364013997401</v>
      </c>
      <c r="BC624" s="2">
        <v>1.0221933810263699</v>
      </c>
      <c r="BD624" s="2">
        <v>0.96922401434445504</v>
      </c>
      <c r="BE624" s="2">
        <v>0.96922401434445504</v>
      </c>
      <c r="BF624" s="2">
        <v>0.92953823452803297</v>
      </c>
      <c r="BG624" s="2">
        <v>0.94781121014361203</v>
      </c>
      <c r="BH624" s="2">
        <v>0.19242860000000001</v>
      </c>
      <c r="BI624" s="2">
        <v>0.19242860000000001</v>
      </c>
      <c r="BJ624" s="2">
        <v>0.232534608999999</v>
      </c>
      <c r="BK624" s="2">
        <v>0.31863818999999999</v>
      </c>
      <c r="BL624" s="2">
        <v>0.28501643399999999</v>
      </c>
      <c r="BM624" s="2">
        <v>0.28501643399999999</v>
      </c>
      <c r="BN624" s="2">
        <v>0.28501643399999999</v>
      </c>
      <c r="BO624" s="2">
        <v>0.51554845999999999</v>
      </c>
      <c r="BP624" s="2">
        <v>0.19242860000000001</v>
      </c>
      <c r="BQ624" s="2">
        <v>0.19242860000000001</v>
      </c>
      <c r="BR624" s="2">
        <v>0.23244925399999999</v>
      </c>
      <c r="BS624" s="2">
        <v>0.31844525600000001</v>
      </c>
      <c r="BT624" s="2">
        <v>0</v>
      </c>
      <c r="BU624" s="2">
        <v>0</v>
      </c>
      <c r="BV624" s="20">
        <v>9.31E-5</v>
      </c>
      <c r="BW624" s="2">
        <v>6.5461499999999999E-4</v>
      </c>
      <c r="BX624" s="2">
        <v>14.3497217301045</v>
      </c>
      <c r="BY624" s="2">
        <v>14.3497217301045</v>
      </c>
      <c r="BZ624" s="2">
        <v>14.3497217301045</v>
      </c>
      <c r="CA624" s="2">
        <v>14.3497217301045</v>
      </c>
      <c r="CB624" s="2">
        <v>1726083.59634065</v>
      </c>
      <c r="CC624" s="2">
        <v>510475.81282530102</v>
      </c>
      <c r="CD624" s="2">
        <v>3506836.5598122701</v>
      </c>
      <c r="CE624" s="2">
        <v>9887184.4549722392</v>
      </c>
      <c r="CG624" s="2">
        <f t="shared" si="75"/>
        <v>0</v>
      </c>
      <c r="CH624" s="2">
        <f t="shared" si="76"/>
        <v>15630580.42395046</v>
      </c>
      <c r="CI624" s="2">
        <f t="shared" si="77"/>
        <v>1087506.526452149</v>
      </c>
      <c r="CJ624" s="2">
        <f t="shared" si="78"/>
        <v>150.11814913725249</v>
      </c>
      <c r="CK624" s="2">
        <f t="shared" si="79"/>
        <v>44.394260070920126</v>
      </c>
      <c r="CL624" s="2">
        <f t="shared" si="80"/>
        <v>158.69215383098145</v>
      </c>
      <c r="CM624" s="2">
        <f t="shared" si="81"/>
        <v>107.10897821260833</v>
      </c>
      <c r="CN624" s="2">
        <f t="shared" si="82"/>
        <v>1051991.118395413</v>
      </c>
    </row>
    <row r="625" spans="1:92" x14ac:dyDescent="0.45">
      <c r="A625" s="2">
        <v>738</v>
      </c>
      <c r="B625" s="2" t="s">
        <v>155</v>
      </c>
      <c r="C625" s="2">
        <v>1</v>
      </c>
      <c r="D625" s="2">
        <v>2043</v>
      </c>
      <c r="E625" s="2">
        <v>2041</v>
      </c>
      <c r="F625" s="2">
        <v>0.150819761483758</v>
      </c>
      <c r="G625" s="2">
        <v>4.4599823854397598E-2</v>
      </c>
      <c r="H625" s="2">
        <v>0.239655088886779</v>
      </c>
      <c r="I625" s="2">
        <v>0.56492532577506405</v>
      </c>
      <c r="J625" s="2">
        <v>140.413589588185</v>
      </c>
      <c r="K625" s="2">
        <v>140.413589588185</v>
      </c>
      <c r="L625" s="2">
        <v>109.823716802609</v>
      </c>
      <c r="M625" s="2">
        <v>91.820347977608506</v>
      </c>
      <c r="N625" s="2">
        <v>119901.823780484</v>
      </c>
      <c r="O625" s="2">
        <v>35456.893498711099</v>
      </c>
      <c r="P625" s="2">
        <v>243594.343364851</v>
      </c>
      <c r="Q625" s="2">
        <v>686797.636261501</v>
      </c>
      <c r="R625" s="2">
        <v>1587.2851315360799</v>
      </c>
      <c r="S625" s="2">
        <v>111628909.299137</v>
      </c>
      <c r="T625" s="2">
        <v>70326.941947165295</v>
      </c>
      <c r="U625" s="2">
        <v>83.15</v>
      </c>
      <c r="V625" s="2">
        <v>44410.828203527897</v>
      </c>
      <c r="W625" s="2">
        <v>1.1821461518930301E-3</v>
      </c>
      <c r="X625" s="2">
        <v>-4.00542551904846</v>
      </c>
      <c r="Y625" s="2">
        <v>-4.00542551904846</v>
      </c>
      <c r="Z625" s="2">
        <v>-7.2354291970432802</v>
      </c>
      <c r="AA625" s="2">
        <v>-4.2650990787194898</v>
      </c>
      <c r="AB625" s="2">
        <v>14.271257570606799</v>
      </c>
      <c r="AC625" s="2">
        <v>14.271257570606799</v>
      </c>
      <c r="AD625" s="2">
        <v>14.271257570606799</v>
      </c>
      <c r="AE625" s="2">
        <v>14.271257570606799</v>
      </c>
      <c r="AF625" s="2">
        <v>1713899.8178884001</v>
      </c>
      <c r="AG625" s="2">
        <v>506849.536102888</v>
      </c>
      <c r="AH625" s="2">
        <v>3482032.5252003199</v>
      </c>
      <c r="AI625" s="2">
        <v>9817303.869523</v>
      </c>
      <c r="AJ625" s="2">
        <v>130.14775753662701</v>
      </c>
      <c r="AK625" s="2">
        <v>130.14775753662701</v>
      </c>
      <c r="AL625" s="2">
        <v>102.787888429045</v>
      </c>
      <c r="AM625" s="2">
        <v>81.814189485721201</v>
      </c>
      <c r="AN625" s="2">
        <v>126.142332017578</v>
      </c>
      <c r="AO625" s="2">
        <v>126.142332017578</v>
      </c>
      <c r="AP625" s="2">
        <v>95.552459232002093</v>
      </c>
      <c r="AQ625" s="2">
        <v>77.5490904070017</v>
      </c>
      <c r="AR625" s="2">
        <v>16835845.475187901</v>
      </c>
      <c r="AS625" s="2">
        <v>4978629.6918000299</v>
      </c>
      <c r="AT625" s="2">
        <v>26752436.180418901</v>
      </c>
      <c r="AU625" s="2">
        <v>63061997.951729998</v>
      </c>
      <c r="AV625" s="2">
        <v>0.96914625678501598</v>
      </c>
      <c r="AW625" s="2">
        <v>0.96914625678501598</v>
      </c>
      <c r="AX625" s="2">
        <v>0.92953293577791296</v>
      </c>
      <c r="AY625" s="2">
        <v>0.94779200938600505</v>
      </c>
      <c r="AZ625" s="2">
        <v>1.43772977981853</v>
      </c>
      <c r="BA625" s="2">
        <v>1.43772977981853</v>
      </c>
      <c r="BB625" s="2">
        <v>1.43273492410894</v>
      </c>
      <c r="BC625" s="2">
        <v>1.0219790022059501</v>
      </c>
      <c r="BD625" s="2">
        <v>0.96914625678501598</v>
      </c>
      <c r="BE625" s="2">
        <v>0.96914625678501598</v>
      </c>
      <c r="BF625" s="2">
        <v>0.929463021808553</v>
      </c>
      <c r="BG625" s="2">
        <v>0.94773475665531004</v>
      </c>
      <c r="BH625" s="2">
        <v>0.19242860000000001</v>
      </c>
      <c r="BI625" s="2">
        <v>0.19242860000000001</v>
      </c>
      <c r="BJ625" s="2">
        <v>0.232534608999999</v>
      </c>
      <c r="BK625" s="2">
        <v>0.31863818999999999</v>
      </c>
      <c r="BL625" s="2">
        <v>0.28501643399999999</v>
      </c>
      <c r="BM625" s="2">
        <v>0.28501643399999999</v>
      </c>
      <c r="BN625" s="2">
        <v>0.28501643399999999</v>
      </c>
      <c r="BO625" s="2">
        <v>0.51554845999999999</v>
      </c>
      <c r="BP625" s="2">
        <v>0.19242860000000001</v>
      </c>
      <c r="BQ625" s="2">
        <v>0.19242860000000001</v>
      </c>
      <c r="BR625" s="2">
        <v>0.23244925399999999</v>
      </c>
      <c r="BS625" s="2">
        <v>0.31844525600000001</v>
      </c>
      <c r="BT625" s="2">
        <v>0</v>
      </c>
      <c r="BU625" s="2">
        <v>0</v>
      </c>
      <c r="BV625" s="20">
        <v>9.31E-5</v>
      </c>
      <c r="BW625" s="2">
        <v>6.5461499999999999E-4</v>
      </c>
      <c r="BX625" s="2">
        <v>14.271257570606799</v>
      </c>
      <c r="BY625" s="2">
        <v>14.271257570606799</v>
      </c>
      <c r="BZ625" s="2">
        <v>14.271257570606799</v>
      </c>
      <c r="CA625" s="2">
        <v>14.271257570606799</v>
      </c>
      <c r="CB625" s="2">
        <v>1713899.8178884001</v>
      </c>
      <c r="CC625" s="2">
        <v>506849.536102888</v>
      </c>
      <c r="CD625" s="2">
        <v>3482032.5252003199</v>
      </c>
      <c r="CE625" s="2">
        <v>9817303.869523</v>
      </c>
      <c r="CG625" s="2">
        <f t="shared" si="75"/>
        <v>0</v>
      </c>
      <c r="CH625" s="2">
        <f t="shared" si="76"/>
        <v>15520085.748714607</v>
      </c>
      <c r="CI625" s="2">
        <f t="shared" si="77"/>
        <v>1085750.6969055471</v>
      </c>
      <c r="CJ625" s="2">
        <f t="shared" si="78"/>
        <v>149.87727972560501</v>
      </c>
      <c r="CK625" s="2">
        <f t="shared" si="79"/>
        <v>44.321116873388874</v>
      </c>
      <c r="CL625" s="2">
        <f t="shared" si="80"/>
        <v>158.43534527795185</v>
      </c>
      <c r="CM625" s="2">
        <f t="shared" si="81"/>
        <v>106.93618314698342</v>
      </c>
      <c r="CN625" s="2">
        <f t="shared" si="82"/>
        <v>1050293.803406836</v>
      </c>
    </row>
    <row r="626" spans="1:92" x14ac:dyDescent="0.45">
      <c r="A626" s="2">
        <v>760</v>
      </c>
      <c r="B626" s="2" t="s">
        <v>155</v>
      </c>
      <c r="C626" s="2">
        <v>1</v>
      </c>
      <c r="D626" s="2">
        <v>2044</v>
      </c>
      <c r="E626" s="2">
        <v>2042</v>
      </c>
      <c r="F626" s="2">
        <v>0.150850020443417</v>
      </c>
      <c r="G626" s="2">
        <v>4.4606945692937203E-2</v>
      </c>
      <c r="H626" s="2">
        <v>0.23966510225797399</v>
      </c>
      <c r="I626" s="2">
        <v>0.56487793160567101</v>
      </c>
      <c r="J626" s="2">
        <v>140.32918823399601</v>
      </c>
      <c r="K626" s="2">
        <v>140.32918823399601</v>
      </c>
      <c r="L626" s="2">
        <v>109.741703882273</v>
      </c>
      <c r="M626" s="2">
        <v>91.739811237369295</v>
      </c>
      <c r="N626" s="2">
        <v>119708.850470466</v>
      </c>
      <c r="O626" s="2">
        <v>35398.3789740551</v>
      </c>
      <c r="P626" s="2">
        <v>243199.12155844999</v>
      </c>
      <c r="Q626" s="2">
        <v>685686.60580330598</v>
      </c>
      <c r="R626" s="2">
        <v>1587.5533030527299</v>
      </c>
      <c r="S626" s="2">
        <v>111359917.364058</v>
      </c>
      <c r="T626" s="2">
        <v>70145.624181513806</v>
      </c>
      <c r="U626" s="2">
        <v>83.15</v>
      </c>
      <c r="V626" s="2">
        <v>44763.915996202901</v>
      </c>
      <c r="W626" s="2">
        <v>1.18519397528759E-3</v>
      </c>
      <c r="X626" s="2">
        <v>-4.0155454910410002</v>
      </c>
      <c r="Y626" s="2">
        <v>-4.0155454910410002</v>
      </c>
      <c r="Z626" s="2">
        <v>-7.2431607351822</v>
      </c>
      <c r="AA626" s="2">
        <v>-4.2713544367621301</v>
      </c>
      <c r="AB626" s="2">
        <v>14.196976188410201</v>
      </c>
      <c r="AC626" s="2">
        <v>14.196976188410201</v>
      </c>
      <c r="AD626" s="2">
        <v>14.196976188410201</v>
      </c>
      <c r="AE626" s="2">
        <v>14.196976188410201</v>
      </c>
      <c r="AF626" s="2">
        <v>1702243.3371585</v>
      </c>
      <c r="AG626" s="2">
        <v>503380.67271620099</v>
      </c>
      <c r="AH626" s="2">
        <v>3458303.0923822299</v>
      </c>
      <c r="AI626" s="2">
        <v>9750449.6882610004</v>
      </c>
      <c r="AJ626" s="2">
        <v>130.14775753662701</v>
      </c>
      <c r="AK626" s="2">
        <v>130.14775753662701</v>
      </c>
      <c r="AL626" s="2">
        <v>102.787888429045</v>
      </c>
      <c r="AM626" s="2">
        <v>81.814189485721201</v>
      </c>
      <c r="AN626" s="2">
        <v>126.132212045586</v>
      </c>
      <c r="AO626" s="2">
        <v>126.132212045586</v>
      </c>
      <c r="AP626" s="2">
        <v>95.544727693863194</v>
      </c>
      <c r="AQ626" s="2">
        <v>77.542835048959006</v>
      </c>
      <c r="AR626" s="2">
        <v>16798645.810945399</v>
      </c>
      <c r="AS626" s="2">
        <v>4967425.7862285199</v>
      </c>
      <c r="AT626" s="2">
        <v>26689085.9824965</v>
      </c>
      <c r="AU626" s="2">
        <v>62904759.7843877</v>
      </c>
      <c r="AV626" s="2">
        <v>0.96906826824607395</v>
      </c>
      <c r="AW626" s="2">
        <v>0.96906826824607395</v>
      </c>
      <c r="AX626" s="2">
        <v>0.92945752932944803</v>
      </c>
      <c r="AY626" s="2">
        <v>0.94771534737270802</v>
      </c>
      <c r="AZ626" s="2">
        <v>1.4374289699513401</v>
      </c>
      <c r="BA626" s="2">
        <v>1.4374289699513401</v>
      </c>
      <c r="BB626" s="2">
        <v>1.43243273215322</v>
      </c>
      <c r="BC626" s="2">
        <v>1.0217640794017799</v>
      </c>
      <c r="BD626" s="2">
        <v>0.96906826824607395</v>
      </c>
      <c r="BE626" s="2">
        <v>0.96906826824607395</v>
      </c>
      <c r="BF626" s="2">
        <v>0.92938762103171502</v>
      </c>
      <c r="BG626" s="2">
        <v>0.94765809927289202</v>
      </c>
      <c r="BH626" s="2">
        <v>0.19242860000000001</v>
      </c>
      <c r="BI626" s="2">
        <v>0.19242860000000001</v>
      </c>
      <c r="BJ626" s="2">
        <v>0.232534608999999</v>
      </c>
      <c r="BK626" s="2">
        <v>0.31863818999999999</v>
      </c>
      <c r="BL626" s="2">
        <v>0.28501643399999999</v>
      </c>
      <c r="BM626" s="2">
        <v>0.28501643399999999</v>
      </c>
      <c r="BN626" s="2">
        <v>0.28501643399999999</v>
      </c>
      <c r="BO626" s="2">
        <v>0.51554845999999999</v>
      </c>
      <c r="BP626" s="2">
        <v>0.19242860000000001</v>
      </c>
      <c r="BQ626" s="2">
        <v>0.19242860000000001</v>
      </c>
      <c r="BR626" s="2">
        <v>0.23244925399999999</v>
      </c>
      <c r="BS626" s="2">
        <v>0.31844525600000001</v>
      </c>
      <c r="BT626" s="2">
        <v>0</v>
      </c>
      <c r="BU626" s="2">
        <v>0</v>
      </c>
      <c r="BV626" s="20">
        <v>9.31E-5</v>
      </c>
      <c r="BW626" s="2">
        <v>6.5461499999999999E-4</v>
      </c>
      <c r="BX626" s="2">
        <v>14.196976188410201</v>
      </c>
      <c r="BY626" s="2">
        <v>14.196976188410201</v>
      </c>
      <c r="BZ626" s="2">
        <v>14.196976188410201</v>
      </c>
      <c r="CA626" s="2">
        <v>14.196976188410201</v>
      </c>
      <c r="CB626" s="2">
        <v>1702243.3371585</v>
      </c>
      <c r="CC626" s="2">
        <v>503380.67271620099</v>
      </c>
      <c r="CD626" s="2">
        <v>3458303.0923822299</v>
      </c>
      <c r="CE626" s="2">
        <v>9750449.6882610004</v>
      </c>
      <c r="CG626" s="2">
        <f t="shared" si="75"/>
        <v>0</v>
      </c>
      <c r="CH626" s="2">
        <f t="shared" si="76"/>
        <v>15414376.790517932</v>
      </c>
      <c r="CI626" s="2">
        <f t="shared" si="77"/>
        <v>1083992.9568062769</v>
      </c>
      <c r="CJ626" s="2">
        <f t="shared" si="78"/>
        <v>149.63606308808249</v>
      </c>
      <c r="CK626" s="2">
        <f t="shared" si="79"/>
        <v>44.247973717568875</v>
      </c>
      <c r="CL626" s="2">
        <f t="shared" si="80"/>
        <v>158.17829044452031</v>
      </c>
      <c r="CM626" s="2">
        <f t="shared" si="81"/>
        <v>106.76319280705425</v>
      </c>
      <c r="CN626" s="2">
        <f t="shared" si="82"/>
        <v>1048594.577832222</v>
      </c>
    </row>
    <row r="627" spans="1:92" x14ac:dyDescent="0.45">
      <c r="A627" s="2">
        <v>782</v>
      </c>
      <c r="B627" s="2" t="s">
        <v>155</v>
      </c>
      <c r="C627" s="2">
        <v>1</v>
      </c>
      <c r="D627" s="2">
        <v>2045</v>
      </c>
      <c r="E627" s="2">
        <v>2043</v>
      </c>
      <c r="F627" s="2">
        <v>0.15087868241579899</v>
      </c>
      <c r="G627" s="2">
        <v>4.4613687105348097E-2</v>
      </c>
      <c r="H627" s="2">
        <v>0.23967458602056699</v>
      </c>
      <c r="I627" s="2">
        <v>0.56483304445828497</v>
      </c>
      <c r="J627" s="2">
        <v>140.24872378641101</v>
      </c>
      <c r="K627" s="2">
        <v>140.24872378641101</v>
      </c>
      <c r="L627" s="2">
        <v>109.663638598533</v>
      </c>
      <c r="M627" s="2">
        <v>91.663224782759102</v>
      </c>
      <c r="N627" s="2">
        <v>119515.63107607199</v>
      </c>
      <c r="O627" s="2">
        <v>35339.869646606698</v>
      </c>
      <c r="P627" s="2">
        <v>242803.57593302699</v>
      </c>
      <c r="Q627" s="2">
        <v>684574.48529395903</v>
      </c>
      <c r="R627" s="2">
        <v>1587.87499331501</v>
      </c>
      <c r="S627" s="2">
        <v>111095314.87525401</v>
      </c>
      <c r="T627" s="2">
        <v>69964.773891501594</v>
      </c>
      <c r="U627" s="2">
        <v>83.15</v>
      </c>
      <c r="V627" s="2">
        <v>45119.811009422498</v>
      </c>
      <c r="W627" s="2">
        <v>1.1882496566170101E-3</v>
      </c>
      <c r="X627" s="2">
        <v>-4.0256955244979302</v>
      </c>
      <c r="Y627" s="2">
        <v>-4.0256955244979302</v>
      </c>
      <c r="Z627" s="2">
        <v>-7.2509116047938802</v>
      </c>
      <c r="AA627" s="2">
        <v>-4.27762647724433</v>
      </c>
      <c r="AB627" s="2">
        <v>14.1266617742822</v>
      </c>
      <c r="AC627" s="2">
        <v>14.1266617742822</v>
      </c>
      <c r="AD627" s="2">
        <v>14.1266617742822</v>
      </c>
      <c r="AE627" s="2">
        <v>14.1266617742822</v>
      </c>
      <c r="AF627" s="2">
        <v>1691086.4419844099</v>
      </c>
      <c r="AG627" s="2">
        <v>500060.92712434201</v>
      </c>
      <c r="AH627" s="2">
        <v>3435591.7340587899</v>
      </c>
      <c r="AI627" s="2">
        <v>9686462.7633389104</v>
      </c>
      <c r="AJ627" s="2">
        <v>130.14775753662701</v>
      </c>
      <c r="AK627" s="2">
        <v>130.14775753662701</v>
      </c>
      <c r="AL627" s="2">
        <v>102.787888429045</v>
      </c>
      <c r="AM627" s="2">
        <v>81.814189485721201</v>
      </c>
      <c r="AN627" s="2">
        <v>126.12206201212901</v>
      </c>
      <c r="AO627" s="2">
        <v>126.12206201212901</v>
      </c>
      <c r="AP627" s="2">
        <v>95.536976824251497</v>
      </c>
      <c r="AQ627" s="2">
        <v>77.536563008476804</v>
      </c>
      <c r="AR627" s="2">
        <v>16761914.730946699</v>
      </c>
      <c r="AS627" s="2">
        <v>4956371.6167147299</v>
      </c>
      <c r="AT627" s="2">
        <v>26626723.601551101</v>
      </c>
      <c r="AU627" s="2">
        <v>62750304.926041797</v>
      </c>
      <c r="AV627" s="2">
        <v>0.96899006066861404</v>
      </c>
      <c r="AW627" s="2">
        <v>0.96899006066861404</v>
      </c>
      <c r="AX627" s="2">
        <v>0.92938194458691503</v>
      </c>
      <c r="AY627" s="2">
        <v>0.94763849202320005</v>
      </c>
      <c r="AZ627" s="2">
        <v>1.4371273540723499</v>
      </c>
      <c r="BA627" s="2">
        <v>1.4371273540723499</v>
      </c>
      <c r="BB627" s="2">
        <v>1.43212986500202</v>
      </c>
      <c r="BC627" s="2">
        <v>1.0215486424642</v>
      </c>
      <c r="BD627" s="2">
        <v>0.96899006066861404</v>
      </c>
      <c r="BE627" s="2">
        <v>0.96899006066861404</v>
      </c>
      <c r="BF627" s="2">
        <v>0.92931204197422002</v>
      </c>
      <c r="BG627" s="2">
        <v>0.94758124856594095</v>
      </c>
      <c r="BH627" s="2">
        <v>0.19242860000000001</v>
      </c>
      <c r="BI627" s="2">
        <v>0.19242860000000001</v>
      </c>
      <c r="BJ627" s="2">
        <v>0.232534608999999</v>
      </c>
      <c r="BK627" s="2">
        <v>0.31863818999999999</v>
      </c>
      <c r="BL627" s="2">
        <v>0.28501643399999999</v>
      </c>
      <c r="BM627" s="2">
        <v>0.28501643399999999</v>
      </c>
      <c r="BN627" s="2">
        <v>0.28501643399999999</v>
      </c>
      <c r="BO627" s="2">
        <v>0.51554845999999999</v>
      </c>
      <c r="BP627" s="2">
        <v>0.19242860000000001</v>
      </c>
      <c r="BQ627" s="2">
        <v>0.19242860000000001</v>
      </c>
      <c r="BR627" s="2">
        <v>0.23244925399999999</v>
      </c>
      <c r="BS627" s="2">
        <v>0.31844525600000001</v>
      </c>
      <c r="BT627" s="2">
        <v>0</v>
      </c>
      <c r="BU627" s="2">
        <v>0</v>
      </c>
      <c r="BV627" s="20">
        <v>9.31E-5</v>
      </c>
      <c r="BW627" s="2">
        <v>6.5461499999999999E-4</v>
      </c>
      <c r="BX627" s="2">
        <v>14.1266617742822</v>
      </c>
      <c r="BY627" s="2">
        <v>14.1266617742822</v>
      </c>
      <c r="BZ627" s="2">
        <v>14.1266617742822</v>
      </c>
      <c r="CA627" s="2">
        <v>14.1266617742822</v>
      </c>
      <c r="CB627" s="2">
        <v>1691086.4419844099</v>
      </c>
      <c r="CC627" s="2">
        <v>500060.92712434201</v>
      </c>
      <c r="CD627" s="2">
        <v>3435591.7340587899</v>
      </c>
      <c r="CE627" s="2">
        <v>9686462.7633389104</v>
      </c>
      <c r="CG627" s="2">
        <f t="shared" si="75"/>
        <v>0</v>
      </c>
      <c r="CH627" s="2">
        <f t="shared" si="76"/>
        <v>15313201.866506452</v>
      </c>
      <c r="CI627" s="2">
        <f t="shared" si="77"/>
        <v>1082233.5619496647</v>
      </c>
      <c r="CJ627" s="2">
        <f t="shared" si="78"/>
        <v>149.39453884508998</v>
      </c>
      <c r="CK627" s="2">
        <f t="shared" si="79"/>
        <v>44.174837058258369</v>
      </c>
      <c r="CL627" s="2">
        <f t="shared" si="80"/>
        <v>157.92102499709074</v>
      </c>
      <c r="CM627" s="2">
        <f t="shared" si="81"/>
        <v>106.59003274331788</v>
      </c>
      <c r="CN627" s="2">
        <f t="shared" si="82"/>
        <v>1046893.692303058</v>
      </c>
    </row>
    <row r="628" spans="1:92" x14ac:dyDescent="0.45">
      <c r="A628" s="2">
        <v>804</v>
      </c>
      <c r="B628" s="2" t="s">
        <v>155</v>
      </c>
      <c r="C628" s="2">
        <v>1</v>
      </c>
      <c r="D628" s="2">
        <v>2046</v>
      </c>
      <c r="E628" s="2">
        <v>2044</v>
      </c>
      <c r="F628" s="2">
        <v>0.150905825675613</v>
      </c>
      <c r="G628" s="2">
        <v>4.4620066712632897E-2</v>
      </c>
      <c r="H628" s="2">
        <v>0.239683566093988</v>
      </c>
      <c r="I628" s="2">
        <v>0.56479054151776498</v>
      </c>
      <c r="J628" s="2">
        <v>140.17199269150001</v>
      </c>
      <c r="K628" s="2">
        <v>140.17199269150001</v>
      </c>
      <c r="L628" s="2">
        <v>109.58931684836899</v>
      </c>
      <c r="M628" s="2">
        <v>91.5903843705496</v>
      </c>
      <c r="N628" s="2">
        <v>119322.195737965</v>
      </c>
      <c r="O628" s="2">
        <v>35281.370419526698</v>
      </c>
      <c r="P628" s="2">
        <v>242407.75862087301</v>
      </c>
      <c r="Q628" s="2">
        <v>683461.43076383602</v>
      </c>
      <c r="R628" s="2">
        <v>1588.2475430552599</v>
      </c>
      <c r="S628" s="2">
        <v>110834885.75761899</v>
      </c>
      <c r="T628" s="2">
        <v>69784.389871877196</v>
      </c>
      <c r="U628" s="2">
        <v>83.15</v>
      </c>
      <c r="V628" s="2">
        <v>45478.535561962199</v>
      </c>
      <c r="W628" s="2">
        <v>1.19131321614069E-3</v>
      </c>
      <c r="X628" s="2">
        <v>-4.0358740653267304</v>
      </c>
      <c r="Y628" s="2">
        <v>-4.0358740653267304</v>
      </c>
      <c r="Z628" s="2">
        <v>-7.2586808008762604</v>
      </c>
      <c r="AA628" s="2">
        <v>-4.2839143353719402</v>
      </c>
      <c r="AB628" s="2">
        <v>14.0601092202003</v>
      </c>
      <c r="AC628" s="2">
        <v>14.0601092202003</v>
      </c>
      <c r="AD628" s="2">
        <v>14.0601092202003</v>
      </c>
      <c r="AE628" s="2">
        <v>14.0601092202003</v>
      </c>
      <c r="AF628" s="2">
        <v>1680402.82645075</v>
      </c>
      <c r="AG628" s="2">
        <v>496882.42705893301</v>
      </c>
      <c r="AH628" s="2">
        <v>3413844.7966735698</v>
      </c>
      <c r="AI628" s="2">
        <v>9625192.0325954892</v>
      </c>
      <c r="AJ628" s="2">
        <v>130.14775753662701</v>
      </c>
      <c r="AK628" s="2">
        <v>130.14775753662701</v>
      </c>
      <c r="AL628" s="2">
        <v>102.787888429045</v>
      </c>
      <c r="AM628" s="2">
        <v>81.814189485721201</v>
      </c>
      <c r="AN628" s="2">
        <v>126.1118834713</v>
      </c>
      <c r="AO628" s="2">
        <v>126.1118834713</v>
      </c>
      <c r="AP628" s="2">
        <v>95.529207628169104</v>
      </c>
      <c r="AQ628" s="2">
        <v>77.530275150349198</v>
      </c>
      <c r="AR628" s="2">
        <v>16725629.948915901</v>
      </c>
      <c r="AS628" s="2">
        <v>4945459.9965920299</v>
      </c>
      <c r="AT628" s="2">
        <v>26565300.666005999</v>
      </c>
      <c r="AU628" s="2">
        <v>62598495.146105498</v>
      </c>
      <c r="AV628" s="2">
        <v>0.96891164543609498</v>
      </c>
      <c r="AW628" s="2">
        <v>0.96891164543609498</v>
      </c>
      <c r="AX628" s="2">
        <v>0.92930619087079802</v>
      </c>
      <c r="AY628" s="2">
        <v>0.94756145341460996</v>
      </c>
      <c r="AZ628" s="2">
        <v>1.43682497640252</v>
      </c>
      <c r="BA628" s="2">
        <v>1.43682497640252</v>
      </c>
      <c r="BB628" s="2">
        <v>1.43182636027433</v>
      </c>
      <c r="BC628" s="2">
        <v>1.0213327198466799</v>
      </c>
      <c r="BD628" s="2">
        <v>0.96891164543609498</v>
      </c>
      <c r="BE628" s="2">
        <v>0.96891164543609498</v>
      </c>
      <c r="BF628" s="2">
        <v>0.92923629395584895</v>
      </c>
      <c r="BG628" s="2">
        <v>0.947504214610978</v>
      </c>
      <c r="BH628" s="2">
        <v>0.19242860000000001</v>
      </c>
      <c r="BI628" s="2">
        <v>0.19242860000000001</v>
      </c>
      <c r="BJ628" s="2">
        <v>0.232534608999999</v>
      </c>
      <c r="BK628" s="2">
        <v>0.31863818999999999</v>
      </c>
      <c r="BL628" s="2">
        <v>0.28501643399999999</v>
      </c>
      <c r="BM628" s="2">
        <v>0.28501643399999999</v>
      </c>
      <c r="BN628" s="2">
        <v>0.28501643399999999</v>
      </c>
      <c r="BO628" s="2">
        <v>0.51554845999999999</v>
      </c>
      <c r="BP628" s="2">
        <v>0.19242860000000001</v>
      </c>
      <c r="BQ628" s="2">
        <v>0.19242860000000001</v>
      </c>
      <c r="BR628" s="2">
        <v>0.23244925399999999</v>
      </c>
      <c r="BS628" s="2">
        <v>0.31844525600000001</v>
      </c>
      <c r="BT628" s="2">
        <v>0</v>
      </c>
      <c r="BU628" s="2">
        <v>0</v>
      </c>
      <c r="BV628" s="20">
        <v>9.31E-5</v>
      </c>
      <c r="BW628" s="2">
        <v>6.5461499999999999E-4</v>
      </c>
      <c r="BX628" s="2">
        <v>14.0601092202003</v>
      </c>
      <c r="BY628" s="2">
        <v>14.0601092202003</v>
      </c>
      <c r="BZ628" s="2">
        <v>14.0601092202003</v>
      </c>
      <c r="CA628" s="2">
        <v>14.0601092202003</v>
      </c>
      <c r="CB628" s="2">
        <v>1680402.82645075</v>
      </c>
      <c r="CC628" s="2">
        <v>496882.42705893301</v>
      </c>
      <c r="CD628" s="2">
        <v>3413844.7966735698</v>
      </c>
      <c r="CE628" s="2">
        <v>9625192.0325954892</v>
      </c>
      <c r="CG628" s="2">
        <f t="shared" si="75"/>
        <v>0</v>
      </c>
      <c r="CH628" s="2">
        <f t="shared" si="76"/>
        <v>15216322.082778743</v>
      </c>
      <c r="CI628" s="2">
        <f t="shared" si="77"/>
        <v>1080472.7555422008</v>
      </c>
      <c r="CJ628" s="2">
        <f t="shared" si="78"/>
        <v>149.15274467245624</v>
      </c>
      <c r="CK628" s="2">
        <f t="shared" si="79"/>
        <v>44.101713024408376</v>
      </c>
      <c r="CL628" s="2">
        <f t="shared" si="80"/>
        <v>157.66358284284422</v>
      </c>
      <c r="CM628" s="2">
        <f t="shared" si="81"/>
        <v>106.41672725011071</v>
      </c>
      <c r="CN628" s="2">
        <f t="shared" si="82"/>
        <v>1045191.3851226741</v>
      </c>
    </row>
    <row r="629" spans="1:92" x14ac:dyDescent="0.45">
      <c r="A629" s="2">
        <v>826</v>
      </c>
      <c r="B629" s="2" t="s">
        <v>155</v>
      </c>
      <c r="C629" s="2">
        <v>1</v>
      </c>
      <c r="D629" s="2">
        <v>2047</v>
      </c>
      <c r="E629" s="2">
        <v>2045</v>
      </c>
      <c r="F629" s="2">
        <v>0.15093152504840701</v>
      </c>
      <c r="G629" s="2">
        <v>4.4626102318041802E-2</v>
      </c>
      <c r="H629" s="2">
        <v>0.239692067259694</v>
      </c>
      <c r="I629" s="2">
        <v>0.56475030537385495</v>
      </c>
      <c r="J629" s="2">
        <v>140.09880149655999</v>
      </c>
      <c r="K629" s="2">
        <v>140.09880149655999</v>
      </c>
      <c r="L629" s="2">
        <v>109.518544655578</v>
      </c>
      <c r="M629" s="2">
        <v>91.521095890957795</v>
      </c>
      <c r="N629" s="2">
        <v>119128.573110483</v>
      </c>
      <c r="O629" s="2">
        <v>35222.885947290903</v>
      </c>
      <c r="P629" s="2">
        <v>242011.71917060099</v>
      </c>
      <c r="Q629" s="2">
        <v>682347.59053516795</v>
      </c>
      <c r="R629" s="2">
        <v>1588.6684217029001</v>
      </c>
      <c r="S629" s="2">
        <v>110578424.960731</v>
      </c>
      <c r="T629" s="2">
        <v>69604.470920496897</v>
      </c>
      <c r="U629" s="2">
        <v>83.15</v>
      </c>
      <c r="V629" s="2">
        <v>45840.112150042798</v>
      </c>
      <c r="W629" s="2">
        <v>1.19438467417031E-3</v>
      </c>
      <c r="X629" s="2">
        <v>-4.0460796319957</v>
      </c>
      <c r="Y629" s="2">
        <v>-4.0460796319957</v>
      </c>
      <c r="Z629" s="2">
        <v>-7.2664673653966299</v>
      </c>
      <c r="AA629" s="2">
        <v>-4.29021718669284</v>
      </c>
      <c r="AB629" s="2">
        <v>13.9971235919294</v>
      </c>
      <c r="AC629" s="2">
        <v>13.9971235919294</v>
      </c>
      <c r="AD629" s="2">
        <v>13.9971235919294</v>
      </c>
      <c r="AE629" s="2">
        <v>13.9971235919294</v>
      </c>
      <c r="AF629" s="2">
        <v>1670167.5210047001</v>
      </c>
      <c r="AG629" s="2">
        <v>493837.70225476002</v>
      </c>
      <c r="AH629" s="2">
        <v>3393011.3570589698</v>
      </c>
      <c r="AI629" s="2">
        <v>9566494.1167183593</v>
      </c>
      <c r="AJ629" s="2">
        <v>130.14775753662701</v>
      </c>
      <c r="AK629" s="2">
        <v>130.14775753662701</v>
      </c>
      <c r="AL629" s="2">
        <v>102.787888429045</v>
      </c>
      <c r="AM629" s="2">
        <v>81.814189485721201</v>
      </c>
      <c r="AN629" s="2">
        <v>126.101677904631</v>
      </c>
      <c r="AO629" s="2">
        <v>126.101677904631</v>
      </c>
      <c r="AP629" s="2">
        <v>95.521421063648802</v>
      </c>
      <c r="AQ629" s="2">
        <v>77.523972299028301</v>
      </c>
      <c r="AR629" s="2">
        <v>16689770.3167741</v>
      </c>
      <c r="AS629" s="2">
        <v>4934684.1064655101</v>
      </c>
      <c r="AT629" s="2">
        <v>26504771.273158699</v>
      </c>
      <c r="AU629" s="2">
        <v>62449199.264333099</v>
      </c>
      <c r="AV629" s="2">
        <v>0.96883303339856697</v>
      </c>
      <c r="AW629" s="2">
        <v>0.96883303339856697</v>
      </c>
      <c r="AX629" s="2">
        <v>0.92923027706443695</v>
      </c>
      <c r="AY629" s="2">
        <v>0.94748424115226204</v>
      </c>
      <c r="AZ629" s="2">
        <v>1.4365218790843099</v>
      </c>
      <c r="BA629" s="2">
        <v>1.4365218790843099</v>
      </c>
      <c r="BB629" s="2">
        <v>1.4315222538190799</v>
      </c>
      <c r="BC629" s="2">
        <v>1.02111633866631</v>
      </c>
      <c r="BD629" s="2">
        <v>0.96883303339856697</v>
      </c>
      <c r="BE629" s="2">
        <v>0.96883303339856697</v>
      </c>
      <c r="BF629" s="2">
        <v>0.92916038585927496</v>
      </c>
      <c r="BG629" s="2">
        <v>0.94742700701274696</v>
      </c>
      <c r="BH629" s="2">
        <v>0.19242860000000001</v>
      </c>
      <c r="BI629" s="2">
        <v>0.19242860000000001</v>
      </c>
      <c r="BJ629" s="2">
        <v>0.232534608999999</v>
      </c>
      <c r="BK629" s="2">
        <v>0.31863818999999999</v>
      </c>
      <c r="BL629" s="2">
        <v>0.28501643399999999</v>
      </c>
      <c r="BM629" s="2">
        <v>0.28501643399999999</v>
      </c>
      <c r="BN629" s="2">
        <v>0.28501643399999999</v>
      </c>
      <c r="BO629" s="2">
        <v>0.51554845999999999</v>
      </c>
      <c r="BP629" s="2">
        <v>0.19242860000000001</v>
      </c>
      <c r="BQ629" s="2">
        <v>0.19242860000000001</v>
      </c>
      <c r="BR629" s="2">
        <v>0.23244925399999999</v>
      </c>
      <c r="BS629" s="2">
        <v>0.31844525600000001</v>
      </c>
      <c r="BT629" s="2">
        <v>0</v>
      </c>
      <c r="BU629" s="2">
        <v>0</v>
      </c>
      <c r="BV629" s="20">
        <v>9.31E-5</v>
      </c>
      <c r="BW629" s="2">
        <v>6.5461499999999999E-4</v>
      </c>
      <c r="BX629" s="2">
        <v>13.9971235919294</v>
      </c>
      <c r="BY629" s="2">
        <v>13.9971235919294</v>
      </c>
      <c r="BZ629" s="2">
        <v>13.9971235919294</v>
      </c>
      <c r="CA629" s="2">
        <v>13.9971235919294</v>
      </c>
      <c r="CB629" s="2">
        <v>1670167.5210047001</v>
      </c>
      <c r="CC629" s="2">
        <v>493837.70225476002</v>
      </c>
      <c r="CD629" s="2">
        <v>3393011.3570589698</v>
      </c>
      <c r="CE629" s="2">
        <v>9566494.1167183593</v>
      </c>
      <c r="CG629" s="2">
        <f t="shared" si="75"/>
        <v>0</v>
      </c>
      <c r="CH629" s="2">
        <f t="shared" si="76"/>
        <v>15123510.69703679</v>
      </c>
      <c r="CI629" s="2">
        <f t="shared" si="77"/>
        <v>1078710.7687635429</v>
      </c>
      <c r="CJ629" s="2">
        <f t="shared" si="78"/>
        <v>148.91071638810376</v>
      </c>
      <c r="CK629" s="2">
        <f t="shared" si="79"/>
        <v>44.028607434113631</v>
      </c>
      <c r="CL629" s="2">
        <f t="shared" si="80"/>
        <v>157.40599620852097</v>
      </c>
      <c r="CM629" s="2">
        <f t="shared" si="81"/>
        <v>106.24329942159096</v>
      </c>
      <c r="CN629" s="2">
        <f t="shared" si="82"/>
        <v>1043487.8828162519</v>
      </c>
    </row>
    <row r="630" spans="1:92" x14ac:dyDescent="0.45">
      <c r="A630" s="2">
        <v>848</v>
      </c>
      <c r="B630" s="2" t="s">
        <v>155</v>
      </c>
      <c r="C630" s="2">
        <v>1</v>
      </c>
      <c r="D630" s="2">
        <v>2048</v>
      </c>
      <c r="E630" s="2">
        <v>2046</v>
      </c>
      <c r="F630" s="2">
        <v>0.150955852041921</v>
      </c>
      <c r="G630" s="2">
        <v>4.4631810937913401E-2</v>
      </c>
      <c r="H630" s="2">
        <v>0.23970011320408599</v>
      </c>
      <c r="I630" s="2">
        <v>0.564712223816078</v>
      </c>
      <c r="J630" s="2">
        <v>140.028966345627</v>
      </c>
      <c r="K630" s="2">
        <v>140.028966345627</v>
      </c>
      <c r="L630" s="2">
        <v>109.451137665185</v>
      </c>
      <c r="M630" s="2">
        <v>91.455174861761193</v>
      </c>
      <c r="N630" s="2">
        <v>118934.790429284</v>
      </c>
      <c r="O630" s="2">
        <v>35164.4206473429</v>
      </c>
      <c r="P630" s="2">
        <v>241615.50466523299</v>
      </c>
      <c r="Q630" s="2">
        <v>681233.10557281005</v>
      </c>
      <c r="R630" s="2">
        <v>1589.1352211372</v>
      </c>
      <c r="S630" s="2">
        <v>110325737.896676</v>
      </c>
      <c r="T630" s="2">
        <v>69425.015838316001</v>
      </c>
      <c r="U630" s="2">
        <v>83.15</v>
      </c>
      <c r="V630" s="2">
        <v>46204.563448740802</v>
      </c>
      <c r="W630" s="2">
        <v>1.19746405106987E-3</v>
      </c>
      <c r="X630" s="2">
        <v>-4.0563108123954601</v>
      </c>
      <c r="Y630" s="2">
        <v>-4.0563108123954601</v>
      </c>
      <c r="Z630" s="2">
        <v>-7.2742703852551003</v>
      </c>
      <c r="AA630" s="2">
        <v>-4.2965342453552697</v>
      </c>
      <c r="AB630" s="2">
        <v>13.9375196213953</v>
      </c>
      <c r="AC630" s="2">
        <v>13.9375196213953</v>
      </c>
      <c r="AD630" s="2">
        <v>13.9375196213953</v>
      </c>
      <c r="AE630" s="2">
        <v>13.9375196213953</v>
      </c>
      <c r="AF630" s="2">
        <v>1660356.82519618</v>
      </c>
      <c r="AG630" s="2">
        <v>490919.664012536</v>
      </c>
      <c r="AH630" s="2">
        <v>3373043.0845478699</v>
      </c>
      <c r="AI630" s="2">
        <v>9510232.9316957109</v>
      </c>
      <c r="AJ630" s="2">
        <v>130.14775753662701</v>
      </c>
      <c r="AK630" s="2">
        <v>130.14775753662701</v>
      </c>
      <c r="AL630" s="2">
        <v>102.787888429045</v>
      </c>
      <c r="AM630" s="2">
        <v>81.814189485721201</v>
      </c>
      <c r="AN630" s="2">
        <v>126.09144672423101</v>
      </c>
      <c r="AO630" s="2">
        <v>126.09144672423101</v>
      </c>
      <c r="AP630" s="2">
        <v>95.513618043790302</v>
      </c>
      <c r="AQ630" s="2">
        <v>77.517655240365897</v>
      </c>
      <c r="AR630" s="2">
        <v>16654315.766346401</v>
      </c>
      <c r="AS630" s="2">
        <v>4924037.4753902601</v>
      </c>
      <c r="AT630" s="2">
        <v>26445091.863157701</v>
      </c>
      <c r="AU630" s="2">
        <v>62302292.791781902</v>
      </c>
      <c r="AV630" s="2">
        <v>0.968754234896266</v>
      </c>
      <c r="AW630" s="2">
        <v>0.968754234896266</v>
      </c>
      <c r="AX630" s="2">
        <v>0.92915421163341905</v>
      </c>
      <c r="AY630" s="2">
        <v>0.94740686439051403</v>
      </c>
      <c r="AZ630" s="2">
        <v>1.43621810227386</v>
      </c>
      <c r="BA630" s="2">
        <v>1.43621810227386</v>
      </c>
      <c r="BB630" s="2">
        <v>1.43121757979389</v>
      </c>
      <c r="BC630" s="2">
        <v>1.02089952476294</v>
      </c>
      <c r="BD630" s="2">
        <v>0.968754234896266</v>
      </c>
      <c r="BE630" s="2">
        <v>0.968754234896266</v>
      </c>
      <c r="BF630" s="2">
        <v>0.92908432614945002</v>
      </c>
      <c r="BG630" s="2">
        <v>0.94734963492505297</v>
      </c>
      <c r="BH630" s="2">
        <v>0.19242860000000001</v>
      </c>
      <c r="BI630" s="2">
        <v>0.19242860000000001</v>
      </c>
      <c r="BJ630" s="2">
        <v>0.232534608999999</v>
      </c>
      <c r="BK630" s="2">
        <v>0.31863818999999999</v>
      </c>
      <c r="BL630" s="2">
        <v>0.28501643399999999</v>
      </c>
      <c r="BM630" s="2">
        <v>0.28501643399999999</v>
      </c>
      <c r="BN630" s="2">
        <v>0.28501643399999999</v>
      </c>
      <c r="BO630" s="2">
        <v>0.51554845999999999</v>
      </c>
      <c r="BP630" s="2">
        <v>0.19242860000000001</v>
      </c>
      <c r="BQ630" s="2">
        <v>0.19242860000000001</v>
      </c>
      <c r="BR630" s="2">
        <v>0.23244925399999999</v>
      </c>
      <c r="BS630" s="2">
        <v>0.31844525600000001</v>
      </c>
      <c r="BT630" s="2">
        <v>0</v>
      </c>
      <c r="BU630" s="2">
        <v>0</v>
      </c>
      <c r="BV630" s="20">
        <v>9.31E-5</v>
      </c>
      <c r="BW630" s="2">
        <v>6.5461499999999999E-4</v>
      </c>
      <c r="BX630" s="2">
        <v>13.9375196213953</v>
      </c>
      <c r="BY630" s="2">
        <v>13.9375196213953</v>
      </c>
      <c r="BZ630" s="2">
        <v>13.9375196213953</v>
      </c>
      <c r="CA630" s="2">
        <v>13.9375196213953</v>
      </c>
      <c r="CB630" s="2">
        <v>1660356.82519618</v>
      </c>
      <c r="CC630" s="2">
        <v>490919.664012536</v>
      </c>
      <c r="CD630" s="2">
        <v>3373043.0845478699</v>
      </c>
      <c r="CE630" s="2">
        <v>9510232.9316957109</v>
      </c>
      <c r="CG630" s="2">
        <f t="shared" si="75"/>
        <v>0</v>
      </c>
      <c r="CH630" s="2">
        <f t="shared" si="76"/>
        <v>15034552.505452298</v>
      </c>
      <c r="CI630" s="2">
        <f t="shared" si="77"/>
        <v>1076947.8213146699</v>
      </c>
      <c r="CJ630" s="2">
        <f t="shared" si="78"/>
        <v>148.668488036605</v>
      </c>
      <c r="CK630" s="2">
        <f t="shared" si="79"/>
        <v>43.955525809178624</v>
      </c>
      <c r="CL630" s="2">
        <f t="shared" si="80"/>
        <v>157.1482957172247</v>
      </c>
      <c r="CM630" s="2">
        <f t="shared" si="81"/>
        <v>106.06977120635423</v>
      </c>
      <c r="CN630" s="2">
        <f t="shared" si="82"/>
        <v>1041783.400667327</v>
      </c>
    </row>
    <row r="631" spans="1:92" x14ac:dyDescent="0.45">
      <c r="A631" s="2">
        <v>870</v>
      </c>
      <c r="B631" s="2" t="s">
        <v>155</v>
      </c>
      <c r="C631" s="2">
        <v>1</v>
      </c>
      <c r="D631" s="2">
        <v>2049</v>
      </c>
      <c r="E631" s="2">
        <v>2047</v>
      </c>
      <c r="F631" s="2">
        <v>0.15097887497496401</v>
      </c>
      <c r="G631" s="2">
        <v>4.4637208831972898E-2</v>
      </c>
      <c r="H631" s="2">
        <v>0.23970772656065101</v>
      </c>
      <c r="I631" s="2">
        <v>0.56467618963240995</v>
      </c>
      <c r="J631" s="2">
        <v>139.96231249946399</v>
      </c>
      <c r="K631" s="2">
        <v>139.96231249946399</v>
      </c>
      <c r="L631" s="2">
        <v>109.38692066235799</v>
      </c>
      <c r="M631" s="2">
        <v>91.392445946923004</v>
      </c>
      <c r="N631" s="2">
        <v>118740.873576465</v>
      </c>
      <c r="O631" s="2">
        <v>35105.978711276599</v>
      </c>
      <c r="P631" s="2">
        <v>241219.15983582399</v>
      </c>
      <c r="Q631" s="2">
        <v>680118.10982190096</v>
      </c>
      <c r="R631" s="2">
        <v>1589.64564972944</v>
      </c>
      <c r="S631" s="2">
        <v>110076639.905579</v>
      </c>
      <c r="T631" s="2">
        <v>69246.023429381399</v>
      </c>
      <c r="U631" s="2">
        <v>83.15</v>
      </c>
      <c r="V631" s="2">
        <v>46571.912313410998</v>
      </c>
      <c r="W631" s="2">
        <v>1.2005513672559E-3</v>
      </c>
      <c r="X631" s="2">
        <v>-4.0665662607671003</v>
      </c>
      <c r="Y631" s="2">
        <v>-4.0665662607671003</v>
      </c>
      <c r="Z631" s="2">
        <v>-7.2820889902918404</v>
      </c>
      <c r="AA631" s="2">
        <v>-4.3028647624026597</v>
      </c>
      <c r="AB631" s="2">
        <v>13.881121223604501</v>
      </c>
      <c r="AC631" s="2">
        <v>13.881121223604501</v>
      </c>
      <c r="AD631" s="2">
        <v>13.881121223604501</v>
      </c>
      <c r="AE631" s="2">
        <v>13.881121223604501</v>
      </c>
      <c r="AF631" s="2">
        <v>1650948.24365289</v>
      </c>
      <c r="AG631" s="2">
        <v>488121.58576358901</v>
      </c>
      <c r="AH631" s="2">
        <v>3353894.10976048</v>
      </c>
      <c r="AI631" s="2">
        <v>9456279.3199887499</v>
      </c>
      <c r="AJ631" s="2">
        <v>130.14775753662701</v>
      </c>
      <c r="AK631" s="2">
        <v>130.14775753662701</v>
      </c>
      <c r="AL631" s="2">
        <v>102.787888429045</v>
      </c>
      <c r="AM631" s="2">
        <v>81.814189485721201</v>
      </c>
      <c r="AN631" s="2">
        <v>126.08119127585999</v>
      </c>
      <c r="AO631" s="2">
        <v>126.08119127585999</v>
      </c>
      <c r="AP631" s="2">
        <v>95.505799438753598</v>
      </c>
      <c r="AQ631" s="2">
        <v>77.511324723318495</v>
      </c>
      <c r="AR631" s="2">
        <v>16619247.2539686</v>
      </c>
      <c r="AS631" s="2">
        <v>4913513.9629872404</v>
      </c>
      <c r="AT631" s="2">
        <v>26386221.099202</v>
      </c>
      <c r="AU631" s="2">
        <v>62157657.5894216</v>
      </c>
      <c r="AV631" s="2">
        <v>0.96867525978237901</v>
      </c>
      <c r="AW631" s="2">
        <v>0.96867525978237901</v>
      </c>
      <c r="AX631" s="2">
        <v>0.92907800264426199</v>
      </c>
      <c r="AY631" s="2">
        <v>0.94732933185286095</v>
      </c>
      <c r="AZ631" s="2">
        <v>1.4359136842298601</v>
      </c>
      <c r="BA631" s="2">
        <v>1.4359136842298601</v>
      </c>
      <c r="BB631" s="2">
        <v>1.43091237074086</v>
      </c>
      <c r="BC631" s="2">
        <v>1.0206823027562999</v>
      </c>
      <c r="BD631" s="2">
        <v>0.96867525978237901</v>
      </c>
      <c r="BE631" s="2">
        <v>0.96867525978237901</v>
      </c>
      <c r="BF631" s="2">
        <v>0.92900812289228196</v>
      </c>
      <c r="BG631" s="2">
        <v>0.94727210707086296</v>
      </c>
      <c r="BH631" s="2">
        <v>0.19242860000000001</v>
      </c>
      <c r="BI631" s="2">
        <v>0.19242860000000001</v>
      </c>
      <c r="BJ631" s="2">
        <v>0.232534608999999</v>
      </c>
      <c r="BK631" s="2">
        <v>0.31863818999999999</v>
      </c>
      <c r="BL631" s="2">
        <v>0.28501643399999999</v>
      </c>
      <c r="BM631" s="2">
        <v>0.28501643399999999</v>
      </c>
      <c r="BN631" s="2">
        <v>0.28501643399999999</v>
      </c>
      <c r="BO631" s="2">
        <v>0.51554845999999999</v>
      </c>
      <c r="BP631" s="2">
        <v>0.19242860000000001</v>
      </c>
      <c r="BQ631" s="2">
        <v>0.19242860000000001</v>
      </c>
      <c r="BR631" s="2">
        <v>0.23244925399999999</v>
      </c>
      <c r="BS631" s="2">
        <v>0.31844525600000001</v>
      </c>
      <c r="BT631" s="2">
        <v>0</v>
      </c>
      <c r="BU631" s="2">
        <v>0</v>
      </c>
      <c r="BV631" s="20">
        <v>9.31E-5</v>
      </c>
      <c r="BW631" s="2">
        <v>6.5461499999999999E-4</v>
      </c>
      <c r="BX631" s="2">
        <v>13.881121223604501</v>
      </c>
      <c r="BY631" s="2">
        <v>13.881121223604501</v>
      </c>
      <c r="BZ631" s="2">
        <v>13.881121223604501</v>
      </c>
      <c r="CA631" s="2">
        <v>13.881121223604501</v>
      </c>
      <c r="CB631" s="2">
        <v>1650948.24365289</v>
      </c>
      <c r="CC631" s="2">
        <v>488121.58576358901</v>
      </c>
      <c r="CD631" s="2">
        <v>3353894.10976048</v>
      </c>
      <c r="CE631" s="2">
        <v>9456279.3199887499</v>
      </c>
      <c r="CG631" s="2">
        <f t="shared" si="75"/>
        <v>0</v>
      </c>
      <c r="CH631" s="2">
        <f t="shared" si="76"/>
        <v>14949243.259165708</v>
      </c>
      <c r="CI631" s="2">
        <f t="shared" si="77"/>
        <v>1075184.1219454666</v>
      </c>
      <c r="CJ631" s="2">
        <f t="shared" si="78"/>
        <v>148.42609197058127</v>
      </c>
      <c r="CK631" s="2">
        <f t="shared" si="79"/>
        <v>43.88247338909575</v>
      </c>
      <c r="CL631" s="2">
        <f t="shared" si="80"/>
        <v>156.89051046232456</v>
      </c>
      <c r="CM631" s="2">
        <f t="shared" si="81"/>
        <v>105.89616346000794</v>
      </c>
      <c r="CN631" s="2">
        <f t="shared" si="82"/>
        <v>1040078.1432341899</v>
      </c>
    </row>
    <row r="632" spans="1:92" x14ac:dyDescent="0.45">
      <c r="A632" s="2">
        <v>892</v>
      </c>
      <c r="B632" s="2" t="s">
        <v>155</v>
      </c>
      <c r="C632" s="2">
        <v>1</v>
      </c>
      <c r="D632" s="2">
        <v>2050</v>
      </c>
      <c r="E632" s="2">
        <v>2048</v>
      </c>
      <c r="F632" s="2">
        <v>0.15100065910274299</v>
      </c>
      <c r="G632" s="2">
        <v>4.4642311532825399E-2</v>
      </c>
      <c r="H632" s="2">
        <v>0.239714928950994</v>
      </c>
      <c r="I632" s="2">
        <v>0.56464210041343699</v>
      </c>
      <c r="J632" s="2">
        <v>139.898673880845</v>
      </c>
      <c r="K632" s="2">
        <v>139.898673880845</v>
      </c>
      <c r="L632" s="2">
        <v>109.32572711663801</v>
      </c>
      <c r="M632" s="2">
        <v>91.332742500550793</v>
      </c>
      <c r="N632" s="2">
        <v>118546.847142909</v>
      </c>
      <c r="O632" s="2">
        <v>35047.564115512199</v>
      </c>
      <c r="P632" s="2">
        <v>240822.72717020701</v>
      </c>
      <c r="Q632" s="2">
        <v>679002.73053116701</v>
      </c>
      <c r="R632" s="2">
        <v>1590.19752668915</v>
      </c>
      <c r="S632" s="2">
        <v>109830955.749431</v>
      </c>
      <c r="T632" s="2">
        <v>69067.4925008235</v>
      </c>
      <c r="U632" s="2">
        <v>83.15</v>
      </c>
      <c r="V632" s="2">
        <v>46942.181781118998</v>
      </c>
      <c r="W632" s="2">
        <v>1.2036466431975801E-3</v>
      </c>
      <c r="X632" s="2">
        <v>-4.0768446947407204</v>
      </c>
      <c r="Y632" s="2">
        <v>-4.0768446947407204</v>
      </c>
      <c r="Z632" s="2">
        <v>-7.28992235136662</v>
      </c>
      <c r="AA632" s="2">
        <v>-4.3092080241295703</v>
      </c>
      <c r="AB632" s="2">
        <v>13.827761038959199</v>
      </c>
      <c r="AC632" s="2">
        <v>13.827761038959199</v>
      </c>
      <c r="AD632" s="2">
        <v>13.827761038959199</v>
      </c>
      <c r="AE632" s="2">
        <v>13.827761038959199</v>
      </c>
      <c r="AF632" s="2">
        <v>1641920.4253726299</v>
      </c>
      <c r="AG632" s="2">
        <v>485437.08465832297</v>
      </c>
      <c r="AH632" s="2">
        <v>3335520.9002283001</v>
      </c>
      <c r="AI632" s="2">
        <v>9404510.7008858994</v>
      </c>
      <c r="AJ632" s="2">
        <v>130.14775753662701</v>
      </c>
      <c r="AK632" s="2">
        <v>130.14775753662701</v>
      </c>
      <c r="AL632" s="2">
        <v>102.787888429045</v>
      </c>
      <c r="AM632" s="2">
        <v>81.814189485721201</v>
      </c>
      <c r="AN632" s="2">
        <v>126.070912841886</v>
      </c>
      <c r="AO632" s="2">
        <v>126.070912841886</v>
      </c>
      <c r="AP632" s="2">
        <v>95.497966077678797</v>
      </c>
      <c r="AQ632" s="2">
        <v>77.504981461591598</v>
      </c>
      <c r="AR632" s="2">
        <v>16584546.708048301</v>
      </c>
      <c r="AS632" s="2">
        <v>4903107.7425140701</v>
      </c>
      <c r="AT632" s="2">
        <v>26328119.754094601</v>
      </c>
      <c r="AU632" s="2">
        <v>62015181.544774003</v>
      </c>
      <c r="AV632" s="2">
        <v>0.96859611744483798</v>
      </c>
      <c r="AW632" s="2">
        <v>0.96859611744483798</v>
      </c>
      <c r="AX632" s="2">
        <v>0.92900165778231003</v>
      </c>
      <c r="AY632" s="2">
        <v>0.94725165185118199</v>
      </c>
      <c r="AZ632" s="2">
        <v>1.43560866139867</v>
      </c>
      <c r="BA632" s="2">
        <v>1.43560866139867</v>
      </c>
      <c r="BB632" s="2">
        <v>1.43060665765923</v>
      </c>
      <c r="BC632" s="2">
        <v>1.0204646961005699</v>
      </c>
      <c r="BD632" s="2">
        <v>0.96859611744483798</v>
      </c>
      <c r="BE632" s="2">
        <v>0.96859611744483798</v>
      </c>
      <c r="BF632" s="2">
        <v>0.92893178377253904</v>
      </c>
      <c r="BG632" s="2">
        <v>0.94719443176155604</v>
      </c>
      <c r="BH632" s="2">
        <v>0.19242860000000001</v>
      </c>
      <c r="BI632" s="2">
        <v>0.19242860000000001</v>
      </c>
      <c r="BJ632" s="2">
        <v>0.232534608999999</v>
      </c>
      <c r="BK632" s="2">
        <v>0.31863818999999999</v>
      </c>
      <c r="BL632" s="2">
        <v>0.28501643399999999</v>
      </c>
      <c r="BM632" s="2">
        <v>0.28501643399999999</v>
      </c>
      <c r="BN632" s="2">
        <v>0.28501643399999999</v>
      </c>
      <c r="BO632" s="2">
        <v>0.51554845999999999</v>
      </c>
      <c r="BP632" s="2">
        <v>0.19242860000000001</v>
      </c>
      <c r="BQ632" s="2">
        <v>0.19242860000000001</v>
      </c>
      <c r="BR632" s="2">
        <v>0.23244925399999999</v>
      </c>
      <c r="BS632" s="2">
        <v>0.31844525600000001</v>
      </c>
      <c r="BT632" s="2">
        <v>0</v>
      </c>
      <c r="BU632" s="2">
        <v>0</v>
      </c>
      <c r="BV632" s="20">
        <v>9.31E-5</v>
      </c>
      <c r="BW632" s="2">
        <v>6.5461499999999999E-4</v>
      </c>
      <c r="BX632" s="2">
        <v>13.827761038959199</v>
      </c>
      <c r="BY632" s="2">
        <v>13.827761038959199</v>
      </c>
      <c r="BZ632" s="2">
        <v>13.827761038959199</v>
      </c>
      <c r="CA632" s="2">
        <v>13.827761038959199</v>
      </c>
      <c r="CB632" s="2">
        <v>1641920.4253726299</v>
      </c>
      <c r="CC632" s="2">
        <v>485437.08465832297</v>
      </c>
      <c r="CD632" s="2">
        <v>3335520.9002283001</v>
      </c>
      <c r="CE632" s="2">
        <v>9404510.7008858994</v>
      </c>
      <c r="CG632" s="2">
        <f t="shared" si="75"/>
        <v>0</v>
      </c>
      <c r="CH632" s="2">
        <f t="shared" si="76"/>
        <v>14867389.111145152</v>
      </c>
      <c r="CI632" s="2">
        <f t="shared" si="77"/>
        <v>1073419.8689597952</v>
      </c>
      <c r="CJ632" s="2">
        <f t="shared" si="78"/>
        <v>148.18355892863624</v>
      </c>
      <c r="CK632" s="2">
        <f t="shared" si="79"/>
        <v>43.809455144390249</v>
      </c>
      <c r="CL632" s="2">
        <f t="shared" si="80"/>
        <v>156.63266807818343</v>
      </c>
      <c r="CM632" s="2">
        <f t="shared" si="81"/>
        <v>105.72249599551063</v>
      </c>
      <c r="CN632" s="2">
        <f t="shared" si="82"/>
        <v>1038372.304844283</v>
      </c>
    </row>
    <row r="633" spans="1:92" x14ac:dyDescent="0.45">
      <c r="A633" s="2">
        <v>914</v>
      </c>
      <c r="B633" s="2" t="s">
        <v>155</v>
      </c>
      <c r="C633" s="2">
        <v>1</v>
      </c>
      <c r="D633" s="2">
        <v>2051</v>
      </c>
      <c r="E633" s="2">
        <v>2049</v>
      </c>
      <c r="F633" s="2">
        <v>0.15102126673685701</v>
      </c>
      <c r="G633" s="2">
        <v>4.4647133874218599E-2</v>
      </c>
      <c r="H633" s="2">
        <v>0.23972174102414101</v>
      </c>
      <c r="I633" s="2">
        <v>0.56460985836478195</v>
      </c>
      <c r="J633" s="2">
        <v>139.83789264777599</v>
      </c>
      <c r="K633" s="2">
        <v>139.83789264777599</v>
      </c>
      <c r="L633" s="2">
        <v>109.267398754173</v>
      </c>
      <c r="M633" s="2">
        <v>91.275906138861998</v>
      </c>
      <c r="N633" s="2">
        <v>118352.734487375</v>
      </c>
      <c r="O633" s="2">
        <v>34989.180631393101</v>
      </c>
      <c r="P633" s="2">
        <v>240426.24701601599</v>
      </c>
      <c r="Q633" s="2">
        <v>677887.08855932404</v>
      </c>
      <c r="R633" s="2">
        <v>1590.7887767546999</v>
      </c>
      <c r="S633" s="2">
        <v>109588519.136538</v>
      </c>
      <c r="T633" s="2">
        <v>68889.421862848001</v>
      </c>
      <c r="U633" s="2">
        <v>83.15</v>
      </c>
      <c r="V633" s="2">
        <v>47315.395072086802</v>
      </c>
      <c r="W633" s="2">
        <v>1.2067498994168301E-3</v>
      </c>
      <c r="X633" s="2">
        <v>-4.0871448924978804</v>
      </c>
      <c r="Y633" s="2">
        <v>-4.0871448924978804</v>
      </c>
      <c r="Z633" s="2">
        <v>-7.29776967851903</v>
      </c>
      <c r="AA633" s="2">
        <v>-4.3155633505061601</v>
      </c>
      <c r="AB633" s="2">
        <v>13.777280003647</v>
      </c>
      <c r="AC633" s="2">
        <v>13.777280003647</v>
      </c>
      <c r="AD633" s="2">
        <v>13.777280003647</v>
      </c>
      <c r="AE633" s="2">
        <v>13.777280003647</v>
      </c>
      <c r="AF633" s="2">
        <v>1633253.1066374001</v>
      </c>
      <c r="AG633" s="2">
        <v>482860.10426518199</v>
      </c>
      <c r="AH633" s="2">
        <v>3317882.14346583</v>
      </c>
      <c r="AI633" s="2">
        <v>9354810.7417687792</v>
      </c>
      <c r="AJ633" s="2">
        <v>130.14775753662701</v>
      </c>
      <c r="AK633" s="2">
        <v>130.14775753662701</v>
      </c>
      <c r="AL633" s="2">
        <v>102.787888429045</v>
      </c>
      <c r="AM633" s="2">
        <v>81.814189485721201</v>
      </c>
      <c r="AN633" s="2">
        <v>126.06061264412899</v>
      </c>
      <c r="AO633" s="2">
        <v>126.06061264412899</v>
      </c>
      <c r="AP633" s="2">
        <v>95.490118750526406</v>
      </c>
      <c r="AQ633" s="2">
        <v>77.498626135215005</v>
      </c>
      <c r="AR633" s="2">
        <v>16550196.9798164</v>
      </c>
      <c r="AS633" s="2">
        <v>4892813.2849664101</v>
      </c>
      <c r="AT633" s="2">
        <v>26270750.603668399</v>
      </c>
      <c r="AU633" s="2">
        <v>61874758.268087298</v>
      </c>
      <c r="AV633" s="2">
        <v>0.968516816826969</v>
      </c>
      <c r="AW633" s="2">
        <v>0.968516816826969</v>
      </c>
      <c r="AX633" s="2">
        <v>0.92892518436868199</v>
      </c>
      <c r="AY633" s="2">
        <v>0.947173832303985</v>
      </c>
      <c r="AZ633" s="2">
        <v>1.4353030684949599</v>
      </c>
      <c r="BA633" s="2">
        <v>1.4353030684949599</v>
      </c>
      <c r="BB633" s="2">
        <v>1.43030047007413</v>
      </c>
      <c r="BC633" s="2">
        <v>1.0202467271362401</v>
      </c>
      <c r="BD633" s="2">
        <v>0.968516816826969</v>
      </c>
      <c r="BE633" s="2">
        <v>0.968516816826969</v>
      </c>
      <c r="BF633" s="2">
        <v>0.92885531611078898</v>
      </c>
      <c r="BG633" s="2">
        <v>0.94711661691516003</v>
      </c>
      <c r="BH633" s="2">
        <v>0.19242860000000001</v>
      </c>
      <c r="BI633" s="2">
        <v>0.19242860000000001</v>
      </c>
      <c r="BJ633" s="2">
        <v>0.232534608999999</v>
      </c>
      <c r="BK633" s="2">
        <v>0.31863818999999999</v>
      </c>
      <c r="BL633" s="2">
        <v>0.28501643399999999</v>
      </c>
      <c r="BM633" s="2">
        <v>0.28501643399999999</v>
      </c>
      <c r="BN633" s="2">
        <v>0.28501643399999999</v>
      </c>
      <c r="BO633" s="2">
        <v>0.51554845999999999</v>
      </c>
      <c r="BP633" s="2">
        <v>0.19242860000000001</v>
      </c>
      <c r="BQ633" s="2">
        <v>0.19242860000000001</v>
      </c>
      <c r="BR633" s="2">
        <v>0.23244925399999999</v>
      </c>
      <c r="BS633" s="2">
        <v>0.31844525600000001</v>
      </c>
      <c r="BT633" s="2">
        <v>0</v>
      </c>
      <c r="BU633" s="2">
        <v>0</v>
      </c>
      <c r="BV633" s="20">
        <v>9.31E-5</v>
      </c>
      <c r="BW633" s="2">
        <v>6.5461499999999999E-4</v>
      </c>
      <c r="BX633" s="2">
        <v>13.777280003647</v>
      </c>
      <c r="BY633" s="2">
        <v>13.777280003647</v>
      </c>
      <c r="BZ633" s="2">
        <v>13.777280003647</v>
      </c>
      <c r="CA633" s="2">
        <v>13.777280003647</v>
      </c>
      <c r="CB633" s="2">
        <v>1633253.1066374001</v>
      </c>
      <c r="CC633" s="2">
        <v>482860.10426518199</v>
      </c>
      <c r="CD633" s="2">
        <v>3317882.14346583</v>
      </c>
      <c r="CE633" s="2">
        <v>9354810.7417687792</v>
      </c>
      <c r="CG633" s="2">
        <f t="shared" si="75"/>
        <v>0</v>
      </c>
      <c r="CH633" s="2">
        <f t="shared" si="76"/>
        <v>14788806.096137192</v>
      </c>
      <c r="CI633" s="2">
        <f t="shared" si="77"/>
        <v>1071655.2506941082</v>
      </c>
      <c r="CJ633" s="2">
        <f t="shared" si="78"/>
        <v>147.94091810921876</v>
      </c>
      <c r="CK633" s="2">
        <f t="shared" si="79"/>
        <v>43.736475789241375</v>
      </c>
      <c r="CL633" s="2">
        <f t="shared" si="80"/>
        <v>156.37479480716488</v>
      </c>
      <c r="CM633" s="2">
        <f t="shared" si="81"/>
        <v>105.54878763087957</v>
      </c>
      <c r="CN633" s="2">
        <f t="shared" si="82"/>
        <v>1036666.0700627151</v>
      </c>
    </row>
    <row r="634" spans="1:92" x14ac:dyDescent="0.45">
      <c r="A634" s="2">
        <v>100</v>
      </c>
      <c r="B634" s="2" t="s">
        <v>156</v>
      </c>
      <c r="C634" s="2">
        <v>1</v>
      </c>
      <c r="D634" s="2">
        <v>2010</v>
      </c>
      <c r="E634" s="2">
        <v>2008</v>
      </c>
      <c r="F634" s="2">
        <v>0.23053456899999999</v>
      </c>
      <c r="G634" s="2">
        <v>1.09215039999999E-2</v>
      </c>
      <c r="H634" s="2">
        <v>0.21720039699999999</v>
      </c>
      <c r="I634" s="2">
        <v>0.54134353099999999</v>
      </c>
      <c r="J634" s="2">
        <v>326.72362420000002</v>
      </c>
      <c r="K634" s="2">
        <v>228.75676949999999</v>
      </c>
      <c r="L634" s="2">
        <v>161.47811669999999</v>
      </c>
      <c r="M634" s="2">
        <v>128.37334039999999</v>
      </c>
      <c r="N634" s="2">
        <v>126529.228</v>
      </c>
      <c r="O634" s="2">
        <v>8561.3809999999994</v>
      </c>
      <c r="P634" s="2">
        <v>241202.76250000001</v>
      </c>
      <c r="Q634" s="2">
        <v>756194.38549999997</v>
      </c>
      <c r="R634" s="2">
        <v>2324.790677</v>
      </c>
      <c r="S634" s="2">
        <v>179322728.90000001</v>
      </c>
      <c r="T634" s="2">
        <v>77135</v>
      </c>
      <c r="U634" s="2">
        <v>42.211999999999897</v>
      </c>
      <c r="V634" s="2">
        <v>39674.757740000001</v>
      </c>
      <c r="W634" s="2">
        <v>5.4724799999999996E-4</v>
      </c>
      <c r="X634" s="2">
        <v>-9.6696828719999992</v>
      </c>
      <c r="Y634" s="2">
        <v>-9.6696828719999992</v>
      </c>
      <c r="Z634" s="2">
        <v>-4.460036702</v>
      </c>
      <c r="AA634" s="2">
        <v>-3.7764098960000001</v>
      </c>
      <c r="AB634" s="2">
        <v>97.966854699999999</v>
      </c>
      <c r="AC634" s="2">
        <v>0</v>
      </c>
      <c r="AD634" s="2">
        <v>0</v>
      </c>
      <c r="AE634" s="2">
        <v>0</v>
      </c>
      <c r="AF634" s="2">
        <v>12395670.49</v>
      </c>
      <c r="AG634" s="2">
        <v>0</v>
      </c>
      <c r="AH634" s="2">
        <v>0</v>
      </c>
      <c r="AI634" s="2">
        <v>0</v>
      </c>
      <c r="AJ634" s="2">
        <v>238.42645229999999</v>
      </c>
      <c r="AK634" s="2">
        <v>238.42645229999999</v>
      </c>
      <c r="AL634" s="2">
        <v>165.9381534</v>
      </c>
      <c r="AM634" s="2">
        <v>132.14975029999999</v>
      </c>
      <c r="AN634" s="2">
        <v>228.75676949999999</v>
      </c>
      <c r="AO634" s="2">
        <v>228.75676949999999</v>
      </c>
      <c r="AP634" s="2">
        <v>161.47811669999999</v>
      </c>
      <c r="AQ634" s="2">
        <v>128.37334039999999</v>
      </c>
      <c r="AR634" s="2">
        <v>41340087.93</v>
      </c>
      <c r="AS634" s="2">
        <v>1958473.86</v>
      </c>
      <c r="AT634" s="2">
        <v>38948967.82</v>
      </c>
      <c r="AU634" s="2">
        <v>97075199.269999996</v>
      </c>
      <c r="AV634" s="2">
        <v>1.0385299029999999</v>
      </c>
      <c r="AW634" s="2">
        <v>1.0385299029999999</v>
      </c>
      <c r="AX634" s="2">
        <v>1.0502698509999999</v>
      </c>
      <c r="AY634" s="2">
        <v>1.0464361280000001</v>
      </c>
      <c r="AZ634" s="2">
        <v>1.0881334409999901</v>
      </c>
      <c r="BA634" s="2">
        <v>1.0881334409999901</v>
      </c>
      <c r="BB634" s="2">
        <v>1.1027494929999999</v>
      </c>
      <c r="BC634" s="2">
        <v>1.0880440339999999</v>
      </c>
      <c r="BD634" s="2">
        <v>1.0259732370000001</v>
      </c>
      <c r="BE634" s="2">
        <v>1.0259732370000001</v>
      </c>
      <c r="BF634" s="2">
        <v>1.029215102</v>
      </c>
      <c r="BG634" s="2">
        <v>1.021480371</v>
      </c>
      <c r="BH634" s="2">
        <v>0.13183847900000001</v>
      </c>
      <c r="BI634" s="2">
        <v>0.13183847900000001</v>
      </c>
      <c r="BJ634" s="2">
        <v>0.15242956899999999</v>
      </c>
      <c r="BK634" s="2">
        <v>0.19070941999999999</v>
      </c>
      <c r="BL634" s="2">
        <v>0.14117670099999999</v>
      </c>
      <c r="BM634" s="2">
        <v>0.14117670099999999</v>
      </c>
      <c r="BN634" s="2">
        <v>0.16157598500000001</v>
      </c>
      <c r="BO634" s="2">
        <v>0.188202072</v>
      </c>
      <c r="BP634" s="2">
        <v>0.12631505199999901</v>
      </c>
      <c r="BQ634" s="2">
        <v>0.12631505199999901</v>
      </c>
      <c r="BR634" s="2">
        <v>0.14329787299999999</v>
      </c>
      <c r="BS634" s="2">
        <v>0.18782644199999901</v>
      </c>
      <c r="BT634" s="2">
        <v>0.19521590599999999</v>
      </c>
      <c r="BU634" s="2">
        <v>0.19521590599999999</v>
      </c>
      <c r="BV634" s="2">
        <v>0.27827923900000001</v>
      </c>
      <c r="BW634" s="2">
        <v>0.37060473299999902</v>
      </c>
      <c r="BX634" s="2">
        <v>102.0409693</v>
      </c>
      <c r="BY634" s="2">
        <v>0</v>
      </c>
      <c r="BZ634" s="2">
        <v>0</v>
      </c>
      <c r="CA634" s="2">
        <v>0</v>
      </c>
      <c r="CB634" s="2">
        <v>12911165.07</v>
      </c>
      <c r="CC634" s="2">
        <v>0</v>
      </c>
      <c r="CD634" s="2">
        <v>0</v>
      </c>
      <c r="CE634" s="2">
        <v>0</v>
      </c>
      <c r="CG634" s="2">
        <f t="shared" si="75"/>
        <v>3874860.883028117</v>
      </c>
      <c r="CH634" s="2">
        <f t="shared" si="76"/>
        <v>12911165.07</v>
      </c>
      <c r="CI634" s="2">
        <f t="shared" si="77"/>
        <v>1132487.757</v>
      </c>
      <c r="CJ634" s="2">
        <f t="shared" si="78"/>
        <v>158.16153500000001</v>
      </c>
      <c r="CK634" s="2">
        <f t="shared" si="79"/>
        <v>10.70172625</v>
      </c>
      <c r="CL634" s="2">
        <f t="shared" si="80"/>
        <v>156.87984552845529</v>
      </c>
      <c r="CM634" s="2">
        <f t="shared" si="81"/>
        <v>117.74143799143636</v>
      </c>
      <c r="CN634" s="2">
        <f t="shared" si="82"/>
        <v>1123926.3759999999</v>
      </c>
    </row>
    <row r="635" spans="1:92" x14ac:dyDescent="0.45">
      <c r="A635" s="2">
        <v>101</v>
      </c>
      <c r="B635" s="2" t="s">
        <v>156</v>
      </c>
      <c r="C635" s="2">
        <v>1</v>
      </c>
      <c r="D635" s="2">
        <v>2011</v>
      </c>
      <c r="E635" s="2">
        <v>2009</v>
      </c>
      <c r="F635" s="2">
        <v>0.36156601299999902</v>
      </c>
      <c r="G635" s="2">
        <v>1.9787425000000001E-2</v>
      </c>
      <c r="H635" s="2">
        <v>0.21302111800000001</v>
      </c>
      <c r="I635" s="2">
        <v>0.40562544499999997</v>
      </c>
      <c r="J635" s="2">
        <v>218.71172419999999</v>
      </c>
      <c r="K635" s="2">
        <v>122.01595049999899</v>
      </c>
      <c r="L635" s="2">
        <v>67.878517439999996</v>
      </c>
      <c r="M635" s="2">
        <v>41.16157046</v>
      </c>
      <c r="N635" s="2">
        <v>123700.488</v>
      </c>
      <c r="O635" s="2">
        <v>12134.686</v>
      </c>
      <c r="P635" s="2">
        <v>234826.00399999999</v>
      </c>
      <c r="Q635" s="2">
        <v>737376.22599999898</v>
      </c>
      <c r="R635" s="2">
        <v>963.1801557</v>
      </c>
      <c r="S635" s="2">
        <v>74826576.75</v>
      </c>
      <c r="T635" s="2">
        <v>77687</v>
      </c>
      <c r="U635" s="2">
        <v>20.805999999999901</v>
      </c>
      <c r="V635" s="2">
        <v>38760.738899999997</v>
      </c>
      <c r="W635" s="2">
        <v>2.6781800000000002E-4</v>
      </c>
      <c r="X635" s="2">
        <v>26.383716440000001</v>
      </c>
      <c r="Y635" s="2">
        <v>26.383716440000001</v>
      </c>
      <c r="Z635" s="2">
        <v>8.4362593999999902</v>
      </c>
      <c r="AA635" s="2">
        <v>3.4295375939999899</v>
      </c>
      <c r="AB635" s="2">
        <v>96.695773759999994</v>
      </c>
      <c r="AC635" s="2">
        <v>0</v>
      </c>
      <c r="AD635" s="2">
        <v>0</v>
      </c>
      <c r="AE635" s="2">
        <v>0</v>
      </c>
      <c r="AF635" s="2">
        <v>11961314.4</v>
      </c>
      <c r="AG635" s="2">
        <v>0</v>
      </c>
      <c r="AH635" s="2">
        <v>0</v>
      </c>
      <c r="AI635" s="2">
        <v>0</v>
      </c>
      <c r="AJ635" s="2">
        <v>95.632234049999994</v>
      </c>
      <c r="AK635" s="2">
        <v>95.632234049999994</v>
      </c>
      <c r="AL635" s="2">
        <v>59.442258039999999</v>
      </c>
      <c r="AM635" s="2">
        <v>37.732032859999997</v>
      </c>
      <c r="AN635" s="2">
        <v>122.01595049999899</v>
      </c>
      <c r="AO635" s="2">
        <v>122.01595049999899</v>
      </c>
      <c r="AP635" s="2">
        <v>67.878517439999996</v>
      </c>
      <c r="AQ635" s="2">
        <v>41.16157046</v>
      </c>
      <c r="AR635" s="2">
        <v>27054747.02</v>
      </c>
      <c r="AS635" s="2">
        <v>1480625.246</v>
      </c>
      <c r="AT635" s="2">
        <v>15939641.01</v>
      </c>
      <c r="AU635" s="2">
        <v>30351563.48</v>
      </c>
      <c r="AV635" s="2">
        <v>1.0385299029999999</v>
      </c>
      <c r="AW635" s="2">
        <v>1.0385299029999999</v>
      </c>
      <c r="AX635" s="2">
        <v>1.0502698509999999</v>
      </c>
      <c r="AY635" s="2">
        <v>1.0464361280000001</v>
      </c>
      <c r="AZ635" s="2">
        <v>1.0881334409999901</v>
      </c>
      <c r="BA635" s="2">
        <v>1.0881334409999901</v>
      </c>
      <c r="BB635" s="2">
        <v>1.1027494929999999</v>
      </c>
      <c r="BC635" s="2">
        <v>1.0880440339999999</v>
      </c>
      <c r="BD635" s="2">
        <v>1.0259732370000001</v>
      </c>
      <c r="BE635" s="2">
        <v>1.0259732370000001</v>
      </c>
      <c r="BF635" s="2">
        <v>1.029215102</v>
      </c>
      <c r="BG635" s="2">
        <v>1.021480371</v>
      </c>
      <c r="BH635" s="2">
        <v>0.13183847900000001</v>
      </c>
      <c r="BI635" s="2">
        <v>0.13183847900000001</v>
      </c>
      <c r="BJ635" s="2">
        <v>0.15242956899999999</v>
      </c>
      <c r="BK635" s="2">
        <v>0.19070941999999999</v>
      </c>
      <c r="BL635" s="2">
        <v>0.14117670099999999</v>
      </c>
      <c r="BM635" s="2">
        <v>0.14117670099999999</v>
      </c>
      <c r="BN635" s="2">
        <v>0.16157598500000001</v>
      </c>
      <c r="BO635" s="2">
        <v>0.188202072</v>
      </c>
      <c r="BP635" s="2">
        <v>0.12631505199999901</v>
      </c>
      <c r="BQ635" s="2">
        <v>0.12631505199999901</v>
      </c>
      <c r="BR635" s="2">
        <v>0.14329787299999999</v>
      </c>
      <c r="BS635" s="2">
        <v>0.18782644199999901</v>
      </c>
      <c r="BT635" s="2">
        <v>0.19521590599999999</v>
      </c>
      <c r="BU635" s="2">
        <v>0.19521590599999999</v>
      </c>
      <c r="BV635" s="2">
        <v>0.27827923900000001</v>
      </c>
      <c r="BW635" s="2">
        <v>0.37060473299999902</v>
      </c>
      <c r="BX635" s="2">
        <v>103.0185638</v>
      </c>
      <c r="BY635" s="2">
        <v>0</v>
      </c>
      <c r="BZ635" s="2">
        <v>0</v>
      </c>
      <c r="CA635" s="2">
        <v>0</v>
      </c>
      <c r="CB635" s="2">
        <v>12743446.609999999</v>
      </c>
      <c r="CC635" s="2">
        <v>0</v>
      </c>
      <c r="CD635" s="2">
        <v>0</v>
      </c>
      <c r="CE635" s="2">
        <v>0</v>
      </c>
      <c r="CG635" s="2">
        <f t="shared" si="75"/>
        <v>1214119.744076066</v>
      </c>
      <c r="CH635" s="2">
        <f t="shared" si="76"/>
        <v>12743446.609999999</v>
      </c>
      <c r="CI635" s="2">
        <f t="shared" si="77"/>
        <v>1108037.4039999989</v>
      </c>
      <c r="CJ635" s="2">
        <f t="shared" si="78"/>
        <v>154.62560999999999</v>
      </c>
      <c r="CK635" s="2">
        <f t="shared" si="79"/>
        <v>15.168357499999999</v>
      </c>
      <c r="CL635" s="2">
        <f t="shared" si="80"/>
        <v>152.73236032520325</v>
      </c>
      <c r="CM635" s="2">
        <f t="shared" si="81"/>
        <v>114.81140147917462</v>
      </c>
      <c r="CN635" s="2">
        <f t="shared" si="82"/>
        <v>1095902.7179999989</v>
      </c>
    </row>
    <row r="636" spans="1:92" x14ac:dyDescent="0.45">
      <c r="A636" s="2">
        <v>102</v>
      </c>
      <c r="B636" s="2" t="s">
        <v>156</v>
      </c>
      <c r="C636" s="2">
        <v>1</v>
      </c>
      <c r="D636" s="2">
        <v>2012</v>
      </c>
      <c r="E636" s="2">
        <v>2010</v>
      </c>
      <c r="F636" s="2">
        <v>0.25380667600000001</v>
      </c>
      <c r="G636" s="2">
        <v>1.4395458E-2</v>
      </c>
      <c r="H636" s="2">
        <v>0.20145739999999901</v>
      </c>
      <c r="I636" s="2">
        <v>0.53034046700000004</v>
      </c>
      <c r="J636" s="2">
        <v>195.37755799999999</v>
      </c>
      <c r="K636" s="2">
        <v>101.1082775</v>
      </c>
      <c r="L636" s="2">
        <v>80.153072089999995</v>
      </c>
      <c r="M636" s="2">
        <v>67.14599758</v>
      </c>
      <c r="N636" s="2">
        <v>126889.925999999</v>
      </c>
      <c r="O636" s="2">
        <v>13907.130999999999</v>
      </c>
      <c r="P636" s="2">
        <v>245505.84299999999</v>
      </c>
      <c r="Q636" s="2">
        <v>771495.53399999999</v>
      </c>
      <c r="R636" s="2">
        <v>1248.1593539999999</v>
      </c>
      <c r="S636" s="2">
        <v>97678454.719999999</v>
      </c>
      <c r="T636" s="2">
        <v>78258</v>
      </c>
      <c r="U636" s="2">
        <v>20.92</v>
      </c>
      <c r="V636" s="2">
        <v>38550.415489999999</v>
      </c>
      <c r="W636" s="2">
        <v>2.67321E-4</v>
      </c>
      <c r="X636" s="2">
        <v>12.57763063</v>
      </c>
      <c r="Y636" s="2">
        <v>12.57763063</v>
      </c>
      <c r="Z636" s="2">
        <v>6.6545783579999904</v>
      </c>
      <c r="AA636" s="2">
        <v>2.1812993110000001</v>
      </c>
      <c r="AB636" s="2">
        <v>94.269280510000002</v>
      </c>
      <c r="AC636" s="2">
        <v>0</v>
      </c>
      <c r="AD636" s="2">
        <v>0</v>
      </c>
      <c r="AE636" s="2">
        <v>0</v>
      </c>
      <c r="AF636" s="2">
        <v>11961822.029999999</v>
      </c>
      <c r="AG636" s="2">
        <v>0</v>
      </c>
      <c r="AH636" s="2">
        <v>0</v>
      </c>
      <c r="AI636" s="2">
        <v>0</v>
      </c>
      <c r="AJ636" s="2">
        <v>88.530646820000001</v>
      </c>
      <c r="AK636" s="2">
        <v>88.530646820000001</v>
      </c>
      <c r="AL636" s="2">
        <v>73.498493730000007</v>
      </c>
      <c r="AM636" s="2">
        <v>64.96469827</v>
      </c>
      <c r="AN636" s="2">
        <v>101.1082775</v>
      </c>
      <c r="AO636" s="2">
        <v>101.1082775</v>
      </c>
      <c r="AP636" s="2">
        <v>80.153072089999995</v>
      </c>
      <c r="AQ636" s="2">
        <v>67.14599758</v>
      </c>
      <c r="AR636" s="2">
        <v>24791443.870000001</v>
      </c>
      <c r="AS636" s="2">
        <v>1406126.06</v>
      </c>
      <c r="AT636" s="2">
        <v>19678047.530000001</v>
      </c>
      <c r="AU636" s="2">
        <v>51802837.259999998</v>
      </c>
      <c r="AV636" s="2">
        <v>1.0385299029999999</v>
      </c>
      <c r="AW636" s="2">
        <v>1.0385299029999999</v>
      </c>
      <c r="AX636" s="2">
        <v>1.0502698509999999</v>
      </c>
      <c r="AY636" s="2">
        <v>1.0464361280000001</v>
      </c>
      <c r="AZ636" s="2">
        <v>1.0881334409999901</v>
      </c>
      <c r="BA636" s="2">
        <v>1.0881334409999901</v>
      </c>
      <c r="BB636" s="2">
        <v>1.1027494929999999</v>
      </c>
      <c r="BC636" s="2">
        <v>1.0880440339999999</v>
      </c>
      <c r="BD636" s="2">
        <v>1.0259732370000001</v>
      </c>
      <c r="BE636" s="2">
        <v>1.0259732370000001</v>
      </c>
      <c r="BF636" s="2">
        <v>1.029215102</v>
      </c>
      <c r="BG636" s="2">
        <v>1.021480371</v>
      </c>
      <c r="BH636" s="2">
        <v>0.13183847900000001</v>
      </c>
      <c r="BI636" s="2">
        <v>0.13183847900000001</v>
      </c>
      <c r="BJ636" s="2">
        <v>0.15242956899999999</v>
      </c>
      <c r="BK636" s="2">
        <v>0.19070941999999999</v>
      </c>
      <c r="BL636" s="2">
        <v>0.14117670099999999</v>
      </c>
      <c r="BM636" s="2">
        <v>0.14117670099999999</v>
      </c>
      <c r="BN636" s="2">
        <v>0.16157598500000001</v>
      </c>
      <c r="BO636" s="2">
        <v>0.188202072</v>
      </c>
      <c r="BP636" s="2">
        <v>0.12631505199999901</v>
      </c>
      <c r="BQ636" s="2">
        <v>0.12631505199999901</v>
      </c>
      <c r="BR636" s="2">
        <v>0.14329787299999999</v>
      </c>
      <c r="BS636" s="2">
        <v>0.18782644199999901</v>
      </c>
      <c r="BT636" s="2">
        <v>0.19521590599999999</v>
      </c>
      <c r="BU636" s="2">
        <v>0.19521590599999999</v>
      </c>
      <c r="BV636" s="2">
        <v>0.27827923900000001</v>
      </c>
      <c r="BW636" s="2">
        <v>0.37060473299999902</v>
      </c>
      <c r="BX636" s="2">
        <v>103.8912108</v>
      </c>
      <c r="BY636" s="2">
        <v>0</v>
      </c>
      <c r="BZ636" s="2">
        <v>0</v>
      </c>
      <c r="CA636" s="2">
        <v>0</v>
      </c>
      <c r="CB636" s="2">
        <v>13182748.060000001</v>
      </c>
      <c r="CC636" s="2">
        <v>0</v>
      </c>
      <c r="CD636" s="2">
        <v>0</v>
      </c>
      <c r="CE636" s="2">
        <v>0</v>
      </c>
      <c r="CG636" s="2">
        <f t="shared" si="75"/>
        <v>1818747.5711980786</v>
      </c>
      <c r="CH636" s="2">
        <f t="shared" si="76"/>
        <v>13182748.060000001</v>
      </c>
      <c r="CI636" s="2">
        <f t="shared" si="77"/>
        <v>1157798.433999999</v>
      </c>
      <c r="CJ636" s="2">
        <f t="shared" si="78"/>
        <v>158.61240749999877</v>
      </c>
      <c r="CK636" s="2">
        <f t="shared" si="79"/>
        <v>17.383913749999998</v>
      </c>
      <c r="CL636" s="2">
        <f t="shared" si="80"/>
        <v>159.67859707317072</v>
      </c>
      <c r="CM636" s="2">
        <f t="shared" si="81"/>
        <v>120.12386671856753</v>
      </c>
      <c r="CN636" s="2">
        <f t="shared" si="82"/>
        <v>1143891.3029999989</v>
      </c>
    </row>
    <row r="637" spans="1:92" x14ac:dyDescent="0.45">
      <c r="A637" s="2">
        <v>103</v>
      </c>
      <c r="B637" s="2" t="s">
        <v>156</v>
      </c>
      <c r="C637" s="2">
        <v>1</v>
      </c>
      <c r="D637" s="2">
        <v>2013</v>
      </c>
      <c r="E637" s="2">
        <v>2011</v>
      </c>
      <c r="F637" s="2">
        <v>0.27157477000000002</v>
      </c>
      <c r="G637" s="2">
        <v>1.35558839999999E-2</v>
      </c>
      <c r="H637" s="2">
        <v>0.18969609899999901</v>
      </c>
      <c r="I637" s="2">
        <v>0.52517324700000001</v>
      </c>
      <c r="J637" s="2">
        <v>179.51494260000001</v>
      </c>
      <c r="K637" s="2">
        <v>90.755157699999998</v>
      </c>
      <c r="L637" s="2">
        <v>65.773440930000007</v>
      </c>
      <c r="M637" s="2">
        <v>57.64053019</v>
      </c>
      <c r="N637" s="2">
        <v>129302.52</v>
      </c>
      <c r="O637" s="2">
        <v>12766.583999999901</v>
      </c>
      <c r="P637" s="2">
        <v>246505.158</v>
      </c>
      <c r="Q637" s="2">
        <v>778740.57</v>
      </c>
      <c r="R637" s="2">
        <v>1087.0561849999999</v>
      </c>
      <c r="S637" s="2">
        <v>85470879.590000004</v>
      </c>
      <c r="T637" s="2">
        <v>78626</v>
      </c>
      <c r="U637" s="2">
        <v>21.338000000000001</v>
      </c>
      <c r="V637" s="2">
        <v>36280.133119999999</v>
      </c>
      <c r="W637" s="2">
        <v>2.7138599999999998E-4</v>
      </c>
      <c r="X637" s="2">
        <v>2.7608461329999998</v>
      </c>
      <c r="Y637" s="2">
        <v>2.7608461329999998</v>
      </c>
      <c r="Z637" s="2">
        <v>5.7399248119999999</v>
      </c>
      <c r="AA637" s="2">
        <v>5.262328879</v>
      </c>
      <c r="AB637" s="2">
        <v>88.759784929999995</v>
      </c>
      <c r="AC637" s="2">
        <v>0</v>
      </c>
      <c r="AD637" s="2">
        <v>0</v>
      </c>
      <c r="AE637" s="2">
        <v>0</v>
      </c>
      <c r="AF637" s="2">
        <v>11476863.869999999</v>
      </c>
      <c r="AG637" s="2">
        <v>0</v>
      </c>
      <c r="AH637" s="2">
        <v>0</v>
      </c>
      <c r="AI637" s="2">
        <v>0</v>
      </c>
      <c r="AJ637" s="2">
        <v>87.994311569999994</v>
      </c>
      <c r="AK637" s="2">
        <v>87.994311569999994</v>
      </c>
      <c r="AL637" s="2">
        <v>60.033516120000002</v>
      </c>
      <c r="AM637" s="2">
        <v>52.378201310000001</v>
      </c>
      <c r="AN637" s="2">
        <v>90.755157699999998</v>
      </c>
      <c r="AO637" s="2">
        <v>90.755157699999998</v>
      </c>
      <c r="AP637" s="2">
        <v>65.773440930000007</v>
      </c>
      <c r="AQ637" s="2">
        <v>57.64053019</v>
      </c>
      <c r="AR637" s="2">
        <v>23211734.460000001</v>
      </c>
      <c r="AS637" s="2">
        <v>1158633.344</v>
      </c>
      <c r="AT637" s="2">
        <v>16213492.449999999</v>
      </c>
      <c r="AU637" s="2">
        <v>44887019.340000004</v>
      </c>
      <c r="AV637" s="2">
        <v>1.0385299029999999</v>
      </c>
      <c r="AW637" s="2">
        <v>1.0385299029999999</v>
      </c>
      <c r="AX637" s="2">
        <v>1.0502698509999999</v>
      </c>
      <c r="AY637" s="2">
        <v>1.0464361280000001</v>
      </c>
      <c r="AZ637" s="2">
        <v>1.0881334409999901</v>
      </c>
      <c r="BA637" s="2">
        <v>1.0881334409999901</v>
      </c>
      <c r="BB637" s="2">
        <v>1.1027494929999999</v>
      </c>
      <c r="BC637" s="2">
        <v>1.0880440339999999</v>
      </c>
      <c r="BD637" s="2">
        <v>1.0259732370000001</v>
      </c>
      <c r="BE637" s="2">
        <v>1.0259732370000001</v>
      </c>
      <c r="BF637" s="2">
        <v>1.029215102</v>
      </c>
      <c r="BG637" s="2">
        <v>1.021480371</v>
      </c>
      <c r="BH637" s="2">
        <v>0.13183847900000001</v>
      </c>
      <c r="BI637" s="2">
        <v>0.13183847900000001</v>
      </c>
      <c r="BJ637" s="2">
        <v>0.15242956899999999</v>
      </c>
      <c r="BK637" s="2">
        <v>0.19070941999999999</v>
      </c>
      <c r="BL637" s="2">
        <v>0.14117670099999999</v>
      </c>
      <c r="BM637" s="2">
        <v>0.14117670099999999</v>
      </c>
      <c r="BN637" s="2">
        <v>0.16157598500000001</v>
      </c>
      <c r="BO637" s="2">
        <v>0.188202072</v>
      </c>
      <c r="BP637" s="2">
        <v>0.12631505199999901</v>
      </c>
      <c r="BQ637" s="2">
        <v>0.12631505199999901</v>
      </c>
      <c r="BR637" s="2">
        <v>0.14329787299999999</v>
      </c>
      <c r="BS637" s="2">
        <v>0.18782644199999901</v>
      </c>
      <c r="BT637" s="2">
        <v>0.19521590599999999</v>
      </c>
      <c r="BU637" s="2">
        <v>0.19521590599999999</v>
      </c>
      <c r="BV637" s="2">
        <v>0.27827923900000001</v>
      </c>
      <c r="BW637" s="2">
        <v>0.37060473299999902</v>
      </c>
      <c r="BX637" s="2">
        <v>103.6997411</v>
      </c>
      <c r="BY637" s="2">
        <v>0</v>
      </c>
      <c r="BZ637" s="2">
        <v>0</v>
      </c>
      <c r="CA637" s="2">
        <v>0</v>
      </c>
      <c r="CB637" s="2">
        <v>13408637.85</v>
      </c>
      <c r="CC637" s="2">
        <v>0</v>
      </c>
      <c r="CD637" s="2">
        <v>0</v>
      </c>
      <c r="CE637" s="2">
        <v>0</v>
      </c>
      <c r="CG637" s="2">
        <f t="shared" si="75"/>
        <v>1525566.9713512964</v>
      </c>
      <c r="CH637" s="2">
        <f t="shared" si="76"/>
        <v>13408637.85</v>
      </c>
      <c r="CI637" s="2">
        <f t="shared" si="77"/>
        <v>1167314.8319999999</v>
      </c>
      <c r="CJ637" s="2">
        <f t="shared" si="78"/>
        <v>161.62815000000001</v>
      </c>
      <c r="CK637" s="2">
        <f t="shared" si="79"/>
        <v>15.958229999999876</v>
      </c>
      <c r="CL637" s="2">
        <f t="shared" si="80"/>
        <v>160.32855804878048</v>
      </c>
      <c r="CM637" s="2">
        <f t="shared" si="81"/>
        <v>121.25193771895678</v>
      </c>
      <c r="CN637" s="2">
        <f t="shared" si="82"/>
        <v>1154548.2479999999</v>
      </c>
    </row>
    <row r="638" spans="1:92" x14ac:dyDescent="0.45">
      <c r="A638" s="2">
        <v>104</v>
      </c>
      <c r="B638" s="2" t="s">
        <v>156</v>
      </c>
      <c r="C638" s="2">
        <v>1</v>
      </c>
      <c r="D638" s="2">
        <v>2014</v>
      </c>
      <c r="E638" s="2">
        <v>2012</v>
      </c>
      <c r="F638" s="2">
        <v>0.22413708299999999</v>
      </c>
      <c r="G638" s="2">
        <v>1.1949698999999999E-2</v>
      </c>
      <c r="H638" s="2">
        <v>0.203190814</v>
      </c>
      <c r="I638" s="2">
        <v>0.56072240399999995</v>
      </c>
      <c r="J638" s="2">
        <v>221.06434019999901</v>
      </c>
      <c r="K638" s="2">
        <v>121.7615254</v>
      </c>
      <c r="L638" s="2">
        <v>104.7659203</v>
      </c>
      <c r="M638" s="2">
        <v>91.438544429999993</v>
      </c>
      <c r="N638" s="2">
        <v>128091.04</v>
      </c>
      <c r="O638" s="2">
        <v>12398.541999999999</v>
      </c>
      <c r="P638" s="2">
        <v>245023.516</v>
      </c>
      <c r="Q638" s="2">
        <v>774715.65899999999</v>
      </c>
      <c r="R638" s="2">
        <v>1600.6970289999999</v>
      </c>
      <c r="S638" s="2">
        <v>126335013</v>
      </c>
      <c r="T638" s="2">
        <v>78925</v>
      </c>
      <c r="U638" s="2">
        <v>21.241999999999901</v>
      </c>
      <c r="V638" s="2">
        <v>36413.724289999998</v>
      </c>
      <c r="W638" s="2">
        <v>2.6914199999999999E-4</v>
      </c>
      <c r="X638" s="2">
        <v>-4.859978269</v>
      </c>
      <c r="Y638" s="2">
        <v>-4.859978269</v>
      </c>
      <c r="Z638" s="2">
        <v>-6.1164308179999898</v>
      </c>
      <c r="AA638" s="2">
        <v>-4.5600654369999898</v>
      </c>
      <c r="AB638" s="2">
        <v>99.302814799999993</v>
      </c>
      <c r="AC638" s="2">
        <v>0</v>
      </c>
      <c r="AD638" s="2">
        <v>0</v>
      </c>
      <c r="AE638" s="2">
        <v>0</v>
      </c>
      <c r="AF638" s="2">
        <v>12719800.82</v>
      </c>
      <c r="AG638" s="2">
        <v>0</v>
      </c>
      <c r="AH638" s="2">
        <v>0</v>
      </c>
      <c r="AI638" s="2">
        <v>0</v>
      </c>
      <c r="AJ638" s="2">
        <v>126.62150370000001</v>
      </c>
      <c r="AK638" s="2">
        <v>126.62150370000001</v>
      </c>
      <c r="AL638" s="2">
        <v>110.88235109999999</v>
      </c>
      <c r="AM638" s="2">
        <v>95.998609869999996</v>
      </c>
      <c r="AN638" s="2">
        <v>121.7615254</v>
      </c>
      <c r="AO638" s="2">
        <v>121.7615254</v>
      </c>
      <c r="AP638" s="2">
        <v>104.7659203</v>
      </c>
      <c r="AQ638" s="2">
        <v>91.438544429999993</v>
      </c>
      <c r="AR638" s="2">
        <v>28316361.25</v>
      </c>
      <c r="AS638" s="2">
        <v>1509665.3869999901</v>
      </c>
      <c r="AT638" s="2">
        <v>25670114.149999999</v>
      </c>
      <c r="AU638" s="2">
        <v>70838872.209999993</v>
      </c>
      <c r="AV638" s="2">
        <v>1.0385299029999999</v>
      </c>
      <c r="AW638" s="2">
        <v>1.0385299029999999</v>
      </c>
      <c r="AX638" s="2">
        <v>1.0502698509999999</v>
      </c>
      <c r="AY638" s="2">
        <v>1.0464361280000001</v>
      </c>
      <c r="AZ638" s="2">
        <v>1.0881334409999901</v>
      </c>
      <c r="BA638" s="2">
        <v>1.0881334409999901</v>
      </c>
      <c r="BB638" s="2">
        <v>1.1027494929999999</v>
      </c>
      <c r="BC638" s="2">
        <v>1.0880440339999999</v>
      </c>
      <c r="BD638" s="2">
        <v>1.0259732370000001</v>
      </c>
      <c r="BE638" s="2">
        <v>1.0259732370000001</v>
      </c>
      <c r="BF638" s="2">
        <v>1.029215102</v>
      </c>
      <c r="BG638" s="2">
        <v>1.021480371</v>
      </c>
      <c r="BH638" s="2">
        <v>0.13183847900000001</v>
      </c>
      <c r="BI638" s="2">
        <v>0.13183847900000001</v>
      </c>
      <c r="BJ638" s="2">
        <v>0.15242956899999999</v>
      </c>
      <c r="BK638" s="2">
        <v>0.19070941999999999</v>
      </c>
      <c r="BL638" s="2">
        <v>0.14117670099999999</v>
      </c>
      <c r="BM638" s="2">
        <v>0.14117670099999999</v>
      </c>
      <c r="BN638" s="2">
        <v>0.16157598500000001</v>
      </c>
      <c r="BO638" s="2">
        <v>0.188202072</v>
      </c>
      <c r="BP638" s="2">
        <v>0.12631505199999901</v>
      </c>
      <c r="BQ638" s="2">
        <v>0.12631505199999901</v>
      </c>
      <c r="BR638" s="2">
        <v>0.14329787299999999</v>
      </c>
      <c r="BS638" s="2">
        <v>0.18782644199999901</v>
      </c>
      <c r="BT638" s="2">
        <v>0.19521590599999999</v>
      </c>
      <c r="BU638" s="2">
        <v>0.19521590599999999</v>
      </c>
      <c r="BV638" s="2">
        <v>0.27827923900000001</v>
      </c>
      <c r="BW638" s="2">
        <v>0.37060473299999902</v>
      </c>
      <c r="BX638" s="2">
        <v>108.0149625</v>
      </c>
      <c r="BY638" s="2">
        <v>0</v>
      </c>
      <c r="BZ638" s="2">
        <v>0</v>
      </c>
      <c r="CA638" s="2">
        <v>0</v>
      </c>
      <c r="CB638" s="2">
        <v>13835748.880000001</v>
      </c>
      <c r="CC638" s="2">
        <v>0</v>
      </c>
      <c r="CD638" s="2">
        <v>0</v>
      </c>
      <c r="CE638" s="2">
        <v>0</v>
      </c>
      <c r="CG638" s="2">
        <f t="shared" si="75"/>
        <v>2699980.3709544656</v>
      </c>
      <c r="CH638" s="2">
        <f t="shared" si="76"/>
        <v>13835748.880000001</v>
      </c>
      <c r="CI638" s="2">
        <f t="shared" si="77"/>
        <v>1160228.757</v>
      </c>
      <c r="CJ638" s="2">
        <f t="shared" si="78"/>
        <v>160.1138</v>
      </c>
      <c r="CK638" s="2">
        <f t="shared" si="79"/>
        <v>15.498177499999999</v>
      </c>
      <c r="CL638" s="2">
        <f t="shared" si="80"/>
        <v>159.36488845528456</v>
      </c>
      <c r="CM638" s="2">
        <f t="shared" si="81"/>
        <v>120.6252485792137</v>
      </c>
      <c r="CN638" s="2">
        <f t="shared" si="82"/>
        <v>1147830.2149999999</v>
      </c>
    </row>
    <row r="639" spans="1:92" x14ac:dyDescent="0.45">
      <c r="A639" s="2">
        <v>105</v>
      </c>
      <c r="B639" s="2" t="s">
        <v>156</v>
      </c>
      <c r="C639" s="2">
        <v>1</v>
      </c>
      <c r="D639" s="2">
        <v>2015</v>
      </c>
      <c r="E639" s="2">
        <v>2013</v>
      </c>
      <c r="F639" s="2">
        <v>0.244888786</v>
      </c>
      <c r="G639" s="2">
        <v>8.2129769999999998E-3</v>
      </c>
      <c r="H639" s="2">
        <v>0.18488576500000001</v>
      </c>
      <c r="I639" s="2">
        <v>0.56201247200000004</v>
      </c>
      <c r="J639" s="2">
        <v>205.51894099999899</v>
      </c>
      <c r="K639" s="2">
        <v>85.450119099999995</v>
      </c>
      <c r="L639" s="2">
        <v>82.696310629999999</v>
      </c>
      <c r="M639" s="2">
        <v>78.889043770000001</v>
      </c>
      <c r="N639" s="2">
        <v>132007.595</v>
      </c>
      <c r="O639" s="2">
        <v>10648.043</v>
      </c>
      <c r="P639" s="2">
        <v>247684.71899999899</v>
      </c>
      <c r="Q639" s="2">
        <v>789243.71900000004</v>
      </c>
      <c r="R639" s="2">
        <v>1399.4395489999999</v>
      </c>
      <c r="S639" s="2">
        <v>110785232.40000001</v>
      </c>
      <c r="T639" s="2">
        <v>79164</v>
      </c>
      <c r="U639" s="2">
        <v>19.835999999999999</v>
      </c>
      <c r="V639" s="2">
        <v>37619.985800000002</v>
      </c>
      <c r="W639" s="2">
        <v>2.50568E-4</v>
      </c>
      <c r="X639" s="2">
        <v>5.2943642820000001</v>
      </c>
      <c r="Y639" s="2">
        <v>5.2943642820000001</v>
      </c>
      <c r="Z639" s="2">
        <v>7.935687379</v>
      </c>
      <c r="AA639" s="2">
        <v>4.3684764769999997</v>
      </c>
      <c r="AB639" s="2">
        <v>120.0688219</v>
      </c>
      <c r="AC639" s="2">
        <v>0</v>
      </c>
      <c r="AD639" s="2">
        <v>0</v>
      </c>
      <c r="AE639" s="2">
        <v>0</v>
      </c>
      <c r="AF639" s="2">
        <v>15849996.41</v>
      </c>
      <c r="AG639" s="2">
        <v>0</v>
      </c>
      <c r="AH639" s="2">
        <v>0</v>
      </c>
      <c r="AI639" s="2">
        <v>0</v>
      </c>
      <c r="AJ639" s="2">
        <v>80.155754819999999</v>
      </c>
      <c r="AK639" s="2">
        <v>80.155754819999999</v>
      </c>
      <c r="AL639" s="2">
        <v>74.760623249999995</v>
      </c>
      <c r="AM639" s="2">
        <v>74.520567290000002</v>
      </c>
      <c r="AN639" s="2">
        <v>85.450119099999995</v>
      </c>
      <c r="AO639" s="2">
        <v>85.450119099999995</v>
      </c>
      <c r="AP639" s="2">
        <v>82.696310629999999</v>
      </c>
      <c r="AQ639" s="2">
        <v>78.889043770000001</v>
      </c>
      <c r="AR639" s="2">
        <v>27130061.129999999</v>
      </c>
      <c r="AS639" s="2">
        <v>909876.54249999998</v>
      </c>
      <c r="AT639" s="2">
        <v>20482612.460000001</v>
      </c>
      <c r="AU639" s="2">
        <v>62262682.289999999</v>
      </c>
      <c r="AV639" s="2">
        <v>1.0385299029999999</v>
      </c>
      <c r="AW639" s="2">
        <v>1.0385299029999999</v>
      </c>
      <c r="AX639" s="2">
        <v>1.0502698509999999</v>
      </c>
      <c r="AY639" s="2">
        <v>1.0464361280000001</v>
      </c>
      <c r="AZ639" s="2">
        <v>1.0881334409999901</v>
      </c>
      <c r="BA639" s="2">
        <v>1.0881334409999901</v>
      </c>
      <c r="BB639" s="2">
        <v>1.1027494929999999</v>
      </c>
      <c r="BC639" s="2">
        <v>1.0880440339999999</v>
      </c>
      <c r="BD639" s="2">
        <v>1.0259732370000001</v>
      </c>
      <c r="BE639" s="2">
        <v>1.0259732370000001</v>
      </c>
      <c r="BF639" s="2">
        <v>1.029215102</v>
      </c>
      <c r="BG639" s="2">
        <v>1.021480371</v>
      </c>
      <c r="BH639" s="2">
        <v>0.13183847900000001</v>
      </c>
      <c r="BI639" s="2">
        <v>0.13183847900000001</v>
      </c>
      <c r="BJ639" s="2">
        <v>0.15242956899999999</v>
      </c>
      <c r="BK639" s="2">
        <v>0.19070941999999999</v>
      </c>
      <c r="BL639" s="2">
        <v>0.14117670099999999</v>
      </c>
      <c r="BM639" s="2">
        <v>0.14117670099999999</v>
      </c>
      <c r="BN639" s="2">
        <v>0.16157598500000001</v>
      </c>
      <c r="BO639" s="2">
        <v>0.188202072</v>
      </c>
      <c r="BP639" s="2">
        <v>0.12631505199999901</v>
      </c>
      <c r="BQ639" s="2">
        <v>0.12631505199999901</v>
      </c>
      <c r="BR639" s="2">
        <v>0.14329787299999999</v>
      </c>
      <c r="BS639" s="2">
        <v>0.18782644199999901</v>
      </c>
      <c r="BT639" s="2">
        <v>0.19521590599999999</v>
      </c>
      <c r="BU639" s="2">
        <v>0.19521590599999999</v>
      </c>
      <c r="BV639" s="2">
        <v>0.27827923900000001</v>
      </c>
      <c r="BW639" s="2">
        <v>0.37060473299999902</v>
      </c>
      <c r="BX639" s="2">
        <v>124.87115249999999</v>
      </c>
      <c r="BY639" s="2">
        <v>0</v>
      </c>
      <c r="BZ639" s="2">
        <v>0</v>
      </c>
      <c r="CA639" s="2">
        <v>0</v>
      </c>
      <c r="CB639" s="2">
        <v>16483940.529999999</v>
      </c>
      <c r="CC639" s="2">
        <v>0</v>
      </c>
      <c r="CD639" s="2">
        <v>0</v>
      </c>
      <c r="CE639" s="2">
        <v>0</v>
      </c>
      <c r="CG639" s="2">
        <f t="shared" si="75"/>
        <v>2018689.6627220644</v>
      </c>
      <c r="CH639" s="2">
        <f t="shared" si="76"/>
        <v>16483940.529999999</v>
      </c>
      <c r="CI639" s="2">
        <f t="shared" si="77"/>
        <v>1179584.075999999</v>
      </c>
      <c r="CJ639" s="2">
        <f t="shared" si="78"/>
        <v>165.00949374999999</v>
      </c>
      <c r="CK639" s="2">
        <f t="shared" si="79"/>
        <v>13.31005375</v>
      </c>
      <c r="CL639" s="2">
        <f t="shared" si="80"/>
        <v>161.09575219512129</v>
      </c>
      <c r="CM639" s="2">
        <f t="shared" si="81"/>
        <v>122.88730541066563</v>
      </c>
      <c r="CN639" s="2">
        <f t="shared" si="82"/>
        <v>1168936.0329999989</v>
      </c>
    </row>
    <row r="640" spans="1:92" x14ac:dyDescent="0.45">
      <c r="A640" s="2">
        <v>106</v>
      </c>
      <c r="B640" s="2" t="s">
        <v>156</v>
      </c>
      <c r="C640" s="2">
        <v>1</v>
      </c>
      <c r="D640" s="2">
        <v>2016</v>
      </c>
      <c r="E640" s="2">
        <v>2014</v>
      </c>
      <c r="F640" s="2">
        <v>0.26492644900000001</v>
      </c>
      <c r="G640" s="2">
        <v>8.8725499999999999E-3</v>
      </c>
      <c r="H640" s="2">
        <v>0.18362166699999999</v>
      </c>
      <c r="I640" s="2">
        <v>0.54257933400000002</v>
      </c>
      <c r="J640" s="2">
        <v>210.6355117</v>
      </c>
      <c r="K640" s="2">
        <v>96.701515839999999</v>
      </c>
      <c r="L640" s="2">
        <v>77.747262000000006</v>
      </c>
      <c r="M640" s="2">
        <v>71.547218979999997</v>
      </c>
      <c r="N640" s="2">
        <v>136658.97899999999</v>
      </c>
      <c r="O640" s="2">
        <v>9969.1839999999993</v>
      </c>
      <c r="P640" s="2">
        <v>256615.72699999899</v>
      </c>
      <c r="Q640" s="2">
        <v>823976.71</v>
      </c>
      <c r="R640" s="2">
        <v>1363.334648</v>
      </c>
      <c r="S640" s="2">
        <v>108653681.40000001</v>
      </c>
      <c r="T640" s="2">
        <v>79697</v>
      </c>
      <c r="U640" s="2">
        <v>17.762</v>
      </c>
      <c r="V640" s="2">
        <v>37162.645769999901</v>
      </c>
      <c r="W640" s="2">
        <v>2.22869E-4</v>
      </c>
      <c r="X640" s="2">
        <v>5.5190236519999996</v>
      </c>
      <c r="Y640" s="2">
        <v>5.5190236519999996</v>
      </c>
      <c r="Z640" s="2">
        <v>5.2288177549999997</v>
      </c>
      <c r="AA640" s="2">
        <v>3.9141144360000002</v>
      </c>
      <c r="AB640" s="2">
        <v>113.933995799999</v>
      </c>
      <c r="AC640" s="2">
        <v>0</v>
      </c>
      <c r="AD640" s="2">
        <v>0</v>
      </c>
      <c r="AE640" s="2">
        <v>0</v>
      </c>
      <c r="AF640" s="2">
        <v>15570103.550000001</v>
      </c>
      <c r="AG640" s="2">
        <v>0</v>
      </c>
      <c r="AH640" s="2">
        <v>0</v>
      </c>
      <c r="AI640" s="2">
        <v>0</v>
      </c>
      <c r="AJ640" s="2">
        <v>91.182492190000005</v>
      </c>
      <c r="AK640" s="2">
        <v>91.182492190000005</v>
      </c>
      <c r="AL640" s="2">
        <v>72.518444239999994</v>
      </c>
      <c r="AM640" s="2">
        <v>67.633104540000005</v>
      </c>
      <c r="AN640" s="2">
        <v>96.701515839999999</v>
      </c>
      <c r="AO640" s="2">
        <v>96.701515839999999</v>
      </c>
      <c r="AP640" s="2">
        <v>77.747262000000006</v>
      </c>
      <c r="AQ640" s="2">
        <v>71.547218979999997</v>
      </c>
      <c r="AR640" s="2">
        <v>28785233.969999999</v>
      </c>
      <c r="AS640" s="2">
        <v>964035.20449999999</v>
      </c>
      <c r="AT640" s="2">
        <v>19951170.16</v>
      </c>
      <c r="AU640" s="2">
        <v>58953242.109999999</v>
      </c>
      <c r="AV640" s="2">
        <v>1.0385299029999999</v>
      </c>
      <c r="AW640" s="2">
        <v>1.0385299029999999</v>
      </c>
      <c r="AX640" s="2">
        <v>1.0502698509999999</v>
      </c>
      <c r="AY640" s="2">
        <v>1.0464361280000001</v>
      </c>
      <c r="AZ640" s="2">
        <v>1.0881334409999901</v>
      </c>
      <c r="BA640" s="2">
        <v>1.0881334409999901</v>
      </c>
      <c r="BB640" s="2">
        <v>1.1027494929999999</v>
      </c>
      <c r="BC640" s="2">
        <v>1.0880440339999999</v>
      </c>
      <c r="BD640" s="2">
        <v>1.0259732370000001</v>
      </c>
      <c r="BE640" s="2">
        <v>1.0259732370000001</v>
      </c>
      <c r="BF640" s="2">
        <v>1.029215102</v>
      </c>
      <c r="BG640" s="2">
        <v>1.021480371</v>
      </c>
      <c r="BH640" s="2">
        <v>0.13183847900000001</v>
      </c>
      <c r="BI640" s="2">
        <v>0.13183847900000001</v>
      </c>
      <c r="BJ640" s="2">
        <v>0.15242956899999999</v>
      </c>
      <c r="BK640" s="2">
        <v>0.19070941999999999</v>
      </c>
      <c r="BL640" s="2">
        <v>0.14117670099999999</v>
      </c>
      <c r="BM640" s="2">
        <v>0.14117670099999999</v>
      </c>
      <c r="BN640" s="2">
        <v>0.16157598500000001</v>
      </c>
      <c r="BO640" s="2">
        <v>0.188202072</v>
      </c>
      <c r="BP640" s="2">
        <v>0.12631505199999901</v>
      </c>
      <c r="BQ640" s="2">
        <v>0.12631505199999901</v>
      </c>
      <c r="BR640" s="2">
        <v>0.14329787299999999</v>
      </c>
      <c r="BS640" s="2">
        <v>0.18782644199999901</v>
      </c>
      <c r="BT640" s="2">
        <v>0.19521590599999999</v>
      </c>
      <c r="BU640" s="2">
        <v>0.19521590599999999</v>
      </c>
      <c r="BV640" s="2">
        <v>0.27827923900000001</v>
      </c>
      <c r="BW640" s="2">
        <v>0.37060473299999902</v>
      </c>
      <c r="BX640" s="2">
        <v>138.7734476</v>
      </c>
      <c r="BY640" s="2">
        <v>0</v>
      </c>
      <c r="BZ640" s="2">
        <v>0</v>
      </c>
      <c r="CA640" s="2">
        <v>0</v>
      </c>
      <c r="CB640" s="2">
        <v>18964637.66</v>
      </c>
      <c r="CC640" s="2">
        <v>0</v>
      </c>
      <c r="CD640" s="2">
        <v>0</v>
      </c>
      <c r="CE640" s="2">
        <v>0</v>
      </c>
      <c r="CG640" s="2">
        <f t="shared" si="75"/>
        <v>1985572.6352546634</v>
      </c>
      <c r="CH640" s="2">
        <f t="shared" si="76"/>
        <v>18964637.66</v>
      </c>
      <c r="CI640" s="2">
        <f t="shared" si="77"/>
        <v>1227220.5999999989</v>
      </c>
      <c r="CJ640" s="2">
        <f t="shared" si="78"/>
        <v>170.82372375</v>
      </c>
      <c r="CK640" s="2">
        <f t="shared" si="79"/>
        <v>12.46148</v>
      </c>
      <c r="CL640" s="2">
        <f t="shared" si="80"/>
        <v>166.90453788617822</v>
      </c>
      <c r="CM640" s="2">
        <f t="shared" si="81"/>
        <v>128.29532269365512</v>
      </c>
      <c r="CN640" s="2">
        <f t="shared" si="82"/>
        <v>1217251.4159999988</v>
      </c>
    </row>
    <row r="641" spans="1:92" x14ac:dyDescent="0.45">
      <c r="A641" s="2">
        <v>107</v>
      </c>
      <c r="B641" s="2" t="s">
        <v>156</v>
      </c>
      <c r="C641" s="2">
        <v>1</v>
      </c>
      <c r="D641" s="2">
        <v>2017</v>
      </c>
      <c r="E641" s="2">
        <v>2015</v>
      </c>
      <c r="F641" s="2">
        <v>0.26388044599999999</v>
      </c>
      <c r="G641" s="2">
        <v>6.9010369999999996E-3</v>
      </c>
      <c r="H641" s="2">
        <v>0.17119474800000001</v>
      </c>
      <c r="I641" s="2">
        <v>0.55802376799999998</v>
      </c>
      <c r="J641" s="2">
        <v>213.42257190000001</v>
      </c>
      <c r="K641" s="2">
        <v>76.565988750000002</v>
      </c>
      <c r="L641" s="2">
        <v>73.332833570000005</v>
      </c>
      <c r="M641" s="2">
        <v>74.840288849999993</v>
      </c>
      <c r="N641" s="2">
        <v>138854.41800000001</v>
      </c>
      <c r="O641" s="2">
        <v>10122.116</v>
      </c>
      <c r="P641" s="2">
        <v>262171.098</v>
      </c>
      <c r="Q641" s="2">
        <v>837355.897999999</v>
      </c>
      <c r="R641" s="2">
        <v>1399.5063070000001</v>
      </c>
      <c r="S641" s="2">
        <v>112303383.59999999</v>
      </c>
      <c r="T641" s="2">
        <v>80245</v>
      </c>
      <c r="U641" s="2">
        <v>17.271999999999998</v>
      </c>
      <c r="V641" s="2">
        <v>37243.085160000002</v>
      </c>
      <c r="W641" s="2">
        <v>2.1524099999999999E-4</v>
      </c>
      <c r="X641" s="2">
        <v>3.4493179489999899</v>
      </c>
      <c r="Y641" s="2">
        <v>3.4493179489999899</v>
      </c>
      <c r="Z641" s="2">
        <v>1.8023571350000001</v>
      </c>
      <c r="AA641" s="2">
        <v>0.98075022000000001</v>
      </c>
      <c r="AB641" s="2">
        <v>136.85658309999999</v>
      </c>
      <c r="AC641" s="2">
        <v>0</v>
      </c>
      <c r="AD641" s="2">
        <v>0</v>
      </c>
      <c r="AE641" s="2">
        <v>0</v>
      </c>
      <c r="AF641" s="2">
        <v>19003141.199999999</v>
      </c>
      <c r="AG641" s="2">
        <v>0</v>
      </c>
      <c r="AH641" s="2">
        <v>0</v>
      </c>
      <c r="AI641" s="2">
        <v>0</v>
      </c>
      <c r="AJ641" s="2">
        <v>73.116670810000002</v>
      </c>
      <c r="AK641" s="2">
        <v>73.116670810000002</v>
      </c>
      <c r="AL641" s="2">
        <v>71.530476429999993</v>
      </c>
      <c r="AM641" s="2">
        <v>73.859538630000003</v>
      </c>
      <c r="AN641" s="2">
        <v>76.565988750000002</v>
      </c>
      <c r="AO641" s="2">
        <v>76.565988750000002</v>
      </c>
      <c r="AP641" s="2">
        <v>73.332833570000005</v>
      </c>
      <c r="AQ641" s="2">
        <v>74.840288849999993</v>
      </c>
      <c r="AR641" s="2">
        <v>29634667.010000002</v>
      </c>
      <c r="AS641" s="2">
        <v>775009.81980000006</v>
      </c>
      <c r="AT641" s="2">
        <v>19225749.5</v>
      </c>
      <c r="AU641" s="2">
        <v>62667957.270000003</v>
      </c>
      <c r="AV641" s="2">
        <v>1.0385299029999999</v>
      </c>
      <c r="AW641" s="2">
        <v>1.0385299029999999</v>
      </c>
      <c r="AX641" s="2">
        <v>1.0502698509999999</v>
      </c>
      <c r="AY641" s="2">
        <v>1.0464361280000001</v>
      </c>
      <c r="AZ641" s="2">
        <v>1.0881334409999901</v>
      </c>
      <c r="BA641" s="2">
        <v>1.0881334409999901</v>
      </c>
      <c r="BB641" s="2">
        <v>1.1027494929999999</v>
      </c>
      <c r="BC641" s="2">
        <v>1.0880440339999999</v>
      </c>
      <c r="BD641" s="2">
        <v>1.0259732370000001</v>
      </c>
      <c r="BE641" s="2">
        <v>1.0259732370000001</v>
      </c>
      <c r="BF641" s="2">
        <v>1.029215102</v>
      </c>
      <c r="BG641" s="2">
        <v>1.021480371</v>
      </c>
      <c r="BH641" s="2">
        <v>0.13183847900000001</v>
      </c>
      <c r="BI641" s="2">
        <v>0.13183847900000001</v>
      </c>
      <c r="BJ641" s="2">
        <v>0.15242956899999999</v>
      </c>
      <c r="BK641" s="2">
        <v>0.19070941999999999</v>
      </c>
      <c r="BL641" s="2">
        <v>0.14117670099999999</v>
      </c>
      <c r="BM641" s="2">
        <v>0.14117670099999999</v>
      </c>
      <c r="BN641" s="2">
        <v>0.16157598500000001</v>
      </c>
      <c r="BO641" s="2">
        <v>0.188202072</v>
      </c>
      <c r="BP641" s="2">
        <v>0.12631505199999901</v>
      </c>
      <c r="BQ641" s="2">
        <v>0.12631505199999901</v>
      </c>
      <c r="BR641" s="2">
        <v>0.14329787299999999</v>
      </c>
      <c r="BS641" s="2">
        <v>0.18782644199999901</v>
      </c>
      <c r="BT641" s="2">
        <v>0.19521590599999999</v>
      </c>
      <c r="BU641" s="2">
        <v>0.19521590599999999</v>
      </c>
      <c r="BV641" s="2">
        <v>0.27827923900000001</v>
      </c>
      <c r="BW641" s="2">
        <v>0.37060473299999902</v>
      </c>
      <c r="BX641" s="2">
        <v>147.0038342</v>
      </c>
      <c r="BY641" s="2">
        <v>0</v>
      </c>
      <c r="BZ641" s="2">
        <v>0</v>
      </c>
      <c r="CA641" s="2">
        <v>0</v>
      </c>
      <c r="CB641" s="2">
        <v>20412131.84</v>
      </c>
      <c r="CC641" s="2">
        <v>0</v>
      </c>
      <c r="CD641" s="2">
        <v>0</v>
      </c>
      <c r="CE641" s="2">
        <v>0</v>
      </c>
      <c r="CG641" s="2">
        <f t="shared" si="75"/>
        <v>2086347.4622592332</v>
      </c>
      <c r="CH641" s="2">
        <f t="shared" si="76"/>
        <v>20412131.84</v>
      </c>
      <c r="CI641" s="2">
        <f t="shared" si="77"/>
        <v>1248503.5299999989</v>
      </c>
      <c r="CJ641" s="2">
        <f t="shared" si="78"/>
        <v>173.56802250000001</v>
      </c>
      <c r="CK641" s="2">
        <f t="shared" si="79"/>
        <v>12.652645</v>
      </c>
      <c r="CL641" s="2">
        <f t="shared" si="80"/>
        <v>170.51778731707316</v>
      </c>
      <c r="CM641" s="2">
        <f t="shared" si="81"/>
        <v>130.37849715842725</v>
      </c>
      <c r="CN641" s="2">
        <f t="shared" si="82"/>
        <v>1238381.4139999989</v>
      </c>
    </row>
    <row r="642" spans="1:92" x14ac:dyDescent="0.45">
      <c r="A642" s="2">
        <v>108</v>
      </c>
      <c r="B642" s="2" t="s">
        <v>156</v>
      </c>
      <c r="C642" s="2">
        <v>1</v>
      </c>
      <c r="D642" s="2">
        <v>2018</v>
      </c>
      <c r="E642" s="2">
        <v>2016</v>
      </c>
      <c r="F642" s="2">
        <v>0.30145965000000002</v>
      </c>
      <c r="G642" s="2">
        <v>8.9180939999999997E-3</v>
      </c>
      <c r="H642" s="2">
        <v>0.16462507199999901</v>
      </c>
      <c r="I642" s="2">
        <v>0.52499718299999998</v>
      </c>
      <c r="J642" s="2">
        <v>222.6688623</v>
      </c>
      <c r="K642" s="2">
        <v>83.640715929999999</v>
      </c>
      <c r="L642" s="2">
        <v>64.837850660000001</v>
      </c>
      <c r="M642" s="2">
        <v>63.613965409999999</v>
      </c>
      <c r="N642" s="2">
        <v>135370.80599999899</v>
      </c>
      <c r="O642" s="2">
        <v>10661.287</v>
      </c>
      <c r="P642" s="2">
        <v>253876.60500000001</v>
      </c>
      <c r="Q642" s="2">
        <v>825201.13899999997</v>
      </c>
      <c r="R642" s="2">
        <v>1239.2295059999999</v>
      </c>
      <c r="S642" s="2">
        <v>99989711.150000006</v>
      </c>
      <c r="T642" s="2">
        <v>80687</v>
      </c>
      <c r="U642" s="2">
        <v>21.283999999999999</v>
      </c>
      <c r="V642" s="2">
        <v>36783.986319999902</v>
      </c>
      <c r="W642" s="2">
        <v>2.63785E-4</v>
      </c>
      <c r="X642" s="2">
        <v>8.254077251</v>
      </c>
      <c r="Y642" s="2">
        <v>8.254077251</v>
      </c>
      <c r="Z642" s="2">
        <v>2.5213979979999999</v>
      </c>
      <c r="AA642" s="2">
        <v>2.563603917</v>
      </c>
      <c r="AB642" s="2">
        <v>139.0281464</v>
      </c>
      <c r="AC642" s="2">
        <v>0</v>
      </c>
      <c r="AD642" s="2">
        <v>0</v>
      </c>
      <c r="AE642" s="2">
        <v>0</v>
      </c>
      <c r="AF642" s="2">
        <v>18820352.23</v>
      </c>
      <c r="AG642" s="2">
        <v>0</v>
      </c>
      <c r="AH642" s="2">
        <v>0</v>
      </c>
      <c r="AI642" s="2">
        <v>0</v>
      </c>
      <c r="AJ642" s="2">
        <v>75.386638680000004</v>
      </c>
      <c r="AK642" s="2">
        <v>75.386638680000004</v>
      </c>
      <c r="AL642" s="2">
        <v>62.316452660000003</v>
      </c>
      <c r="AM642" s="2">
        <v>61.05036149</v>
      </c>
      <c r="AN642" s="2">
        <v>83.640715929999999</v>
      </c>
      <c r="AO642" s="2">
        <v>83.640715929999999</v>
      </c>
      <c r="AP642" s="2">
        <v>64.837850660000001</v>
      </c>
      <c r="AQ642" s="2">
        <v>63.613965409999999</v>
      </c>
      <c r="AR642" s="2">
        <v>30142863.359999999</v>
      </c>
      <c r="AS642" s="2">
        <v>891717.67740000004</v>
      </c>
      <c r="AT642" s="2">
        <v>16460813.4</v>
      </c>
      <c r="AU642" s="2">
        <v>52494316.710000001</v>
      </c>
      <c r="AV642" s="2">
        <v>1.0385299029999999</v>
      </c>
      <c r="AW642" s="2">
        <v>1.0385299029999999</v>
      </c>
      <c r="AX642" s="2">
        <v>1.0502698509999999</v>
      </c>
      <c r="AY642" s="2">
        <v>1.0464361280000001</v>
      </c>
      <c r="AZ642" s="2">
        <v>1.0881334409999901</v>
      </c>
      <c r="BA642" s="2">
        <v>1.0881334409999901</v>
      </c>
      <c r="BB642" s="2">
        <v>1.1027494929999999</v>
      </c>
      <c r="BC642" s="2">
        <v>1.0880440339999999</v>
      </c>
      <c r="BD642" s="2">
        <v>1.0259732370000001</v>
      </c>
      <c r="BE642" s="2">
        <v>1.0259732370000001</v>
      </c>
      <c r="BF642" s="2">
        <v>1.029215102</v>
      </c>
      <c r="BG642" s="2">
        <v>1.021480371</v>
      </c>
      <c r="BH642" s="2">
        <v>0.13183847900000001</v>
      </c>
      <c r="BI642" s="2">
        <v>0.13183847900000001</v>
      </c>
      <c r="BJ642" s="2">
        <v>0.15242956899999999</v>
      </c>
      <c r="BK642" s="2">
        <v>0.19070941999999999</v>
      </c>
      <c r="BL642" s="2">
        <v>0.14117670099999999</v>
      </c>
      <c r="BM642" s="2">
        <v>0.14117670099999999</v>
      </c>
      <c r="BN642" s="2">
        <v>0.16157598500000001</v>
      </c>
      <c r="BO642" s="2">
        <v>0.188202072</v>
      </c>
      <c r="BP642" s="2">
        <v>0.12631505199999901</v>
      </c>
      <c r="BQ642" s="2">
        <v>0.12631505199999901</v>
      </c>
      <c r="BR642" s="2">
        <v>0.14329787299999999</v>
      </c>
      <c r="BS642" s="2">
        <v>0.18782644199999901</v>
      </c>
      <c r="BT642" s="2">
        <v>0.19521590599999999</v>
      </c>
      <c r="BU642" s="2">
        <v>0.19521590599999999</v>
      </c>
      <c r="BV642" s="2">
        <v>0.27827923900000001</v>
      </c>
      <c r="BW642" s="2">
        <v>0.37060473299999902</v>
      </c>
      <c r="BX642" s="2">
        <v>155.41779119999899</v>
      </c>
      <c r="BY642" s="2">
        <v>0</v>
      </c>
      <c r="BZ642" s="2">
        <v>0</v>
      </c>
      <c r="CA642" s="2">
        <v>0</v>
      </c>
      <c r="CB642" s="2">
        <v>21039031.66</v>
      </c>
      <c r="CC642" s="2">
        <v>0</v>
      </c>
      <c r="CD642" s="2">
        <v>0</v>
      </c>
      <c r="CE642" s="2">
        <v>0</v>
      </c>
      <c r="CG642" s="2">
        <f t="shared" si="75"/>
        <v>1749890.8501105607</v>
      </c>
      <c r="CH642" s="2">
        <f t="shared" si="76"/>
        <v>21039031.66</v>
      </c>
      <c r="CI642" s="2">
        <f t="shared" si="77"/>
        <v>1225109.8369999989</v>
      </c>
      <c r="CJ642" s="2">
        <f t="shared" si="78"/>
        <v>169.21350749999874</v>
      </c>
      <c r="CK642" s="2">
        <f t="shared" si="79"/>
        <v>13.32660875</v>
      </c>
      <c r="CL642" s="2">
        <f t="shared" si="80"/>
        <v>165.12299512195122</v>
      </c>
      <c r="CM642" s="2">
        <f t="shared" si="81"/>
        <v>128.48596948228882</v>
      </c>
      <c r="CN642" s="2">
        <f t="shared" si="82"/>
        <v>1214448.5499999989</v>
      </c>
    </row>
    <row r="643" spans="1:92" x14ac:dyDescent="0.45">
      <c r="A643" s="2">
        <v>109</v>
      </c>
      <c r="B643" s="2" t="s">
        <v>156</v>
      </c>
      <c r="C643" s="2">
        <v>1</v>
      </c>
      <c r="D643" s="2">
        <v>2019</v>
      </c>
      <c r="E643" s="2">
        <v>2017</v>
      </c>
      <c r="F643" s="2">
        <v>0.33560628799999997</v>
      </c>
      <c r="G643" s="2">
        <v>1.6017428E-2</v>
      </c>
      <c r="H643" s="2">
        <v>0.19331037100000001</v>
      </c>
      <c r="I643" s="2">
        <v>0.45506591299999999</v>
      </c>
      <c r="J643" s="2">
        <v>252.35787590000001</v>
      </c>
      <c r="K643" s="2">
        <v>122.51061499999901</v>
      </c>
      <c r="L643" s="2">
        <v>76.054713609999993</v>
      </c>
      <c r="M643" s="2">
        <v>54.670655019999998</v>
      </c>
      <c r="N643" s="2">
        <v>132713.38800000001</v>
      </c>
      <c r="O643" s="2">
        <v>13047.298000000001</v>
      </c>
      <c r="P643" s="2">
        <v>253647.467</v>
      </c>
      <c r="Q643" s="2">
        <v>830656.63500000001</v>
      </c>
      <c r="R643" s="2">
        <v>1226.323842</v>
      </c>
      <c r="S643" s="2">
        <v>99793328.989999995</v>
      </c>
      <c r="T643" s="2">
        <v>81376</v>
      </c>
      <c r="U643" s="2">
        <v>22.893999999999998</v>
      </c>
      <c r="V643" s="2">
        <v>35490.538889999902</v>
      </c>
      <c r="W643" s="2">
        <v>2.8133599999999998E-4</v>
      </c>
      <c r="X643" s="2">
        <v>-4.5771301900000001</v>
      </c>
      <c r="Y643" s="2">
        <v>-4.5771301900000001</v>
      </c>
      <c r="Z643" s="2">
        <v>-0.66653346000000002</v>
      </c>
      <c r="AA643" s="2">
        <v>1.688326644</v>
      </c>
      <c r="AB643" s="2">
        <v>129.84726090000001</v>
      </c>
      <c r="AC643" s="2">
        <v>0</v>
      </c>
      <c r="AD643" s="2">
        <v>0</v>
      </c>
      <c r="AE643" s="2">
        <v>0</v>
      </c>
      <c r="AF643" s="2">
        <v>17232469.91</v>
      </c>
      <c r="AG643" s="2">
        <v>0</v>
      </c>
      <c r="AH643" s="2">
        <v>0</v>
      </c>
      <c r="AI643" s="2">
        <v>0</v>
      </c>
      <c r="AJ643" s="2">
        <v>127.0877452</v>
      </c>
      <c r="AK643" s="2">
        <v>127.0877452</v>
      </c>
      <c r="AL643" s="2">
        <v>76.721247070000004</v>
      </c>
      <c r="AM643" s="2">
        <v>52.982328369999998</v>
      </c>
      <c r="AN643" s="2">
        <v>122.51061499999901</v>
      </c>
      <c r="AO643" s="2">
        <v>122.51061499999901</v>
      </c>
      <c r="AP643" s="2">
        <v>76.054713609999993</v>
      </c>
      <c r="AQ643" s="2">
        <v>54.670655019999998</v>
      </c>
      <c r="AR643" s="2">
        <v>33491268.699999999</v>
      </c>
      <c r="AS643" s="2">
        <v>1598432.503</v>
      </c>
      <c r="AT643" s="2">
        <v>19291085.460000001</v>
      </c>
      <c r="AU643" s="2">
        <v>45412542.329999998</v>
      </c>
      <c r="AV643" s="2">
        <v>1.0385299029999999</v>
      </c>
      <c r="AW643" s="2">
        <v>1.0385299029999999</v>
      </c>
      <c r="AX643" s="2">
        <v>1.0502698509999999</v>
      </c>
      <c r="AY643" s="2">
        <v>1.0464361280000001</v>
      </c>
      <c r="AZ643" s="2">
        <v>1.0881334409999901</v>
      </c>
      <c r="BA643" s="2">
        <v>1.0881334409999901</v>
      </c>
      <c r="BB643" s="2">
        <v>1.1027494929999999</v>
      </c>
      <c r="BC643" s="2">
        <v>1.0880440339999999</v>
      </c>
      <c r="BD643" s="2">
        <v>1.0259732370000001</v>
      </c>
      <c r="BE643" s="2">
        <v>1.0259732370000001</v>
      </c>
      <c r="BF643" s="2">
        <v>1.029215102</v>
      </c>
      <c r="BG643" s="2">
        <v>1.021480371</v>
      </c>
      <c r="BH643" s="2">
        <v>0.13183847900000001</v>
      </c>
      <c r="BI643" s="2">
        <v>0.13183847900000001</v>
      </c>
      <c r="BJ643" s="2">
        <v>0.15242956899999999</v>
      </c>
      <c r="BK643" s="2">
        <v>0.19070941999999999</v>
      </c>
      <c r="BL643" s="2">
        <v>0.14117670099999999</v>
      </c>
      <c r="BM643" s="2">
        <v>0.14117670099999999</v>
      </c>
      <c r="BN643" s="2">
        <v>0.16157598500000001</v>
      </c>
      <c r="BO643" s="2">
        <v>0.188202072</v>
      </c>
      <c r="BP643" s="2">
        <v>0.12631505199999901</v>
      </c>
      <c r="BQ643" s="2">
        <v>0.12631505199999901</v>
      </c>
      <c r="BR643" s="2">
        <v>0.14329787299999999</v>
      </c>
      <c r="BS643" s="2">
        <v>0.18782644199999901</v>
      </c>
      <c r="BT643" s="2">
        <v>0.19521590599999999</v>
      </c>
      <c r="BU643" s="2">
        <v>0.19521590599999999</v>
      </c>
      <c r="BV643" s="2">
        <v>0.27827923900000001</v>
      </c>
      <c r="BW643" s="2">
        <v>0.37060473299999902</v>
      </c>
      <c r="BX643" s="2">
        <v>150.64252490000001</v>
      </c>
      <c r="BY643" s="2">
        <v>0</v>
      </c>
      <c r="BZ643" s="2">
        <v>0</v>
      </c>
      <c r="CA643" s="2">
        <v>0</v>
      </c>
      <c r="CB643" s="2">
        <v>19992279.850000001</v>
      </c>
      <c r="CC643" s="2">
        <v>0</v>
      </c>
      <c r="CD643" s="2">
        <v>0</v>
      </c>
      <c r="CE643" s="2">
        <v>0</v>
      </c>
      <c r="CG643" s="2">
        <f t="shared" si="75"/>
        <v>1820256.6738485447</v>
      </c>
      <c r="CH643" s="2">
        <f t="shared" si="76"/>
        <v>19992279.850000001</v>
      </c>
      <c r="CI643" s="2">
        <f t="shared" si="77"/>
        <v>1230064.7880000002</v>
      </c>
      <c r="CJ643" s="2">
        <f t="shared" si="78"/>
        <v>165.89173500000001</v>
      </c>
      <c r="CK643" s="2">
        <f t="shared" si="79"/>
        <v>16.309122500000001</v>
      </c>
      <c r="CL643" s="2">
        <f t="shared" si="80"/>
        <v>164.97396227642275</v>
      </c>
      <c r="CM643" s="2">
        <f t="shared" si="81"/>
        <v>129.33540443752432</v>
      </c>
      <c r="CN643" s="2">
        <f t="shared" si="82"/>
        <v>1217017.49</v>
      </c>
    </row>
    <row r="644" spans="1:92" x14ac:dyDescent="0.45">
      <c r="A644" s="2">
        <v>226</v>
      </c>
      <c r="B644" s="2" t="s">
        <v>156</v>
      </c>
      <c r="C644" s="2">
        <v>1</v>
      </c>
      <c r="D644" s="2">
        <v>2020</v>
      </c>
      <c r="E644" s="2">
        <v>2018</v>
      </c>
      <c r="F644" s="2">
        <v>0.25546355367541801</v>
      </c>
      <c r="G644" s="2">
        <v>1.32057330275572E-2</v>
      </c>
      <c r="H644" s="2">
        <v>0.203453045395979</v>
      </c>
      <c r="I644" s="2">
        <v>0.52787766790104496</v>
      </c>
      <c r="J644" s="2">
        <v>283.980520480834</v>
      </c>
      <c r="K644" s="2">
        <v>135.16233801018001</v>
      </c>
      <c r="L644" s="2">
        <v>107.955020264978</v>
      </c>
      <c r="M644" s="2">
        <v>85.613323660896398</v>
      </c>
      <c r="N644" s="2">
        <v>129295.228594846</v>
      </c>
      <c r="O644" s="2">
        <v>12639.5145330544</v>
      </c>
      <c r="P644" s="2">
        <v>243806.302242056</v>
      </c>
      <c r="Q644" s="2">
        <v>797655.76404482499</v>
      </c>
      <c r="R644" s="2">
        <v>1586.1644281951101</v>
      </c>
      <c r="S644" s="2">
        <v>129367020.523305</v>
      </c>
      <c r="T644" s="2">
        <v>81559.653100095995</v>
      </c>
      <c r="U644" s="2">
        <v>22.893999999999998</v>
      </c>
      <c r="V644" s="2">
        <v>35808.420738249399</v>
      </c>
      <c r="W644" s="2">
        <v>2.8070106797374399E-4</v>
      </c>
      <c r="X644" s="2">
        <v>5.0145804735537496</v>
      </c>
      <c r="Y644" s="2">
        <v>5.0145804735537496</v>
      </c>
      <c r="Z644" s="2">
        <v>5.1671318359327296</v>
      </c>
      <c r="AA644" s="2">
        <v>3.7991341751752099</v>
      </c>
      <c r="AB644" s="2">
        <v>148.818182470653</v>
      </c>
      <c r="AC644" s="2">
        <v>0</v>
      </c>
      <c r="AD644" s="2">
        <v>0</v>
      </c>
      <c r="AE644" s="2">
        <v>0</v>
      </c>
      <c r="AF644" s="2">
        <v>15572713.400844</v>
      </c>
      <c r="AG644" s="2">
        <v>0</v>
      </c>
      <c r="AH644" s="2">
        <v>0</v>
      </c>
      <c r="AI644" s="2">
        <v>0</v>
      </c>
      <c r="AJ644" s="2">
        <v>130.14775753662701</v>
      </c>
      <c r="AK644" s="2">
        <v>130.14775753662701</v>
      </c>
      <c r="AL644" s="2">
        <v>102.787888429045</v>
      </c>
      <c r="AM644" s="2">
        <v>81.814189485721201</v>
      </c>
      <c r="AN644" s="2">
        <v>135.16233801018001</v>
      </c>
      <c r="AO644" s="2">
        <v>135.16233801018001</v>
      </c>
      <c r="AP644" s="2">
        <v>107.955020264978</v>
      </c>
      <c r="AQ644" s="2">
        <v>85.613323660896398</v>
      </c>
      <c r="AR644" s="2">
        <v>33048558.7912843</v>
      </c>
      <c r="AS644" s="2">
        <v>1708386.33560129</v>
      </c>
      <c r="AT644" s="2">
        <v>26320114.2992706</v>
      </c>
      <c r="AU644" s="2">
        <v>68289961.097149193</v>
      </c>
      <c r="AV644" s="2">
        <v>1.0350526208269899</v>
      </c>
      <c r="AW644" s="2">
        <v>1.0350526208269899</v>
      </c>
      <c r="AX644" s="2">
        <v>1.0449724820193</v>
      </c>
      <c r="AY644" s="2">
        <v>1.04103157299878</v>
      </c>
      <c r="AZ644" s="2">
        <v>1.0844900726142499</v>
      </c>
      <c r="BA644" s="2">
        <v>1.0844900726142499</v>
      </c>
      <c r="BB644" s="2">
        <v>1.09718742630624</v>
      </c>
      <c r="BC644" s="2">
        <v>1.0824245855996999</v>
      </c>
      <c r="BD644" s="2">
        <v>1.0225379979792499</v>
      </c>
      <c r="BE644" s="2">
        <v>1.0225379979792499</v>
      </c>
      <c r="BF644" s="2">
        <v>1.0240239293212701</v>
      </c>
      <c r="BG644" s="2">
        <v>1.0162047056249</v>
      </c>
      <c r="BH644" s="2">
        <v>0.13183847900000001</v>
      </c>
      <c r="BI644" s="2">
        <v>0.13183847900000001</v>
      </c>
      <c r="BJ644" s="2">
        <v>0.15242956899999999</v>
      </c>
      <c r="BK644" s="2">
        <v>0.19070941999999999</v>
      </c>
      <c r="BL644" s="2">
        <v>0.14117670099999999</v>
      </c>
      <c r="BM644" s="2">
        <v>0.14117670099999999</v>
      </c>
      <c r="BN644" s="2">
        <v>0.16157598500000001</v>
      </c>
      <c r="BO644" s="2">
        <v>0.188202072</v>
      </c>
      <c r="BP644" s="2">
        <v>0.12631505199999901</v>
      </c>
      <c r="BQ644" s="2">
        <v>0.12631505199999901</v>
      </c>
      <c r="BR644" s="2">
        <v>0.14329787299999999</v>
      </c>
      <c r="BS644" s="2">
        <v>0.18782644199999901</v>
      </c>
      <c r="BT644" s="2">
        <v>0.19521590599999999</v>
      </c>
      <c r="BU644" s="2">
        <v>0.19521590599999999</v>
      </c>
      <c r="BV644" s="2">
        <v>0.27827923900000001</v>
      </c>
      <c r="BW644" s="2">
        <v>0.37060473299999902</v>
      </c>
      <c r="BX644" s="2">
        <v>158.48481607982299</v>
      </c>
      <c r="BY644" s="2">
        <v>0</v>
      </c>
      <c r="BZ644" s="2">
        <v>0</v>
      </c>
      <c r="CA644" s="2">
        <v>0</v>
      </c>
      <c r="CB644" s="2">
        <v>21033056.888510201</v>
      </c>
      <c r="CC644" s="2">
        <v>0</v>
      </c>
      <c r="CD644" s="2">
        <v>0</v>
      </c>
      <c r="CE644" s="2">
        <v>0</v>
      </c>
      <c r="CG644" s="2">
        <f t="shared" ref="CG644:CG707" si="83">+(IF((N644*(AJ644*AZ644-AJ644)*BT644+P644*(AL644*BB644-AL644)*BV644+Q644*(AM644*BC644-AM644)*BW644+N644*(AJ644*BD644-AJ644)*(1-BT644)+P644*(AL644*BF644-AL644)*(1-BV644)+Q644*(AM644*BG644-AM644)*(1-BW644))&lt;0,0,(N644*(AJ644*AZ644-AJ644)*BT644+P644*(AL644*BB644-AL644)*BV644+Q644*(AM644*BC644-AM644)*BW644+N644*(AJ644*BD644-AJ644)*(1-BT644)+P644*(AL644*BF644-AL644)*(1-BV644)+Q644*(AM644*BG644-AM644)*(1-BW644))))/2</f>
        <v>2177058.0352989933</v>
      </c>
      <c r="CH644" s="2">
        <f t="shared" ref="CH644:CH707" si="84">+SUM(CB644:CE644)</f>
        <v>21033056.888510201</v>
      </c>
      <c r="CI644" s="2">
        <f t="shared" ref="CI644:CI707" si="85">+SUM(N644:Q644)</f>
        <v>1183396.8094147814</v>
      </c>
      <c r="CJ644" s="2">
        <f t="shared" ref="CJ644:CJ707" si="86">+N644/800</f>
        <v>161.6190357435575</v>
      </c>
      <c r="CK644" s="2">
        <f t="shared" ref="CK644:CK707" si="87">+O644/(1600/2)</f>
        <v>15.799393166318</v>
      </c>
      <c r="CL644" s="2">
        <f t="shared" ref="CL644:CL707" si="88">+P644/(3075/2)</f>
        <v>158.57320471028032</v>
      </c>
      <c r="CM644" s="2">
        <f t="shared" ref="CM644:CM707" si="89">+Q644/(12845/2)</f>
        <v>124.19708276291553</v>
      </c>
      <c r="CN644" s="2">
        <f t="shared" si="82"/>
        <v>1170757.2948817271</v>
      </c>
    </row>
    <row r="645" spans="1:92" x14ac:dyDescent="0.45">
      <c r="A645" s="2">
        <v>248</v>
      </c>
      <c r="B645" s="2" t="s">
        <v>156</v>
      </c>
      <c r="C645" s="2">
        <v>1</v>
      </c>
      <c r="D645" s="2">
        <v>2021</v>
      </c>
      <c r="E645" s="2">
        <v>2019</v>
      </c>
      <c r="F645" s="2">
        <v>0.27319670735844098</v>
      </c>
      <c r="G645" s="2">
        <v>1.28873095033203E-2</v>
      </c>
      <c r="H645" s="2">
        <v>0.19860973596498499</v>
      </c>
      <c r="I645" s="2">
        <v>0.51530624717325302</v>
      </c>
      <c r="J645" s="2">
        <v>276.094040161176</v>
      </c>
      <c r="K645" s="2">
        <v>134.709777533042</v>
      </c>
      <c r="L645" s="2">
        <v>107.410514893222</v>
      </c>
      <c r="M645" s="2">
        <v>85.171154373940595</v>
      </c>
      <c r="N645" s="2">
        <v>129872.245525436</v>
      </c>
      <c r="O645" s="2">
        <v>12665.458512470999</v>
      </c>
      <c r="P645" s="2">
        <v>244800.05578693</v>
      </c>
      <c r="Q645" s="2">
        <v>800996.55986217398</v>
      </c>
      <c r="R645" s="2">
        <v>1619.5836190189</v>
      </c>
      <c r="S645" s="2">
        <v>132390790.96605501</v>
      </c>
      <c r="T645" s="2">
        <v>81743.720676956305</v>
      </c>
      <c r="U645" s="2">
        <v>22.893999999999998</v>
      </c>
      <c r="V645" s="2">
        <v>36129.149792334698</v>
      </c>
      <c r="W645" s="2">
        <v>2.8006756889129101E-4</v>
      </c>
      <c r="X645" s="2">
        <v>4.5620199964151604</v>
      </c>
      <c r="Y645" s="2">
        <v>4.5620199964151604</v>
      </c>
      <c r="Z645" s="2">
        <v>4.6226264641770598</v>
      </c>
      <c r="AA645" s="2">
        <v>3.3569648882194798</v>
      </c>
      <c r="AB645" s="2">
        <v>141.384262628134</v>
      </c>
      <c r="AC645" s="2">
        <v>0</v>
      </c>
      <c r="AD645" s="2">
        <v>0</v>
      </c>
      <c r="AE645" s="2">
        <v>0</v>
      </c>
      <c r="AF645" s="2">
        <v>18673666.8740578</v>
      </c>
      <c r="AG645" s="2">
        <v>0</v>
      </c>
      <c r="AH645" s="2">
        <v>0</v>
      </c>
      <c r="AI645" s="2">
        <v>0</v>
      </c>
      <c r="AJ645" s="2">
        <v>130.14775753662701</v>
      </c>
      <c r="AK645" s="2">
        <v>130.14775753662701</v>
      </c>
      <c r="AL645" s="2">
        <v>102.787888429045</v>
      </c>
      <c r="AM645" s="2">
        <v>81.814189485721201</v>
      </c>
      <c r="AN645" s="2">
        <v>134.709777533042</v>
      </c>
      <c r="AO645" s="2">
        <v>134.709777533042</v>
      </c>
      <c r="AP645" s="2">
        <v>107.410514893222</v>
      </c>
      <c r="AQ645" s="2">
        <v>85.171154373940595</v>
      </c>
      <c r="AR645" s="2">
        <v>36168728.176505998</v>
      </c>
      <c r="AS645" s="2">
        <v>1706161.0985689401</v>
      </c>
      <c r="AT645" s="2">
        <v>26294100.0379638</v>
      </c>
      <c r="AU645" s="2">
        <v>68221801.653016701</v>
      </c>
      <c r="AV645" s="2">
        <v>1.0356531192062299</v>
      </c>
      <c r="AW645" s="2">
        <v>1.0356531192062299</v>
      </c>
      <c r="AX645" s="2">
        <v>1.0455261915126</v>
      </c>
      <c r="AY645" s="2">
        <v>1.041598388448</v>
      </c>
      <c r="AZ645" s="2">
        <v>1.08511925273303</v>
      </c>
      <c r="BA645" s="2">
        <v>1.08511925273303</v>
      </c>
      <c r="BB645" s="2">
        <v>1.09776880342797</v>
      </c>
      <c r="BC645" s="2">
        <v>1.0830139385008499</v>
      </c>
      <c r="BD645" s="2">
        <v>1.0231312358476801</v>
      </c>
      <c r="BE645" s="2">
        <v>1.0231312358476801</v>
      </c>
      <c r="BF645" s="2">
        <v>1.0245665386060001</v>
      </c>
      <c r="BG645" s="2">
        <v>1.01675800347068</v>
      </c>
      <c r="BH645" s="2">
        <v>0.13183847900000001</v>
      </c>
      <c r="BI645" s="2">
        <v>0.13183847900000001</v>
      </c>
      <c r="BJ645" s="2">
        <v>0.15242956899999999</v>
      </c>
      <c r="BK645" s="2">
        <v>0.19070941999999999</v>
      </c>
      <c r="BL645" s="2">
        <v>0.14117670099999999</v>
      </c>
      <c r="BM645" s="2">
        <v>0.14117670099999999</v>
      </c>
      <c r="BN645" s="2">
        <v>0.16157598500000001</v>
      </c>
      <c r="BO645" s="2">
        <v>0.188202072</v>
      </c>
      <c r="BP645" s="2">
        <v>0.12631505199999901</v>
      </c>
      <c r="BQ645" s="2">
        <v>0.12631505199999901</v>
      </c>
      <c r="BR645" s="2">
        <v>0.14329787299999999</v>
      </c>
      <c r="BS645" s="2">
        <v>0.18782644199999901</v>
      </c>
      <c r="BT645" s="2">
        <v>0.19521590599999999</v>
      </c>
      <c r="BU645" s="2">
        <v>0.19521590599999999</v>
      </c>
      <c r="BV645" s="2">
        <v>0.27827923900000001</v>
      </c>
      <c r="BW645" s="2">
        <v>0.37060473299999902</v>
      </c>
      <c r="BX645" s="2">
        <v>148.818182470653</v>
      </c>
      <c r="BY645" s="2">
        <v>0</v>
      </c>
      <c r="BZ645" s="2">
        <v>0</v>
      </c>
      <c r="CA645" s="2">
        <v>0</v>
      </c>
      <c r="CB645" s="2">
        <v>19241480.921612699</v>
      </c>
      <c r="CC645" s="2">
        <v>0</v>
      </c>
      <c r="CD645" s="2">
        <v>0</v>
      </c>
      <c r="CE645" s="2">
        <v>0</v>
      </c>
      <c r="CG645" s="2">
        <f t="shared" si="83"/>
        <v>2216796.4740360416</v>
      </c>
      <c r="CH645" s="2">
        <f t="shared" si="84"/>
        <v>19241480.921612699</v>
      </c>
      <c r="CI645" s="2">
        <f t="shared" si="85"/>
        <v>1188334.319687011</v>
      </c>
      <c r="CJ645" s="2">
        <f t="shared" si="86"/>
        <v>162.34030690679501</v>
      </c>
      <c r="CK645" s="2">
        <f t="shared" si="87"/>
        <v>15.83182314058875</v>
      </c>
      <c r="CL645" s="2">
        <f t="shared" si="88"/>
        <v>159.21954847930405</v>
      </c>
      <c r="CM645" s="2">
        <f t="shared" si="89"/>
        <v>124.71725338453469</v>
      </c>
      <c r="CN645" s="2">
        <f t="shared" ref="CN645:CN708" si="90">+SUM(N645,P645,Q645)</f>
        <v>1175668.8611745399</v>
      </c>
    </row>
    <row r="646" spans="1:92" x14ac:dyDescent="0.45">
      <c r="A646" s="2">
        <v>270</v>
      </c>
      <c r="B646" s="2" t="s">
        <v>156</v>
      </c>
      <c r="C646" s="2">
        <v>1</v>
      </c>
      <c r="D646" s="2">
        <v>2022</v>
      </c>
      <c r="E646" s="2">
        <v>2020</v>
      </c>
      <c r="F646" s="2">
        <v>0.26875053477700001</v>
      </c>
      <c r="G646" s="2">
        <v>1.29456942554691E-2</v>
      </c>
      <c r="H646" s="2">
        <v>0.199816526608221</v>
      </c>
      <c r="I646" s="2">
        <v>0.51848724435930904</v>
      </c>
      <c r="J646" s="2">
        <v>271.31267887011802</v>
      </c>
      <c r="K646" s="2">
        <v>134.78793105050499</v>
      </c>
      <c r="L646" s="2">
        <v>107.467429522842</v>
      </c>
      <c r="M646" s="2">
        <v>85.217527920506996</v>
      </c>
      <c r="N646" s="2">
        <v>130376.09736978701</v>
      </c>
      <c r="O646" s="2">
        <v>12689.3632455636</v>
      </c>
      <c r="P646" s="2">
        <v>245651.847673796</v>
      </c>
      <c r="Q646" s="2">
        <v>803849.29611338302</v>
      </c>
      <c r="R646" s="2">
        <v>1612.6200610783001</v>
      </c>
      <c r="S646" s="2">
        <v>132119064.799886</v>
      </c>
      <c r="T646" s="2">
        <v>81928.203665991197</v>
      </c>
      <c r="U646" s="2">
        <v>22.893999999999998</v>
      </c>
      <c r="V646" s="2">
        <v>36452.751554124297</v>
      </c>
      <c r="W646" s="2">
        <v>2.7943549951870903E-4</v>
      </c>
      <c r="X646" s="2">
        <v>4.6401735138778601</v>
      </c>
      <c r="Y646" s="2">
        <v>4.6401735138778601</v>
      </c>
      <c r="Z646" s="2">
        <v>4.67954109379711</v>
      </c>
      <c r="AA646" s="2">
        <v>3.4033384347858502</v>
      </c>
      <c r="AB646" s="2">
        <v>136.524747819613</v>
      </c>
      <c r="AC646" s="2">
        <v>0</v>
      </c>
      <c r="AD646" s="2">
        <v>0</v>
      </c>
      <c r="AE646" s="2">
        <v>0</v>
      </c>
      <c r="AF646" s="2">
        <v>17933944.8962938</v>
      </c>
      <c r="AG646" s="2">
        <v>0</v>
      </c>
      <c r="AH646" s="2">
        <v>0</v>
      </c>
      <c r="AI646" s="2">
        <v>0</v>
      </c>
      <c r="AJ646" s="2">
        <v>130.14775753662701</v>
      </c>
      <c r="AK646" s="2">
        <v>130.14775753662701</v>
      </c>
      <c r="AL646" s="2">
        <v>102.787888429045</v>
      </c>
      <c r="AM646" s="2">
        <v>81.814189485721201</v>
      </c>
      <c r="AN646" s="2">
        <v>134.78793105050499</v>
      </c>
      <c r="AO646" s="2">
        <v>134.78793105050499</v>
      </c>
      <c r="AP646" s="2">
        <v>107.467429522842</v>
      </c>
      <c r="AQ646" s="2">
        <v>85.217527920506996</v>
      </c>
      <c r="AR646" s="2">
        <v>35507069.319206603</v>
      </c>
      <c r="AS646" s="2">
        <v>1710373.01821785</v>
      </c>
      <c r="AT646" s="2">
        <v>26399572.627039801</v>
      </c>
      <c r="AU646" s="2">
        <v>68502049.835422099</v>
      </c>
      <c r="AV646" s="2">
        <v>1.0361754482471599</v>
      </c>
      <c r="AW646" s="2">
        <v>1.0361754482471599</v>
      </c>
      <c r="AX646" s="2">
        <v>1.04599912520616</v>
      </c>
      <c r="AY646" s="2">
        <v>1.04208064109677</v>
      </c>
      <c r="AZ646" s="2">
        <v>1.08566652989375</v>
      </c>
      <c r="BA646" s="2">
        <v>1.08566652989375</v>
      </c>
      <c r="BB646" s="2">
        <v>1.0982653685633901</v>
      </c>
      <c r="BC646" s="2">
        <v>1.08351536625486</v>
      </c>
      <c r="BD646" s="2">
        <v>1.02364724950829</v>
      </c>
      <c r="BE646" s="2">
        <v>1.02364724950829</v>
      </c>
      <c r="BF646" s="2">
        <v>1.02502999140263</v>
      </c>
      <c r="BG646" s="2">
        <v>1.0172287551978001</v>
      </c>
      <c r="BH646" s="2">
        <v>0.13183847900000001</v>
      </c>
      <c r="BI646" s="2">
        <v>0.13183847900000001</v>
      </c>
      <c r="BJ646" s="2">
        <v>0.15242956899999999</v>
      </c>
      <c r="BK646" s="2">
        <v>0.19070941999999999</v>
      </c>
      <c r="BL646" s="2">
        <v>0.14117670099999999</v>
      </c>
      <c r="BM646" s="2">
        <v>0.14117670099999999</v>
      </c>
      <c r="BN646" s="2">
        <v>0.16157598500000001</v>
      </c>
      <c r="BO646" s="2">
        <v>0.188202072</v>
      </c>
      <c r="BP646" s="2">
        <v>0.12631505199999901</v>
      </c>
      <c r="BQ646" s="2">
        <v>0.12631505199999901</v>
      </c>
      <c r="BR646" s="2">
        <v>0.14329787299999999</v>
      </c>
      <c r="BS646" s="2">
        <v>0.18782644199999901</v>
      </c>
      <c r="BT646" s="2">
        <v>0.19521590599999999</v>
      </c>
      <c r="BU646" s="2">
        <v>0.19521590599999999</v>
      </c>
      <c r="BV646" s="2">
        <v>0.27827923900000001</v>
      </c>
      <c r="BW646" s="2">
        <v>0.37060473299999902</v>
      </c>
      <c r="BX646" s="2">
        <v>141.384262628134</v>
      </c>
      <c r="BY646" s="2">
        <v>0</v>
      </c>
      <c r="BZ646" s="2">
        <v>0</v>
      </c>
      <c r="CA646" s="2">
        <v>0</v>
      </c>
      <c r="CB646" s="2">
        <v>18361891.669473801</v>
      </c>
      <c r="CC646" s="2">
        <v>0</v>
      </c>
      <c r="CD646" s="2">
        <v>0</v>
      </c>
      <c r="CE646" s="2">
        <v>0</v>
      </c>
      <c r="CG646" s="2">
        <f t="shared" si="83"/>
        <v>2250990.6965861418</v>
      </c>
      <c r="CH646" s="2">
        <f t="shared" si="84"/>
        <v>18361891.669473801</v>
      </c>
      <c r="CI646" s="2">
        <f t="shared" si="85"/>
        <v>1192566.6044025295</v>
      </c>
      <c r="CJ646" s="2">
        <f t="shared" si="86"/>
        <v>162.97012171223375</v>
      </c>
      <c r="CK646" s="2">
        <f t="shared" si="87"/>
        <v>15.861704056954499</v>
      </c>
      <c r="CL646" s="2">
        <f t="shared" si="88"/>
        <v>159.77355946263154</v>
      </c>
      <c r="CM646" s="2">
        <f t="shared" si="89"/>
        <v>125.16143185883737</v>
      </c>
      <c r="CN646" s="2">
        <f t="shared" si="90"/>
        <v>1179877.241156966</v>
      </c>
    </row>
    <row r="647" spans="1:92" x14ac:dyDescent="0.45">
      <c r="A647" s="2">
        <v>292</v>
      </c>
      <c r="B647" s="2" t="s">
        <v>156</v>
      </c>
      <c r="C647" s="2">
        <v>1</v>
      </c>
      <c r="D647" s="2">
        <v>2023</v>
      </c>
      <c r="E647" s="2">
        <v>2021</v>
      </c>
      <c r="F647" s="2">
        <v>0.26733642673123897</v>
      </c>
      <c r="G647" s="2">
        <v>1.2966445668874499E-2</v>
      </c>
      <c r="H647" s="2">
        <v>0.200199764126438</v>
      </c>
      <c r="I647" s="2">
        <v>0.51949736347344699</v>
      </c>
      <c r="J647" s="2">
        <v>269.53078690330102</v>
      </c>
      <c r="K647" s="2">
        <v>134.85591100387799</v>
      </c>
      <c r="L647" s="2">
        <v>107.51604137856999</v>
      </c>
      <c r="M647" s="2">
        <v>85.256983030093593</v>
      </c>
      <c r="N647" s="2">
        <v>130814.399993019</v>
      </c>
      <c r="O647" s="2">
        <v>12726.1450471428</v>
      </c>
      <c r="P647" s="2">
        <v>246454.19059464001</v>
      </c>
      <c r="Q647" s="2">
        <v>806490.57962114096</v>
      </c>
      <c r="R647" s="2">
        <v>1611.88274866335</v>
      </c>
      <c r="S647" s="2">
        <v>132356694.172528</v>
      </c>
      <c r="T647" s="2">
        <v>82113.103004721896</v>
      </c>
      <c r="U647" s="2">
        <v>22.893999999999998</v>
      </c>
      <c r="V647" s="2">
        <v>36779.251753901997</v>
      </c>
      <c r="W647" s="2">
        <v>2.7880485662936299E-4</v>
      </c>
      <c r="X647" s="2">
        <v>4.7081534672509804</v>
      </c>
      <c r="Y647" s="2">
        <v>4.7081534672509804</v>
      </c>
      <c r="Z647" s="2">
        <v>4.7281529495250103</v>
      </c>
      <c r="AA647" s="2">
        <v>3.44279354437242</v>
      </c>
      <c r="AB647" s="2">
        <v>134.67487589942201</v>
      </c>
      <c r="AC647" s="2">
        <v>0</v>
      </c>
      <c r="AD647" s="2">
        <v>0</v>
      </c>
      <c r="AE647" s="2">
        <v>0</v>
      </c>
      <c r="AF647" s="2">
        <v>17742670.5905587</v>
      </c>
      <c r="AG647" s="2">
        <v>0</v>
      </c>
      <c r="AH647" s="2">
        <v>0</v>
      </c>
      <c r="AI647" s="2">
        <v>0</v>
      </c>
      <c r="AJ647" s="2">
        <v>130.14775753662701</v>
      </c>
      <c r="AK647" s="2">
        <v>130.14775753662701</v>
      </c>
      <c r="AL647" s="2">
        <v>102.787888429045</v>
      </c>
      <c r="AM647" s="2">
        <v>81.814189485721201</v>
      </c>
      <c r="AN647" s="2">
        <v>134.85591100387799</v>
      </c>
      <c r="AO647" s="2">
        <v>134.85591100387799</v>
      </c>
      <c r="AP647" s="2">
        <v>107.51604137856999</v>
      </c>
      <c r="AQ647" s="2">
        <v>85.256983030093593</v>
      </c>
      <c r="AR647" s="2">
        <v>35383765.674043097</v>
      </c>
      <c r="AS647" s="2">
        <v>1716195.8838999299</v>
      </c>
      <c r="AT647" s="2">
        <v>26497778.953895401</v>
      </c>
      <c r="AU647" s="2">
        <v>68758953.660689995</v>
      </c>
      <c r="AV647" s="2">
        <v>1.0366282965484499</v>
      </c>
      <c r="AW647" s="2">
        <v>1.0366282965484499</v>
      </c>
      <c r="AX647" s="2">
        <v>1.04644325986325</v>
      </c>
      <c r="AY647" s="2">
        <v>1.04252576925098</v>
      </c>
      <c r="AZ647" s="2">
        <v>1.08614100769059</v>
      </c>
      <c r="BA647" s="2">
        <v>1.08614100769059</v>
      </c>
      <c r="BB647" s="2">
        <v>1.0987316956387301</v>
      </c>
      <c r="BC647" s="2">
        <v>1.0839781933874399</v>
      </c>
      <c r="BD647" s="2">
        <v>1.02409462250757</v>
      </c>
      <c r="BE647" s="2">
        <v>1.02409462250757</v>
      </c>
      <c r="BF647" s="2">
        <v>1.02546522249678</v>
      </c>
      <c r="BG647" s="2">
        <v>1.01766326778767</v>
      </c>
      <c r="BH647" s="2">
        <v>0.13183847900000001</v>
      </c>
      <c r="BI647" s="2">
        <v>0.13183847900000001</v>
      </c>
      <c r="BJ647" s="2">
        <v>0.15242956899999999</v>
      </c>
      <c r="BK647" s="2">
        <v>0.19070941999999999</v>
      </c>
      <c r="BL647" s="2">
        <v>0.14117670099999999</v>
      </c>
      <c r="BM647" s="2">
        <v>0.14117670099999999</v>
      </c>
      <c r="BN647" s="2">
        <v>0.16157598500000001</v>
      </c>
      <c r="BO647" s="2">
        <v>0.188202072</v>
      </c>
      <c r="BP647" s="2">
        <v>0.12631505199999901</v>
      </c>
      <c r="BQ647" s="2">
        <v>0.12631505199999901</v>
      </c>
      <c r="BR647" s="2">
        <v>0.14329787299999999</v>
      </c>
      <c r="BS647" s="2">
        <v>0.18782644199999901</v>
      </c>
      <c r="BT647" s="2">
        <v>0.19521590599999999</v>
      </c>
      <c r="BU647" s="2">
        <v>0.19521590599999999</v>
      </c>
      <c r="BV647" s="2">
        <v>0.27827923900000001</v>
      </c>
      <c r="BW647" s="2">
        <v>0.37060473299999902</v>
      </c>
      <c r="BX647" s="2">
        <v>136.524747819613</v>
      </c>
      <c r="BY647" s="2">
        <v>0</v>
      </c>
      <c r="BZ647" s="2">
        <v>0</v>
      </c>
      <c r="CA647" s="2">
        <v>0</v>
      </c>
      <c r="CB647" s="2">
        <v>17799563.8151155</v>
      </c>
      <c r="CC647" s="2">
        <v>0</v>
      </c>
      <c r="CD647" s="2">
        <v>0</v>
      </c>
      <c r="CE647" s="2">
        <v>0</v>
      </c>
      <c r="CG647" s="2">
        <f t="shared" si="83"/>
        <v>2282555.7914765216</v>
      </c>
      <c r="CH647" s="2">
        <f t="shared" si="84"/>
        <v>17799563.8151155</v>
      </c>
      <c r="CI647" s="2">
        <f t="shared" si="85"/>
        <v>1196485.3152559428</v>
      </c>
      <c r="CJ647" s="2">
        <f t="shared" si="86"/>
        <v>163.51799999127377</v>
      </c>
      <c r="CK647" s="2">
        <f t="shared" si="87"/>
        <v>15.907681308928499</v>
      </c>
      <c r="CL647" s="2">
        <f t="shared" si="88"/>
        <v>160.29540851683902</v>
      </c>
      <c r="CM647" s="2">
        <f t="shared" si="89"/>
        <v>125.57268658951202</v>
      </c>
      <c r="CN647" s="2">
        <f t="shared" si="90"/>
        <v>1183759.1702088001</v>
      </c>
    </row>
    <row r="648" spans="1:92" x14ac:dyDescent="0.45">
      <c r="A648" s="2">
        <v>314</v>
      </c>
      <c r="B648" s="2" t="s">
        <v>156</v>
      </c>
      <c r="C648" s="2">
        <v>1</v>
      </c>
      <c r="D648" s="2">
        <v>2024</v>
      </c>
      <c r="E648" s="2">
        <v>2022</v>
      </c>
      <c r="F648" s="2">
        <v>0.14975526775431899</v>
      </c>
      <c r="G648" s="2">
        <v>1.35879766551867E-2</v>
      </c>
      <c r="H648" s="2">
        <v>0.22713661466774199</v>
      </c>
      <c r="I648" s="2">
        <v>0.60952014092275097</v>
      </c>
      <c r="J648" s="2">
        <v>149.74989480129599</v>
      </c>
      <c r="K648" s="2">
        <v>149.74989480129599</v>
      </c>
      <c r="L648" s="2">
        <v>122.396739648652</v>
      </c>
      <c r="M648" s="2">
        <v>100.128447435749</v>
      </c>
      <c r="N648" s="2">
        <v>132613.97638833299</v>
      </c>
      <c r="O648" s="2">
        <v>12032.6693166637</v>
      </c>
      <c r="P648" s="2">
        <v>246088.32747822601</v>
      </c>
      <c r="Q648" s="2">
        <v>807243.01212857303</v>
      </c>
      <c r="R648" s="2">
        <v>1611.32156639338</v>
      </c>
      <c r="S648" s="2">
        <v>132609218.43440001</v>
      </c>
      <c r="T648" s="2">
        <v>82298.419632785706</v>
      </c>
      <c r="U648" s="2">
        <v>22.893999999999998</v>
      </c>
      <c r="V648" s="2">
        <v>37108.6763524126</v>
      </c>
      <c r="W648" s="2">
        <v>2.7817563700389801E-4</v>
      </c>
      <c r="X648" s="2">
        <v>4.76709065816791</v>
      </c>
      <c r="Y648" s="2">
        <v>4.76709065816791</v>
      </c>
      <c r="Z648" s="2">
        <v>4.7738046131059102</v>
      </c>
      <c r="AA648" s="2">
        <v>3.4792113435262699</v>
      </c>
      <c r="AB648" s="2">
        <v>14.8350466065015</v>
      </c>
      <c r="AC648" s="2">
        <v>14.8350466065015</v>
      </c>
      <c r="AD648" s="2">
        <v>14.8350466065015</v>
      </c>
      <c r="AE648" s="2">
        <v>14.8350466065015</v>
      </c>
      <c r="AF648" s="2">
        <v>1940637.7206979899</v>
      </c>
      <c r="AG648" s="2">
        <v>188792.95489546299</v>
      </c>
      <c r="AH648" s="2">
        <v>3656159.4038391002</v>
      </c>
      <c r="AI648" s="2">
        <v>11964325.336384101</v>
      </c>
      <c r="AJ648" s="2">
        <v>130.14775753662701</v>
      </c>
      <c r="AK648" s="2">
        <v>130.14775753662701</v>
      </c>
      <c r="AL648" s="2">
        <v>102.787888429045</v>
      </c>
      <c r="AM648" s="2">
        <v>81.814189485721201</v>
      </c>
      <c r="AN648" s="2">
        <v>134.91484819479501</v>
      </c>
      <c r="AO648" s="2">
        <v>134.91484819479501</v>
      </c>
      <c r="AP648" s="2">
        <v>107.56169304215101</v>
      </c>
      <c r="AQ648" s="2">
        <v>85.293400829247403</v>
      </c>
      <c r="AR648" s="2">
        <v>19858929.013334502</v>
      </c>
      <c r="AS648" s="2">
        <v>1801890.96434918</v>
      </c>
      <c r="AT648" s="2">
        <v>30120408.948924799</v>
      </c>
      <c r="AU648" s="2">
        <v>80827989.507791594</v>
      </c>
      <c r="AV648" s="2">
        <v>1.0384821745292101</v>
      </c>
      <c r="AW648" s="2">
        <v>1.0384821745292101</v>
      </c>
      <c r="AX648" s="2">
        <v>1.04624131097829</v>
      </c>
      <c r="AY648" s="2">
        <v>1.04265221330228</v>
      </c>
      <c r="AZ648" s="2">
        <v>1.0880834328635001</v>
      </c>
      <c r="BA648" s="2">
        <v>1.0880834328635001</v>
      </c>
      <c r="BB648" s="2">
        <v>1.0985196558184001</v>
      </c>
      <c r="BC648" s="2">
        <v>1.08410966504822</v>
      </c>
      <c r="BD648" s="2">
        <v>1.0259260856050001</v>
      </c>
      <c r="BE648" s="2">
        <v>1.0259260856050001</v>
      </c>
      <c r="BF648" s="2">
        <v>1.02526732207905</v>
      </c>
      <c r="BG648" s="2">
        <v>1.01778669635915</v>
      </c>
      <c r="BH648" s="2">
        <v>0.13183847900000001</v>
      </c>
      <c r="BI648" s="2">
        <v>0.13183847900000001</v>
      </c>
      <c r="BJ648" s="2">
        <v>0.15242956899999999</v>
      </c>
      <c r="BK648" s="2">
        <v>0.19070941999999999</v>
      </c>
      <c r="BL648" s="2">
        <v>0.14117670099999999</v>
      </c>
      <c r="BM648" s="2">
        <v>0.14117670099999999</v>
      </c>
      <c r="BN648" s="2">
        <v>0.16157598500000001</v>
      </c>
      <c r="BO648" s="2">
        <v>0.188202072</v>
      </c>
      <c r="BP648" s="2">
        <v>0.12631505199999901</v>
      </c>
      <c r="BQ648" s="2">
        <v>0.12631505199999901</v>
      </c>
      <c r="BR648" s="2">
        <v>0.14329787299999999</v>
      </c>
      <c r="BS648" s="2">
        <v>0.18782644199999901</v>
      </c>
      <c r="BT648" s="2">
        <v>0.19521590599999999</v>
      </c>
      <c r="BU648" s="2">
        <v>0.19521590599999999</v>
      </c>
      <c r="BV648" s="2">
        <v>0.27827923900000001</v>
      </c>
      <c r="BW648" s="2">
        <v>0.37060473299999902</v>
      </c>
      <c r="BX648" s="2">
        <v>14.8350466065015</v>
      </c>
      <c r="BY648" s="2">
        <v>14.8350466065015</v>
      </c>
      <c r="BZ648" s="2">
        <v>14.8350466065015</v>
      </c>
      <c r="CA648" s="2">
        <v>14.8350466065015</v>
      </c>
      <c r="CB648" s="2">
        <v>1940637.7206979899</v>
      </c>
      <c r="CC648" s="2">
        <v>188792.95489546299</v>
      </c>
      <c r="CD648" s="2">
        <v>3656159.4038391002</v>
      </c>
      <c r="CE648" s="2">
        <v>11964325.336384101</v>
      </c>
      <c r="CG648" s="2">
        <f t="shared" si="83"/>
        <v>2304847.2836778034</v>
      </c>
      <c r="CH648" s="2">
        <f t="shared" si="84"/>
        <v>17749915.415816654</v>
      </c>
      <c r="CI648" s="2">
        <f t="shared" si="85"/>
        <v>1197977.9853117957</v>
      </c>
      <c r="CJ648" s="2">
        <f t="shared" si="86"/>
        <v>165.76747048541623</v>
      </c>
      <c r="CK648" s="2">
        <f t="shared" si="87"/>
        <v>15.040836645829625</v>
      </c>
      <c r="CL648" s="2">
        <f t="shared" si="88"/>
        <v>160.05744876632585</v>
      </c>
      <c r="CM648" s="2">
        <f t="shared" si="89"/>
        <v>125.68984229327724</v>
      </c>
      <c r="CN648" s="2">
        <f t="shared" si="90"/>
        <v>1185945.3159951321</v>
      </c>
    </row>
    <row r="649" spans="1:92" x14ac:dyDescent="0.45">
      <c r="A649" s="2">
        <v>336</v>
      </c>
      <c r="B649" s="2" t="s">
        <v>156</v>
      </c>
      <c r="C649" s="2">
        <v>1</v>
      </c>
      <c r="D649" s="2">
        <v>2025</v>
      </c>
      <c r="E649" s="2">
        <v>2023</v>
      </c>
      <c r="F649" s="2">
        <v>0.150013274798694</v>
      </c>
      <c r="G649" s="2">
        <v>1.36114712222976E-2</v>
      </c>
      <c r="H649" s="2">
        <v>0.22705698421201301</v>
      </c>
      <c r="I649" s="2">
        <v>0.60931826976699399</v>
      </c>
      <c r="J649" s="2">
        <v>149.84550265837001</v>
      </c>
      <c r="K649" s="2">
        <v>149.84550265837001</v>
      </c>
      <c r="L649" s="2">
        <v>122.23031154432699</v>
      </c>
      <c r="M649" s="2">
        <v>99.993122148452102</v>
      </c>
      <c r="N649" s="2">
        <v>133066.47078177199</v>
      </c>
      <c r="O649" s="2">
        <v>12073.801069467499</v>
      </c>
      <c r="P649" s="2">
        <v>246909.95833125699</v>
      </c>
      <c r="Q649" s="2">
        <v>809947.24216488795</v>
      </c>
      <c r="R649" s="2">
        <v>1611.43255283451</v>
      </c>
      <c r="S649" s="2">
        <v>132917651.641343</v>
      </c>
      <c r="T649" s="2">
        <v>82484.154491940295</v>
      </c>
      <c r="U649" s="2">
        <v>22.893999999999998</v>
      </c>
      <c r="V649" s="2">
        <v>37441.051542926201</v>
      </c>
      <c r="W649" s="2">
        <v>2.7754783743022798E-4</v>
      </c>
      <c r="X649" s="2">
        <v>5.0083687201107301</v>
      </c>
      <c r="Y649" s="2">
        <v>5.0083687201107301</v>
      </c>
      <c r="Z649" s="2">
        <v>4.7530467136493497</v>
      </c>
      <c r="AA649" s="2">
        <v>3.4895562610984499</v>
      </c>
      <c r="AB649" s="2">
        <v>14.689376401632501</v>
      </c>
      <c r="AC649" s="2">
        <v>14.689376401632501</v>
      </c>
      <c r="AD649" s="2">
        <v>14.689376401632501</v>
      </c>
      <c r="AE649" s="2">
        <v>14.689376401632501</v>
      </c>
      <c r="AF649" s="2">
        <v>1948016.6152854301</v>
      </c>
      <c r="AG649" s="2">
        <v>176752.408708848</v>
      </c>
      <c r="AH649" s="2">
        <v>3614884.07037587</v>
      </c>
      <c r="AI649" s="2">
        <v>11857896.452744201</v>
      </c>
      <c r="AJ649" s="2">
        <v>130.14775753662701</v>
      </c>
      <c r="AK649" s="2">
        <v>130.14775753662701</v>
      </c>
      <c r="AL649" s="2">
        <v>102.787888429045</v>
      </c>
      <c r="AM649" s="2">
        <v>81.814189485721201</v>
      </c>
      <c r="AN649" s="2">
        <v>135.156126256737</v>
      </c>
      <c r="AO649" s="2">
        <v>135.156126256737</v>
      </c>
      <c r="AP649" s="2">
        <v>107.540935142694</v>
      </c>
      <c r="AQ649" s="2">
        <v>85.303745746819601</v>
      </c>
      <c r="AR649" s="2">
        <v>19939412.201269999</v>
      </c>
      <c r="AS649" s="2">
        <v>1809204.79025153</v>
      </c>
      <c r="AT649" s="2">
        <v>30179881.1302264</v>
      </c>
      <c r="AU649" s="2">
        <v>80989153.519595593</v>
      </c>
      <c r="AV649" s="2">
        <v>1.0389428194678501</v>
      </c>
      <c r="AW649" s="2">
        <v>1.0389428194678501</v>
      </c>
      <c r="AX649" s="2">
        <v>1.04669542084791</v>
      </c>
      <c r="AY649" s="2">
        <v>1.0431062826230899</v>
      </c>
      <c r="AZ649" s="2">
        <v>1.0885660796902401</v>
      </c>
      <c r="BA649" s="2">
        <v>1.0885660796902401</v>
      </c>
      <c r="BB649" s="2">
        <v>1.09899645654538</v>
      </c>
      <c r="BC649" s="2">
        <v>1.08458178886191</v>
      </c>
      <c r="BD649" s="2">
        <v>1.0263811609739799</v>
      </c>
      <c r="BE649" s="2">
        <v>1.0263811609739799</v>
      </c>
      <c r="BF649" s="2">
        <v>1.0257123284127401</v>
      </c>
      <c r="BG649" s="2">
        <v>1.0182299368837</v>
      </c>
      <c r="BH649" s="2">
        <v>0.13183847900000001</v>
      </c>
      <c r="BI649" s="2">
        <v>0.13183847900000001</v>
      </c>
      <c r="BJ649" s="2">
        <v>0.15242956899999999</v>
      </c>
      <c r="BK649" s="2">
        <v>0.19070941999999999</v>
      </c>
      <c r="BL649" s="2">
        <v>0.14117670099999999</v>
      </c>
      <c r="BM649" s="2">
        <v>0.14117670099999999</v>
      </c>
      <c r="BN649" s="2">
        <v>0.16157598500000001</v>
      </c>
      <c r="BO649" s="2">
        <v>0.188202072</v>
      </c>
      <c r="BP649" s="2">
        <v>0.12631505199999901</v>
      </c>
      <c r="BQ649" s="2">
        <v>0.12631505199999901</v>
      </c>
      <c r="BR649" s="2">
        <v>0.14329787299999999</v>
      </c>
      <c r="BS649" s="2">
        <v>0.18782644199999901</v>
      </c>
      <c r="BT649" s="2">
        <v>0.19521590599999999</v>
      </c>
      <c r="BU649" s="2">
        <v>0.19521590599999999</v>
      </c>
      <c r="BV649" s="2">
        <v>0.27827923900000001</v>
      </c>
      <c r="BW649" s="2">
        <v>0.37060473299999902</v>
      </c>
      <c r="BX649" s="2">
        <v>14.689376401632501</v>
      </c>
      <c r="BY649" s="2">
        <v>14.689376401632501</v>
      </c>
      <c r="BZ649" s="2">
        <v>14.689376401632501</v>
      </c>
      <c r="CA649" s="2">
        <v>14.689376401632501</v>
      </c>
      <c r="CB649" s="2">
        <v>1948016.6152854301</v>
      </c>
      <c r="CC649" s="2">
        <v>176752.408708848</v>
      </c>
      <c r="CD649" s="2">
        <v>3614884.07037587</v>
      </c>
      <c r="CE649" s="2">
        <v>11857896.452744201</v>
      </c>
      <c r="CG649" s="2">
        <f t="shared" si="83"/>
        <v>2337369.1789703164</v>
      </c>
      <c r="CH649" s="2">
        <f t="shared" si="84"/>
        <v>17597549.54711435</v>
      </c>
      <c r="CI649" s="2">
        <f t="shared" si="85"/>
        <v>1201997.4723473843</v>
      </c>
      <c r="CJ649" s="2">
        <f t="shared" si="86"/>
        <v>166.333088477215</v>
      </c>
      <c r="CK649" s="2">
        <f t="shared" si="87"/>
        <v>15.092251336834375</v>
      </c>
      <c r="CL649" s="2">
        <f t="shared" si="88"/>
        <v>160.59184281707772</v>
      </c>
      <c r="CM649" s="2">
        <f t="shared" si="89"/>
        <v>126.11089796261393</v>
      </c>
      <c r="CN649" s="2">
        <f t="shared" si="90"/>
        <v>1189923.671277917</v>
      </c>
    </row>
    <row r="650" spans="1:92" x14ac:dyDescent="0.45">
      <c r="A650" s="2">
        <v>358</v>
      </c>
      <c r="B650" s="2" t="s">
        <v>156</v>
      </c>
      <c r="C650" s="2">
        <v>1</v>
      </c>
      <c r="D650" s="2">
        <v>2026</v>
      </c>
      <c r="E650" s="2">
        <v>2024</v>
      </c>
      <c r="F650" s="2">
        <v>0.15008158654979301</v>
      </c>
      <c r="G650" s="2">
        <v>1.3616251154993399E-2</v>
      </c>
      <c r="H650" s="2">
        <v>0.22708987136668099</v>
      </c>
      <c r="I650" s="2">
        <v>0.60921229092853102</v>
      </c>
      <c r="J650" s="2">
        <v>149.73007508143499</v>
      </c>
      <c r="K650" s="2">
        <v>149.73007508143499</v>
      </c>
      <c r="L650" s="2">
        <v>122.10160905622</v>
      </c>
      <c r="M650" s="2">
        <v>99.8548919791846</v>
      </c>
      <c r="N650" s="2">
        <v>133518.25533222599</v>
      </c>
      <c r="O650" s="2">
        <v>12113.531980666799</v>
      </c>
      <c r="P650" s="2">
        <v>247741.439244904</v>
      </c>
      <c r="Q650" s="2">
        <v>812683.77560074301</v>
      </c>
      <c r="R650" s="2">
        <v>1611.28632287798</v>
      </c>
      <c r="S650" s="2">
        <v>133205537.436158</v>
      </c>
      <c r="T650" s="2">
        <v>82670.308526068795</v>
      </c>
      <c r="U650" s="2">
        <v>22.893999999999998</v>
      </c>
      <c r="V650" s="2">
        <v>37776.403753321101</v>
      </c>
      <c r="W650" s="2">
        <v>2.7692145470351498E-4</v>
      </c>
      <c r="X650" s="2">
        <v>5.0683206258949998</v>
      </c>
      <c r="Y650" s="2">
        <v>5.0683206258949998</v>
      </c>
      <c r="Z650" s="2">
        <v>4.7997237082623396</v>
      </c>
      <c r="AA650" s="2">
        <v>3.52670557455061</v>
      </c>
      <c r="AB650" s="2">
        <v>14.513996918912801</v>
      </c>
      <c r="AC650" s="2">
        <v>14.513996918912801</v>
      </c>
      <c r="AD650" s="2">
        <v>14.513996918912801</v>
      </c>
      <c r="AE650" s="2">
        <v>14.513996918912801</v>
      </c>
      <c r="AF650" s="2">
        <v>1931326.3469372401</v>
      </c>
      <c r="AG650" s="2">
        <v>175239.11152181801</v>
      </c>
      <c r="AH650" s="2">
        <v>3583650.3744687699</v>
      </c>
      <c r="AI650" s="2">
        <v>11755571.777263099</v>
      </c>
      <c r="AJ650" s="2">
        <v>130.14775753662701</v>
      </c>
      <c r="AK650" s="2">
        <v>130.14775753662701</v>
      </c>
      <c r="AL650" s="2">
        <v>102.787888429045</v>
      </c>
      <c r="AM650" s="2">
        <v>81.814189485721201</v>
      </c>
      <c r="AN650" s="2">
        <v>135.216078162522</v>
      </c>
      <c r="AO650" s="2">
        <v>135.216078162522</v>
      </c>
      <c r="AP650" s="2">
        <v>107.587612137307</v>
      </c>
      <c r="AQ650" s="2">
        <v>85.340895060271805</v>
      </c>
      <c r="AR650" s="2">
        <v>19991698.395636398</v>
      </c>
      <c r="AS650" s="2">
        <v>1813760.0529666101</v>
      </c>
      <c r="AT650" s="2">
        <v>30249628.3617067</v>
      </c>
      <c r="AU650" s="2">
        <v>81150450.6258481</v>
      </c>
      <c r="AV650" s="2">
        <v>1.0394013811216201</v>
      </c>
      <c r="AW650" s="2">
        <v>1.0394013811216201</v>
      </c>
      <c r="AX650" s="2">
        <v>1.0471536443444101</v>
      </c>
      <c r="AY650" s="2">
        <v>1.0435644413267899</v>
      </c>
      <c r="AZ650" s="2">
        <v>1.0890465437277099</v>
      </c>
      <c r="BA650" s="2">
        <v>1.0890465437277099</v>
      </c>
      <c r="BB650" s="2">
        <v>1.09947757644802</v>
      </c>
      <c r="BC650" s="2">
        <v>1.0850581646586299</v>
      </c>
      <c r="BD650" s="2">
        <v>1.0268341782466901</v>
      </c>
      <c r="BE650" s="2">
        <v>1.0268341782466901</v>
      </c>
      <c r="BF650" s="2">
        <v>1.02616136590748</v>
      </c>
      <c r="BG650" s="2">
        <v>1.01867716926618</v>
      </c>
      <c r="BH650" s="2">
        <v>0.13183847900000001</v>
      </c>
      <c r="BI650" s="2">
        <v>0.13183847900000001</v>
      </c>
      <c r="BJ650" s="2">
        <v>0.15242956899999999</v>
      </c>
      <c r="BK650" s="2">
        <v>0.19070941999999999</v>
      </c>
      <c r="BL650" s="2">
        <v>0.14117670099999999</v>
      </c>
      <c r="BM650" s="2">
        <v>0.14117670099999999</v>
      </c>
      <c r="BN650" s="2">
        <v>0.16157598500000001</v>
      </c>
      <c r="BO650" s="2">
        <v>0.188202072</v>
      </c>
      <c r="BP650" s="2">
        <v>0.12631505199999901</v>
      </c>
      <c r="BQ650" s="2">
        <v>0.12631505199999901</v>
      </c>
      <c r="BR650" s="2">
        <v>0.14329787299999999</v>
      </c>
      <c r="BS650" s="2">
        <v>0.18782644199999901</v>
      </c>
      <c r="BT650" s="2">
        <v>0.19521590599999999</v>
      </c>
      <c r="BU650" s="2">
        <v>0.19521590599999999</v>
      </c>
      <c r="BV650" s="2">
        <v>0.27827923900000001</v>
      </c>
      <c r="BW650" s="2">
        <v>0.37060473299999902</v>
      </c>
      <c r="BX650" s="2">
        <v>14.513996918912801</v>
      </c>
      <c r="BY650" s="2">
        <v>14.513996918912801</v>
      </c>
      <c r="BZ650" s="2">
        <v>14.513996918912801</v>
      </c>
      <c r="CA650" s="2">
        <v>14.513996918912801</v>
      </c>
      <c r="CB650" s="2">
        <v>1931326.3469372401</v>
      </c>
      <c r="CC650" s="2">
        <v>175239.11152181801</v>
      </c>
      <c r="CD650" s="2">
        <v>3583650.3744687699</v>
      </c>
      <c r="CE650" s="2">
        <v>11755571.777263099</v>
      </c>
      <c r="CG650" s="2">
        <f t="shared" si="83"/>
        <v>2370306.0729767526</v>
      </c>
      <c r="CH650" s="2">
        <f t="shared" si="84"/>
        <v>17445787.610190928</v>
      </c>
      <c r="CI650" s="2">
        <f t="shared" si="85"/>
        <v>1206057.0021585398</v>
      </c>
      <c r="CJ650" s="2">
        <f t="shared" si="86"/>
        <v>166.8978191652825</v>
      </c>
      <c r="CK650" s="2">
        <f t="shared" si="87"/>
        <v>15.141914975833499</v>
      </c>
      <c r="CL650" s="2">
        <f t="shared" si="88"/>
        <v>161.13264341131966</v>
      </c>
      <c r="CM650" s="2">
        <f t="shared" si="89"/>
        <v>126.53698335550689</v>
      </c>
      <c r="CN650" s="2">
        <f t="shared" si="90"/>
        <v>1193943.470177873</v>
      </c>
    </row>
    <row r="651" spans="1:92" x14ac:dyDescent="0.45">
      <c r="A651" s="2">
        <v>380</v>
      </c>
      <c r="B651" s="2" t="s">
        <v>156</v>
      </c>
      <c r="C651" s="2">
        <v>1</v>
      </c>
      <c r="D651" s="2">
        <v>2027</v>
      </c>
      <c r="E651" s="2">
        <v>2025</v>
      </c>
      <c r="F651" s="2">
        <v>0.150091447194277</v>
      </c>
      <c r="G651" s="2">
        <v>1.36173277506386E-2</v>
      </c>
      <c r="H651" s="2">
        <v>0.227094457419628</v>
      </c>
      <c r="I651" s="2">
        <v>0.60919676763545505</v>
      </c>
      <c r="J651" s="2">
        <v>149.76998912162401</v>
      </c>
      <c r="K651" s="2">
        <v>149.76998912162401</v>
      </c>
      <c r="L651" s="2">
        <v>122.12894215111299</v>
      </c>
      <c r="M651" s="2">
        <v>99.872609131442999</v>
      </c>
      <c r="N651" s="2">
        <v>133948.677459217</v>
      </c>
      <c r="O651" s="2">
        <v>12152.7447221275</v>
      </c>
      <c r="P651" s="2">
        <v>248539.38677147299</v>
      </c>
      <c r="Q651" s="2">
        <v>815301.94355744298</v>
      </c>
      <c r="R651" s="2">
        <v>1613.1646377206901</v>
      </c>
      <c r="S651" s="2">
        <v>133661793.133059</v>
      </c>
      <c r="T651" s="2">
        <v>82856.882681184594</v>
      </c>
      <c r="U651" s="2">
        <v>22.893999999999998</v>
      </c>
      <c r="V651" s="2">
        <v>38114.759648184801</v>
      </c>
      <c r="W651" s="2">
        <v>2.7629648562615402E-4</v>
      </c>
      <c r="X651" s="2">
        <v>5.1280013968257396</v>
      </c>
      <c r="Y651" s="2">
        <v>5.1280013968257396</v>
      </c>
      <c r="Z651" s="2">
        <v>4.84682353389681</v>
      </c>
      <c r="AA651" s="2">
        <v>3.5641894575502202</v>
      </c>
      <c r="AB651" s="2">
        <v>14.494230188171599</v>
      </c>
      <c r="AC651" s="2">
        <v>14.494230188171599</v>
      </c>
      <c r="AD651" s="2">
        <v>14.494230188171599</v>
      </c>
      <c r="AE651" s="2">
        <v>14.494230188171599</v>
      </c>
      <c r="AF651" s="2">
        <v>1935244.3271083699</v>
      </c>
      <c r="AG651" s="2">
        <v>175576.32091956399</v>
      </c>
      <c r="AH651" s="2">
        <v>3590821.4475645898</v>
      </c>
      <c r="AI651" s="2">
        <v>11779225.713749601</v>
      </c>
      <c r="AJ651" s="2">
        <v>130.14775753662701</v>
      </c>
      <c r="AK651" s="2">
        <v>130.14775753662701</v>
      </c>
      <c r="AL651" s="2">
        <v>102.787888429045</v>
      </c>
      <c r="AM651" s="2">
        <v>81.814189485721201</v>
      </c>
      <c r="AN651" s="2">
        <v>135.27575893345201</v>
      </c>
      <c r="AO651" s="2">
        <v>135.27575893345201</v>
      </c>
      <c r="AP651" s="2">
        <v>107.63471196294201</v>
      </c>
      <c r="AQ651" s="2">
        <v>85.3783789432714</v>
      </c>
      <c r="AR651" s="2">
        <v>20061491.965923</v>
      </c>
      <c r="AS651" s="2">
        <v>1820116.4448309201</v>
      </c>
      <c r="AT651" s="2">
        <v>30353852.3892866</v>
      </c>
      <c r="AU651" s="2">
        <v>81426332.333018407</v>
      </c>
      <c r="AV651" s="2">
        <v>1.03983697381102</v>
      </c>
      <c r="AW651" s="2">
        <v>1.03983697381102</v>
      </c>
      <c r="AX651" s="2">
        <v>1.0475921037970899</v>
      </c>
      <c r="AY651" s="2">
        <v>1.0440014987877599</v>
      </c>
      <c r="AZ651" s="2">
        <v>1.0895029417289801</v>
      </c>
      <c r="BA651" s="2">
        <v>1.0895029417289801</v>
      </c>
      <c r="BB651" s="2">
        <v>1.09993794474164</v>
      </c>
      <c r="BC651" s="2">
        <v>1.0855126001948201</v>
      </c>
      <c r="BD651" s="2">
        <v>1.0272645042683699</v>
      </c>
      <c r="BE651" s="2">
        <v>1.0272645042683699</v>
      </c>
      <c r="BF651" s="2">
        <v>1.0265910355679799</v>
      </c>
      <c r="BG651" s="2">
        <v>1.0191038036353799</v>
      </c>
      <c r="BH651" s="2">
        <v>0.13183847900000001</v>
      </c>
      <c r="BI651" s="2">
        <v>0.13183847900000001</v>
      </c>
      <c r="BJ651" s="2">
        <v>0.15242956899999999</v>
      </c>
      <c r="BK651" s="2">
        <v>0.19070941999999999</v>
      </c>
      <c r="BL651" s="2">
        <v>0.14117670099999999</v>
      </c>
      <c r="BM651" s="2">
        <v>0.14117670099999999</v>
      </c>
      <c r="BN651" s="2">
        <v>0.16157598500000001</v>
      </c>
      <c r="BO651" s="2">
        <v>0.188202072</v>
      </c>
      <c r="BP651" s="2">
        <v>0.12631505199999901</v>
      </c>
      <c r="BQ651" s="2">
        <v>0.12631505199999901</v>
      </c>
      <c r="BR651" s="2">
        <v>0.14329787299999999</v>
      </c>
      <c r="BS651" s="2">
        <v>0.18782644199999901</v>
      </c>
      <c r="BT651" s="2">
        <v>0.19521590599999999</v>
      </c>
      <c r="BU651" s="2">
        <v>0.19521590599999999</v>
      </c>
      <c r="BV651" s="2">
        <v>0.27827923900000001</v>
      </c>
      <c r="BW651" s="2">
        <v>0.37060473299999902</v>
      </c>
      <c r="BX651" s="2">
        <v>14.494230188171599</v>
      </c>
      <c r="BY651" s="2">
        <v>14.494230188171599</v>
      </c>
      <c r="BZ651" s="2">
        <v>14.494230188171599</v>
      </c>
      <c r="CA651" s="2">
        <v>14.494230188171599</v>
      </c>
      <c r="CB651" s="2">
        <v>1935244.3271083699</v>
      </c>
      <c r="CC651" s="2">
        <v>175576.32091956399</v>
      </c>
      <c r="CD651" s="2">
        <v>3590821.4475645898</v>
      </c>
      <c r="CE651" s="2">
        <v>11779225.713749601</v>
      </c>
      <c r="CG651" s="2">
        <f t="shared" si="83"/>
        <v>2401907.9661854403</v>
      </c>
      <c r="CH651" s="2">
        <f t="shared" si="84"/>
        <v>17480867.809342124</v>
      </c>
      <c r="CI651" s="2">
        <f t="shared" si="85"/>
        <v>1209942.7525102603</v>
      </c>
      <c r="CJ651" s="2">
        <f t="shared" si="86"/>
        <v>167.43584682402124</v>
      </c>
      <c r="CK651" s="2">
        <f t="shared" si="87"/>
        <v>15.190930902659375</v>
      </c>
      <c r="CL651" s="2">
        <f t="shared" si="88"/>
        <v>161.65163367250275</v>
      </c>
      <c r="CM651" s="2">
        <f t="shared" si="89"/>
        <v>126.94463893459603</v>
      </c>
      <c r="CN651" s="2">
        <f t="shared" si="90"/>
        <v>1197790.0077881329</v>
      </c>
    </row>
    <row r="652" spans="1:92" x14ac:dyDescent="0.45">
      <c r="A652" s="2">
        <v>402</v>
      </c>
      <c r="B652" s="2" t="s">
        <v>156</v>
      </c>
      <c r="C652" s="2">
        <v>1</v>
      </c>
      <c r="D652" s="2">
        <v>2028</v>
      </c>
      <c r="E652" s="2">
        <v>2026</v>
      </c>
      <c r="F652" s="2">
        <v>0.150053780964093</v>
      </c>
      <c r="G652" s="2">
        <v>1.36153789395713E-2</v>
      </c>
      <c r="H652" s="2">
        <v>0.227075979596119</v>
      </c>
      <c r="I652" s="2">
        <v>0.60925486050021505</v>
      </c>
      <c r="J652" s="2">
        <v>149.93388241916301</v>
      </c>
      <c r="K652" s="2">
        <v>149.93388241916301</v>
      </c>
      <c r="L652" s="2">
        <v>122.281212358231</v>
      </c>
      <c r="M652" s="2">
        <v>100.015568519185</v>
      </c>
      <c r="N652" s="2">
        <v>134362.03187036401</v>
      </c>
      <c r="O652" s="2">
        <v>12191.5620336386</v>
      </c>
      <c r="P652" s="2">
        <v>249310.67074485301</v>
      </c>
      <c r="Q652" s="2">
        <v>817825.78890331998</v>
      </c>
      <c r="R652" s="2">
        <v>1616.6715115198299</v>
      </c>
      <c r="S652" s="2">
        <v>134254671.61584899</v>
      </c>
      <c r="T652" s="2">
        <v>83043.877905436093</v>
      </c>
      <c r="U652" s="2">
        <v>22.893999999999998</v>
      </c>
      <c r="V652" s="2">
        <v>38456.146130934503</v>
      </c>
      <c r="W652" s="2">
        <v>2.7567292700775401E-4</v>
      </c>
      <c r="X652" s="2">
        <v>5.1846928085501203</v>
      </c>
      <c r="Y652" s="2">
        <v>5.1846928085501203</v>
      </c>
      <c r="Z652" s="2">
        <v>4.8918918551995301</v>
      </c>
      <c r="AA652" s="2">
        <v>3.5999469594780602</v>
      </c>
      <c r="AB652" s="2">
        <v>14.6014320739861</v>
      </c>
      <c r="AC652" s="2">
        <v>14.6014320739861</v>
      </c>
      <c r="AD652" s="2">
        <v>14.6014320739861</v>
      </c>
      <c r="AE652" s="2">
        <v>14.6014320739861</v>
      </c>
      <c r="AF652" s="2">
        <v>1955842.51532103</v>
      </c>
      <c r="AG652" s="2">
        <v>177447.476572638</v>
      </c>
      <c r="AH652" s="2">
        <v>3629030.9736538199</v>
      </c>
      <c r="AI652" s="2">
        <v>11904575.9486428</v>
      </c>
      <c r="AJ652" s="2">
        <v>130.14775753662701</v>
      </c>
      <c r="AK652" s="2">
        <v>130.14775753662701</v>
      </c>
      <c r="AL652" s="2">
        <v>102.787888429045</v>
      </c>
      <c r="AM652" s="2">
        <v>81.814189485721201</v>
      </c>
      <c r="AN652" s="2">
        <v>135.33245034517699</v>
      </c>
      <c r="AO652" s="2">
        <v>135.33245034517699</v>
      </c>
      <c r="AP652" s="2">
        <v>107.679780284244</v>
      </c>
      <c r="AQ652" s="2">
        <v>85.414136445199205</v>
      </c>
      <c r="AR652" s="2">
        <v>20145421.088050999</v>
      </c>
      <c r="AS652" s="2">
        <v>1827928.22845751</v>
      </c>
      <c r="AT652" s="2">
        <v>30486011.072524399</v>
      </c>
      <c r="AU652" s="2">
        <v>81795311.226816893</v>
      </c>
      <c r="AV652" s="2">
        <v>1.0402541242977501</v>
      </c>
      <c r="AW652" s="2">
        <v>1.0402541242977501</v>
      </c>
      <c r="AX652" s="2">
        <v>1.04801472828089</v>
      </c>
      <c r="AY652" s="2">
        <v>1.04442163366515</v>
      </c>
      <c r="AZ652" s="2">
        <v>1.0899400166685</v>
      </c>
      <c r="BA652" s="2">
        <v>1.0899400166685</v>
      </c>
      <c r="BB652" s="2">
        <v>1.1003816868283001</v>
      </c>
      <c r="BC652" s="2">
        <v>1.08594944027956</v>
      </c>
      <c r="BD652" s="2">
        <v>1.02767661106853</v>
      </c>
      <c r="BE652" s="2">
        <v>1.02767661106853</v>
      </c>
      <c r="BF652" s="2">
        <v>1.0270051877030599</v>
      </c>
      <c r="BG652" s="2">
        <v>1.01951391899641</v>
      </c>
      <c r="BH652" s="2">
        <v>0.13183847900000001</v>
      </c>
      <c r="BI652" s="2">
        <v>0.13183847900000001</v>
      </c>
      <c r="BJ652" s="2">
        <v>0.15242956899999999</v>
      </c>
      <c r="BK652" s="2">
        <v>0.19070941999999999</v>
      </c>
      <c r="BL652" s="2">
        <v>0.14117670099999999</v>
      </c>
      <c r="BM652" s="2">
        <v>0.14117670099999999</v>
      </c>
      <c r="BN652" s="2">
        <v>0.16157598500000001</v>
      </c>
      <c r="BO652" s="2">
        <v>0.188202072</v>
      </c>
      <c r="BP652" s="2">
        <v>0.12631505199999901</v>
      </c>
      <c r="BQ652" s="2">
        <v>0.12631505199999901</v>
      </c>
      <c r="BR652" s="2">
        <v>0.14329787299999999</v>
      </c>
      <c r="BS652" s="2">
        <v>0.18782644199999901</v>
      </c>
      <c r="BT652" s="2">
        <v>0.19521590599999999</v>
      </c>
      <c r="BU652" s="2">
        <v>0.19521590599999999</v>
      </c>
      <c r="BV652" s="2">
        <v>0.27827923900000001</v>
      </c>
      <c r="BW652" s="2">
        <v>0.37060473299999902</v>
      </c>
      <c r="BX652" s="2">
        <v>14.6014320739861</v>
      </c>
      <c r="BY652" s="2">
        <v>14.6014320739861</v>
      </c>
      <c r="BZ652" s="2">
        <v>14.6014320739861</v>
      </c>
      <c r="CA652" s="2">
        <v>14.6014320739861</v>
      </c>
      <c r="CB652" s="2">
        <v>1955842.51532103</v>
      </c>
      <c r="CC652" s="2">
        <v>177447.476572638</v>
      </c>
      <c r="CD652" s="2">
        <v>3629030.9736538199</v>
      </c>
      <c r="CE652" s="2">
        <v>11904575.9486428</v>
      </c>
      <c r="CG652" s="2">
        <f t="shared" si="83"/>
        <v>2432454.2065344313</v>
      </c>
      <c r="CH652" s="2">
        <f t="shared" si="84"/>
        <v>17666896.914190289</v>
      </c>
      <c r="CI652" s="2">
        <f t="shared" si="85"/>
        <v>1213690.0535521756</v>
      </c>
      <c r="CJ652" s="2">
        <f t="shared" si="86"/>
        <v>167.95253983795502</v>
      </c>
      <c r="CK652" s="2">
        <f t="shared" si="87"/>
        <v>15.23945254204825</v>
      </c>
      <c r="CL652" s="2">
        <f t="shared" si="88"/>
        <v>162.15328178527025</v>
      </c>
      <c r="CM652" s="2">
        <f t="shared" si="89"/>
        <v>127.3376082371849</v>
      </c>
      <c r="CN652" s="2">
        <f t="shared" si="90"/>
        <v>1201498.491518537</v>
      </c>
    </row>
    <row r="653" spans="1:92" x14ac:dyDescent="0.45">
      <c r="A653" s="2">
        <v>424</v>
      </c>
      <c r="B653" s="2" t="s">
        <v>156</v>
      </c>
      <c r="C653" s="2">
        <v>1</v>
      </c>
      <c r="D653" s="2">
        <v>2029</v>
      </c>
      <c r="E653" s="2">
        <v>2027</v>
      </c>
      <c r="F653" s="2">
        <v>0.15006248469595901</v>
      </c>
      <c r="G653" s="2">
        <v>1.36163271021941E-2</v>
      </c>
      <c r="H653" s="2">
        <v>0.227080707054966</v>
      </c>
      <c r="I653" s="2">
        <v>0.60924048114687901</v>
      </c>
      <c r="J653" s="2">
        <v>149.969731777818</v>
      </c>
      <c r="K653" s="2">
        <v>149.969731777818</v>
      </c>
      <c r="L653" s="2">
        <v>122.30621119477</v>
      </c>
      <c r="M653" s="2">
        <v>100.031499671904</v>
      </c>
      <c r="N653" s="2">
        <v>134795.44413083</v>
      </c>
      <c r="O653" s="2">
        <v>12231.030712903599</v>
      </c>
      <c r="P653" s="2">
        <v>250114.24119764901</v>
      </c>
      <c r="Q653" s="2">
        <v>820462.37200054002</v>
      </c>
      <c r="R653" s="2">
        <v>1618.5273514912101</v>
      </c>
      <c r="S653" s="2">
        <v>134712127.698874</v>
      </c>
      <c r="T653" s="2">
        <v>83231.295149111407</v>
      </c>
      <c r="U653" s="2">
        <v>22.893999999999998</v>
      </c>
      <c r="V653" s="2">
        <v>38800.590345955898</v>
      </c>
      <c r="W653" s="2">
        <v>2.7505077566512798E-4</v>
      </c>
      <c r="X653" s="2">
        <v>5.2389840089541</v>
      </c>
      <c r="Y653" s="2">
        <v>5.2389840089541</v>
      </c>
      <c r="Z653" s="2">
        <v>4.9353325334879399</v>
      </c>
      <c r="AA653" s="2">
        <v>3.6343199539466502</v>
      </c>
      <c r="AB653" s="2">
        <v>14.582990232237099</v>
      </c>
      <c r="AC653" s="2">
        <v>14.582990232237099</v>
      </c>
      <c r="AD653" s="2">
        <v>14.582990232237099</v>
      </c>
      <c r="AE653" s="2">
        <v>14.582990232237099</v>
      </c>
      <c r="AF653" s="2">
        <v>1959400.19834905</v>
      </c>
      <c r="AG653" s="2">
        <v>177789.43005226401</v>
      </c>
      <c r="AH653" s="2">
        <v>3635695.0762646701</v>
      </c>
      <c r="AI653" s="2">
        <v>11926345.491248701</v>
      </c>
      <c r="AJ653" s="2">
        <v>130.14775753662701</v>
      </c>
      <c r="AK653" s="2">
        <v>130.14775753662701</v>
      </c>
      <c r="AL653" s="2">
        <v>102.787888429045</v>
      </c>
      <c r="AM653" s="2">
        <v>81.814189485721201</v>
      </c>
      <c r="AN653" s="2">
        <v>135.386741545581</v>
      </c>
      <c r="AO653" s="2">
        <v>135.386741545581</v>
      </c>
      <c r="AP653" s="2">
        <v>107.72322096253301</v>
      </c>
      <c r="AQ653" s="2">
        <v>85.448509439667802</v>
      </c>
      <c r="AR653" s="2">
        <v>20215236.601172499</v>
      </c>
      <c r="AS653" s="2">
        <v>1834284.3953804199</v>
      </c>
      <c r="AT653" s="2">
        <v>30590525.2067394</v>
      </c>
      <c r="AU653" s="2">
        <v>82072081.495582402</v>
      </c>
      <c r="AV653" s="2">
        <v>1.040690346161</v>
      </c>
      <c r="AW653" s="2">
        <v>1.040690346161</v>
      </c>
      <c r="AX653" s="2">
        <v>1.0484538590118</v>
      </c>
      <c r="AY653" s="2">
        <v>1.0448593571757101</v>
      </c>
      <c r="AZ653" s="2">
        <v>1.09039707389499</v>
      </c>
      <c r="BA653" s="2">
        <v>1.09039707389499</v>
      </c>
      <c r="BB653" s="2">
        <v>1.10084275994242</v>
      </c>
      <c r="BC653" s="2">
        <v>1.08640456834849</v>
      </c>
      <c r="BD653" s="2">
        <v>1.02810755865683</v>
      </c>
      <c r="BE653" s="2">
        <v>1.02810755865683</v>
      </c>
      <c r="BF653" s="2">
        <v>1.0274355151846799</v>
      </c>
      <c r="BG653" s="2">
        <v>1.01994120353102</v>
      </c>
      <c r="BH653" s="2">
        <v>0.13183847900000001</v>
      </c>
      <c r="BI653" s="2">
        <v>0.13183847900000001</v>
      </c>
      <c r="BJ653" s="2">
        <v>0.15242956899999999</v>
      </c>
      <c r="BK653" s="2">
        <v>0.19070941999999999</v>
      </c>
      <c r="BL653" s="2">
        <v>0.14117670099999999</v>
      </c>
      <c r="BM653" s="2">
        <v>0.14117670099999999</v>
      </c>
      <c r="BN653" s="2">
        <v>0.16157598500000001</v>
      </c>
      <c r="BO653" s="2">
        <v>0.188202072</v>
      </c>
      <c r="BP653" s="2">
        <v>0.12631505199999901</v>
      </c>
      <c r="BQ653" s="2">
        <v>0.12631505199999901</v>
      </c>
      <c r="BR653" s="2">
        <v>0.14329787299999999</v>
      </c>
      <c r="BS653" s="2">
        <v>0.18782644199999901</v>
      </c>
      <c r="BT653" s="2">
        <v>0.19521590599999999</v>
      </c>
      <c r="BU653" s="2">
        <v>0.19521590599999999</v>
      </c>
      <c r="BV653" s="2">
        <v>0.27827923900000001</v>
      </c>
      <c r="BW653" s="2">
        <v>0.37060473299999902</v>
      </c>
      <c r="BX653" s="2">
        <v>14.582990232237099</v>
      </c>
      <c r="BY653" s="2">
        <v>14.582990232237099</v>
      </c>
      <c r="BZ653" s="2">
        <v>14.582990232237099</v>
      </c>
      <c r="CA653" s="2">
        <v>14.582990232237099</v>
      </c>
      <c r="CB653" s="2">
        <v>1959400.19834905</v>
      </c>
      <c r="CC653" s="2">
        <v>177789.43005226401</v>
      </c>
      <c r="CD653" s="2">
        <v>3635695.0762646701</v>
      </c>
      <c r="CE653" s="2">
        <v>11926345.491248701</v>
      </c>
      <c r="CG653" s="2">
        <f t="shared" si="83"/>
        <v>2464449.9380724379</v>
      </c>
      <c r="CH653" s="2">
        <f t="shared" si="84"/>
        <v>17699230.195914686</v>
      </c>
      <c r="CI653" s="2">
        <f t="shared" si="85"/>
        <v>1217603.0880419225</v>
      </c>
      <c r="CJ653" s="2">
        <f t="shared" si="86"/>
        <v>168.49430516353749</v>
      </c>
      <c r="CK653" s="2">
        <f t="shared" si="87"/>
        <v>15.288788391129499</v>
      </c>
      <c r="CL653" s="2">
        <f t="shared" si="88"/>
        <v>162.67592923424326</v>
      </c>
      <c r="CM653" s="2">
        <f t="shared" si="89"/>
        <v>127.74813110168003</v>
      </c>
      <c r="CN653" s="2">
        <f t="shared" si="90"/>
        <v>1205372.0573290191</v>
      </c>
    </row>
    <row r="654" spans="1:92" x14ac:dyDescent="0.45">
      <c r="A654" s="2">
        <v>446</v>
      </c>
      <c r="B654" s="2" t="s">
        <v>156</v>
      </c>
      <c r="C654" s="2">
        <v>1</v>
      </c>
      <c r="D654" s="2">
        <v>2030</v>
      </c>
      <c r="E654" s="2">
        <v>2028</v>
      </c>
      <c r="F654" s="2">
        <v>0.15007261172685099</v>
      </c>
      <c r="G654" s="2">
        <v>1.36173899371703E-2</v>
      </c>
      <c r="H654" s="2">
        <v>0.22708582146350501</v>
      </c>
      <c r="I654" s="2">
        <v>0.60922417687247199</v>
      </c>
      <c r="J654" s="2">
        <v>150.005007091126</v>
      </c>
      <c r="K654" s="2">
        <v>150.005007091126</v>
      </c>
      <c r="L654" s="2">
        <v>122.32985053136299</v>
      </c>
      <c r="M654" s="2">
        <v>100.045813682158</v>
      </c>
      <c r="N654" s="2">
        <v>135230.493237555</v>
      </c>
      <c r="O654" s="2">
        <v>12270.635771724799</v>
      </c>
      <c r="P654" s="2">
        <v>250920.71778013001</v>
      </c>
      <c r="Q654" s="2">
        <v>823108.63230494398</v>
      </c>
      <c r="R654" s="2">
        <v>1620.3665271901</v>
      </c>
      <c r="S654" s="2">
        <v>135169574.67200899</v>
      </c>
      <c r="T654" s="2">
        <v>83419.135364643502</v>
      </c>
      <c r="U654" s="2">
        <v>22.893999999999998</v>
      </c>
      <c r="V654" s="2">
        <v>39148.119680761702</v>
      </c>
      <c r="W654" s="2">
        <v>2.7443002842227201E-4</v>
      </c>
      <c r="X654" s="2">
        <v>5.2957573062432797</v>
      </c>
      <c r="Y654" s="2">
        <v>5.2957573062432797</v>
      </c>
      <c r="Z654" s="2">
        <v>4.9804698540619103</v>
      </c>
      <c r="AA654" s="2">
        <v>3.6701319481814201</v>
      </c>
      <c r="AB654" s="2">
        <v>14.561492248256</v>
      </c>
      <c r="AC654" s="2">
        <v>14.561492248256</v>
      </c>
      <c r="AD654" s="2">
        <v>14.561492248256</v>
      </c>
      <c r="AE654" s="2">
        <v>14.561492248256</v>
      </c>
      <c r="AF654" s="2">
        <v>1962822.81481132</v>
      </c>
      <c r="AG654" s="2">
        <v>178102.05891412901</v>
      </c>
      <c r="AH654" s="2">
        <v>3642036.5843780199</v>
      </c>
      <c r="AI654" s="2">
        <v>11947156.469871599</v>
      </c>
      <c r="AJ654" s="2">
        <v>130.14775753662701</v>
      </c>
      <c r="AK654" s="2">
        <v>130.14775753662701</v>
      </c>
      <c r="AL654" s="2">
        <v>102.787888429045</v>
      </c>
      <c r="AM654" s="2">
        <v>81.814189485721201</v>
      </c>
      <c r="AN654" s="2">
        <v>135.44351484287</v>
      </c>
      <c r="AO654" s="2">
        <v>135.44351484287</v>
      </c>
      <c r="AP654" s="2">
        <v>107.76835828310701</v>
      </c>
      <c r="AQ654" s="2">
        <v>85.484321433902593</v>
      </c>
      <c r="AR654" s="2">
        <v>20285251.097036101</v>
      </c>
      <c r="AS654" s="2">
        <v>1840656.8059502</v>
      </c>
      <c r="AT654" s="2">
        <v>30695093.901265699</v>
      </c>
      <c r="AU654" s="2">
        <v>82348572.867756903</v>
      </c>
      <c r="AV654" s="2">
        <v>1.0411269906120799</v>
      </c>
      <c r="AW654" s="2">
        <v>1.0411269906120799</v>
      </c>
      <c r="AX654" s="2">
        <v>1.04889334599398</v>
      </c>
      <c r="AY654" s="2">
        <v>1.0452974590211299</v>
      </c>
      <c r="AZ654" s="2">
        <v>1.0908545738934801</v>
      </c>
      <c r="BA654" s="2">
        <v>1.0908545738934801</v>
      </c>
      <c r="BB654" s="2">
        <v>1.1013042071088901</v>
      </c>
      <c r="BC654" s="2">
        <v>1.0868600897954701</v>
      </c>
      <c r="BD654" s="2">
        <v>1.02853892372356</v>
      </c>
      <c r="BE654" s="2">
        <v>1.02853892372356</v>
      </c>
      <c r="BF654" s="2">
        <v>1.0278661917758001</v>
      </c>
      <c r="BG654" s="2">
        <v>1.02036885737785</v>
      </c>
      <c r="BH654" s="2">
        <v>0.13183847900000001</v>
      </c>
      <c r="BI654" s="2">
        <v>0.13183847900000001</v>
      </c>
      <c r="BJ654" s="2">
        <v>0.15242956899999999</v>
      </c>
      <c r="BK654" s="2">
        <v>0.19070941999999999</v>
      </c>
      <c r="BL654" s="2">
        <v>0.14117670099999999</v>
      </c>
      <c r="BM654" s="2">
        <v>0.14117670099999999</v>
      </c>
      <c r="BN654" s="2">
        <v>0.16157598500000001</v>
      </c>
      <c r="BO654" s="2">
        <v>0.188202072</v>
      </c>
      <c r="BP654" s="2">
        <v>0.12631505199999901</v>
      </c>
      <c r="BQ654" s="2">
        <v>0.12631505199999901</v>
      </c>
      <c r="BR654" s="2">
        <v>0.14329787299999999</v>
      </c>
      <c r="BS654" s="2">
        <v>0.18782644199999901</v>
      </c>
      <c r="BT654" s="2">
        <v>0.19521590599999999</v>
      </c>
      <c r="BU654" s="2">
        <v>0.19521590599999999</v>
      </c>
      <c r="BV654" s="2">
        <v>0.27827923900000001</v>
      </c>
      <c r="BW654" s="2">
        <v>0.37060473299999902</v>
      </c>
      <c r="BX654" s="2">
        <v>14.561492248256</v>
      </c>
      <c r="BY654" s="2">
        <v>14.561492248256</v>
      </c>
      <c r="BZ654" s="2">
        <v>14.561492248256</v>
      </c>
      <c r="CA654" s="2">
        <v>14.561492248256</v>
      </c>
      <c r="CB654" s="2">
        <v>1962822.81481132</v>
      </c>
      <c r="CC654" s="2">
        <v>178102.05891412901</v>
      </c>
      <c r="CD654" s="2">
        <v>3642036.5843780199</v>
      </c>
      <c r="CE654" s="2">
        <v>11947156.469871599</v>
      </c>
      <c r="CG654" s="2">
        <f t="shared" si="83"/>
        <v>2496651.324046596</v>
      </c>
      <c r="CH654" s="2">
        <f t="shared" si="84"/>
        <v>17730117.927975066</v>
      </c>
      <c r="CI654" s="2">
        <f t="shared" si="85"/>
        <v>1221530.4790943537</v>
      </c>
      <c r="CJ654" s="2">
        <f t="shared" si="86"/>
        <v>169.03811654694374</v>
      </c>
      <c r="CK654" s="2">
        <f t="shared" si="87"/>
        <v>15.338294714656</v>
      </c>
      <c r="CL654" s="2">
        <f t="shared" si="88"/>
        <v>163.20046684886506</v>
      </c>
      <c r="CM654" s="2">
        <f t="shared" si="89"/>
        <v>128.16016073257205</v>
      </c>
      <c r="CN654" s="2">
        <f t="shared" si="90"/>
        <v>1209259.8433226291</v>
      </c>
    </row>
    <row r="655" spans="1:92" x14ac:dyDescent="0.45">
      <c r="A655" s="2">
        <v>468</v>
      </c>
      <c r="B655" s="2" t="s">
        <v>156</v>
      </c>
      <c r="C655" s="2">
        <v>1</v>
      </c>
      <c r="D655" s="2">
        <v>2031</v>
      </c>
      <c r="E655" s="2">
        <v>2029</v>
      </c>
      <c r="F655" s="2">
        <v>0.150083160642286</v>
      </c>
      <c r="G655" s="2">
        <v>1.36184798384446E-2</v>
      </c>
      <c r="H655" s="2">
        <v>0.22709113643195999</v>
      </c>
      <c r="I655" s="2">
        <v>0.60920722308730801</v>
      </c>
      <c r="J655" s="2">
        <v>150.03921164292501</v>
      </c>
      <c r="K655" s="2">
        <v>150.03921164292501</v>
      </c>
      <c r="L655" s="2">
        <v>122.352400725902</v>
      </c>
      <c r="M655" s="2">
        <v>100.059032885203</v>
      </c>
      <c r="N655" s="2">
        <v>135667.10930809399</v>
      </c>
      <c r="O655" s="2">
        <v>12310.3736951271</v>
      </c>
      <c r="P655" s="2">
        <v>251730.05250319201</v>
      </c>
      <c r="Q655" s="2">
        <v>825764.33374756796</v>
      </c>
      <c r="R655" s="2">
        <v>1622.1935208554801</v>
      </c>
      <c r="S655" s="2">
        <v>135627381.775206</v>
      </c>
      <c r="T655" s="2">
        <v>83607.399506614704</v>
      </c>
      <c r="U655" s="2">
        <v>22.893999999999998</v>
      </c>
      <c r="V655" s="2">
        <v>39498.761768169301</v>
      </c>
      <c r="W655" s="2">
        <v>2.7381068211034697E-4</v>
      </c>
      <c r="X655" s="2">
        <v>5.3525856023933303</v>
      </c>
      <c r="Y655" s="2">
        <v>5.3525856023933303</v>
      </c>
      <c r="Z655" s="2">
        <v>5.0256437929519899</v>
      </c>
      <c r="AA655" s="2">
        <v>3.7059748955770799</v>
      </c>
      <c r="AB655" s="2">
        <v>14.5388685039047</v>
      </c>
      <c r="AC655" s="2">
        <v>14.5388685039047</v>
      </c>
      <c r="AD655" s="2">
        <v>14.5388685039047</v>
      </c>
      <c r="AE655" s="2">
        <v>14.5388685039047</v>
      </c>
      <c r="AF655" s="2">
        <v>1966098.3588990001</v>
      </c>
      <c r="AG655" s="2">
        <v>178401.15994441599</v>
      </c>
      <c r="AH655" s="2">
        <v>3648103.3207107098</v>
      </c>
      <c r="AI655" s="2">
        <v>11967068.1695104</v>
      </c>
      <c r="AJ655" s="2">
        <v>130.14775753662701</v>
      </c>
      <c r="AK655" s="2">
        <v>130.14775753662701</v>
      </c>
      <c r="AL655" s="2">
        <v>102.787888429045</v>
      </c>
      <c r="AM655" s="2">
        <v>81.814189485721201</v>
      </c>
      <c r="AN655" s="2">
        <v>135.50034313902</v>
      </c>
      <c r="AO655" s="2">
        <v>135.50034313902</v>
      </c>
      <c r="AP655" s="2">
        <v>107.81353222199699</v>
      </c>
      <c r="AQ655" s="2">
        <v>85.520164381298201</v>
      </c>
      <c r="AR655" s="2">
        <v>20355386.126460999</v>
      </c>
      <c r="AS655" s="2">
        <v>1847038.7642466801</v>
      </c>
      <c r="AT655" s="2">
        <v>30799776.258623</v>
      </c>
      <c r="AU655" s="2">
        <v>82625180.625875697</v>
      </c>
      <c r="AV655" s="2">
        <v>1.0415639812597499</v>
      </c>
      <c r="AW655" s="2">
        <v>1.0415639812597499</v>
      </c>
      <c r="AX655" s="2">
        <v>1.0493331572447899</v>
      </c>
      <c r="AY655" s="2">
        <v>1.0457358941461199</v>
      </c>
      <c r="AZ655" s="2">
        <v>1.0913124366240201</v>
      </c>
      <c r="BA655" s="2">
        <v>1.0913124366240201</v>
      </c>
      <c r="BB655" s="2">
        <v>1.10176599474698</v>
      </c>
      <c r="BC655" s="2">
        <v>1.0873159577737199</v>
      </c>
      <c r="BD655" s="2">
        <v>1.02897063080106</v>
      </c>
      <c r="BE655" s="2">
        <v>1.02897063080106</v>
      </c>
      <c r="BF655" s="2">
        <v>1.0282971861349499</v>
      </c>
      <c r="BG655" s="2">
        <v>1.02079683655609</v>
      </c>
      <c r="BH655" s="2">
        <v>0.13183847900000001</v>
      </c>
      <c r="BI655" s="2">
        <v>0.13183847900000001</v>
      </c>
      <c r="BJ655" s="2">
        <v>0.15242956899999999</v>
      </c>
      <c r="BK655" s="2">
        <v>0.19070941999999999</v>
      </c>
      <c r="BL655" s="2">
        <v>0.14117670099999999</v>
      </c>
      <c r="BM655" s="2">
        <v>0.14117670099999999</v>
      </c>
      <c r="BN655" s="2">
        <v>0.16157598500000001</v>
      </c>
      <c r="BO655" s="2">
        <v>0.188202072</v>
      </c>
      <c r="BP655" s="2">
        <v>0.12631505199999901</v>
      </c>
      <c r="BQ655" s="2">
        <v>0.12631505199999901</v>
      </c>
      <c r="BR655" s="2">
        <v>0.14329787299999999</v>
      </c>
      <c r="BS655" s="2">
        <v>0.18782644199999901</v>
      </c>
      <c r="BT655" s="2">
        <v>0.19521590599999999</v>
      </c>
      <c r="BU655" s="2">
        <v>0.19521590599999999</v>
      </c>
      <c r="BV655" s="2">
        <v>0.27827923900000001</v>
      </c>
      <c r="BW655" s="2">
        <v>0.37060473299999902</v>
      </c>
      <c r="BX655" s="2">
        <v>14.5388685039047</v>
      </c>
      <c r="BY655" s="2">
        <v>14.5388685039047</v>
      </c>
      <c r="BZ655" s="2">
        <v>14.5388685039047</v>
      </c>
      <c r="CA655" s="2">
        <v>14.5388685039047</v>
      </c>
      <c r="CB655" s="2">
        <v>1966098.3588990001</v>
      </c>
      <c r="CC655" s="2">
        <v>178401.15994441599</v>
      </c>
      <c r="CD655" s="2">
        <v>3648103.3207107098</v>
      </c>
      <c r="CE655" s="2">
        <v>11967068.1695104</v>
      </c>
      <c r="CG655" s="2">
        <f t="shared" si="83"/>
        <v>2529056.0684551736</v>
      </c>
      <c r="CH655" s="2">
        <f t="shared" si="84"/>
        <v>17759671.009064525</v>
      </c>
      <c r="CI655" s="2">
        <f t="shared" si="85"/>
        <v>1225471.8692539809</v>
      </c>
      <c r="CJ655" s="2">
        <f t="shared" si="86"/>
        <v>169.58388663511749</v>
      </c>
      <c r="CK655" s="2">
        <f t="shared" si="87"/>
        <v>15.387967118908875</v>
      </c>
      <c r="CL655" s="2">
        <f t="shared" si="88"/>
        <v>163.72686341671024</v>
      </c>
      <c r="CM655" s="2">
        <f t="shared" si="89"/>
        <v>128.57366037330758</v>
      </c>
      <c r="CN655" s="2">
        <f t="shared" si="90"/>
        <v>1213161.495558854</v>
      </c>
    </row>
    <row r="656" spans="1:92" x14ac:dyDescent="0.45">
      <c r="A656" s="2">
        <v>490</v>
      </c>
      <c r="B656" s="2" t="s">
        <v>156</v>
      </c>
      <c r="C656" s="2">
        <v>1</v>
      </c>
      <c r="D656" s="2">
        <v>2032</v>
      </c>
      <c r="E656" s="2">
        <v>2030</v>
      </c>
      <c r="F656" s="2">
        <v>0.15002590559124701</v>
      </c>
      <c r="G656" s="2">
        <v>1.3615297843789899E-2</v>
      </c>
      <c r="H656" s="2">
        <v>0.22706298510396</v>
      </c>
      <c r="I656" s="2">
        <v>0.60929581146100198</v>
      </c>
      <c r="J656" s="2">
        <v>150.256458627055</v>
      </c>
      <c r="K656" s="2">
        <v>150.256458627055</v>
      </c>
      <c r="L656" s="2">
        <v>122.557981626952</v>
      </c>
      <c r="M656" s="2">
        <v>100.255276730868</v>
      </c>
      <c r="N656" s="2">
        <v>136077.86740771201</v>
      </c>
      <c r="O656" s="2">
        <v>12349.471828896199</v>
      </c>
      <c r="P656" s="2">
        <v>252498.69000377099</v>
      </c>
      <c r="Q656" s="2">
        <v>828276.49844183505</v>
      </c>
      <c r="R656" s="2">
        <v>1626.4122600035701</v>
      </c>
      <c r="S656" s="2">
        <v>136286985.72840199</v>
      </c>
      <c r="T656" s="2">
        <v>83796.088531761605</v>
      </c>
      <c r="U656" s="2">
        <v>22.893999999999998</v>
      </c>
      <c r="V656" s="2">
        <v>39852.544488497799</v>
      </c>
      <c r="W656" s="2">
        <v>2.7319273356766902E-4</v>
      </c>
      <c r="X656" s="2">
        <v>5.4094589552518304</v>
      </c>
      <c r="Y656" s="2">
        <v>5.4094589552518304</v>
      </c>
      <c r="Z656" s="2">
        <v>5.0708510627301804</v>
      </c>
      <c r="AA656" s="2">
        <v>3.7418451099703298</v>
      </c>
      <c r="AB656" s="2">
        <v>14.699242135176799</v>
      </c>
      <c r="AC656" s="2">
        <v>14.699242135176799</v>
      </c>
      <c r="AD656" s="2">
        <v>14.699242135176799</v>
      </c>
      <c r="AE656" s="2">
        <v>14.699242135176799</v>
      </c>
      <c r="AF656" s="2">
        <v>1994203.6894991701</v>
      </c>
      <c r="AG656" s="2">
        <v>180953.16371918499</v>
      </c>
      <c r="AH656" s="2">
        <v>3700240.9944452099</v>
      </c>
      <c r="AI656" s="2">
        <v>12138109.888348499</v>
      </c>
      <c r="AJ656" s="2">
        <v>130.14775753662701</v>
      </c>
      <c r="AK656" s="2">
        <v>130.14775753662701</v>
      </c>
      <c r="AL656" s="2">
        <v>102.787888429045</v>
      </c>
      <c r="AM656" s="2">
        <v>81.814189485721201</v>
      </c>
      <c r="AN656" s="2">
        <v>135.55721649187899</v>
      </c>
      <c r="AO656" s="2">
        <v>135.55721649187899</v>
      </c>
      <c r="AP656" s="2">
        <v>107.858739491775</v>
      </c>
      <c r="AQ656" s="2">
        <v>85.5560345956915</v>
      </c>
      <c r="AR656" s="2">
        <v>20446578.454204898</v>
      </c>
      <c r="AS656" s="2">
        <v>1855587.90292454</v>
      </c>
      <c r="AT656" s="2">
        <v>30945729.810311802</v>
      </c>
      <c r="AU656" s="2">
        <v>83039089.560960904</v>
      </c>
      <c r="AV656" s="2">
        <v>1.0419739406794499</v>
      </c>
      <c r="AW656" s="2">
        <v>1.0419739406794499</v>
      </c>
      <c r="AX656" s="2">
        <v>1.0497496843337899</v>
      </c>
      <c r="AY656" s="2">
        <v>1.04614947207521</v>
      </c>
      <c r="AZ656" s="2">
        <v>1.09174197702795</v>
      </c>
      <c r="BA656" s="2">
        <v>1.09174197702795</v>
      </c>
      <c r="BB656" s="2">
        <v>1.1022033347656199</v>
      </c>
      <c r="BC656" s="2">
        <v>1.08774598019582</v>
      </c>
      <c r="BD656" s="2">
        <v>1.0293756334799999</v>
      </c>
      <c r="BE656" s="2">
        <v>1.0293756334799999</v>
      </c>
      <c r="BF656" s="2">
        <v>1.0287053631096501</v>
      </c>
      <c r="BG656" s="2">
        <v>1.02120055134109</v>
      </c>
      <c r="BH656" s="2">
        <v>0.13183847900000001</v>
      </c>
      <c r="BI656" s="2">
        <v>0.13183847900000001</v>
      </c>
      <c r="BJ656" s="2">
        <v>0.15242956899999999</v>
      </c>
      <c r="BK656" s="2">
        <v>0.19070941999999999</v>
      </c>
      <c r="BL656" s="2">
        <v>0.14117670099999999</v>
      </c>
      <c r="BM656" s="2">
        <v>0.14117670099999999</v>
      </c>
      <c r="BN656" s="2">
        <v>0.16157598500000001</v>
      </c>
      <c r="BO656" s="2">
        <v>0.188202072</v>
      </c>
      <c r="BP656" s="2">
        <v>0.12631505199999901</v>
      </c>
      <c r="BQ656" s="2">
        <v>0.12631505199999901</v>
      </c>
      <c r="BR656" s="2">
        <v>0.14329787299999999</v>
      </c>
      <c r="BS656" s="2">
        <v>0.18782644199999901</v>
      </c>
      <c r="BT656" s="2">
        <v>0.19521590599999999</v>
      </c>
      <c r="BU656" s="2">
        <v>0.19521590599999999</v>
      </c>
      <c r="BV656" s="2">
        <v>0.27827923900000001</v>
      </c>
      <c r="BW656" s="2">
        <v>0.37060473299999902</v>
      </c>
      <c r="BX656" s="2">
        <v>14.699242135176799</v>
      </c>
      <c r="BY656" s="2">
        <v>14.699242135176799</v>
      </c>
      <c r="BZ656" s="2">
        <v>14.699242135176799</v>
      </c>
      <c r="CA656" s="2">
        <v>14.699242135176799</v>
      </c>
      <c r="CB656" s="2">
        <v>1994203.6894991701</v>
      </c>
      <c r="CC656" s="2">
        <v>180953.16371918499</v>
      </c>
      <c r="CD656" s="2">
        <v>3700240.9944452099</v>
      </c>
      <c r="CE656" s="2">
        <v>12138109.888348499</v>
      </c>
      <c r="CG656" s="2">
        <f t="shared" si="83"/>
        <v>2559791.9271839685</v>
      </c>
      <c r="CH656" s="2">
        <f t="shared" si="84"/>
        <v>18013507.736012064</v>
      </c>
      <c r="CI656" s="2">
        <f t="shared" si="85"/>
        <v>1229202.5276822143</v>
      </c>
      <c r="CJ656" s="2">
        <f t="shared" si="86"/>
        <v>170.09733425964001</v>
      </c>
      <c r="CK656" s="2">
        <f t="shared" si="87"/>
        <v>15.436839786120249</v>
      </c>
      <c r="CL656" s="2">
        <f t="shared" si="88"/>
        <v>164.22679024635511</v>
      </c>
      <c r="CM656" s="2">
        <f t="shared" si="89"/>
        <v>128.96481096797743</v>
      </c>
      <c r="CN656" s="2">
        <f t="shared" si="90"/>
        <v>1216853.055853318</v>
      </c>
    </row>
    <row r="657" spans="1:92" x14ac:dyDescent="0.45">
      <c r="A657" s="2">
        <v>512</v>
      </c>
      <c r="B657" s="2" t="s">
        <v>156</v>
      </c>
      <c r="C657" s="2">
        <v>1</v>
      </c>
      <c r="D657" s="2">
        <v>2033</v>
      </c>
      <c r="E657" s="2">
        <v>2031</v>
      </c>
      <c r="F657" s="2">
        <v>0.149935009996989</v>
      </c>
      <c r="G657" s="2">
        <v>1.36099639509406E-2</v>
      </c>
      <c r="H657" s="2">
        <v>0.22701869591509599</v>
      </c>
      <c r="I657" s="2">
        <v>0.60943633013697296</v>
      </c>
      <c r="J657" s="2">
        <v>150.56088933360601</v>
      </c>
      <c r="K657" s="2">
        <v>150.56088933360601</v>
      </c>
      <c r="L657" s="2">
        <v>122.851870974299</v>
      </c>
      <c r="M657" s="2">
        <v>100.540188681321</v>
      </c>
      <c r="N657" s="2">
        <v>136476.69771259101</v>
      </c>
      <c r="O657" s="2">
        <v>12388.3203532588</v>
      </c>
      <c r="P657" s="2">
        <v>253248.84510229199</v>
      </c>
      <c r="Q657" s="2">
        <v>830723.06361555902</v>
      </c>
      <c r="R657" s="2">
        <v>1631.79217248943</v>
      </c>
      <c r="S657" s="2">
        <v>137046397.511388</v>
      </c>
      <c r="T657" s="2">
        <v>83985.203398980098</v>
      </c>
      <c r="U657" s="2">
        <v>22.893999999999998</v>
      </c>
      <c r="V657" s="2">
        <v>40209.495971785</v>
      </c>
      <c r="W657" s="2">
        <v>2.7257617963968801E-4</v>
      </c>
      <c r="X657" s="2">
        <v>5.4628142544070002</v>
      </c>
      <c r="Y657" s="2">
        <v>5.4628142544070002</v>
      </c>
      <c r="Z657" s="2">
        <v>5.1136650026822599</v>
      </c>
      <c r="AA657" s="2">
        <v>3.77568165302766</v>
      </c>
      <c r="AB657" s="2">
        <v>14.950317542572201</v>
      </c>
      <c r="AC657" s="2">
        <v>14.950317542572201</v>
      </c>
      <c r="AD657" s="2">
        <v>14.950317542572201</v>
      </c>
      <c r="AE657" s="2">
        <v>14.950317542572201</v>
      </c>
      <c r="AF657" s="2">
        <v>2034407.32826134</v>
      </c>
      <c r="AG657" s="2">
        <v>184628.52532504901</v>
      </c>
      <c r="AH657" s="2">
        <v>3774935.5946399001</v>
      </c>
      <c r="AI657" s="2">
        <v>12382996.6647553</v>
      </c>
      <c r="AJ657" s="2">
        <v>130.14775753662701</v>
      </c>
      <c r="AK657" s="2">
        <v>130.14775753662701</v>
      </c>
      <c r="AL657" s="2">
        <v>102.787888429045</v>
      </c>
      <c r="AM657" s="2">
        <v>81.814189485721201</v>
      </c>
      <c r="AN657" s="2">
        <v>135.610571791034</v>
      </c>
      <c r="AO657" s="2">
        <v>135.610571791034</v>
      </c>
      <c r="AP657" s="2">
        <v>107.901553431727</v>
      </c>
      <c r="AQ657" s="2">
        <v>85.589871138748805</v>
      </c>
      <c r="AR657" s="2">
        <v>20548052.980921399</v>
      </c>
      <c r="AS657" s="2">
        <v>1865196.52973627</v>
      </c>
      <c r="AT657" s="2">
        <v>31112094.442897301</v>
      </c>
      <c r="AU657" s="2">
        <v>83521053.557833403</v>
      </c>
      <c r="AV657" s="2">
        <v>1.04237095014915</v>
      </c>
      <c r="AW657" s="2">
        <v>1.04237095014915</v>
      </c>
      <c r="AX657" s="2">
        <v>1.05015511915059</v>
      </c>
      <c r="AY657" s="2">
        <v>1.0465511875326201</v>
      </c>
      <c r="AZ657" s="2">
        <v>1.09215794895049</v>
      </c>
      <c r="BA657" s="2">
        <v>1.09215794895049</v>
      </c>
      <c r="BB657" s="2">
        <v>1.1026290282559601</v>
      </c>
      <c r="BC657" s="2">
        <v>1.08816366847618</v>
      </c>
      <c r="BD657" s="2">
        <v>1.02976784278429</v>
      </c>
      <c r="BE657" s="2">
        <v>1.02976784278429</v>
      </c>
      <c r="BF657" s="2">
        <v>1.0291026701788</v>
      </c>
      <c r="BG657" s="2">
        <v>1.0215926865545999</v>
      </c>
      <c r="BH657" s="2">
        <v>0.13183847900000001</v>
      </c>
      <c r="BI657" s="2">
        <v>0.13183847900000001</v>
      </c>
      <c r="BJ657" s="2">
        <v>0.15242956899999999</v>
      </c>
      <c r="BK657" s="2">
        <v>0.19070941999999999</v>
      </c>
      <c r="BL657" s="2">
        <v>0.14117670099999999</v>
      </c>
      <c r="BM657" s="2">
        <v>0.14117670099999999</v>
      </c>
      <c r="BN657" s="2">
        <v>0.16157598500000001</v>
      </c>
      <c r="BO657" s="2">
        <v>0.188202072</v>
      </c>
      <c r="BP657" s="2">
        <v>0.12631505199999901</v>
      </c>
      <c r="BQ657" s="2">
        <v>0.12631505199999901</v>
      </c>
      <c r="BR657" s="2">
        <v>0.14329787299999999</v>
      </c>
      <c r="BS657" s="2">
        <v>0.18782644199999901</v>
      </c>
      <c r="BT657" s="2">
        <v>0.19521590599999999</v>
      </c>
      <c r="BU657" s="2">
        <v>0.19521590599999999</v>
      </c>
      <c r="BV657" s="2">
        <v>0.27827923900000001</v>
      </c>
      <c r="BW657" s="2">
        <v>0.37060473299999902</v>
      </c>
      <c r="BX657" s="2">
        <v>14.950317542572201</v>
      </c>
      <c r="BY657" s="2">
        <v>14.950317542572201</v>
      </c>
      <c r="BZ657" s="2">
        <v>14.950317542572201</v>
      </c>
      <c r="CA657" s="2">
        <v>14.950317542572201</v>
      </c>
      <c r="CB657" s="2">
        <v>2034407.32826134</v>
      </c>
      <c r="CC657" s="2">
        <v>184628.52532504901</v>
      </c>
      <c r="CD657" s="2">
        <v>3774935.5946399001</v>
      </c>
      <c r="CE657" s="2">
        <v>12382996.6647553</v>
      </c>
      <c r="CG657" s="2">
        <f t="shared" si="83"/>
        <v>2589801.4644436156</v>
      </c>
      <c r="CH657" s="2">
        <f t="shared" si="84"/>
        <v>18376968.112981588</v>
      </c>
      <c r="CI657" s="2">
        <f t="shared" si="85"/>
        <v>1232836.9267837009</v>
      </c>
      <c r="CJ657" s="2">
        <f t="shared" si="86"/>
        <v>170.59587214073875</v>
      </c>
      <c r="CK657" s="2">
        <f t="shared" si="87"/>
        <v>15.4854004415735</v>
      </c>
      <c r="CL657" s="2">
        <f t="shared" si="88"/>
        <v>164.71469600149072</v>
      </c>
      <c r="CM657" s="2">
        <f t="shared" si="89"/>
        <v>129.34574754621394</v>
      </c>
      <c r="CN657" s="2">
        <f t="shared" si="90"/>
        <v>1220448.6064304421</v>
      </c>
    </row>
    <row r="658" spans="1:92" x14ac:dyDescent="0.45">
      <c r="A658" s="2">
        <v>534</v>
      </c>
      <c r="B658" s="2" t="s">
        <v>156</v>
      </c>
      <c r="C658" s="2">
        <v>1</v>
      </c>
      <c r="D658" s="2">
        <v>2034</v>
      </c>
      <c r="E658" s="2">
        <v>2032</v>
      </c>
      <c r="F658" s="2">
        <v>0.149929243178892</v>
      </c>
      <c r="G658" s="2">
        <v>1.36099725909358E-2</v>
      </c>
      <c r="H658" s="2">
        <v>0.22701663833320801</v>
      </c>
      <c r="I658" s="2">
        <v>0.60944414589696205</v>
      </c>
      <c r="J658" s="2">
        <v>150.63248588559401</v>
      </c>
      <c r="K658" s="2">
        <v>150.63248588559401</v>
      </c>
      <c r="L658" s="2">
        <v>122.9134714228</v>
      </c>
      <c r="M658" s="2">
        <v>100.592981365659</v>
      </c>
      <c r="N658" s="2">
        <v>136911.44526374101</v>
      </c>
      <c r="O658" s="2">
        <v>12428.2693483726</v>
      </c>
      <c r="P658" s="2">
        <v>254056.46641699699</v>
      </c>
      <c r="Q658" s="2">
        <v>833370.799915588</v>
      </c>
      <c r="R658" s="2">
        <v>1634.14368420705</v>
      </c>
      <c r="S658" s="2">
        <v>137553628.024784</v>
      </c>
      <c r="T658" s="2">
        <v>84174.745069330296</v>
      </c>
      <c r="U658" s="2">
        <v>22.893999999999998</v>
      </c>
      <c r="V658" s="2">
        <v>40569.644600023799</v>
      </c>
      <c r="W658" s="2">
        <v>2.7196101717897301E-4</v>
      </c>
      <c r="X658" s="2">
        <v>5.5144841466086101</v>
      </c>
      <c r="Y658" s="2">
        <v>5.5144841466086101</v>
      </c>
      <c r="Z658" s="2">
        <v>5.1553387913966198</v>
      </c>
      <c r="AA658" s="2">
        <v>3.8085476775797402</v>
      </c>
      <c r="AB658" s="2">
        <v>14.970244202358501</v>
      </c>
      <c r="AC658" s="2">
        <v>14.970244202358501</v>
      </c>
      <c r="AD658" s="2">
        <v>14.970244202358501</v>
      </c>
      <c r="AE658" s="2">
        <v>14.970244202358501</v>
      </c>
      <c r="AF658" s="2">
        <v>2043089.4926889499</v>
      </c>
      <c r="AG658" s="2">
        <v>185456.180945334</v>
      </c>
      <c r="AH658" s="2">
        <v>3791197.0551465899</v>
      </c>
      <c r="AI658" s="2">
        <v>12436127.126856299</v>
      </c>
      <c r="AJ658" s="2">
        <v>130.14775753662701</v>
      </c>
      <c r="AK658" s="2">
        <v>130.14775753662701</v>
      </c>
      <c r="AL658" s="2">
        <v>102.787888429045</v>
      </c>
      <c r="AM658" s="2">
        <v>81.814189485721201</v>
      </c>
      <c r="AN658" s="2">
        <v>135.66224168323501</v>
      </c>
      <c r="AO658" s="2">
        <v>135.66224168323501</v>
      </c>
      <c r="AP658" s="2">
        <v>107.943227220442</v>
      </c>
      <c r="AQ658" s="2">
        <v>85.622737163300897</v>
      </c>
      <c r="AR658" s="2">
        <v>20623311.346266899</v>
      </c>
      <c r="AS658" s="2">
        <v>1872101.1072011001</v>
      </c>
      <c r="AT658" s="2">
        <v>31226962.224723302</v>
      </c>
      <c r="AU658" s="2">
        <v>83831253.346593499</v>
      </c>
      <c r="AV658" s="2">
        <v>1.04280261261844</v>
      </c>
      <c r="AW658" s="2">
        <v>1.04280261261844</v>
      </c>
      <c r="AX658" s="2">
        <v>1.0505904877521399</v>
      </c>
      <c r="AY658" s="2">
        <v>1.04698482049619</v>
      </c>
      <c r="AZ658" s="2">
        <v>1.0926102290116699</v>
      </c>
      <c r="BA658" s="2">
        <v>1.0926102290116699</v>
      </c>
      <c r="BB658" s="2">
        <v>1.1030861512555099</v>
      </c>
      <c r="BC658" s="2">
        <v>1.0886145433517</v>
      </c>
      <c r="BD658" s="2">
        <v>1.0301942861054101</v>
      </c>
      <c r="BE658" s="2">
        <v>1.0301942861054101</v>
      </c>
      <c r="BF658" s="2">
        <v>1.02952931095044</v>
      </c>
      <c r="BG658" s="2">
        <v>1.02201597809495</v>
      </c>
      <c r="BH658" s="2">
        <v>0.13183847900000001</v>
      </c>
      <c r="BI658" s="2">
        <v>0.13183847900000001</v>
      </c>
      <c r="BJ658" s="2">
        <v>0.15242956899999999</v>
      </c>
      <c r="BK658" s="2">
        <v>0.19070941999999999</v>
      </c>
      <c r="BL658" s="2">
        <v>0.14117670099999999</v>
      </c>
      <c r="BM658" s="2">
        <v>0.14117670099999999</v>
      </c>
      <c r="BN658" s="2">
        <v>0.16157598500000001</v>
      </c>
      <c r="BO658" s="2">
        <v>0.188202072</v>
      </c>
      <c r="BP658" s="2">
        <v>0.12631505199999901</v>
      </c>
      <c r="BQ658" s="2">
        <v>0.12631505199999901</v>
      </c>
      <c r="BR658" s="2">
        <v>0.14329787299999999</v>
      </c>
      <c r="BS658" s="2">
        <v>0.18782644199999901</v>
      </c>
      <c r="BT658" s="2">
        <v>0.19521590599999999</v>
      </c>
      <c r="BU658" s="2">
        <v>0.19521590599999999</v>
      </c>
      <c r="BV658" s="2">
        <v>0.27827923900000001</v>
      </c>
      <c r="BW658" s="2">
        <v>0.37060473299999902</v>
      </c>
      <c r="BX658" s="2">
        <v>14.970244202358501</v>
      </c>
      <c r="BY658" s="2">
        <v>14.970244202358501</v>
      </c>
      <c r="BZ658" s="2">
        <v>14.970244202358501</v>
      </c>
      <c r="CA658" s="2">
        <v>14.970244202358501</v>
      </c>
      <c r="CB658" s="2">
        <v>2043089.4926889499</v>
      </c>
      <c r="CC658" s="2">
        <v>185456.180945334</v>
      </c>
      <c r="CD658" s="2">
        <v>3791197.0551465899</v>
      </c>
      <c r="CE658" s="2">
        <v>12436127.126856299</v>
      </c>
      <c r="CG658" s="2">
        <f t="shared" si="83"/>
        <v>2622360.8375748405</v>
      </c>
      <c r="CH658" s="2">
        <f t="shared" si="84"/>
        <v>18455869.85563717</v>
      </c>
      <c r="CI658" s="2">
        <f t="shared" si="85"/>
        <v>1236766.9809446987</v>
      </c>
      <c r="CJ658" s="2">
        <f t="shared" si="86"/>
        <v>171.13930657967626</v>
      </c>
      <c r="CK658" s="2">
        <f t="shared" si="87"/>
        <v>15.535336685465749</v>
      </c>
      <c r="CL658" s="2">
        <f t="shared" si="88"/>
        <v>165.23997815739642</v>
      </c>
      <c r="CM658" s="2">
        <f t="shared" si="89"/>
        <v>129.7580069934742</v>
      </c>
      <c r="CN658" s="2">
        <f t="shared" si="90"/>
        <v>1224338.711596326</v>
      </c>
    </row>
    <row r="659" spans="1:92" x14ac:dyDescent="0.45">
      <c r="A659" s="2">
        <v>556</v>
      </c>
      <c r="B659" s="2" t="s">
        <v>156</v>
      </c>
      <c r="C659" s="2">
        <v>1</v>
      </c>
      <c r="D659" s="2">
        <v>2035</v>
      </c>
      <c r="E659" s="2">
        <v>2033</v>
      </c>
      <c r="F659" s="2">
        <v>0.14992622469617001</v>
      </c>
      <c r="G659" s="2">
        <v>1.36101997730378E-2</v>
      </c>
      <c r="H659" s="2">
        <v>0.22701536004553299</v>
      </c>
      <c r="I659" s="2">
        <v>0.60944821548525796</v>
      </c>
      <c r="J659" s="2">
        <v>150.70259522105499</v>
      </c>
      <c r="K659" s="2">
        <v>150.70259522105499</v>
      </c>
      <c r="L659" s="2">
        <v>122.972151475111</v>
      </c>
      <c r="M659" s="2">
        <v>100.642388128177</v>
      </c>
      <c r="N659" s="2">
        <v>137348.08686075301</v>
      </c>
      <c r="O659" s="2">
        <v>12468.365053596601</v>
      </c>
      <c r="P659" s="2">
        <v>254867.35516077199</v>
      </c>
      <c r="Q659" s="2">
        <v>836029.52821681905</v>
      </c>
      <c r="R659" s="2">
        <v>1636.45813523997</v>
      </c>
      <c r="S659" s="2">
        <v>138059323.38060901</v>
      </c>
      <c r="T659" s="2">
        <v>84364.714506040997</v>
      </c>
      <c r="U659" s="2">
        <v>22.893999999999998</v>
      </c>
      <c r="V659" s="2">
        <v>40933.0190094192</v>
      </c>
      <c r="W659" s="2">
        <v>2.7134724304519699E-4</v>
      </c>
      <c r="X659" s="2">
        <v>5.57066404900009</v>
      </c>
      <c r="Y659" s="2">
        <v>5.57066404900009</v>
      </c>
      <c r="Z659" s="2">
        <v>5.2000894106382596</v>
      </c>
      <c r="AA659" s="2">
        <v>3.84402500702826</v>
      </c>
      <c r="AB659" s="2">
        <v>14.984173635428199</v>
      </c>
      <c r="AC659" s="2">
        <v>14.984173635428199</v>
      </c>
      <c r="AD659" s="2">
        <v>14.984173635428199</v>
      </c>
      <c r="AE659" s="2">
        <v>14.984173635428199</v>
      </c>
      <c r="AF659" s="2">
        <v>2051504.8685093301</v>
      </c>
      <c r="AG659" s="2">
        <v>186227.345903885</v>
      </c>
      <c r="AH659" s="2">
        <v>3806826.2059956202</v>
      </c>
      <c r="AI659" s="2">
        <v>12487372.768630801</v>
      </c>
      <c r="AJ659" s="2">
        <v>130.14775753662701</v>
      </c>
      <c r="AK659" s="2">
        <v>130.14775753662701</v>
      </c>
      <c r="AL659" s="2">
        <v>102.787888429045</v>
      </c>
      <c r="AM659" s="2">
        <v>81.814189485721201</v>
      </c>
      <c r="AN659" s="2">
        <v>135.718421585627</v>
      </c>
      <c r="AO659" s="2">
        <v>135.718421585627</v>
      </c>
      <c r="AP659" s="2">
        <v>107.987977839683</v>
      </c>
      <c r="AQ659" s="2">
        <v>85.658214492749394</v>
      </c>
      <c r="AR659" s="2">
        <v>20698713.1385624</v>
      </c>
      <c r="AS659" s="2">
        <v>1879014.9717405201</v>
      </c>
      <c r="AT659" s="2">
        <v>31341587.0048916</v>
      </c>
      <c r="AU659" s="2">
        <v>84140008.265414402</v>
      </c>
      <c r="AV659" s="2">
        <v>1.0432349579906299</v>
      </c>
      <c r="AW659" s="2">
        <v>1.0432349579906299</v>
      </c>
      <c r="AX659" s="2">
        <v>1.05102640879627</v>
      </c>
      <c r="AY659" s="2">
        <v>1.0474190500882901</v>
      </c>
      <c r="AZ659" s="2">
        <v>1.09306322459338</v>
      </c>
      <c r="BA659" s="2">
        <v>1.09306322459338</v>
      </c>
      <c r="BB659" s="2">
        <v>1.10354385430197</v>
      </c>
      <c r="BC659" s="2">
        <v>1.0890660385786199</v>
      </c>
      <c r="BD659" s="2">
        <v>1.0306214040725601</v>
      </c>
      <c r="BE659" s="2">
        <v>1.0306214040725601</v>
      </c>
      <c r="BF659" s="2">
        <v>1.0299564930898399</v>
      </c>
      <c r="BG659" s="2">
        <v>1.02243985203525</v>
      </c>
      <c r="BH659" s="2">
        <v>0.13183847900000001</v>
      </c>
      <c r="BI659" s="2">
        <v>0.13183847900000001</v>
      </c>
      <c r="BJ659" s="2">
        <v>0.15242956899999999</v>
      </c>
      <c r="BK659" s="2">
        <v>0.19070941999999999</v>
      </c>
      <c r="BL659" s="2">
        <v>0.14117670099999999</v>
      </c>
      <c r="BM659" s="2">
        <v>0.14117670099999999</v>
      </c>
      <c r="BN659" s="2">
        <v>0.16157598500000001</v>
      </c>
      <c r="BO659" s="2">
        <v>0.188202072</v>
      </c>
      <c r="BP659" s="2">
        <v>0.12631505199999901</v>
      </c>
      <c r="BQ659" s="2">
        <v>0.12631505199999901</v>
      </c>
      <c r="BR659" s="2">
        <v>0.14329787299999999</v>
      </c>
      <c r="BS659" s="2">
        <v>0.18782644199999901</v>
      </c>
      <c r="BT659" s="2">
        <v>0.19521590599999999</v>
      </c>
      <c r="BU659" s="2">
        <v>0.19521590599999999</v>
      </c>
      <c r="BV659" s="2">
        <v>0.27827923900000001</v>
      </c>
      <c r="BW659" s="2">
        <v>0.37060473299999902</v>
      </c>
      <c r="BX659" s="2">
        <v>14.984173635428199</v>
      </c>
      <c r="BY659" s="2">
        <v>14.984173635428199</v>
      </c>
      <c r="BZ659" s="2">
        <v>14.984173635428199</v>
      </c>
      <c r="CA659" s="2">
        <v>14.984173635428199</v>
      </c>
      <c r="CB659" s="2">
        <v>2051504.8685093301</v>
      </c>
      <c r="CC659" s="2">
        <v>186227.345903885</v>
      </c>
      <c r="CD659" s="2">
        <v>3806826.2059956202</v>
      </c>
      <c r="CE659" s="2">
        <v>12487372.768630801</v>
      </c>
      <c r="CG659" s="2">
        <f t="shared" si="83"/>
        <v>2655143.3252972369</v>
      </c>
      <c r="CH659" s="2">
        <f t="shared" si="84"/>
        <v>18531931.189039636</v>
      </c>
      <c r="CI659" s="2">
        <f t="shared" si="85"/>
        <v>1240713.3352919407</v>
      </c>
      <c r="CJ659" s="2">
        <f t="shared" si="86"/>
        <v>171.68510857594126</v>
      </c>
      <c r="CK659" s="2">
        <f t="shared" si="87"/>
        <v>15.585456316995751</v>
      </c>
      <c r="CL659" s="2">
        <f t="shared" si="88"/>
        <v>165.76738547042081</v>
      </c>
      <c r="CM659" s="2">
        <f t="shared" si="89"/>
        <v>130.17197792398895</v>
      </c>
      <c r="CN659" s="2">
        <f t="shared" si="90"/>
        <v>1228244.970238344</v>
      </c>
    </row>
    <row r="660" spans="1:92" x14ac:dyDescent="0.45">
      <c r="A660" s="2">
        <v>578</v>
      </c>
      <c r="B660" s="2" t="s">
        <v>156</v>
      </c>
      <c r="C660" s="2">
        <v>1</v>
      </c>
      <c r="D660" s="2">
        <v>2036</v>
      </c>
      <c r="E660" s="2">
        <v>2034</v>
      </c>
      <c r="F660" s="2">
        <v>0.149924130860734</v>
      </c>
      <c r="G660" s="2">
        <v>1.3610486008178E-2</v>
      </c>
      <c r="H660" s="2">
        <v>0.227014522959572</v>
      </c>
      <c r="I660" s="2">
        <v>0.60945086017151495</v>
      </c>
      <c r="J660" s="2">
        <v>150.77032372224099</v>
      </c>
      <c r="K660" s="2">
        <v>150.77032372224099</v>
      </c>
      <c r="L660" s="2">
        <v>123.028418599275</v>
      </c>
      <c r="M660" s="2">
        <v>100.689373990821</v>
      </c>
      <c r="N660" s="2">
        <v>137786.48791170999</v>
      </c>
      <c r="O660" s="2">
        <v>12508.6005506368</v>
      </c>
      <c r="P660" s="2">
        <v>255681.413009335</v>
      </c>
      <c r="Q660" s="2">
        <v>838698.78036450304</v>
      </c>
      <c r="R660" s="2">
        <v>1638.74388937605</v>
      </c>
      <c r="S660" s="2">
        <v>138564174.21086499</v>
      </c>
      <c r="T660" s="2">
        <v>84555.112674515098</v>
      </c>
      <c r="U660" s="2">
        <v>22.893999999999998</v>
      </c>
      <c r="V660" s="2">
        <v>41299.648092665098</v>
      </c>
      <c r="W660" s="2">
        <v>2.70734854105119E-4</v>
      </c>
      <c r="X660" s="2">
        <v>5.6269328296707899</v>
      </c>
      <c r="Y660" s="2">
        <v>5.6269328296707899</v>
      </c>
      <c r="Z660" s="2">
        <v>5.2448968142862</v>
      </c>
      <c r="AA660" s="2">
        <v>3.8795511491568599</v>
      </c>
      <c r="AB660" s="2">
        <v>14.9956333559436</v>
      </c>
      <c r="AC660" s="2">
        <v>14.9956333559436</v>
      </c>
      <c r="AD660" s="2">
        <v>14.9956333559436</v>
      </c>
      <c r="AE660" s="2">
        <v>14.9956333559436</v>
      </c>
      <c r="AF660" s="2">
        <v>2059621.5527041501</v>
      </c>
      <c r="AG660" s="2">
        <v>186971.030891795</v>
      </c>
      <c r="AH660" s="2">
        <v>3821897.4123900002</v>
      </c>
      <c r="AI660" s="2">
        <v>12536792.2798819</v>
      </c>
      <c r="AJ660" s="2">
        <v>130.14775753662701</v>
      </c>
      <c r="AK660" s="2">
        <v>130.14775753662701</v>
      </c>
      <c r="AL660" s="2">
        <v>102.787888429045</v>
      </c>
      <c r="AM660" s="2">
        <v>81.814189485721201</v>
      </c>
      <c r="AN660" s="2">
        <v>135.77469036629799</v>
      </c>
      <c r="AO660" s="2">
        <v>135.77469036629799</v>
      </c>
      <c r="AP660" s="2">
        <v>108.03278524333101</v>
      </c>
      <c r="AQ660" s="2">
        <v>85.693740634877997</v>
      </c>
      <c r="AR660" s="2">
        <v>20774113.386999302</v>
      </c>
      <c r="AS660" s="2">
        <v>1885925.7543317201</v>
      </c>
      <c r="AT660" s="2">
        <v>31456079.907766599</v>
      </c>
      <c r="AU660" s="2">
        <v>84448055.161767498</v>
      </c>
      <c r="AV660" s="2">
        <v>1.04366784490311</v>
      </c>
      <c r="AW660" s="2">
        <v>1.04366784490311</v>
      </c>
      <c r="AX660" s="2">
        <v>1.05146282215551</v>
      </c>
      <c r="AY660" s="2">
        <v>1.0478537922942801</v>
      </c>
      <c r="AZ660" s="2">
        <v>1.09351678758111</v>
      </c>
      <c r="BA660" s="2">
        <v>1.09351678758111</v>
      </c>
      <c r="BB660" s="2">
        <v>1.10400207426342</v>
      </c>
      <c r="BC660" s="2">
        <v>1.0895180668017499</v>
      </c>
      <c r="BD660" s="2">
        <v>1.0310490570323601</v>
      </c>
      <c r="BE660" s="2">
        <v>1.0310490570323601</v>
      </c>
      <c r="BF660" s="2">
        <v>1.03038415767491</v>
      </c>
      <c r="BG660" s="2">
        <v>1.0228642263644401</v>
      </c>
      <c r="BH660" s="2">
        <v>0.13183847900000001</v>
      </c>
      <c r="BI660" s="2">
        <v>0.13183847900000001</v>
      </c>
      <c r="BJ660" s="2">
        <v>0.15242956899999999</v>
      </c>
      <c r="BK660" s="2">
        <v>0.19070941999999999</v>
      </c>
      <c r="BL660" s="2">
        <v>0.14117670099999999</v>
      </c>
      <c r="BM660" s="2">
        <v>0.14117670099999999</v>
      </c>
      <c r="BN660" s="2">
        <v>0.16157598500000001</v>
      </c>
      <c r="BO660" s="2">
        <v>0.188202072</v>
      </c>
      <c r="BP660" s="2">
        <v>0.12631505199999901</v>
      </c>
      <c r="BQ660" s="2">
        <v>0.12631505199999901</v>
      </c>
      <c r="BR660" s="2">
        <v>0.14329787299999999</v>
      </c>
      <c r="BS660" s="2">
        <v>0.18782644199999901</v>
      </c>
      <c r="BT660" s="2">
        <v>0.19521590599999999</v>
      </c>
      <c r="BU660" s="2">
        <v>0.19521590599999999</v>
      </c>
      <c r="BV660" s="2">
        <v>0.27827923900000001</v>
      </c>
      <c r="BW660" s="2">
        <v>0.37060473299999902</v>
      </c>
      <c r="BX660" s="2">
        <v>14.9956333559436</v>
      </c>
      <c r="BY660" s="2">
        <v>14.9956333559436</v>
      </c>
      <c r="BZ660" s="2">
        <v>14.9956333559436</v>
      </c>
      <c r="CA660" s="2">
        <v>14.9956333559436</v>
      </c>
      <c r="CB660" s="2">
        <v>2059621.5527041501</v>
      </c>
      <c r="CC660" s="2">
        <v>186971.030891795</v>
      </c>
      <c r="CD660" s="2">
        <v>3821897.4123900002</v>
      </c>
      <c r="CE660" s="2">
        <v>12536792.2798819</v>
      </c>
      <c r="CG660" s="2">
        <f t="shared" si="83"/>
        <v>2688143.7292825598</v>
      </c>
      <c r="CH660" s="2">
        <f t="shared" si="84"/>
        <v>18605282.275867846</v>
      </c>
      <c r="CI660" s="2">
        <f t="shared" si="85"/>
        <v>1244675.2818361847</v>
      </c>
      <c r="CJ660" s="2">
        <f t="shared" si="86"/>
        <v>172.23310988963749</v>
      </c>
      <c r="CK660" s="2">
        <f t="shared" si="87"/>
        <v>15.635750688296</v>
      </c>
      <c r="CL660" s="2">
        <f t="shared" si="88"/>
        <v>166.29685398981138</v>
      </c>
      <c r="CM660" s="2">
        <f t="shared" si="89"/>
        <v>130.58758744484282</v>
      </c>
      <c r="CN660" s="2">
        <f t="shared" si="90"/>
        <v>1232166.681285548</v>
      </c>
    </row>
    <row r="661" spans="1:92" x14ac:dyDescent="0.45">
      <c r="A661" s="2">
        <v>600</v>
      </c>
      <c r="B661" s="2" t="s">
        <v>156</v>
      </c>
      <c r="C661" s="2">
        <v>1</v>
      </c>
      <c r="D661" s="2">
        <v>2037</v>
      </c>
      <c r="E661" s="2">
        <v>2035</v>
      </c>
      <c r="F661" s="2">
        <v>0.14992290479294501</v>
      </c>
      <c r="G661" s="2">
        <v>1.3610827372249E-2</v>
      </c>
      <c r="H661" s="2">
        <v>0.22701410796263599</v>
      </c>
      <c r="I661" s="2">
        <v>0.60945215987216905</v>
      </c>
      <c r="J661" s="2">
        <v>150.83578346358999</v>
      </c>
      <c r="K661" s="2">
        <v>150.83578346358999</v>
      </c>
      <c r="L661" s="2">
        <v>123.082397087375</v>
      </c>
      <c r="M661" s="2">
        <v>100.734062552461</v>
      </c>
      <c r="N661" s="2">
        <v>138226.63716034501</v>
      </c>
      <c r="O661" s="2">
        <v>12548.9757501316</v>
      </c>
      <c r="P661" s="2">
        <v>256498.623917316</v>
      </c>
      <c r="Q661" s="2">
        <v>841378.497757809</v>
      </c>
      <c r="R661" s="2">
        <v>1641.0024659042199</v>
      </c>
      <c r="S661" s="2">
        <v>139068297.405343</v>
      </c>
      <c r="T661" s="2">
        <v>84745.940542334094</v>
      </c>
      <c r="U661" s="2">
        <v>22.893999999999998</v>
      </c>
      <c r="V661" s="2">
        <v>41669.5610012416</v>
      </c>
      <c r="W661" s="2">
        <v>2.7012384723257098E-4</v>
      </c>
      <c r="X661" s="2">
        <v>5.6832720905979599</v>
      </c>
      <c r="Y661" s="2">
        <v>5.6832720905979599</v>
      </c>
      <c r="Z661" s="2">
        <v>5.2897548219647996</v>
      </c>
      <c r="AA661" s="2">
        <v>3.9151192303748501</v>
      </c>
      <c r="AB661" s="2">
        <v>15.004753836365699</v>
      </c>
      <c r="AC661" s="2">
        <v>15.004753836365699</v>
      </c>
      <c r="AD661" s="2">
        <v>15.004753836365699</v>
      </c>
      <c r="AE661" s="2">
        <v>15.004753836365699</v>
      </c>
      <c r="AF661" s="2">
        <v>2067452.3330925901</v>
      </c>
      <c r="AG661" s="2">
        <v>187688.472099734</v>
      </c>
      <c r="AH661" s="2">
        <v>3836436.6627392299</v>
      </c>
      <c r="AI661" s="2">
        <v>12584468.742229501</v>
      </c>
      <c r="AJ661" s="2">
        <v>130.14775753662701</v>
      </c>
      <c r="AK661" s="2">
        <v>130.14775753662701</v>
      </c>
      <c r="AL661" s="2">
        <v>102.787888429045</v>
      </c>
      <c r="AM661" s="2">
        <v>81.814189485721201</v>
      </c>
      <c r="AN661" s="2">
        <v>135.83102962722501</v>
      </c>
      <c r="AO661" s="2">
        <v>135.83102962722501</v>
      </c>
      <c r="AP661" s="2">
        <v>108.07764325101</v>
      </c>
      <c r="AQ661" s="2">
        <v>85.729308716096</v>
      </c>
      <c r="AR661" s="2">
        <v>20849523.111618198</v>
      </c>
      <c r="AS661" s="2">
        <v>1892834.58893671</v>
      </c>
      <c r="AT661" s="2">
        <v>31570465.481356598</v>
      </c>
      <c r="AU661" s="2">
        <v>84755474.223431498</v>
      </c>
      <c r="AV661" s="2">
        <v>1.0441012549654001</v>
      </c>
      <c r="AW661" s="2">
        <v>1.0441012549654001</v>
      </c>
      <c r="AX661" s="2">
        <v>1.05189971232313</v>
      </c>
      <c r="AY661" s="2">
        <v>1.04828903051427</v>
      </c>
      <c r="AZ661" s="2">
        <v>1.09397089870596</v>
      </c>
      <c r="BA661" s="2">
        <v>1.09397089870596</v>
      </c>
      <c r="BB661" s="2">
        <v>1.1044607948583101</v>
      </c>
      <c r="BC661" s="2">
        <v>1.08997061076115</v>
      </c>
      <c r="BD661" s="2">
        <v>1.0314772268166601</v>
      </c>
      <c r="BE661" s="2">
        <v>1.0314772268166601</v>
      </c>
      <c r="BF661" s="2">
        <v>1.0308122895098</v>
      </c>
      <c r="BG661" s="2">
        <v>1.0232890848785201</v>
      </c>
      <c r="BH661" s="2">
        <v>0.13183847900000001</v>
      </c>
      <c r="BI661" s="2">
        <v>0.13183847900000001</v>
      </c>
      <c r="BJ661" s="2">
        <v>0.15242956899999999</v>
      </c>
      <c r="BK661" s="2">
        <v>0.19070941999999999</v>
      </c>
      <c r="BL661" s="2">
        <v>0.14117670099999999</v>
      </c>
      <c r="BM661" s="2">
        <v>0.14117670099999999</v>
      </c>
      <c r="BN661" s="2">
        <v>0.16157598500000001</v>
      </c>
      <c r="BO661" s="2">
        <v>0.188202072</v>
      </c>
      <c r="BP661" s="2">
        <v>0.12631505199999901</v>
      </c>
      <c r="BQ661" s="2">
        <v>0.12631505199999901</v>
      </c>
      <c r="BR661" s="2">
        <v>0.14329787299999999</v>
      </c>
      <c r="BS661" s="2">
        <v>0.18782644199999901</v>
      </c>
      <c r="BT661" s="2">
        <v>0.19521590599999999</v>
      </c>
      <c r="BU661" s="2">
        <v>0.19521590599999999</v>
      </c>
      <c r="BV661" s="2">
        <v>0.27827923900000001</v>
      </c>
      <c r="BW661" s="2">
        <v>0.37060473299999902</v>
      </c>
      <c r="BX661" s="2">
        <v>15.004753836365699</v>
      </c>
      <c r="BY661" s="2">
        <v>15.004753836365699</v>
      </c>
      <c r="BZ661" s="2">
        <v>15.004753836365699</v>
      </c>
      <c r="CA661" s="2">
        <v>15.004753836365699</v>
      </c>
      <c r="CB661" s="2">
        <v>2067452.3330925901</v>
      </c>
      <c r="CC661" s="2">
        <v>187688.472099734</v>
      </c>
      <c r="CD661" s="2">
        <v>3836436.6627392299</v>
      </c>
      <c r="CE661" s="2">
        <v>12584468.742229501</v>
      </c>
      <c r="CG661" s="2">
        <f t="shared" si="83"/>
        <v>2721362.1183424285</v>
      </c>
      <c r="CH661" s="2">
        <f t="shared" si="84"/>
        <v>18676046.210161053</v>
      </c>
      <c r="CI661" s="2">
        <f t="shared" si="85"/>
        <v>1248652.7345856016</v>
      </c>
      <c r="CJ661" s="2">
        <f t="shared" si="86"/>
        <v>172.78329645043127</v>
      </c>
      <c r="CK661" s="2">
        <f t="shared" si="87"/>
        <v>15.686219687664499</v>
      </c>
      <c r="CL661" s="2">
        <f t="shared" si="88"/>
        <v>166.82837327955511</v>
      </c>
      <c r="CM661" s="2">
        <f t="shared" si="89"/>
        <v>131.00482643173359</v>
      </c>
      <c r="CN661" s="2">
        <f t="shared" si="90"/>
        <v>1236103.7588354701</v>
      </c>
    </row>
    <row r="662" spans="1:92" x14ac:dyDescent="0.45">
      <c r="A662" s="2">
        <v>622</v>
      </c>
      <c r="B662" s="2" t="s">
        <v>156</v>
      </c>
      <c r="C662" s="2">
        <v>1</v>
      </c>
      <c r="D662" s="2">
        <v>2038</v>
      </c>
      <c r="E662" s="2">
        <v>2036</v>
      </c>
      <c r="F662" s="2">
        <v>0.149922501605734</v>
      </c>
      <c r="G662" s="2">
        <v>1.36112210157455E-2</v>
      </c>
      <c r="H662" s="2">
        <v>0.22701409325392999</v>
      </c>
      <c r="I662" s="2">
        <v>0.60945218412458901</v>
      </c>
      <c r="J662" s="2">
        <v>150.89909011048101</v>
      </c>
      <c r="K662" s="2">
        <v>150.89909011048101</v>
      </c>
      <c r="L662" s="2">
        <v>123.13420340437099</v>
      </c>
      <c r="M662" s="2">
        <v>100.77657051385199</v>
      </c>
      <c r="N662" s="2">
        <v>138668.524344804</v>
      </c>
      <c r="O662" s="2">
        <v>12589.4906539648</v>
      </c>
      <c r="P662" s="2">
        <v>257318.972850816</v>
      </c>
      <c r="Q662" s="2">
        <v>844068.625580705</v>
      </c>
      <c r="R662" s="2">
        <v>1643.23531333031</v>
      </c>
      <c r="S662" s="2">
        <v>139571804.94241199</v>
      </c>
      <c r="T662" s="2">
        <v>84937.199079263301</v>
      </c>
      <c r="U662" s="2">
        <v>22.893999999999998</v>
      </c>
      <c r="V662" s="2">
        <v>42042.787147732903</v>
      </c>
      <c r="W662" s="2">
        <v>2.6951421930844E-4</v>
      </c>
      <c r="X662" s="2">
        <v>5.7396794382988698</v>
      </c>
      <c r="Y662" s="2">
        <v>5.7396794382988698</v>
      </c>
      <c r="Z662" s="2">
        <v>5.3346618397703898</v>
      </c>
      <c r="AA662" s="2">
        <v>3.9507278925762601</v>
      </c>
      <c r="AB662" s="2">
        <v>15.011653135555299</v>
      </c>
      <c r="AC662" s="2">
        <v>15.011653135555299</v>
      </c>
      <c r="AD662" s="2">
        <v>15.011653135555299</v>
      </c>
      <c r="AE662" s="2">
        <v>15.011653135555299</v>
      </c>
      <c r="AF662" s="2">
        <v>2075010.3311453599</v>
      </c>
      <c r="AG662" s="2">
        <v>188380.87116747099</v>
      </c>
      <c r="AH662" s="2">
        <v>3850468.3719939901</v>
      </c>
      <c r="AI662" s="2">
        <v>12630482.1640548</v>
      </c>
      <c r="AJ662" s="2">
        <v>130.14775753662701</v>
      </c>
      <c r="AK662" s="2">
        <v>130.14775753662701</v>
      </c>
      <c r="AL662" s="2">
        <v>102.787888429045</v>
      </c>
      <c r="AM662" s="2">
        <v>81.814189485721201</v>
      </c>
      <c r="AN662" s="2">
        <v>135.887436974926</v>
      </c>
      <c r="AO662" s="2">
        <v>135.887436974926</v>
      </c>
      <c r="AP662" s="2">
        <v>108.122550268815</v>
      </c>
      <c r="AQ662" s="2">
        <v>85.764917378297397</v>
      </c>
      <c r="AR662" s="2">
        <v>20924954.1505941</v>
      </c>
      <c r="AS662" s="2">
        <v>1899742.6846377</v>
      </c>
      <c r="AT662" s="2">
        <v>31684766.742816199</v>
      </c>
      <c r="AU662" s="2">
        <v>85062341.364364699</v>
      </c>
      <c r="AV662" s="2">
        <v>1.0445351709350901</v>
      </c>
      <c r="AW662" s="2">
        <v>1.0445351709350901</v>
      </c>
      <c r="AX662" s="2">
        <v>1.05233706447426</v>
      </c>
      <c r="AY662" s="2">
        <v>1.0487247489148901</v>
      </c>
      <c r="AZ662" s="2">
        <v>1.09442553990198</v>
      </c>
      <c r="BA662" s="2">
        <v>1.09442553990198</v>
      </c>
      <c r="BB662" s="2">
        <v>1.1049200005209801</v>
      </c>
      <c r="BC662" s="2">
        <v>1.0904236539939101</v>
      </c>
      <c r="BD662" s="2">
        <v>1.03190589639153</v>
      </c>
      <c r="BE662" s="2">
        <v>1.03190589639153</v>
      </c>
      <c r="BF662" s="2">
        <v>1.0312408740668</v>
      </c>
      <c r="BG662" s="2">
        <v>1.0237144121217401</v>
      </c>
      <c r="BH662" s="2">
        <v>0.13183847900000001</v>
      </c>
      <c r="BI662" s="2">
        <v>0.13183847900000001</v>
      </c>
      <c r="BJ662" s="2">
        <v>0.15242956899999999</v>
      </c>
      <c r="BK662" s="2">
        <v>0.19070941999999999</v>
      </c>
      <c r="BL662" s="2">
        <v>0.14117670099999999</v>
      </c>
      <c r="BM662" s="2">
        <v>0.14117670099999999</v>
      </c>
      <c r="BN662" s="2">
        <v>0.16157598500000001</v>
      </c>
      <c r="BO662" s="2">
        <v>0.188202072</v>
      </c>
      <c r="BP662" s="2">
        <v>0.12631505199999901</v>
      </c>
      <c r="BQ662" s="2">
        <v>0.12631505199999901</v>
      </c>
      <c r="BR662" s="2">
        <v>0.14329787299999999</v>
      </c>
      <c r="BS662" s="2">
        <v>0.18782644199999901</v>
      </c>
      <c r="BT662" s="2">
        <v>0.19521590599999999</v>
      </c>
      <c r="BU662" s="2">
        <v>0.19521590599999999</v>
      </c>
      <c r="BV662" s="2">
        <v>0.27827923900000001</v>
      </c>
      <c r="BW662" s="2">
        <v>0.37060473299999902</v>
      </c>
      <c r="BX662" s="2">
        <v>15.011653135555299</v>
      </c>
      <c r="BY662" s="2">
        <v>15.011653135555299</v>
      </c>
      <c r="BZ662" s="2">
        <v>15.011653135555299</v>
      </c>
      <c r="CA662" s="2">
        <v>15.011653135555299</v>
      </c>
      <c r="CB662" s="2">
        <v>2075010.3311453599</v>
      </c>
      <c r="CC662" s="2">
        <v>188380.87116747099</v>
      </c>
      <c r="CD662" s="2">
        <v>3850468.3719939901</v>
      </c>
      <c r="CE662" s="2">
        <v>12630482.1640548</v>
      </c>
      <c r="CG662" s="2">
        <f t="shared" si="83"/>
        <v>2754798.6034127651</v>
      </c>
      <c r="CH662" s="2">
        <f t="shared" si="84"/>
        <v>18744341.738361619</v>
      </c>
      <c r="CI662" s="2">
        <f t="shared" si="85"/>
        <v>1252645.6134302898</v>
      </c>
      <c r="CJ662" s="2">
        <f t="shared" si="86"/>
        <v>173.33565543100499</v>
      </c>
      <c r="CK662" s="2">
        <f t="shared" si="87"/>
        <v>15.736863317456001</v>
      </c>
      <c r="CL662" s="2">
        <f t="shared" si="88"/>
        <v>167.36193356150633</v>
      </c>
      <c r="CM662" s="2">
        <f t="shared" si="89"/>
        <v>131.42368634966212</v>
      </c>
      <c r="CN662" s="2">
        <f t="shared" si="90"/>
        <v>1240056.1227763249</v>
      </c>
    </row>
    <row r="663" spans="1:92" x14ac:dyDescent="0.45">
      <c r="A663" s="2">
        <v>644</v>
      </c>
      <c r="B663" s="2" t="s">
        <v>156</v>
      </c>
      <c r="C663" s="2">
        <v>1</v>
      </c>
      <c r="D663" s="2">
        <v>2039</v>
      </c>
      <c r="E663" s="2">
        <v>2037</v>
      </c>
      <c r="F663" s="2">
        <v>0.14992287893634901</v>
      </c>
      <c r="G663" s="2">
        <v>1.36116642510289E-2</v>
      </c>
      <c r="H663" s="2">
        <v>0.22701445823029201</v>
      </c>
      <c r="I663" s="2">
        <v>0.60945099858232898</v>
      </c>
      <c r="J663" s="2">
        <v>150.96035321276699</v>
      </c>
      <c r="K663" s="2">
        <v>150.96035321276699</v>
      </c>
      <c r="L663" s="2">
        <v>123.18394782035701</v>
      </c>
      <c r="M663" s="2">
        <v>100.817008373516</v>
      </c>
      <c r="N663" s="2">
        <v>139112.14000023401</v>
      </c>
      <c r="O663" s="2">
        <v>12630.1452877599</v>
      </c>
      <c r="P663" s="2">
        <v>258142.446040043</v>
      </c>
      <c r="Q663" s="2">
        <v>846769.11345914495</v>
      </c>
      <c r="R663" s="2">
        <v>1645.4438042336999</v>
      </c>
      <c r="S663" s="2">
        <v>140074803.38964999</v>
      </c>
      <c r="T663" s="2">
        <v>85128.889257256495</v>
      </c>
      <c r="U663" s="2">
        <v>22.893999999999998</v>
      </c>
      <c r="V663" s="2">
        <v>42419.356208166202</v>
      </c>
      <c r="W663" s="2">
        <v>2.6890596722065101E-4</v>
      </c>
      <c r="X663" s="2">
        <v>5.7961526287131004</v>
      </c>
      <c r="Y663" s="2">
        <v>5.7961526287131004</v>
      </c>
      <c r="Z663" s="2">
        <v>5.3796163438840798</v>
      </c>
      <c r="AA663" s="2">
        <v>3.9863758403675802</v>
      </c>
      <c r="AB663" s="2">
        <v>15.016443047427501</v>
      </c>
      <c r="AC663" s="2">
        <v>15.016443047427501</v>
      </c>
      <c r="AD663" s="2">
        <v>15.016443047427501</v>
      </c>
      <c r="AE663" s="2">
        <v>15.016443047427501</v>
      </c>
      <c r="AF663" s="2">
        <v>2082307.99829458</v>
      </c>
      <c r="AG663" s="2">
        <v>189049.36940138499</v>
      </c>
      <c r="AH663" s="2">
        <v>3864015.7008368401</v>
      </c>
      <c r="AI663" s="2">
        <v>12674908.4441531</v>
      </c>
      <c r="AJ663" s="2">
        <v>130.14775753662701</v>
      </c>
      <c r="AK663" s="2">
        <v>130.14775753662701</v>
      </c>
      <c r="AL663" s="2">
        <v>102.787888429045</v>
      </c>
      <c r="AM663" s="2">
        <v>81.814189485721201</v>
      </c>
      <c r="AN663" s="2">
        <v>135.94391016533999</v>
      </c>
      <c r="AO663" s="2">
        <v>135.94391016533999</v>
      </c>
      <c r="AP663" s="2">
        <v>108.16750477292899</v>
      </c>
      <c r="AQ663" s="2">
        <v>85.800565326088702</v>
      </c>
      <c r="AR663" s="2">
        <v>21000417.790619399</v>
      </c>
      <c r="AS663" s="2">
        <v>1906651.19376881</v>
      </c>
      <c r="AT663" s="2">
        <v>31799005.603216</v>
      </c>
      <c r="AU663" s="2">
        <v>85368728.802045703</v>
      </c>
      <c r="AV663" s="2">
        <v>1.0449695765103</v>
      </c>
      <c r="AW663" s="2">
        <v>1.0449695765103</v>
      </c>
      <c r="AX663" s="2">
        <v>1.0527748645920401</v>
      </c>
      <c r="AY663" s="2">
        <v>1.04916093252632</v>
      </c>
      <c r="AZ663" s="2">
        <v>1.09488069408866</v>
      </c>
      <c r="BA663" s="2">
        <v>1.09488069408866</v>
      </c>
      <c r="BB663" s="2">
        <v>1.1053796765342101</v>
      </c>
      <c r="BC663" s="2">
        <v>1.09087718093496</v>
      </c>
      <c r="BD663" s="2">
        <v>1.0323350496521899</v>
      </c>
      <c r="BE663" s="2">
        <v>1.0323350496521899</v>
      </c>
      <c r="BF663" s="2">
        <v>1.03166989761008</v>
      </c>
      <c r="BG663" s="2">
        <v>1.02414019348125</v>
      </c>
      <c r="BH663" s="2">
        <v>0.13183847900000001</v>
      </c>
      <c r="BI663" s="2">
        <v>0.13183847900000001</v>
      </c>
      <c r="BJ663" s="2">
        <v>0.15242956899999999</v>
      </c>
      <c r="BK663" s="2">
        <v>0.19070941999999999</v>
      </c>
      <c r="BL663" s="2">
        <v>0.14117670099999999</v>
      </c>
      <c r="BM663" s="2">
        <v>0.14117670099999999</v>
      </c>
      <c r="BN663" s="2">
        <v>0.16157598500000001</v>
      </c>
      <c r="BO663" s="2">
        <v>0.188202072</v>
      </c>
      <c r="BP663" s="2">
        <v>0.12631505199999901</v>
      </c>
      <c r="BQ663" s="2">
        <v>0.12631505199999901</v>
      </c>
      <c r="BR663" s="2">
        <v>0.14329787299999999</v>
      </c>
      <c r="BS663" s="2">
        <v>0.18782644199999901</v>
      </c>
      <c r="BT663" s="2">
        <v>0.19521590599999999</v>
      </c>
      <c r="BU663" s="2">
        <v>0.19521590599999999</v>
      </c>
      <c r="BV663" s="2">
        <v>0.27827923900000001</v>
      </c>
      <c r="BW663" s="2">
        <v>0.37060473299999902</v>
      </c>
      <c r="BX663" s="2">
        <v>15.016443047427501</v>
      </c>
      <c r="BY663" s="2">
        <v>15.016443047427501</v>
      </c>
      <c r="BZ663" s="2">
        <v>15.016443047427501</v>
      </c>
      <c r="CA663" s="2">
        <v>15.016443047427501</v>
      </c>
      <c r="CB663" s="2">
        <v>2082307.99829458</v>
      </c>
      <c r="CC663" s="2">
        <v>189049.36940138499</v>
      </c>
      <c r="CD663" s="2">
        <v>3864015.7008368401</v>
      </c>
      <c r="CE663" s="2">
        <v>12674908.4441531</v>
      </c>
      <c r="CG663" s="2">
        <f t="shared" si="83"/>
        <v>2788453.3433152968</v>
      </c>
      <c r="CH663" s="2">
        <f t="shared" si="84"/>
        <v>18810281.512685906</v>
      </c>
      <c r="CI663" s="2">
        <f t="shared" si="85"/>
        <v>1256653.8447871818</v>
      </c>
      <c r="CJ663" s="2">
        <f t="shared" si="86"/>
        <v>173.89017500029252</v>
      </c>
      <c r="CK663" s="2">
        <f t="shared" si="87"/>
        <v>15.787681609699876</v>
      </c>
      <c r="CL663" s="2">
        <f t="shared" si="88"/>
        <v>167.89752587970275</v>
      </c>
      <c r="CM663" s="2">
        <f t="shared" si="89"/>
        <v>131.84415935525806</v>
      </c>
      <c r="CN663" s="2">
        <f t="shared" si="90"/>
        <v>1244023.699499422</v>
      </c>
    </row>
    <row r="664" spans="1:92" x14ac:dyDescent="0.45">
      <c r="A664" s="2">
        <v>666</v>
      </c>
      <c r="B664" s="2" t="s">
        <v>156</v>
      </c>
      <c r="C664" s="2">
        <v>1</v>
      </c>
      <c r="D664" s="2">
        <v>2040</v>
      </c>
      <c r="E664" s="2">
        <v>2038</v>
      </c>
      <c r="F664" s="2">
        <v>0.14992399678871199</v>
      </c>
      <c r="G664" s="2">
        <v>1.36121545411902E-2</v>
      </c>
      <c r="H664" s="2">
        <v>0.22701518344006</v>
      </c>
      <c r="I664" s="2">
        <v>0.60944866523003705</v>
      </c>
      <c r="J664" s="2">
        <v>151.01967645624299</v>
      </c>
      <c r="K664" s="2">
        <v>151.01967645624299</v>
      </c>
      <c r="L664" s="2">
        <v>123.231734702018</v>
      </c>
      <c r="M664" s="2">
        <v>100.85548071415199</v>
      </c>
      <c r="N664" s="2">
        <v>139557.47542328099</v>
      </c>
      <c r="O664" s="2">
        <v>12670.939699648499</v>
      </c>
      <c r="P664" s="2">
        <v>258969.03092494901</v>
      </c>
      <c r="Q664" s="2">
        <v>849479.91526881105</v>
      </c>
      <c r="R664" s="2">
        <v>1647.6292386523301</v>
      </c>
      <c r="S664" s="2">
        <v>140577394.125747</v>
      </c>
      <c r="T664" s="2">
        <v>85321.012050461199</v>
      </c>
      <c r="U664" s="2">
        <v>22.893999999999998</v>
      </c>
      <c r="V664" s="2">
        <v>42799.2981243709</v>
      </c>
      <c r="W664" s="2">
        <v>2.6829908786415302E-4</v>
      </c>
      <c r="X664" s="2">
        <v>5.8526895401881598</v>
      </c>
      <c r="Y664" s="2">
        <v>5.8526895401881598</v>
      </c>
      <c r="Z664" s="2">
        <v>5.4246168935447301</v>
      </c>
      <c r="AA664" s="2">
        <v>4.0220618490030997</v>
      </c>
      <c r="AB664" s="2">
        <v>15.0192293794285</v>
      </c>
      <c r="AC664" s="2">
        <v>15.0192293794285</v>
      </c>
      <c r="AD664" s="2">
        <v>15.0192293794285</v>
      </c>
      <c r="AE664" s="2">
        <v>15.0192293794285</v>
      </c>
      <c r="AF664" s="2">
        <v>2089357.1401267</v>
      </c>
      <c r="AG664" s="2">
        <v>189695.04917237401</v>
      </c>
      <c r="AH664" s="2">
        <v>3877100.6096421699</v>
      </c>
      <c r="AI664" s="2">
        <v>12717819.5464582</v>
      </c>
      <c r="AJ664" s="2">
        <v>130.14775753662701</v>
      </c>
      <c r="AK664" s="2">
        <v>130.14775753662701</v>
      </c>
      <c r="AL664" s="2">
        <v>102.787888429045</v>
      </c>
      <c r="AM664" s="2">
        <v>81.814189485721201</v>
      </c>
      <c r="AN664" s="2">
        <v>136.00044707681499</v>
      </c>
      <c r="AO664" s="2">
        <v>136.00044707681499</v>
      </c>
      <c r="AP664" s="2">
        <v>108.21250532259</v>
      </c>
      <c r="AQ664" s="2">
        <v>85.836251334724295</v>
      </c>
      <c r="AR664" s="2">
        <v>21075924.785474099</v>
      </c>
      <c r="AS664" s="2">
        <v>1913561.21383749</v>
      </c>
      <c r="AT664" s="2">
        <v>31913202.9149822</v>
      </c>
      <c r="AU664" s="2">
        <v>85674705.211453795</v>
      </c>
      <c r="AV664" s="2">
        <v>1.0454044562835201</v>
      </c>
      <c r="AW664" s="2">
        <v>1.0454044562835201</v>
      </c>
      <c r="AX664" s="2">
        <v>1.0532130994289299</v>
      </c>
      <c r="AY664" s="2">
        <v>1.0495975672006499</v>
      </c>
      <c r="AZ664" s="2">
        <v>1.0953363451225699</v>
      </c>
      <c r="BA664" s="2">
        <v>1.0953363451225699</v>
      </c>
      <c r="BB664" s="2">
        <v>1.10583980898849</v>
      </c>
      <c r="BC664" s="2">
        <v>1.09133117687387</v>
      </c>
      <c r="BD664" s="2">
        <v>1.0327646713774301</v>
      </c>
      <c r="BE664" s="2">
        <v>1.0327646713774301</v>
      </c>
      <c r="BF664" s="2">
        <v>1.03209934715767</v>
      </c>
      <c r="BG664" s="2">
        <v>1.0245664151465701</v>
      </c>
      <c r="BH664" s="2">
        <v>0.13183847900000001</v>
      </c>
      <c r="BI664" s="2">
        <v>0.13183847900000001</v>
      </c>
      <c r="BJ664" s="2">
        <v>0.15242956899999999</v>
      </c>
      <c r="BK664" s="2">
        <v>0.19070941999999999</v>
      </c>
      <c r="BL664" s="2">
        <v>0.14117670099999999</v>
      </c>
      <c r="BM664" s="2">
        <v>0.14117670099999999</v>
      </c>
      <c r="BN664" s="2">
        <v>0.16157598500000001</v>
      </c>
      <c r="BO664" s="2">
        <v>0.188202072</v>
      </c>
      <c r="BP664" s="2">
        <v>0.12631505199999901</v>
      </c>
      <c r="BQ664" s="2">
        <v>0.12631505199999901</v>
      </c>
      <c r="BR664" s="2">
        <v>0.14329787299999999</v>
      </c>
      <c r="BS664" s="2">
        <v>0.18782644199999901</v>
      </c>
      <c r="BT664" s="2">
        <v>0.19521590599999999</v>
      </c>
      <c r="BU664" s="2">
        <v>0.19521590599999999</v>
      </c>
      <c r="BV664" s="2">
        <v>0.27827923900000001</v>
      </c>
      <c r="BW664" s="2">
        <v>0.37060473299999902</v>
      </c>
      <c r="BX664" s="2">
        <v>15.0192293794285</v>
      </c>
      <c r="BY664" s="2">
        <v>15.0192293794285</v>
      </c>
      <c r="BZ664" s="2">
        <v>15.0192293794285</v>
      </c>
      <c r="CA664" s="2">
        <v>15.0192293794285</v>
      </c>
      <c r="CB664" s="2">
        <v>2089357.1401267</v>
      </c>
      <c r="CC664" s="2">
        <v>189695.04917237401</v>
      </c>
      <c r="CD664" s="2">
        <v>3877100.6096421699</v>
      </c>
      <c r="CE664" s="2">
        <v>12717819.5464582</v>
      </c>
      <c r="CG664" s="2">
        <f t="shared" si="83"/>
        <v>2822326.5430511674</v>
      </c>
      <c r="CH664" s="2">
        <f t="shared" si="84"/>
        <v>18873972.345399443</v>
      </c>
      <c r="CI664" s="2">
        <f t="shared" si="85"/>
        <v>1260677.3613166895</v>
      </c>
      <c r="CJ664" s="2">
        <f t="shared" si="86"/>
        <v>174.44684427910124</v>
      </c>
      <c r="CK664" s="2">
        <f t="shared" si="87"/>
        <v>15.838674624560625</v>
      </c>
      <c r="CL664" s="2">
        <f t="shared" si="88"/>
        <v>168.43514206500748</v>
      </c>
      <c r="CM664" s="2">
        <f t="shared" si="89"/>
        <v>132.26623826684485</v>
      </c>
      <c r="CN664" s="2">
        <f t="shared" si="90"/>
        <v>1248006.4216170411</v>
      </c>
    </row>
    <row r="665" spans="1:92" x14ac:dyDescent="0.45">
      <c r="A665" s="2">
        <v>688</v>
      </c>
      <c r="B665" s="2" t="s">
        <v>156</v>
      </c>
      <c r="C665" s="2">
        <v>1</v>
      </c>
      <c r="D665" s="2">
        <v>2041</v>
      </c>
      <c r="E665" s="2">
        <v>2039</v>
      </c>
      <c r="F665" s="2">
        <v>0.14992581738657701</v>
      </c>
      <c r="G665" s="2">
        <v>1.3612689490642E-2</v>
      </c>
      <c r="H665" s="2">
        <v>0.227016250511474</v>
      </c>
      <c r="I665" s="2">
        <v>0.60944524261130595</v>
      </c>
      <c r="J665" s="2">
        <v>151.07715800339099</v>
      </c>
      <c r="K665" s="2">
        <v>151.07715800339099</v>
      </c>
      <c r="L665" s="2">
        <v>123.277662855404</v>
      </c>
      <c r="M665" s="2">
        <v>100.89208654599901</v>
      </c>
      <c r="N665" s="2">
        <v>140004.522628128</v>
      </c>
      <c r="O665" s="2">
        <v>12711.8739590271</v>
      </c>
      <c r="P665" s="2">
        <v>259798.716085697</v>
      </c>
      <c r="Q665" s="2">
        <v>852200.98889006104</v>
      </c>
      <c r="R665" s="2">
        <v>1649.7928482698801</v>
      </c>
      <c r="S665" s="2">
        <v>141079673.63446799</v>
      </c>
      <c r="T665" s="2">
        <v>85513.568435223206</v>
      </c>
      <c r="U665" s="2">
        <v>22.893999999999998</v>
      </c>
      <c r="V665" s="2">
        <v>43182.643106359501</v>
      </c>
      <c r="W665" s="2">
        <v>2.6769357814090299E-4</v>
      </c>
      <c r="X665" s="2">
        <v>5.9092881674707103</v>
      </c>
      <c r="Y665" s="2">
        <v>5.9092881674707103</v>
      </c>
      <c r="Z665" s="2">
        <v>5.4696621270653898</v>
      </c>
      <c r="AA665" s="2">
        <v>4.0577847609847799</v>
      </c>
      <c r="AB665" s="2">
        <v>15.0201122992938</v>
      </c>
      <c r="AC665" s="2">
        <v>15.0201122992938</v>
      </c>
      <c r="AD665" s="2">
        <v>15.0201122992938</v>
      </c>
      <c r="AE665" s="2">
        <v>15.0201122992938</v>
      </c>
      <c r="AF665" s="2">
        <v>2096168.95306362</v>
      </c>
      <c r="AG665" s="2">
        <v>190318.937226301</v>
      </c>
      <c r="AH665" s="2">
        <v>3889743.9265320301</v>
      </c>
      <c r="AI665" s="2">
        <v>12759283.7233321</v>
      </c>
      <c r="AJ665" s="2">
        <v>130.14775753662701</v>
      </c>
      <c r="AK665" s="2">
        <v>130.14775753662701</v>
      </c>
      <c r="AL665" s="2">
        <v>102.787888429045</v>
      </c>
      <c r="AM665" s="2">
        <v>81.814189485721201</v>
      </c>
      <c r="AN665" s="2">
        <v>136.05704570409699</v>
      </c>
      <c r="AO665" s="2">
        <v>136.05704570409699</v>
      </c>
      <c r="AP665" s="2">
        <v>108.25755055611</v>
      </c>
      <c r="AQ665" s="2">
        <v>85.871974246705904</v>
      </c>
      <c r="AR665" s="2">
        <v>21151485.386279199</v>
      </c>
      <c r="AS665" s="2">
        <v>1920473.7906271401</v>
      </c>
      <c r="AT665" s="2">
        <v>32027378.5318796</v>
      </c>
      <c r="AU665" s="2">
        <v>85980335.925682694</v>
      </c>
      <c r="AV665" s="2">
        <v>1.04583979568781</v>
      </c>
      <c r="AW665" s="2">
        <v>1.04583979568781</v>
      </c>
      <c r="AX665" s="2">
        <v>1.05365175646045</v>
      </c>
      <c r="AY665" s="2">
        <v>1.05003463956248</v>
      </c>
      <c r="AZ665" s="2">
        <v>1.0957924777410299</v>
      </c>
      <c r="BA665" s="2">
        <v>1.0957924777410299</v>
      </c>
      <c r="BB665" s="2">
        <v>1.10630038473353</v>
      </c>
      <c r="BC665" s="2">
        <v>1.0917856279034099</v>
      </c>
      <c r="BD665" s="2">
        <v>1.03319474717643</v>
      </c>
      <c r="BE665" s="2">
        <v>1.03319474717643</v>
      </c>
      <c r="BF665" s="2">
        <v>1.0325292104361501</v>
      </c>
      <c r="BG665" s="2">
        <v>1.0249930640612701</v>
      </c>
      <c r="BH665" s="2">
        <v>0.13183847900000001</v>
      </c>
      <c r="BI665" s="2">
        <v>0.13183847900000001</v>
      </c>
      <c r="BJ665" s="2">
        <v>0.15242956899999999</v>
      </c>
      <c r="BK665" s="2">
        <v>0.19070941999999999</v>
      </c>
      <c r="BL665" s="2">
        <v>0.14117670099999999</v>
      </c>
      <c r="BM665" s="2">
        <v>0.14117670099999999</v>
      </c>
      <c r="BN665" s="2">
        <v>0.16157598500000001</v>
      </c>
      <c r="BO665" s="2">
        <v>0.188202072</v>
      </c>
      <c r="BP665" s="2">
        <v>0.12631505199999901</v>
      </c>
      <c r="BQ665" s="2">
        <v>0.12631505199999901</v>
      </c>
      <c r="BR665" s="2">
        <v>0.14329787299999999</v>
      </c>
      <c r="BS665" s="2">
        <v>0.18782644199999901</v>
      </c>
      <c r="BT665" s="2">
        <v>0.19521590599999999</v>
      </c>
      <c r="BU665" s="2">
        <v>0.19521590599999999</v>
      </c>
      <c r="BV665" s="2">
        <v>0.27827923900000001</v>
      </c>
      <c r="BW665" s="2">
        <v>0.37060473299999902</v>
      </c>
      <c r="BX665" s="2">
        <v>15.0201122992938</v>
      </c>
      <c r="BY665" s="2">
        <v>15.0201122992938</v>
      </c>
      <c r="BZ665" s="2">
        <v>15.0201122992938</v>
      </c>
      <c r="CA665" s="2">
        <v>15.0201122992938</v>
      </c>
      <c r="CB665" s="2">
        <v>2096168.95306362</v>
      </c>
      <c r="CC665" s="2">
        <v>190318.937226301</v>
      </c>
      <c r="CD665" s="2">
        <v>3889743.9265320301</v>
      </c>
      <c r="CE665" s="2">
        <v>12759283.7233321</v>
      </c>
      <c r="CG665" s="2">
        <f t="shared" si="83"/>
        <v>2856418.451406694</v>
      </c>
      <c r="CH665" s="2">
        <f t="shared" si="84"/>
        <v>18935515.540154051</v>
      </c>
      <c r="CI665" s="2">
        <f t="shared" si="85"/>
        <v>1264716.101562913</v>
      </c>
      <c r="CJ665" s="2">
        <f t="shared" si="86"/>
        <v>175.00565328516001</v>
      </c>
      <c r="CK665" s="2">
        <f t="shared" si="87"/>
        <v>15.889842448783874</v>
      </c>
      <c r="CL665" s="2">
        <f t="shared" si="88"/>
        <v>168.97477468988421</v>
      </c>
      <c r="CM665" s="2">
        <f t="shared" si="89"/>
        <v>132.68991652628432</v>
      </c>
      <c r="CN665" s="2">
        <f t="shared" si="90"/>
        <v>1252004.227603886</v>
      </c>
    </row>
    <row r="666" spans="1:92" x14ac:dyDescent="0.45">
      <c r="A666" s="2">
        <v>710</v>
      </c>
      <c r="B666" s="2" t="s">
        <v>156</v>
      </c>
      <c r="C666" s="2">
        <v>1</v>
      </c>
      <c r="D666" s="2">
        <v>2042</v>
      </c>
      <c r="E666" s="2">
        <v>2040</v>
      </c>
      <c r="F666" s="2">
        <v>0.14992830504012</v>
      </c>
      <c r="G666" s="2">
        <v>1.3613266836562801E-2</v>
      </c>
      <c r="H666" s="2">
        <v>0.22701764208776101</v>
      </c>
      <c r="I666" s="2">
        <v>0.60944078603555496</v>
      </c>
      <c r="J666" s="2">
        <v>151.13289080233301</v>
      </c>
      <c r="K666" s="2">
        <v>151.13289080233301</v>
      </c>
      <c r="L666" s="2">
        <v>123.321825837125</v>
      </c>
      <c r="M666" s="2">
        <v>100.926919618735</v>
      </c>
      <c r="N666" s="2">
        <v>140453.27430693799</v>
      </c>
      <c r="O666" s="2">
        <v>12752.9481554377</v>
      </c>
      <c r="P666" s="2">
        <v>260631.49118012501</v>
      </c>
      <c r="Q666" s="2">
        <v>854932.295987488</v>
      </c>
      <c r="R666" s="2">
        <v>1651.93580020887</v>
      </c>
      <c r="S666" s="2">
        <v>141581733.76921999</v>
      </c>
      <c r="T666" s="2">
        <v>85706.559390091905</v>
      </c>
      <c r="U666" s="2">
        <v>22.893999999999998</v>
      </c>
      <c r="V666" s="2">
        <v>43569.421634729901</v>
      </c>
      <c r="W666" s="2">
        <v>2.6708943495985002E-4</v>
      </c>
      <c r="X666" s="2">
        <v>5.9659466147065796</v>
      </c>
      <c r="Y666" s="2">
        <v>5.9659466147065796</v>
      </c>
      <c r="Z666" s="2">
        <v>5.5147507570799101</v>
      </c>
      <c r="AA666" s="2">
        <v>4.0935434820146197</v>
      </c>
      <c r="AB666" s="2">
        <v>15.019186651</v>
      </c>
      <c r="AC666" s="2">
        <v>15.019186651</v>
      </c>
      <c r="AD666" s="2">
        <v>15.019186651</v>
      </c>
      <c r="AE666" s="2">
        <v>15.019186651</v>
      </c>
      <c r="AF666" s="2">
        <v>2102754.0573360301</v>
      </c>
      <c r="AG666" s="2">
        <v>190922.007674616</v>
      </c>
      <c r="AH666" s="2">
        <v>3901965.4085812601</v>
      </c>
      <c r="AI666" s="2">
        <v>12799365.716306601</v>
      </c>
      <c r="AJ666" s="2">
        <v>130.14775753662701</v>
      </c>
      <c r="AK666" s="2">
        <v>130.14775753662701</v>
      </c>
      <c r="AL666" s="2">
        <v>102.787888429045</v>
      </c>
      <c r="AM666" s="2">
        <v>81.814189485721201</v>
      </c>
      <c r="AN666" s="2">
        <v>136.113704151333</v>
      </c>
      <c r="AO666" s="2">
        <v>136.113704151333</v>
      </c>
      <c r="AP666" s="2">
        <v>108.30263918612501</v>
      </c>
      <c r="AQ666" s="2">
        <v>85.907732967735797</v>
      </c>
      <c r="AR666" s="2">
        <v>21227109.3686607</v>
      </c>
      <c r="AS666" s="2">
        <v>1927389.9209836</v>
      </c>
      <c r="AT666" s="2">
        <v>32141551.3629857</v>
      </c>
      <c r="AU666" s="2">
        <v>86285683.116590604</v>
      </c>
      <c r="AV666" s="2">
        <v>1.0462755809480699</v>
      </c>
      <c r="AW666" s="2">
        <v>1.0462755809480699</v>
      </c>
      <c r="AX666" s="2">
        <v>1.05409082384326</v>
      </c>
      <c r="AY666" s="2">
        <v>1.0504721369640599</v>
      </c>
      <c r="AZ666" s="2">
        <v>1.0962490775109599</v>
      </c>
      <c r="BA666" s="2">
        <v>1.0962490775109599</v>
      </c>
      <c r="BB666" s="2">
        <v>1.1067613913341801</v>
      </c>
      <c r="BC666" s="2">
        <v>1.09224052087293</v>
      </c>
      <c r="BD666" s="2">
        <v>1.03362526344063</v>
      </c>
      <c r="BE666" s="2">
        <v>1.03362526344063</v>
      </c>
      <c r="BF666" s="2">
        <v>1.0329594758396099</v>
      </c>
      <c r="BG666" s="2">
        <v>1.0254201278792301</v>
      </c>
      <c r="BH666" s="2">
        <v>0.13183847900000001</v>
      </c>
      <c r="BI666" s="2">
        <v>0.13183847900000001</v>
      </c>
      <c r="BJ666" s="2">
        <v>0.15242956899999999</v>
      </c>
      <c r="BK666" s="2">
        <v>0.19070941999999999</v>
      </c>
      <c r="BL666" s="2">
        <v>0.14117670099999999</v>
      </c>
      <c r="BM666" s="2">
        <v>0.14117670099999999</v>
      </c>
      <c r="BN666" s="2">
        <v>0.16157598500000001</v>
      </c>
      <c r="BO666" s="2">
        <v>0.188202072</v>
      </c>
      <c r="BP666" s="2">
        <v>0.12631505199999901</v>
      </c>
      <c r="BQ666" s="2">
        <v>0.12631505199999901</v>
      </c>
      <c r="BR666" s="2">
        <v>0.14329787299999999</v>
      </c>
      <c r="BS666" s="2">
        <v>0.18782644199999901</v>
      </c>
      <c r="BT666" s="2">
        <v>0.19521590599999999</v>
      </c>
      <c r="BU666" s="2">
        <v>0.19521590599999999</v>
      </c>
      <c r="BV666" s="2">
        <v>0.27827923900000001</v>
      </c>
      <c r="BW666" s="2">
        <v>0.37060473299999902</v>
      </c>
      <c r="BX666" s="2">
        <v>15.019186651</v>
      </c>
      <c r="BY666" s="2">
        <v>15.019186651</v>
      </c>
      <c r="BZ666" s="2">
        <v>15.019186651</v>
      </c>
      <c r="CA666" s="2">
        <v>15.019186651</v>
      </c>
      <c r="CB666" s="2">
        <v>2102754.0573360301</v>
      </c>
      <c r="CC666" s="2">
        <v>190922.007674616</v>
      </c>
      <c r="CD666" s="2">
        <v>3901965.4085812601</v>
      </c>
      <c r="CE666" s="2">
        <v>12799365.716306601</v>
      </c>
      <c r="CG666" s="2">
        <f t="shared" si="83"/>
        <v>2890729.3588231793</v>
      </c>
      <c r="CH666" s="2">
        <f t="shared" si="84"/>
        <v>18995007.189898506</v>
      </c>
      <c r="CI666" s="2">
        <f t="shared" si="85"/>
        <v>1268770.0096299886</v>
      </c>
      <c r="CJ666" s="2">
        <f t="shared" si="86"/>
        <v>175.56659288367248</v>
      </c>
      <c r="CK666" s="2">
        <f t="shared" si="87"/>
        <v>15.941185194297125</v>
      </c>
      <c r="CL666" s="2">
        <f t="shared" si="88"/>
        <v>169.51641702772358</v>
      </c>
      <c r="CM666" s="2">
        <f t="shared" si="89"/>
        <v>133.11518816465363</v>
      </c>
      <c r="CN666" s="2">
        <f t="shared" si="90"/>
        <v>1256017.061474551</v>
      </c>
    </row>
    <row r="667" spans="1:92" x14ac:dyDescent="0.45">
      <c r="A667" s="2">
        <v>732</v>
      </c>
      <c r="B667" s="2" t="s">
        <v>156</v>
      </c>
      <c r="C667" s="2">
        <v>1</v>
      </c>
      <c r="D667" s="2">
        <v>2043</v>
      </c>
      <c r="E667" s="2">
        <v>2041</v>
      </c>
      <c r="F667" s="2">
        <v>0.149931426027541</v>
      </c>
      <c r="G667" s="2">
        <v>1.3613884441305501E-2</v>
      </c>
      <c r="H667" s="2">
        <v>0.227019341769545</v>
      </c>
      <c r="I667" s="2">
        <v>0.60943534776160702</v>
      </c>
      <c r="J667" s="2">
        <v>151.186962860915</v>
      </c>
      <c r="K667" s="2">
        <v>151.186962860915</v>
      </c>
      <c r="L667" s="2">
        <v>123.364312230473</v>
      </c>
      <c r="M667" s="2">
        <v>100.96006869823999</v>
      </c>
      <c r="N667" s="2">
        <v>140903.72379528801</v>
      </c>
      <c r="O667" s="2">
        <v>12794.1623975903</v>
      </c>
      <c r="P667" s="2">
        <v>261467.34688912099</v>
      </c>
      <c r="Q667" s="2">
        <v>857673.80181737605</v>
      </c>
      <c r="R667" s="2">
        <v>1654.05920038009</v>
      </c>
      <c r="S667" s="2">
        <v>142083661.983509</v>
      </c>
      <c r="T667" s="2">
        <v>85899.985895825201</v>
      </c>
      <c r="U667" s="2">
        <v>22.893999999999998</v>
      </c>
      <c r="V667" s="2">
        <v>43959.664463088498</v>
      </c>
      <c r="W667" s="2">
        <v>2.6648665523691802E-4</v>
      </c>
      <c r="X667" s="2">
        <v>6.0226630890963699</v>
      </c>
      <c r="Y667" s="2">
        <v>6.0226630890963699</v>
      </c>
      <c r="Z667" s="2">
        <v>5.5598815662363403</v>
      </c>
      <c r="AA667" s="2">
        <v>4.1293369773272097</v>
      </c>
      <c r="AB667" s="2">
        <v>15.016542235191601</v>
      </c>
      <c r="AC667" s="2">
        <v>15.016542235191601</v>
      </c>
      <c r="AD667" s="2">
        <v>15.016542235191601</v>
      </c>
      <c r="AE667" s="2">
        <v>15.016542235191601</v>
      </c>
      <c r="AF667" s="2">
        <v>2109122.5257010902</v>
      </c>
      <c r="AG667" s="2">
        <v>191505.18459933999</v>
      </c>
      <c r="AH667" s="2">
        <v>3913783.7951273201</v>
      </c>
      <c r="AI667" s="2">
        <v>12838126.930925401</v>
      </c>
      <c r="AJ667" s="2">
        <v>130.14775753662701</v>
      </c>
      <c r="AK667" s="2">
        <v>130.14775753662701</v>
      </c>
      <c r="AL667" s="2">
        <v>102.787888429045</v>
      </c>
      <c r="AM667" s="2">
        <v>81.814189485721201</v>
      </c>
      <c r="AN667" s="2">
        <v>136.17042062572301</v>
      </c>
      <c r="AO667" s="2">
        <v>136.17042062572301</v>
      </c>
      <c r="AP667" s="2">
        <v>108.347769995281</v>
      </c>
      <c r="AQ667" s="2">
        <v>85.9435264630484</v>
      </c>
      <c r="AR667" s="2">
        <v>21302806.056402799</v>
      </c>
      <c r="AS667" s="2">
        <v>1934310.5552410099</v>
      </c>
      <c r="AT667" s="2">
        <v>32255739.419702999</v>
      </c>
      <c r="AU667" s="2">
        <v>86590805.952162996</v>
      </c>
      <c r="AV667" s="2">
        <v>1.0467117990378001</v>
      </c>
      <c r="AW667" s="2">
        <v>1.0467117990378001</v>
      </c>
      <c r="AX667" s="2">
        <v>1.05453029037802</v>
      </c>
      <c r="AY667" s="2">
        <v>1.0509100474455699</v>
      </c>
      <c r="AZ667" s="2">
        <v>1.0967061307837001</v>
      </c>
      <c r="BA667" s="2">
        <v>1.0967061307837001</v>
      </c>
      <c r="BB667" s="2">
        <v>1.1072228170315299</v>
      </c>
      <c r="BC667" s="2">
        <v>1.0926958433470699</v>
      </c>
      <c r="BD667" s="2">
        <v>1.03405620730105</v>
      </c>
      <c r="BE667" s="2">
        <v>1.03405620730105</v>
      </c>
      <c r="BF667" s="2">
        <v>1.03339013239322</v>
      </c>
      <c r="BG667" s="2">
        <v>1.0258475949258501</v>
      </c>
      <c r="BH667" s="2">
        <v>0.13183847900000001</v>
      </c>
      <c r="BI667" s="2">
        <v>0.13183847900000001</v>
      </c>
      <c r="BJ667" s="2">
        <v>0.15242956899999999</v>
      </c>
      <c r="BK667" s="2">
        <v>0.19070941999999999</v>
      </c>
      <c r="BL667" s="2">
        <v>0.14117670099999999</v>
      </c>
      <c r="BM667" s="2">
        <v>0.14117670099999999</v>
      </c>
      <c r="BN667" s="2">
        <v>0.16157598500000001</v>
      </c>
      <c r="BO667" s="2">
        <v>0.188202072</v>
      </c>
      <c r="BP667" s="2">
        <v>0.12631505199999901</v>
      </c>
      <c r="BQ667" s="2">
        <v>0.12631505199999901</v>
      </c>
      <c r="BR667" s="2">
        <v>0.14329787299999999</v>
      </c>
      <c r="BS667" s="2">
        <v>0.18782644199999901</v>
      </c>
      <c r="BT667" s="2">
        <v>0.19521590599999999</v>
      </c>
      <c r="BU667" s="2">
        <v>0.19521590599999999</v>
      </c>
      <c r="BV667" s="2">
        <v>0.27827923900000001</v>
      </c>
      <c r="BW667" s="2">
        <v>0.37060473299999902</v>
      </c>
      <c r="BX667" s="2">
        <v>15.016542235191601</v>
      </c>
      <c r="BY667" s="2">
        <v>15.016542235191601</v>
      </c>
      <c r="BZ667" s="2">
        <v>15.016542235191601</v>
      </c>
      <c r="CA667" s="2">
        <v>15.016542235191601</v>
      </c>
      <c r="CB667" s="2">
        <v>2109122.5257010902</v>
      </c>
      <c r="CC667" s="2">
        <v>191505.18459933999</v>
      </c>
      <c r="CD667" s="2">
        <v>3913783.7951273201</v>
      </c>
      <c r="CE667" s="2">
        <v>12838126.930925401</v>
      </c>
      <c r="CG667" s="2">
        <f t="shared" si="83"/>
        <v>2925259.5955770025</v>
      </c>
      <c r="CH667" s="2">
        <f t="shared" si="84"/>
        <v>19052538.436353151</v>
      </c>
      <c r="CI667" s="2">
        <f t="shared" si="85"/>
        <v>1272839.0348993754</v>
      </c>
      <c r="CJ667" s="2">
        <f t="shared" si="86"/>
        <v>176.12965474411001</v>
      </c>
      <c r="CK667" s="2">
        <f t="shared" si="87"/>
        <v>15.992702996987875</v>
      </c>
      <c r="CL667" s="2">
        <f t="shared" si="88"/>
        <v>170.06006301731446</v>
      </c>
      <c r="CM667" s="2">
        <f t="shared" si="89"/>
        <v>133.54204777226565</v>
      </c>
      <c r="CN667" s="2">
        <f t="shared" si="90"/>
        <v>1260044.8725017849</v>
      </c>
    </row>
    <row r="668" spans="1:92" x14ac:dyDescent="0.45">
      <c r="A668" s="2">
        <v>754</v>
      </c>
      <c r="B668" s="2" t="s">
        <v>156</v>
      </c>
      <c r="C668" s="2">
        <v>1</v>
      </c>
      <c r="D668" s="2">
        <v>2044</v>
      </c>
      <c r="E668" s="2">
        <v>2042</v>
      </c>
      <c r="F668" s="2">
        <v>0.14993514847660599</v>
      </c>
      <c r="G668" s="2">
        <v>1.36145402848194E-2</v>
      </c>
      <c r="H668" s="2">
        <v>0.22702133405713101</v>
      </c>
      <c r="I668" s="2">
        <v>0.60942897718144196</v>
      </c>
      <c r="J668" s="2">
        <v>151.23945752652699</v>
      </c>
      <c r="K668" s="2">
        <v>151.23945752652699</v>
      </c>
      <c r="L668" s="2">
        <v>123.405205927053</v>
      </c>
      <c r="M668" s="2">
        <v>100.991617848788</v>
      </c>
      <c r="N668" s="2">
        <v>141355.86503645201</v>
      </c>
      <c r="O668" s="2">
        <v>12835.516812354001</v>
      </c>
      <c r="P668" s="2">
        <v>262306.274860123</v>
      </c>
      <c r="Q668" s="2">
        <v>860425.47502864897</v>
      </c>
      <c r="R668" s="2">
        <v>1656.1640969217699</v>
      </c>
      <c r="S668" s="2">
        <v>142585541.572606</v>
      </c>
      <c r="T668" s="2">
        <v>86093.8489353943</v>
      </c>
      <c r="U668" s="2">
        <v>22.893999999999998</v>
      </c>
      <c r="V668" s="2">
        <v>44353.402620496097</v>
      </c>
      <c r="W668" s="2">
        <v>2.6588523589499402E-4</v>
      </c>
      <c r="X668" s="2">
        <v>6.0794358952715504</v>
      </c>
      <c r="Y668" s="2">
        <v>6.0794358952715504</v>
      </c>
      <c r="Z668" s="2">
        <v>5.60505340337955</v>
      </c>
      <c r="AA668" s="2">
        <v>4.1651642684389101</v>
      </c>
      <c r="AB668" s="2">
        <v>15.0122640946286</v>
      </c>
      <c r="AC668" s="2">
        <v>15.0122640946286</v>
      </c>
      <c r="AD668" s="2">
        <v>15.0122640946286</v>
      </c>
      <c r="AE668" s="2">
        <v>15.0122640946286</v>
      </c>
      <c r="AF668" s="2">
        <v>2115283.9135314599</v>
      </c>
      <c r="AG668" s="2">
        <v>192069.34478219299</v>
      </c>
      <c r="AH668" s="2">
        <v>3925216.8636213499</v>
      </c>
      <c r="AI668" s="2">
        <v>12875625.6199266</v>
      </c>
      <c r="AJ668" s="2">
        <v>130.14775753662701</v>
      </c>
      <c r="AK668" s="2">
        <v>130.14775753662701</v>
      </c>
      <c r="AL668" s="2">
        <v>102.787888429045</v>
      </c>
      <c r="AM668" s="2">
        <v>81.814189485721201</v>
      </c>
      <c r="AN668" s="2">
        <v>136.227193431898</v>
      </c>
      <c r="AO668" s="2">
        <v>136.227193431898</v>
      </c>
      <c r="AP668" s="2">
        <v>108.392941832425</v>
      </c>
      <c r="AQ668" s="2">
        <v>85.979353754160101</v>
      </c>
      <c r="AR668" s="2">
        <v>21378584.346306</v>
      </c>
      <c r="AS668" s="2">
        <v>1941236.5997730501</v>
      </c>
      <c r="AT668" s="2">
        <v>32369959.8650718</v>
      </c>
      <c r="AU668" s="2">
        <v>86895760.761455804</v>
      </c>
      <c r="AV668" s="2">
        <v>1.0471484376354001</v>
      </c>
      <c r="AW668" s="2">
        <v>1.0471484376354001</v>
      </c>
      <c r="AX668" s="2">
        <v>1.0549701454718201</v>
      </c>
      <c r="AY668" s="2">
        <v>1.0513483596948801</v>
      </c>
      <c r="AZ668" s="2">
        <v>1.0971636246491201</v>
      </c>
      <c r="BA668" s="2">
        <v>1.0971636246491201</v>
      </c>
      <c r="BB668" s="2">
        <v>1.10768465070334</v>
      </c>
      <c r="BC668" s="2">
        <v>1.0931515835639201</v>
      </c>
      <c r="BD668" s="2">
        <v>1.0344875665850499</v>
      </c>
      <c r="BE668" s="2">
        <v>1.0344875665850499</v>
      </c>
      <c r="BF668" s="2">
        <v>1.0338211697164399</v>
      </c>
      <c r="BG668" s="2">
        <v>1.02627545415879</v>
      </c>
      <c r="BH668" s="2">
        <v>0.13183847900000001</v>
      </c>
      <c r="BI668" s="2">
        <v>0.13183847900000001</v>
      </c>
      <c r="BJ668" s="2">
        <v>0.15242956899999999</v>
      </c>
      <c r="BK668" s="2">
        <v>0.19070941999999999</v>
      </c>
      <c r="BL668" s="2">
        <v>0.14117670099999999</v>
      </c>
      <c r="BM668" s="2">
        <v>0.14117670099999999</v>
      </c>
      <c r="BN668" s="2">
        <v>0.16157598500000001</v>
      </c>
      <c r="BO668" s="2">
        <v>0.188202072</v>
      </c>
      <c r="BP668" s="2">
        <v>0.12631505199999901</v>
      </c>
      <c r="BQ668" s="2">
        <v>0.12631505199999901</v>
      </c>
      <c r="BR668" s="2">
        <v>0.14329787299999999</v>
      </c>
      <c r="BS668" s="2">
        <v>0.18782644199999901</v>
      </c>
      <c r="BT668" s="2">
        <v>0.19521590599999999</v>
      </c>
      <c r="BU668" s="2">
        <v>0.19521590599999999</v>
      </c>
      <c r="BV668" s="2">
        <v>0.27827923900000001</v>
      </c>
      <c r="BW668" s="2">
        <v>0.37060473299999902</v>
      </c>
      <c r="BX668" s="2">
        <v>15.0122640946286</v>
      </c>
      <c r="BY668" s="2">
        <v>15.0122640946286</v>
      </c>
      <c r="BZ668" s="2">
        <v>15.0122640946286</v>
      </c>
      <c r="CA668" s="2">
        <v>15.0122640946286</v>
      </c>
      <c r="CB668" s="2">
        <v>2115283.9135314599</v>
      </c>
      <c r="CC668" s="2">
        <v>192069.34478219299</v>
      </c>
      <c r="CD668" s="2">
        <v>3925216.8636213499</v>
      </c>
      <c r="CE668" s="2">
        <v>12875625.6199266</v>
      </c>
      <c r="CG668" s="2">
        <f t="shared" si="83"/>
        <v>2960009.5298401057</v>
      </c>
      <c r="CH668" s="2">
        <f t="shared" si="84"/>
        <v>19108195.741861604</v>
      </c>
      <c r="CI668" s="2">
        <f t="shared" si="85"/>
        <v>1276923.131737578</v>
      </c>
      <c r="CJ668" s="2">
        <f t="shared" si="86"/>
        <v>176.69483129556502</v>
      </c>
      <c r="CK668" s="2">
        <f t="shared" si="87"/>
        <v>16.044396015442501</v>
      </c>
      <c r="CL668" s="2">
        <f t="shared" si="88"/>
        <v>170.60570722609626</v>
      </c>
      <c r="CM668" s="2">
        <f t="shared" si="89"/>
        <v>133.97049046767597</v>
      </c>
      <c r="CN668" s="2">
        <f t="shared" si="90"/>
        <v>1264087.6149252239</v>
      </c>
    </row>
    <row r="669" spans="1:92" x14ac:dyDescent="0.45">
      <c r="A669" s="2">
        <v>776</v>
      </c>
      <c r="B669" s="2" t="s">
        <v>156</v>
      </c>
      <c r="C669" s="2">
        <v>1</v>
      </c>
      <c r="D669" s="2">
        <v>2045</v>
      </c>
      <c r="E669" s="2">
        <v>2043</v>
      </c>
      <c r="F669" s="2">
        <v>0.14993944225863201</v>
      </c>
      <c r="G669" s="2">
        <v>1.3615232457865299E-2</v>
      </c>
      <c r="H669" s="2">
        <v>0.227023604298948</v>
      </c>
      <c r="I669" s="2">
        <v>0.60942172098455305</v>
      </c>
      <c r="J669" s="2">
        <v>151.29045373598299</v>
      </c>
      <c r="K669" s="2">
        <v>151.29045373598299</v>
      </c>
      <c r="L669" s="2">
        <v>123.444586378484</v>
      </c>
      <c r="M669" s="2">
        <v>101.021646685332</v>
      </c>
      <c r="N669" s="2">
        <v>141809.69254990501</v>
      </c>
      <c r="O669" s="2">
        <v>12877.0115438669</v>
      </c>
      <c r="P669" s="2">
        <v>263148.26765731699</v>
      </c>
      <c r="Q669" s="2">
        <v>863187.2874874</v>
      </c>
      <c r="R669" s="2">
        <v>1658.25148326113</v>
      </c>
      <c r="S669" s="2">
        <v>143087451.88626501</v>
      </c>
      <c r="T669" s="2">
        <v>86288.149493988705</v>
      </c>
      <c r="U669" s="2">
        <v>22.893999999999998</v>
      </c>
      <c r="V669" s="2">
        <v>44750.6674139346</v>
      </c>
      <c r="W669" s="2">
        <v>2.6528517386390502E-4</v>
      </c>
      <c r="X669" s="2">
        <v>6.13626342960315</v>
      </c>
      <c r="Y669" s="2">
        <v>6.13626342960315</v>
      </c>
      <c r="Z669" s="2">
        <v>5.65026517968648</v>
      </c>
      <c r="AA669" s="2">
        <v>4.2010244298581503</v>
      </c>
      <c r="AB669" s="2">
        <v>15.006432769752999</v>
      </c>
      <c r="AC669" s="2">
        <v>15.006432769752999</v>
      </c>
      <c r="AD669" s="2">
        <v>15.006432769752999</v>
      </c>
      <c r="AE669" s="2">
        <v>15.006432769752999</v>
      </c>
      <c r="AF669" s="2">
        <v>2121247.2852798002</v>
      </c>
      <c r="AG669" s="2">
        <v>192615.320109625</v>
      </c>
      <c r="AH669" s="2">
        <v>3936281.4787727902</v>
      </c>
      <c r="AI669" s="2">
        <v>12911917.0444002</v>
      </c>
      <c r="AJ669" s="2">
        <v>130.14775753662701</v>
      </c>
      <c r="AK669" s="2">
        <v>130.14775753662701</v>
      </c>
      <c r="AL669" s="2">
        <v>102.787888429045</v>
      </c>
      <c r="AM669" s="2">
        <v>81.814189485721201</v>
      </c>
      <c r="AN669" s="2">
        <v>136.28402096623</v>
      </c>
      <c r="AO669" s="2">
        <v>136.28402096623</v>
      </c>
      <c r="AP669" s="2">
        <v>108.438153608731</v>
      </c>
      <c r="AQ669" s="2">
        <v>86.015213915579295</v>
      </c>
      <c r="AR669" s="2">
        <v>21454452.730035499</v>
      </c>
      <c r="AS669" s="2">
        <v>1948168.9192351301</v>
      </c>
      <c r="AT669" s="2">
        <v>32484229.057172399</v>
      </c>
      <c r="AU669" s="2">
        <v>87200601.179822505</v>
      </c>
      <c r="AV669" s="2">
        <v>1.0475854850851201</v>
      </c>
      <c r="AW669" s="2">
        <v>1.0475854850851201</v>
      </c>
      <c r="AX669" s="2">
        <v>1.0554103791046201</v>
      </c>
      <c r="AY669" s="2">
        <v>1.0517870630117101</v>
      </c>
      <c r="AZ669" s="2">
        <v>1.0976215468947601</v>
      </c>
      <c r="BA669" s="2">
        <v>1.0976215468947601</v>
      </c>
      <c r="BB669" s="2">
        <v>1.1081468818289</v>
      </c>
      <c r="BC669" s="2">
        <v>1.0936077303977301</v>
      </c>
      <c r="BD669" s="2">
        <v>1.0349193297778301</v>
      </c>
      <c r="BE669" s="2">
        <v>1.0349193297778301</v>
      </c>
      <c r="BF669" s="2">
        <v>1.03425257799009</v>
      </c>
      <c r="BG669" s="2">
        <v>1.02670369513293</v>
      </c>
      <c r="BH669" s="2">
        <v>0.13183847900000001</v>
      </c>
      <c r="BI669" s="2">
        <v>0.13183847900000001</v>
      </c>
      <c r="BJ669" s="2">
        <v>0.15242956899999999</v>
      </c>
      <c r="BK669" s="2">
        <v>0.19070941999999999</v>
      </c>
      <c r="BL669" s="2">
        <v>0.14117670099999999</v>
      </c>
      <c r="BM669" s="2">
        <v>0.14117670099999999</v>
      </c>
      <c r="BN669" s="2">
        <v>0.16157598500000001</v>
      </c>
      <c r="BO669" s="2">
        <v>0.188202072</v>
      </c>
      <c r="BP669" s="2">
        <v>0.12631505199999901</v>
      </c>
      <c r="BQ669" s="2">
        <v>0.12631505199999901</v>
      </c>
      <c r="BR669" s="2">
        <v>0.14329787299999999</v>
      </c>
      <c r="BS669" s="2">
        <v>0.18782644199999901</v>
      </c>
      <c r="BT669" s="2">
        <v>0.19521590599999999</v>
      </c>
      <c r="BU669" s="2">
        <v>0.19521590599999999</v>
      </c>
      <c r="BV669" s="2">
        <v>0.27827923900000001</v>
      </c>
      <c r="BW669" s="2">
        <v>0.37060473299999902</v>
      </c>
      <c r="BX669" s="2">
        <v>15.006432769752999</v>
      </c>
      <c r="BY669" s="2">
        <v>15.006432769752999</v>
      </c>
      <c r="BZ669" s="2">
        <v>15.006432769752999</v>
      </c>
      <c r="CA669" s="2">
        <v>15.006432769752999</v>
      </c>
      <c r="CB669" s="2">
        <v>2121247.2852798002</v>
      </c>
      <c r="CC669" s="2">
        <v>192615.320109625</v>
      </c>
      <c r="CD669" s="2">
        <v>3936281.4787727902</v>
      </c>
      <c r="CE669" s="2">
        <v>12911917.0444002</v>
      </c>
      <c r="CG669" s="2">
        <f t="shared" si="83"/>
        <v>2994979.5660030362</v>
      </c>
      <c r="CH669" s="2">
        <f t="shared" si="84"/>
        <v>19162061.128562413</v>
      </c>
      <c r="CI669" s="2">
        <f t="shared" si="85"/>
        <v>1281022.259238489</v>
      </c>
      <c r="CJ669" s="2">
        <f t="shared" si="86"/>
        <v>177.26211568738125</v>
      </c>
      <c r="CK669" s="2">
        <f t="shared" si="87"/>
        <v>16.096264429833624</v>
      </c>
      <c r="CL669" s="2">
        <f t="shared" si="88"/>
        <v>171.15334481776713</v>
      </c>
      <c r="CM669" s="2">
        <f t="shared" si="89"/>
        <v>134.40051187036201</v>
      </c>
      <c r="CN669" s="2">
        <f t="shared" si="90"/>
        <v>1268145.247694622</v>
      </c>
    </row>
    <row r="670" spans="1:92" x14ac:dyDescent="0.45">
      <c r="A670" s="2">
        <v>798</v>
      </c>
      <c r="B670" s="2" t="s">
        <v>156</v>
      </c>
      <c r="C670" s="2">
        <v>1</v>
      </c>
      <c r="D670" s="2">
        <v>2046</v>
      </c>
      <c r="E670" s="2">
        <v>2044</v>
      </c>
      <c r="F670" s="2">
        <v>0.14994427889171899</v>
      </c>
      <c r="G670" s="2">
        <v>1.3615959155825899E-2</v>
      </c>
      <c r="H670" s="2">
        <v>0.227026138644464</v>
      </c>
      <c r="I670" s="2">
        <v>0.60941362330799098</v>
      </c>
      <c r="J670" s="2">
        <v>151.340026244657</v>
      </c>
      <c r="K670" s="2">
        <v>151.340026244657</v>
      </c>
      <c r="L670" s="2">
        <v>123.482528827171</v>
      </c>
      <c r="M670" s="2">
        <v>101.050230604779</v>
      </c>
      <c r="N670" s="2">
        <v>142265.20140272001</v>
      </c>
      <c r="O670" s="2">
        <v>12918.646752728901</v>
      </c>
      <c r="P670" s="2">
        <v>263993.31871640898</v>
      </c>
      <c r="Q670" s="2">
        <v>865959.21411755204</v>
      </c>
      <c r="R670" s="2">
        <v>1660.3223009149301</v>
      </c>
      <c r="S670" s="2">
        <v>143589468.52208501</v>
      </c>
      <c r="T670" s="2">
        <v>86482.888559021594</v>
      </c>
      <c r="U670" s="2">
        <v>22.893999999999998</v>
      </c>
      <c r="V670" s="2">
        <v>45151.490430796301</v>
      </c>
      <c r="W670" s="2">
        <v>2.6468646608041101E-4</v>
      </c>
      <c r="X670" s="2">
        <v>6.1931441751211302</v>
      </c>
      <c r="Y670" s="2">
        <v>6.1931441751211302</v>
      </c>
      <c r="Z670" s="2">
        <v>5.6955158652168896</v>
      </c>
      <c r="AA670" s="2">
        <v>4.2369165861490998</v>
      </c>
      <c r="AB670" s="2">
        <v>14.9991245329095</v>
      </c>
      <c r="AC670" s="2">
        <v>14.9991245329095</v>
      </c>
      <c r="AD670" s="2">
        <v>14.9991245329095</v>
      </c>
      <c r="AE670" s="2">
        <v>14.9991245329095</v>
      </c>
      <c r="AF670" s="2">
        <v>2127021.23852965</v>
      </c>
      <c r="AG670" s="2">
        <v>193143.899758174</v>
      </c>
      <c r="AH670" s="2">
        <v>3946993.6372115202</v>
      </c>
      <c r="AI670" s="2">
        <v>12947053.6202479</v>
      </c>
      <c r="AJ670" s="2">
        <v>130.14775753662701</v>
      </c>
      <c r="AK670" s="2">
        <v>130.14775753662701</v>
      </c>
      <c r="AL670" s="2">
        <v>102.787888429045</v>
      </c>
      <c r="AM670" s="2">
        <v>81.814189485721201</v>
      </c>
      <c r="AN670" s="2">
        <v>136.34090171174799</v>
      </c>
      <c r="AO670" s="2">
        <v>136.34090171174799</v>
      </c>
      <c r="AP670" s="2">
        <v>108.483404294262</v>
      </c>
      <c r="AQ670" s="2">
        <v>86.051106071870294</v>
      </c>
      <c r="AR670" s="2">
        <v>21530419.3139892</v>
      </c>
      <c r="AS670" s="2">
        <v>1955108.33860346</v>
      </c>
      <c r="AT670" s="2">
        <v>32598562.588579699</v>
      </c>
      <c r="AU670" s="2">
        <v>87505378.280912593</v>
      </c>
      <c r="AV670" s="2">
        <v>1.04802293036135</v>
      </c>
      <c r="AW670" s="2">
        <v>1.04802293036135</v>
      </c>
      <c r="AX670" s="2">
        <v>1.05585098179851</v>
      </c>
      <c r="AY670" s="2">
        <v>1.0522261472747501</v>
      </c>
      <c r="AZ670" s="2">
        <v>1.09807988596838</v>
      </c>
      <c r="BA670" s="2">
        <v>1.09807988596838</v>
      </c>
      <c r="BB670" s="2">
        <v>1.10860950045671</v>
      </c>
      <c r="BC670" s="2">
        <v>1.0940642733247601</v>
      </c>
      <c r="BD670" s="2">
        <v>1.0353514859870701</v>
      </c>
      <c r="BE670" s="2">
        <v>1.0353514859870701</v>
      </c>
      <c r="BF670" s="2">
        <v>1.03468434792627</v>
      </c>
      <c r="BG670" s="2">
        <v>1.0271323079683601</v>
      </c>
      <c r="BH670" s="2">
        <v>0.13183847900000001</v>
      </c>
      <c r="BI670" s="2">
        <v>0.13183847900000001</v>
      </c>
      <c r="BJ670" s="2">
        <v>0.15242956899999999</v>
      </c>
      <c r="BK670" s="2">
        <v>0.19070941999999999</v>
      </c>
      <c r="BL670" s="2">
        <v>0.14117670099999999</v>
      </c>
      <c r="BM670" s="2">
        <v>0.14117670099999999</v>
      </c>
      <c r="BN670" s="2">
        <v>0.16157598500000001</v>
      </c>
      <c r="BO670" s="2">
        <v>0.188202072</v>
      </c>
      <c r="BP670" s="2">
        <v>0.12631505199999901</v>
      </c>
      <c r="BQ670" s="2">
        <v>0.12631505199999901</v>
      </c>
      <c r="BR670" s="2">
        <v>0.14329787299999999</v>
      </c>
      <c r="BS670" s="2">
        <v>0.18782644199999901</v>
      </c>
      <c r="BT670" s="2">
        <v>0.19521590599999999</v>
      </c>
      <c r="BU670" s="2">
        <v>0.19521590599999999</v>
      </c>
      <c r="BV670" s="2">
        <v>0.27827923900000001</v>
      </c>
      <c r="BW670" s="2">
        <v>0.37060473299999902</v>
      </c>
      <c r="BX670" s="2">
        <v>14.9991245329095</v>
      </c>
      <c r="BY670" s="2">
        <v>14.9991245329095</v>
      </c>
      <c r="BZ670" s="2">
        <v>14.9991245329095</v>
      </c>
      <c r="CA670" s="2">
        <v>14.9991245329095</v>
      </c>
      <c r="CB670" s="2">
        <v>2127021.23852965</v>
      </c>
      <c r="CC670" s="2">
        <v>193143.899758174</v>
      </c>
      <c r="CD670" s="2">
        <v>3946993.6372115202</v>
      </c>
      <c r="CE670" s="2">
        <v>12947053.6202479</v>
      </c>
      <c r="CG670" s="2">
        <f t="shared" si="83"/>
        <v>3030170.1431684131</v>
      </c>
      <c r="CH670" s="2">
        <f t="shared" si="84"/>
        <v>19214212.395747244</v>
      </c>
      <c r="CI670" s="2">
        <f t="shared" si="85"/>
        <v>1285136.38098941</v>
      </c>
      <c r="CJ670" s="2">
        <f t="shared" si="86"/>
        <v>177.8315017534</v>
      </c>
      <c r="CK670" s="2">
        <f t="shared" si="87"/>
        <v>16.148308440911126</v>
      </c>
      <c r="CL670" s="2">
        <f t="shared" si="88"/>
        <v>171.70297152286761</v>
      </c>
      <c r="CM670" s="2">
        <f t="shared" si="89"/>
        <v>134.83210807591311</v>
      </c>
      <c r="CN670" s="2">
        <f t="shared" si="90"/>
        <v>1272217.7342366809</v>
      </c>
    </row>
    <row r="671" spans="1:92" x14ac:dyDescent="0.45">
      <c r="A671" s="2">
        <v>820</v>
      </c>
      <c r="B671" s="2" t="s">
        <v>156</v>
      </c>
      <c r="C671" s="2">
        <v>1</v>
      </c>
      <c r="D671" s="2">
        <v>2047</v>
      </c>
      <c r="E671" s="2">
        <v>2045</v>
      </c>
      <c r="F671" s="2">
        <v>0.14994963144343501</v>
      </c>
      <c r="G671" s="2">
        <v>1.36167186724938E-2</v>
      </c>
      <c r="H671" s="2">
        <v>0.22702892399678301</v>
      </c>
      <c r="I671" s="2">
        <v>0.609404725887287</v>
      </c>
      <c r="J671" s="2">
        <v>151.388245860897</v>
      </c>
      <c r="K671" s="2">
        <v>151.388245860897</v>
      </c>
      <c r="L671" s="2">
        <v>123.51910454220599</v>
      </c>
      <c r="M671" s="2">
        <v>101.07744102237</v>
      </c>
      <c r="N671" s="2">
        <v>142722.38717985901</v>
      </c>
      <c r="O671" s="2">
        <v>12960.422615163199</v>
      </c>
      <c r="P671" s="2">
        <v>264841.42229761701</v>
      </c>
      <c r="Q671" s="2">
        <v>868741.232735347</v>
      </c>
      <c r="R671" s="2">
        <v>1662.3774423724699</v>
      </c>
      <c r="S671" s="2">
        <v>144091663.52895799</v>
      </c>
      <c r="T671" s="2">
        <v>86678.067120134496</v>
      </c>
      <c r="U671" s="2">
        <v>22.893999999999998</v>
      </c>
      <c r="V671" s="2">
        <v>45555.903541395797</v>
      </c>
      <c r="W671" s="2">
        <v>2.6408910948818302E-4</v>
      </c>
      <c r="X671" s="2">
        <v>6.2500766968675601</v>
      </c>
      <c r="Y671" s="2">
        <v>6.2500766968675601</v>
      </c>
      <c r="Z671" s="2">
        <v>5.7408044857582796</v>
      </c>
      <c r="AA671" s="2">
        <v>4.2728399092462004</v>
      </c>
      <c r="AB671" s="2">
        <v>14.9904116274027</v>
      </c>
      <c r="AC671" s="2">
        <v>14.9904116274027</v>
      </c>
      <c r="AD671" s="2">
        <v>14.9904116274027</v>
      </c>
      <c r="AE671" s="2">
        <v>14.9904116274027</v>
      </c>
      <c r="AF671" s="2">
        <v>2132613.9292821302</v>
      </c>
      <c r="AG671" s="2">
        <v>193655.83249241699</v>
      </c>
      <c r="AH671" s="2">
        <v>3957368.5144431</v>
      </c>
      <c r="AI671" s="2">
        <v>12981085.072164301</v>
      </c>
      <c r="AJ671" s="2">
        <v>130.14775753662701</v>
      </c>
      <c r="AK671" s="2">
        <v>130.14775753662701</v>
      </c>
      <c r="AL671" s="2">
        <v>102.787888429045</v>
      </c>
      <c r="AM671" s="2">
        <v>81.814189485721201</v>
      </c>
      <c r="AN671" s="2">
        <v>136.397834233494</v>
      </c>
      <c r="AO671" s="2">
        <v>136.397834233494</v>
      </c>
      <c r="AP671" s="2">
        <v>108.528692914803</v>
      </c>
      <c r="AQ671" s="2">
        <v>86.087029394967402</v>
      </c>
      <c r="AR671" s="2">
        <v>21606491.840238798</v>
      </c>
      <c r="AS671" s="2">
        <v>1962055.64532546</v>
      </c>
      <c r="AT671" s="2">
        <v>32712975.327886101</v>
      </c>
      <c r="AU671" s="2">
        <v>87810140.715508193</v>
      </c>
      <c r="AV671" s="2">
        <v>1.0484607630323699</v>
      </c>
      <c r="AW671" s="2">
        <v>1.0484607630323699</v>
      </c>
      <c r="AX671" s="2">
        <v>1.0562919445865899</v>
      </c>
      <c r="AY671" s="2">
        <v>1.0526656029083901</v>
      </c>
      <c r="AZ671" s="2">
        <v>1.09853863094003</v>
      </c>
      <c r="BA671" s="2">
        <v>1.09853863094003</v>
      </c>
      <c r="BB671" s="2">
        <v>1.10907249717182</v>
      </c>
      <c r="BC671" s="2">
        <v>1.0945212023886499</v>
      </c>
      <c r="BD671" s="2">
        <v>1.0357840249071899</v>
      </c>
      <c r="BE671" s="2">
        <v>1.0357840249071899</v>
      </c>
      <c r="BF671" s="2">
        <v>1.03511647073783</v>
      </c>
      <c r="BG671" s="2">
        <v>1.02756128331781</v>
      </c>
      <c r="BH671" s="2">
        <v>0.13183847900000001</v>
      </c>
      <c r="BI671" s="2">
        <v>0.13183847900000001</v>
      </c>
      <c r="BJ671" s="2">
        <v>0.15242956899999999</v>
      </c>
      <c r="BK671" s="2">
        <v>0.19070941999999999</v>
      </c>
      <c r="BL671" s="2">
        <v>0.14117670099999999</v>
      </c>
      <c r="BM671" s="2">
        <v>0.14117670099999999</v>
      </c>
      <c r="BN671" s="2">
        <v>0.16157598500000001</v>
      </c>
      <c r="BO671" s="2">
        <v>0.188202072</v>
      </c>
      <c r="BP671" s="2">
        <v>0.12631505199999901</v>
      </c>
      <c r="BQ671" s="2">
        <v>0.12631505199999901</v>
      </c>
      <c r="BR671" s="2">
        <v>0.14329787299999999</v>
      </c>
      <c r="BS671" s="2">
        <v>0.18782644199999901</v>
      </c>
      <c r="BT671" s="2">
        <v>0.19521590599999999</v>
      </c>
      <c r="BU671" s="2">
        <v>0.19521590599999999</v>
      </c>
      <c r="BV671" s="2">
        <v>0.27827923900000001</v>
      </c>
      <c r="BW671" s="2">
        <v>0.37060473299999902</v>
      </c>
      <c r="BX671" s="2">
        <v>14.9904116274027</v>
      </c>
      <c r="BY671" s="2">
        <v>14.9904116274027</v>
      </c>
      <c r="BZ671" s="2">
        <v>14.9904116274027</v>
      </c>
      <c r="CA671" s="2">
        <v>14.9904116274027</v>
      </c>
      <c r="CB671" s="2">
        <v>2132613.9292821302</v>
      </c>
      <c r="CC671" s="2">
        <v>193655.83249241699</v>
      </c>
      <c r="CD671" s="2">
        <v>3957368.5144431</v>
      </c>
      <c r="CE671" s="2">
        <v>12981085.072164301</v>
      </c>
      <c r="CG671" s="2">
        <f t="shared" si="83"/>
        <v>3065581.7335372628</v>
      </c>
      <c r="CH671" s="2">
        <f t="shared" si="84"/>
        <v>19264723.348381948</v>
      </c>
      <c r="CI671" s="2">
        <f t="shared" si="85"/>
        <v>1289265.4648279862</v>
      </c>
      <c r="CJ671" s="2">
        <f t="shared" si="86"/>
        <v>178.40298397482377</v>
      </c>
      <c r="CK671" s="2">
        <f t="shared" si="87"/>
        <v>16.200528268953999</v>
      </c>
      <c r="CL671" s="2">
        <f t="shared" si="88"/>
        <v>172.25458360820619</v>
      </c>
      <c r="CM671" s="2">
        <f t="shared" si="89"/>
        <v>135.26527563026033</v>
      </c>
      <c r="CN671" s="2">
        <f t="shared" si="90"/>
        <v>1276305.0422128229</v>
      </c>
    </row>
    <row r="672" spans="1:92" x14ac:dyDescent="0.45">
      <c r="A672" s="2">
        <v>842</v>
      </c>
      <c r="B672" s="2" t="s">
        <v>156</v>
      </c>
      <c r="C672" s="2">
        <v>1</v>
      </c>
      <c r="D672" s="2">
        <v>2048</v>
      </c>
      <c r="E672" s="2">
        <v>2046</v>
      </c>
      <c r="F672" s="2">
        <v>0.14995547444333801</v>
      </c>
      <c r="G672" s="2">
        <v>1.3617509394484299E-2</v>
      </c>
      <c r="H672" s="2">
        <v>0.227031947970109</v>
      </c>
      <c r="I672" s="2">
        <v>0.60939506819206801</v>
      </c>
      <c r="J672" s="2">
        <v>151.435179656408</v>
      </c>
      <c r="K672" s="2">
        <v>151.435179656408</v>
      </c>
      <c r="L672" s="2">
        <v>123.554381031269</v>
      </c>
      <c r="M672" s="2">
        <v>101.103345584051</v>
      </c>
      <c r="N672" s="2">
        <v>143181.24595783401</v>
      </c>
      <c r="O672" s="2">
        <v>13002.339322273399</v>
      </c>
      <c r="P672" s="2">
        <v>265692.57344400702</v>
      </c>
      <c r="Q672" s="2">
        <v>871533.32390259602</v>
      </c>
      <c r="R672" s="2">
        <v>1664.4177536759801</v>
      </c>
      <c r="S672" s="2">
        <v>144594105.58729601</v>
      </c>
      <c r="T672" s="2">
        <v>86873.686169202294</v>
      </c>
      <c r="U672" s="2">
        <v>22.893999999999998</v>
      </c>
      <c r="V672" s="2">
        <v>45963.938901503898</v>
      </c>
      <c r="W672" s="2">
        <v>2.6349310103779099E-4</v>
      </c>
      <c r="X672" s="2">
        <v>6.3070596371777201</v>
      </c>
      <c r="Y672" s="2">
        <v>6.3070596371777201</v>
      </c>
      <c r="Z672" s="2">
        <v>5.7861301196206103</v>
      </c>
      <c r="AA672" s="2">
        <v>4.3087936157268203</v>
      </c>
      <c r="AB672" s="2">
        <v>14.9803624826038</v>
      </c>
      <c r="AC672" s="2">
        <v>14.9803624826038</v>
      </c>
      <c r="AD672" s="2">
        <v>14.9803624826038</v>
      </c>
      <c r="AE672" s="2">
        <v>14.9803624826038</v>
      </c>
      <c r="AF672" s="2">
        <v>2138033.0943368301</v>
      </c>
      <c r="AG672" s="2">
        <v>194151.828702881</v>
      </c>
      <c r="AH672" s="2">
        <v>3967420.5064266701</v>
      </c>
      <c r="AI672" s="2">
        <v>13014058.5699596</v>
      </c>
      <c r="AJ672" s="2">
        <v>130.14775753662701</v>
      </c>
      <c r="AK672" s="2">
        <v>130.14775753662701</v>
      </c>
      <c r="AL672" s="2">
        <v>102.787888429045</v>
      </c>
      <c r="AM672" s="2">
        <v>81.814189485721201</v>
      </c>
      <c r="AN672" s="2">
        <v>136.454817173804</v>
      </c>
      <c r="AO672" s="2">
        <v>136.454817173804</v>
      </c>
      <c r="AP672" s="2">
        <v>108.574018548666</v>
      </c>
      <c r="AQ672" s="2">
        <v>86.122983101448</v>
      </c>
      <c r="AR672" s="2">
        <v>21682677.705053098</v>
      </c>
      <c r="AS672" s="2">
        <v>1969011.5912220599</v>
      </c>
      <c r="AT672" s="2">
        <v>32827481.456479501</v>
      </c>
      <c r="AU672" s="2">
        <v>88114934.8345415</v>
      </c>
      <c r="AV672" s="2">
        <v>1.04889897322783</v>
      </c>
      <c r="AW672" s="2">
        <v>1.04889897322783</v>
      </c>
      <c r="AX672" s="2">
        <v>1.0567332589849501</v>
      </c>
      <c r="AY672" s="2">
        <v>1.0531054208527399</v>
      </c>
      <c r="AZ672" s="2">
        <v>1.09899777146789</v>
      </c>
      <c r="BA672" s="2">
        <v>1.09899777146789</v>
      </c>
      <c r="BB672" s="2">
        <v>1.1095358630663901</v>
      </c>
      <c r="BC672" s="2">
        <v>1.09497850816928</v>
      </c>
      <c r="BD672" s="2">
        <v>1.0362169367871701</v>
      </c>
      <c r="BE672" s="2">
        <v>1.0362169367871701</v>
      </c>
      <c r="BF672" s="2">
        <v>1.03554893811094</v>
      </c>
      <c r="BG672" s="2">
        <v>1.02799061233746</v>
      </c>
      <c r="BH672" s="2">
        <v>0.13183847900000001</v>
      </c>
      <c r="BI672" s="2">
        <v>0.13183847900000001</v>
      </c>
      <c r="BJ672" s="2">
        <v>0.15242956899999999</v>
      </c>
      <c r="BK672" s="2">
        <v>0.19070941999999999</v>
      </c>
      <c r="BL672" s="2">
        <v>0.14117670099999999</v>
      </c>
      <c r="BM672" s="2">
        <v>0.14117670099999999</v>
      </c>
      <c r="BN672" s="2">
        <v>0.16157598500000001</v>
      </c>
      <c r="BO672" s="2">
        <v>0.188202072</v>
      </c>
      <c r="BP672" s="2">
        <v>0.12631505199999901</v>
      </c>
      <c r="BQ672" s="2">
        <v>0.12631505199999901</v>
      </c>
      <c r="BR672" s="2">
        <v>0.14329787299999999</v>
      </c>
      <c r="BS672" s="2">
        <v>0.18782644199999901</v>
      </c>
      <c r="BT672" s="2">
        <v>0.19521590599999999</v>
      </c>
      <c r="BU672" s="2">
        <v>0.19521590599999999</v>
      </c>
      <c r="BV672" s="2">
        <v>0.27827923900000001</v>
      </c>
      <c r="BW672" s="2">
        <v>0.37060473299999902</v>
      </c>
      <c r="BX672" s="2">
        <v>14.9803624826038</v>
      </c>
      <c r="BY672" s="2">
        <v>14.9803624826038</v>
      </c>
      <c r="BZ672" s="2">
        <v>14.9803624826038</v>
      </c>
      <c r="CA672" s="2">
        <v>14.9803624826038</v>
      </c>
      <c r="CB672" s="2">
        <v>2138033.0943368301</v>
      </c>
      <c r="CC672" s="2">
        <v>194151.828702881</v>
      </c>
      <c r="CD672" s="2">
        <v>3967420.5064266701</v>
      </c>
      <c r="CE672" s="2">
        <v>13014058.5699596</v>
      </c>
      <c r="CG672" s="2">
        <f t="shared" si="83"/>
        <v>3101214.8410007963</v>
      </c>
      <c r="CH672" s="2">
        <f t="shared" si="84"/>
        <v>19313663.999425981</v>
      </c>
      <c r="CI672" s="2">
        <f t="shared" si="85"/>
        <v>1293409.4826267106</v>
      </c>
      <c r="CJ672" s="2">
        <f t="shared" si="86"/>
        <v>178.97655744729252</v>
      </c>
      <c r="CK672" s="2">
        <f t="shared" si="87"/>
        <v>16.25292415284175</v>
      </c>
      <c r="CL672" s="2">
        <f t="shared" si="88"/>
        <v>172.80817784976065</v>
      </c>
      <c r="CM672" s="2">
        <f t="shared" si="89"/>
        <v>135.70001150682694</v>
      </c>
      <c r="CN672" s="2">
        <f t="shared" si="90"/>
        <v>1280407.1433044369</v>
      </c>
    </row>
    <row r="673" spans="1:92" x14ac:dyDescent="0.45">
      <c r="A673" s="2">
        <v>864</v>
      </c>
      <c r="B673" s="2" t="s">
        <v>156</v>
      </c>
      <c r="C673" s="2">
        <v>1</v>
      </c>
      <c r="D673" s="2">
        <v>2049</v>
      </c>
      <c r="E673" s="2">
        <v>2047</v>
      </c>
      <c r="F673" s="2">
        <v>0.14996178380137801</v>
      </c>
      <c r="G673" s="2">
        <v>1.3618329796028599E-2</v>
      </c>
      <c r="H673" s="2">
        <v>0.22703519885003301</v>
      </c>
      <c r="I673" s="2">
        <v>0.60938468755255903</v>
      </c>
      <c r="J673" s="2">
        <v>151.48089116378199</v>
      </c>
      <c r="K673" s="2">
        <v>151.48089116378199</v>
      </c>
      <c r="L673" s="2">
        <v>123.58842223951601</v>
      </c>
      <c r="M673" s="2">
        <v>101.128008365795</v>
      </c>
      <c r="N673" s="2">
        <v>143641.774280065</v>
      </c>
      <c r="O673" s="2">
        <v>13044.397079348801</v>
      </c>
      <c r="P673" s="2">
        <v>266546.76794250601</v>
      </c>
      <c r="Q673" s="2">
        <v>874335.470789438</v>
      </c>
      <c r="R673" s="2">
        <v>1666.4440368420601</v>
      </c>
      <c r="S673" s="2">
        <v>145096860.178128</v>
      </c>
      <c r="T673" s="2">
        <v>87069.746700338495</v>
      </c>
      <c r="U673" s="2">
        <v>22.893999999999998</v>
      </c>
      <c r="V673" s="2">
        <v>46375.628954904299</v>
      </c>
      <c r="W673" s="2">
        <v>2.6289843768668699E-4</v>
      </c>
      <c r="X673" s="2">
        <v>6.3640917114463296</v>
      </c>
      <c r="Y673" s="2">
        <v>6.3640917114463296</v>
      </c>
      <c r="Z673" s="2">
        <v>5.8314918947614798</v>
      </c>
      <c r="AA673" s="2">
        <v>4.34477696436503</v>
      </c>
      <c r="AB673" s="2">
        <v>14.9690419157092</v>
      </c>
      <c r="AC673" s="2">
        <v>14.9690419157092</v>
      </c>
      <c r="AD673" s="2">
        <v>14.9690419157092</v>
      </c>
      <c r="AE673" s="2">
        <v>14.9690419157092</v>
      </c>
      <c r="AF673" s="2">
        <v>2143286.0722862999</v>
      </c>
      <c r="AG673" s="2">
        <v>194632.56231738499</v>
      </c>
      <c r="AH673" s="2">
        <v>3977163.2685759999</v>
      </c>
      <c r="AI673" s="2">
        <v>13046018.856435301</v>
      </c>
      <c r="AJ673" s="2">
        <v>130.14775753662701</v>
      </c>
      <c r="AK673" s="2">
        <v>130.14775753662701</v>
      </c>
      <c r="AL673" s="2">
        <v>102.787888429045</v>
      </c>
      <c r="AM673" s="2">
        <v>81.814189485721201</v>
      </c>
      <c r="AN673" s="2">
        <v>136.51184924807299</v>
      </c>
      <c r="AO673" s="2">
        <v>136.51184924807299</v>
      </c>
      <c r="AP673" s="2">
        <v>108.619380323806</v>
      </c>
      <c r="AQ673" s="2">
        <v>86.158966450086197</v>
      </c>
      <c r="AR673" s="2">
        <v>21758983.976291198</v>
      </c>
      <c r="AS673" s="2">
        <v>1975976.8942740001</v>
      </c>
      <c r="AT673" s="2">
        <v>32942094.503056802</v>
      </c>
      <c r="AU673" s="2">
        <v>88419804.804506093</v>
      </c>
      <c r="AV673" s="2">
        <v>1.0493375516082799</v>
      </c>
      <c r="AW673" s="2">
        <v>1.0493375516082799</v>
      </c>
      <c r="AX673" s="2">
        <v>1.0571749169665201</v>
      </c>
      <c r="AY673" s="2">
        <v>1.05354559253571</v>
      </c>
      <c r="AZ673" s="2">
        <v>1.0994572977664501</v>
      </c>
      <c r="BA673" s="2">
        <v>1.0994572977664501</v>
      </c>
      <c r="BB673" s="2">
        <v>1.1099995897122501</v>
      </c>
      <c r="BC673" s="2">
        <v>1.0954361817537299</v>
      </c>
      <c r="BD673" s="2">
        <v>1.0366502124004799</v>
      </c>
      <c r="BE673" s="2">
        <v>1.0366502124004799</v>
      </c>
      <c r="BF673" s="2">
        <v>1.0359817421794599</v>
      </c>
      <c r="BG673" s="2">
        <v>1.0284202866596699</v>
      </c>
      <c r="BH673" s="2">
        <v>0.13183847900000001</v>
      </c>
      <c r="BI673" s="2">
        <v>0.13183847900000001</v>
      </c>
      <c r="BJ673" s="2">
        <v>0.15242956899999999</v>
      </c>
      <c r="BK673" s="2">
        <v>0.19070941999999999</v>
      </c>
      <c r="BL673" s="2">
        <v>0.14117670099999999</v>
      </c>
      <c r="BM673" s="2">
        <v>0.14117670099999999</v>
      </c>
      <c r="BN673" s="2">
        <v>0.16157598500000001</v>
      </c>
      <c r="BO673" s="2">
        <v>0.188202072</v>
      </c>
      <c r="BP673" s="2">
        <v>0.12631505199999901</v>
      </c>
      <c r="BQ673" s="2">
        <v>0.12631505199999901</v>
      </c>
      <c r="BR673" s="2">
        <v>0.14329787299999999</v>
      </c>
      <c r="BS673" s="2">
        <v>0.18782644199999901</v>
      </c>
      <c r="BT673" s="2">
        <v>0.19521590599999999</v>
      </c>
      <c r="BU673" s="2">
        <v>0.19521590599999999</v>
      </c>
      <c r="BV673" s="2">
        <v>0.27827923900000001</v>
      </c>
      <c r="BW673" s="2">
        <v>0.37060473299999902</v>
      </c>
      <c r="BX673" s="2">
        <v>14.9690419157092</v>
      </c>
      <c r="BY673" s="2">
        <v>14.9690419157092</v>
      </c>
      <c r="BZ673" s="2">
        <v>14.9690419157092</v>
      </c>
      <c r="CA673" s="2">
        <v>14.9690419157092</v>
      </c>
      <c r="CB673" s="2">
        <v>2143286.0722862999</v>
      </c>
      <c r="CC673" s="2">
        <v>194632.56231738499</v>
      </c>
      <c r="CD673" s="2">
        <v>3977163.2685759999</v>
      </c>
      <c r="CE673" s="2">
        <v>13046018.856435301</v>
      </c>
      <c r="CG673" s="2">
        <f t="shared" si="83"/>
        <v>3137069.9998296932</v>
      </c>
      <c r="CH673" s="2">
        <f t="shared" si="84"/>
        <v>19361100.759614985</v>
      </c>
      <c r="CI673" s="2">
        <f t="shared" si="85"/>
        <v>1297568.4100913578</v>
      </c>
      <c r="CJ673" s="2">
        <f t="shared" si="86"/>
        <v>179.55221785008126</v>
      </c>
      <c r="CK673" s="2">
        <f t="shared" si="87"/>
        <v>16.305496349186001</v>
      </c>
      <c r="CL673" s="2">
        <f t="shared" si="88"/>
        <v>173.36375150732098</v>
      </c>
      <c r="CM673" s="2">
        <f t="shared" si="89"/>
        <v>136.13631308515968</v>
      </c>
      <c r="CN673" s="2">
        <f t="shared" si="90"/>
        <v>1284524.013012009</v>
      </c>
    </row>
    <row r="674" spans="1:92" x14ac:dyDescent="0.45">
      <c r="A674" s="2">
        <v>886</v>
      </c>
      <c r="B674" s="2" t="s">
        <v>156</v>
      </c>
      <c r="C674" s="2">
        <v>1</v>
      </c>
      <c r="D674" s="2">
        <v>2050</v>
      </c>
      <c r="E674" s="2">
        <v>2048</v>
      </c>
      <c r="F674" s="2">
        <v>0.14996853673056099</v>
      </c>
      <c r="G674" s="2">
        <v>1.3619178434043E-2</v>
      </c>
      <c r="H674" s="2">
        <v>0.22703866555590901</v>
      </c>
      <c r="I674" s="2">
        <v>0.60937361927948497</v>
      </c>
      <c r="J674" s="2">
        <v>151.525440565031</v>
      </c>
      <c r="K674" s="2">
        <v>151.525440565031</v>
      </c>
      <c r="L674" s="2">
        <v>123.621288739379</v>
      </c>
      <c r="M674" s="2">
        <v>101.151490063802</v>
      </c>
      <c r="N674" s="2">
        <v>144103.969133348</v>
      </c>
      <c r="O674" s="2">
        <v>13086.596105201301</v>
      </c>
      <c r="P674" s="2">
        <v>267404.00228667399</v>
      </c>
      <c r="Q674" s="2">
        <v>877147.65904326399</v>
      </c>
      <c r="R674" s="2">
        <v>1668.4570521754399</v>
      </c>
      <c r="S674" s="2">
        <v>145599989.745386</v>
      </c>
      <c r="T674" s="2">
        <v>87266.249709900105</v>
      </c>
      <c r="U674" s="2">
        <v>22.893999999999998</v>
      </c>
      <c r="V674" s="2">
        <v>46791.006435973497</v>
      </c>
      <c r="W674" s="2">
        <v>2.62305116399187E-4</v>
      </c>
      <c r="X674" s="2">
        <v>6.4211717041658201</v>
      </c>
      <c r="Y674" s="2">
        <v>6.4211717041658201</v>
      </c>
      <c r="Z674" s="2">
        <v>5.8768889860954197</v>
      </c>
      <c r="AA674" s="2">
        <v>4.3807892538423596</v>
      </c>
      <c r="AB674" s="2">
        <v>14.9565113242384</v>
      </c>
      <c r="AC674" s="2">
        <v>14.9565113242384</v>
      </c>
      <c r="AD674" s="2">
        <v>14.9565113242384</v>
      </c>
      <c r="AE674" s="2">
        <v>14.9565113242384</v>
      </c>
      <c r="AF674" s="2">
        <v>2148379.8236535001</v>
      </c>
      <c r="AG674" s="2">
        <v>195098.67263514301</v>
      </c>
      <c r="AH674" s="2">
        <v>3986609.75317126</v>
      </c>
      <c r="AI674" s="2">
        <v>13077008.3700456</v>
      </c>
      <c r="AJ674" s="2">
        <v>130.14775753662701</v>
      </c>
      <c r="AK674" s="2">
        <v>130.14775753662701</v>
      </c>
      <c r="AL674" s="2">
        <v>102.787888429045</v>
      </c>
      <c r="AM674" s="2">
        <v>81.814189485721201</v>
      </c>
      <c r="AN674" s="2">
        <v>136.56892924079301</v>
      </c>
      <c r="AO674" s="2">
        <v>136.56892924079301</v>
      </c>
      <c r="AP674" s="2">
        <v>108.66477741513999</v>
      </c>
      <c r="AQ674" s="2">
        <v>86.194978739563496</v>
      </c>
      <c r="AR674" s="2">
        <v>21835417.4101003</v>
      </c>
      <c r="AS674" s="2">
        <v>1982952.2403372501</v>
      </c>
      <c r="AT674" s="2">
        <v>33056827.376746599</v>
      </c>
      <c r="AU674" s="2">
        <v>88724792.718201995</v>
      </c>
      <c r="AV674" s="2">
        <v>1.04977648933624</v>
      </c>
      <c r="AW674" s="2">
        <v>1.04977648933624</v>
      </c>
      <c r="AX674" s="2">
        <v>1.0576169109361699</v>
      </c>
      <c r="AY674" s="2">
        <v>1.0539861098463901</v>
      </c>
      <c r="AZ674" s="2">
        <v>1.09991720057611</v>
      </c>
      <c r="BA674" s="2">
        <v>1.09991720057611</v>
      </c>
      <c r="BB674" s="2">
        <v>1.11046366913477</v>
      </c>
      <c r="BC674" s="2">
        <v>1.09589421470857</v>
      </c>
      <c r="BD674" s="2">
        <v>1.0370838430164999</v>
      </c>
      <c r="BE674" s="2">
        <v>1.0370838430164999</v>
      </c>
      <c r="BF674" s="2">
        <v>1.0364148755005</v>
      </c>
      <c r="BG674" s="2">
        <v>1.0288502983669401</v>
      </c>
      <c r="BH674" s="2">
        <v>0.13183847900000001</v>
      </c>
      <c r="BI674" s="2">
        <v>0.13183847900000001</v>
      </c>
      <c r="BJ674" s="2">
        <v>0.15242956899999999</v>
      </c>
      <c r="BK674" s="2">
        <v>0.19070941999999999</v>
      </c>
      <c r="BL674" s="2">
        <v>0.14117670099999999</v>
      </c>
      <c r="BM674" s="2">
        <v>0.14117670099999999</v>
      </c>
      <c r="BN674" s="2">
        <v>0.16157598500000001</v>
      </c>
      <c r="BO674" s="2">
        <v>0.188202072</v>
      </c>
      <c r="BP674" s="2">
        <v>0.12631505199999901</v>
      </c>
      <c r="BQ674" s="2">
        <v>0.12631505199999901</v>
      </c>
      <c r="BR674" s="2">
        <v>0.14329787299999999</v>
      </c>
      <c r="BS674" s="2">
        <v>0.18782644199999901</v>
      </c>
      <c r="BT674" s="2">
        <v>0.19521590599999999</v>
      </c>
      <c r="BU674" s="2">
        <v>0.19521590599999999</v>
      </c>
      <c r="BV674" s="2">
        <v>0.27827923900000001</v>
      </c>
      <c r="BW674" s="2">
        <v>0.37060473299999902</v>
      </c>
      <c r="BX674" s="2">
        <v>14.9565113242384</v>
      </c>
      <c r="BY674" s="2">
        <v>14.9565113242384</v>
      </c>
      <c r="BZ674" s="2">
        <v>14.9565113242384</v>
      </c>
      <c r="CA674" s="2">
        <v>14.9565113242384</v>
      </c>
      <c r="CB674" s="2">
        <v>2148379.8236535001</v>
      </c>
      <c r="CC674" s="2">
        <v>195098.67263514301</v>
      </c>
      <c r="CD674" s="2">
        <v>3986609.75317126</v>
      </c>
      <c r="CE674" s="2">
        <v>13077008.3700456</v>
      </c>
      <c r="CG674" s="2">
        <f t="shared" si="83"/>
        <v>3173147.773412317</v>
      </c>
      <c r="CH674" s="2">
        <f t="shared" si="84"/>
        <v>19407096.619505502</v>
      </c>
      <c r="CI674" s="2">
        <f t="shared" si="85"/>
        <v>1301742.2265684872</v>
      </c>
      <c r="CJ674" s="2">
        <f t="shared" si="86"/>
        <v>180.12996141668501</v>
      </c>
      <c r="CK674" s="2">
        <f t="shared" si="87"/>
        <v>16.358245131501626</v>
      </c>
      <c r="CL674" s="2">
        <f t="shared" si="88"/>
        <v>173.92130230027576</v>
      </c>
      <c r="CM674" s="2">
        <f t="shared" si="89"/>
        <v>136.5741781305199</v>
      </c>
      <c r="CN674" s="2">
        <f t="shared" si="90"/>
        <v>1288655.6304632858</v>
      </c>
    </row>
    <row r="675" spans="1:92" x14ac:dyDescent="0.45">
      <c r="A675" s="2">
        <v>908</v>
      </c>
      <c r="B675" s="2" t="s">
        <v>156</v>
      </c>
      <c r="C675" s="2">
        <v>1</v>
      </c>
      <c r="D675" s="2">
        <v>2051</v>
      </c>
      <c r="E675" s="2">
        <v>2049</v>
      </c>
      <c r="F675" s="2">
        <v>0.14997571167127</v>
      </c>
      <c r="G675" s="2">
        <v>1.3620053943307901E-2</v>
      </c>
      <c r="H675" s="2">
        <v>0.22704233760400699</v>
      </c>
      <c r="I675" s="2">
        <v>0.60936189678141295</v>
      </c>
      <c r="J675" s="2">
        <v>151.56888487789399</v>
      </c>
      <c r="K675" s="2">
        <v>151.56888487789399</v>
      </c>
      <c r="L675" s="2">
        <v>123.653037918088</v>
      </c>
      <c r="M675" s="2">
        <v>101.17384818239999</v>
      </c>
      <c r="N675" s="2">
        <v>144567.82792437499</v>
      </c>
      <c r="O675" s="2">
        <v>13128.936631504101</v>
      </c>
      <c r="P675" s="2">
        <v>268264.27363953198</v>
      </c>
      <c r="Q675" s="2">
        <v>879969.87665790005</v>
      </c>
      <c r="R675" s="2">
        <v>1670.4575205649101</v>
      </c>
      <c r="S675" s="2">
        <v>146103553.85907599</v>
      </c>
      <c r="T675" s="2">
        <v>87463.196196492907</v>
      </c>
      <c r="U675" s="2">
        <v>22.893999999999998</v>
      </c>
      <c r="V675" s="2">
        <v>47210.104372283196</v>
      </c>
      <c r="W675" s="2">
        <v>2.6171313414646201E-4</v>
      </c>
      <c r="X675" s="2">
        <v>6.4782984651577298</v>
      </c>
      <c r="Y675" s="2">
        <v>6.4782984651577298</v>
      </c>
      <c r="Z675" s="2">
        <v>5.9223206129340804</v>
      </c>
      <c r="AA675" s="2">
        <v>4.4168298205702001</v>
      </c>
      <c r="AB675" s="2">
        <v>14.942828876109299</v>
      </c>
      <c r="AC675" s="2">
        <v>14.942828876109299</v>
      </c>
      <c r="AD675" s="2">
        <v>14.942828876109299</v>
      </c>
      <c r="AE675" s="2">
        <v>14.942828876109299</v>
      </c>
      <c r="AF675" s="2">
        <v>2153320.9511277601</v>
      </c>
      <c r="AG675" s="2">
        <v>195550.76617078201</v>
      </c>
      <c r="AH675" s="2">
        <v>3995772.2469565198</v>
      </c>
      <c r="AI675" s="2">
        <v>13107067.368163301</v>
      </c>
      <c r="AJ675" s="2">
        <v>130.14775753662701</v>
      </c>
      <c r="AK675" s="2">
        <v>130.14775753662701</v>
      </c>
      <c r="AL675" s="2">
        <v>102.787888429045</v>
      </c>
      <c r="AM675" s="2">
        <v>81.814189485721201</v>
      </c>
      <c r="AN675" s="2">
        <v>136.62605600178401</v>
      </c>
      <c r="AO675" s="2">
        <v>136.62605600178401</v>
      </c>
      <c r="AP675" s="2">
        <v>108.710209041979</v>
      </c>
      <c r="AQ675" s="2">
        <v>86.231019306291401</v>
      </c>
      <c r="AR675" s="2">
        <v>21911984.467716798</v>
      </c>
      <c r="AS675" s="2">
        <v>1989938.2848696101</v>
      </c>
      <c r="AT675" s="2">
        <v>33171692.4004177</v>
      </c>
      <c r="AU675" s="2">
        <v>89029938.706072301</v>
      </c>
      <c r="AV675" s="2">
        <v>1.05021577804768</v>
      </c>
      <c r="AW675" s="2">
        <v>1.05021577804768</v>
      </c>
      <c r="AX675" s="2">
        <v>1.0580592337061701</v>
      </c>
      <c r="AY675" s="2">
        <v>1.05442696510883</v>
      </c>
      <c r="AZ675" s="2">
        <v>1.10037747113336</v>
      </c>
      <c r="BA675" s="2">
        <v>1.10037747113336</v>
      </c>
      <c r="BB675" s="2">
        <v>1.11092809378706</v>
      </c>
      <c r="BC675" s="2">
        <v>1.0963525990526499</v>
      </c>
      <c r="BD675" s="2">
        <v>1.0375178203723401</v>
      </c>
      <c r="BE675" s="2">
        <v>1.0375178203723401</v>
      </c>
      <c r="BF675" s="2">
        <v>1.0368483310304399</v>
      </c>
      <c r="BG675" s="2">
        <v>1.0292806399663701</v>
      </c>
      <c r="BH675" s="2">
        <v>0.13183847900000001</v>
      </c>
      <c r="BI675" s="2">
        <v>0.13183847900000001</v>
      </c>
      <c r="BJ675" s="2">
        <v>0.15242956899999999</v>
      </c>
      <c r="BK675" s="2">
        <v>0.19070941999999999</v>
      </c>
      <c r="BL675" s="2">
        <v>0.14117670099999999</v>
      </c>
      <c r="BM675" s="2">
        <v>0.14117670099999999</v>
      </c>
      <c r="BN675" s="2">
        <v>0.16157598500000001</v>
      </c>
      <c r="BO675" s="2">
        <v>0.188202072</v>
      </c>
      <c r="BP675" s="2">
        <v>0.12631505199999901</v>
      </c>
      <c r="BQ675" s="2">
        <v>0.12631505199999901</v>
      </c>
      <c r="BR675" s="2">
        <v>0.14329787299999999</v>
      </c>
      <c r="BS675" s="2">
        <v>0.18782644199999901</v>
      </c>
      <c r="BT675" s="2">
        <v>0.19521590599999999</v>
      </c>
      <c r="BU675" s="2">
        <v>0.19521590599999999</v>
      </c>
      <c r="BV675" s="2">
        <v>0.27827923900000001</v>
      </c>
      <c r="BW675" s="2">
        <v>0.37060473299999902</v>
      </c>
      <c r="BX675" s="2">
        <v>14.942828876109299</v>
      </c>
      <c r="BY675" s="2">
        <v>14.942828876109299</v>
      </c>
      <c r="BZ675" s="2">
        <v>14.942828876109299</v>
      </c>
      <c r="CA675" s="2">
        <v>14.942828876109299</v>
      </c>
      <c r="CB675" s="2">
        <v>2153320.9511277601</v>
      </c>
      <c r="CC675" s="2">
        <v>195550.76617078201</v>
      </c>
      <c r="CD675" s="2">
        <v>3995772.2469565198</v>
      </c>
      <c r="CE675" s="2">
        <v>13107067.368163301</v>
      </c>
      <c r="CG675" s="2">
        <f t="shared" si="83"/>
        <v>3209448.7529740757</v>
      </c>
      <c r="CH675" s="2">
        <f t="shared" si="84"/>
        <v>19451711.332418364</v>
      </c>
      <c r="CI675" s="2">
        <f t="shared" si="85"/>
        <v>1305930.9148533111</v>
      </c>
      <c r="CJ675" s="2">
        <f t="shared" si="86"/>
        <v>180.70978490546872</v>
      </c>
      <c r="CK675" s="2">
        <f t="shared" si="87"/>
        <v>16.411170789380126</v>
      </c>
      <c r="CL675" s="2">
        <f t="shared" si="88"/>
        <v>174.48082838343544</v>
      </c>
      <c r="CM675" s="2">
        <f t="shared" si="89"/>
        <v>137.013604773515</v>
      </c>
      <c r="CN675" s="2">
        <f t="shared" si="90"/>
        <v>1292801.9782218072</v>
      </c>
    </row>
    <row r="676" spans="1:92" x14ac:dyDescent="0.45">
      <c r="A676" s="2">
        <v>110</v>
      </c>
      <c r="B676" s="2" t="s">
        <v>156</v>
      </c>
      <c r="C676" s="2">
        <v>2</v>
      </c>
      <c r="D676" s="2">
        <v>2010</v>
      </c>
      <c r="E676" s="2">
        <v>2008</v>
      </c>
      <c r="F676" s="2">
        <v>0.25538434599999998</v>
      </c>
      <c r="G676" s="20">
        <v>1.1E-5</v>
      </c>
      <c r="H676" s="2">
        <v>0.202574058</v>
      </c>
      <c r="I676" s="2">
        <v>0.54203055499999997</v>
      </c>
      <c r="J676" s="2">
        <v>340.34927219999997</v>
      </c>
      <c r="K676" s="2">
        <v>223.25348779999999</v>
      </c>
      <c r="L676" s="2">
        <v>175.79161299999899</v>
      </c>
      <c r="M676" s="2">
        <v>126.10648999999999</v>
      </c>
      <c r="N676" s="2">
        <v>1744.867</v>
      </c>
      <c r="O676" s="2">
        <v>0.115</v>
      </c>
      <c r="P676" s="2">
        <v>2679.6529999999998</v>
      </c>
      <c r="Q676" s="2">
        <v>9994.9174999999996</v>
      </c>
      <c r="R676" s="2">
        <v>2325374.3739999998</v>
      </c>
      <c r="S676" s="2">
        <v>2325374.3739999998</v>
      </c>
      <c r="T676" s="2">
        <v>1</v>
      </c>
      <c r="U676" s="2">
        <v>2E-3</v>
      </c>
      <c r="V676" s="2">
        <v>39674.757740000001</v>
      </c>
      <c r="W676" s="2">
        <v>2E-3</v>
      </c>
      <c r="X676" s="2">
        <v>-11.25542693</v>
      </c>
      <c r="Y676" s="2">
        <v>-11.25542693</v>
      </c>
      <c r="Z676" s="2">
        <v>-10.14208608</v>
      </c>
      <c r="AA676" s="2">
        <v>-10.559335799999999</v>
      </c>
      <c r="AB676" s="2">
        <v>117.09578449999999</v>
      </c>
      <c r="AC676" s="2">
        <v>0</v>
      </c>
      <c r="AD676" s="2">
        <v>0</v>
      </c>
      <c r="AE676" s="2">
        <v>0</v>
      </c>
      <c r="AF676" s="2">
        <v>204316.57019999999</v>
      </c>
      <c r="AG676" s="2">
        <v>0</v>
      </c>
      <c r="AH676" s="2">
        <v>0</v>
      </c>
      <c r="AI676" s="2">
        <v>0</v>
      </c>
      <c r="AJ676" s="2">
        <v>234.50891469999999</v>
      </c>
      <c r="AK676" s="2">
        <v>234.50891469999999</v>
      </c>
      <c r="AL676" s="2">
        <v>185.93369909999899</v>
      </c>
      <c r="AM676" s="2">
        <v>136.66582579999999</v>
      </c>
      <c r="AN676" s="2">
        <v>223.25348779999999</v>
      </c>
      <c r="AO676" s="2">
        <v>223.25348779999999</v>
      </c>
      <c r="AP676" s="2">
        <v>175.79161299999899</v>
      </c>
      <c r="AQ676" s="2">
        <v>126.10648999999999</v>
      </c>
      <c r="AR676" s="2">
        <v>593864.21360000002</v>
      </c>
      <c r="AS676" s="2">
        <v>25.674151089999999</v>
      </c>
      <c r="AT676" s="2">
        <v>471060.52309999999</v>
      </c>
      <c r="AU676" s="2">
        <v>1260423.963</v>
      </c>
      <c r="AV676" s="2">
        <v>1.0385299029999999</v>
      </c>
      <c r="AW676" s="2">
        <v>1.0385299029999999</v>
      </c>
      <c r="AX676" s="2">
        <v>1.0502698509999999</v>
      </c>
      <c r="AY676" s="2">
        <v>1.0464361280000001</v>
      </c>
      <c r="AZ676" s="2">
        <v>1.0881334409999901</v>
      </c>
      <c r="BA676" s="2">
        <v>1.0881334409999901</v>
      </c>
      <c r="BB676" s="2">
        <v>1.1027494929999999</v>
      </c>
      <c r="BC676" s="2">
        <v>1.0880440339999999</v>
      </c>
      <c r="BD676" s="2">
        <v>1.0259732370000001</v>
      </c>
      <c r="BE676" s="2">
        <v>1.0259732370000001</v>
      </c>
      <c r="BF676" s="2">
        <v>1.029215102</v>
      </c>
      <c r="BG676" s="2">
        <v>1.021480371</v>
      </c>
      <c r="BH676" s="2">
        <v>0.13183847900000001</v>
      </c>
      <c r="BI676" s="2">
        <v>0.13183847900000001</v>
      </c>
      <c r="BJ676" s="2">
        <v>0.15242956899999999</v>
      </c>
      <c r="BK676" s="2">
        <v>0.19070941999999999</v>
      </c>
      <c r="BL676" s="2">
        <v>0.14117670099999999</v>
      </c>
      <c r="BM676" s="2">
        <v>0.14117670099999999</v>
      </c>
      <c r="BN676" s="2">
        <v>0.16157598500000001</v>
      </c>
      <c r="BO676" s="2">
        <v>0.188202072</v>
      </c>
      <c r="BP676" s="2">
        <v>0.12631505199999901</v>
      </c>
      <c r="BQ676" s="2">
        <v>0.12631505199999901</v>
      </c>
      <c r="BR676" s="2">
        <v>0.14329787299999999</v>
      </c>
      <c r="BS676" s="2">
        <v>0.18782644199999901</v>
      </c>
      <c r="BT676" s="2">
        <v>0.19521590599999999</v>
      </c>
      <c r="BU676" s="2">
        <v>0.19521590599999999</v>
      </c>
      <c r="BV676" s="2">
        <v>0.27827923900000001</v>
      </c>
      <c r="BW676" s="2">
        <v>0.37060473299999902</v>
      </c>
      <c r="BX676" s="2">
        <v>102.0409693</v>
      </c>
      <c r="BY676" s="2">
        <v>0</v>
      </c>
      <c r="BZ676" s="2">
        <v>0</v>
      </c>
      <c r="CA676" s="2">
        <v>0</v>
      </c>
      <c r="CB676" s="2">
        <v>178047.92</v>
      </c>
      <c r="CC676" s="2">
        <v>0</v>
      </c>
      <c r="CD676" s="2">
        <v>0</v>
      </c>
      <c r="CE676" s="2">
        <v>0</v>
      </c>
      <c r="CG676" s="2">
        <f t="shared" si="83"/>
        <v>51691.454054769027</v>
      </c>
      <c r="CH676" s="2">
        <f t="shared" si="84"/>
        <v>178047.92</v>
      </c>
      <c r="CI676" s="2">
        <f t="shared" si="85"/>
        <v>14419.5525</v>
      </c>
      <c r="CJ676" s="2">
        <f t="shared" si="86"/>
        <v>2.18108375</v>
      </c>
      <c r="CK676" s="2">
        <f t="shared" si="87"/>
        <v>1.4375E-4</v>
      </c>
      <c r="CL676" s="2">
        <f t="shared" si="88"/>
        <v>1.7428637398373983</v>
      </c>
      <c r="CM676" s="2">
        <f t="shared" si="89"/>
        <v>1.5562347216815882</v>
      </c>
      <c r="CN676" s="2">
        <f t="shared" si="90"/>
        <v>14419.4375</v>
      </c>
    </row>
    <row r="677" spans="1:92" x14ac:dyDescent="0.45">
      <c r="A677" s="2">
        <v>111</v>
      </c>
      <c r="B677" s="2" t="s">
        <v>156</v>
      </c>
      <c r="C677" s="2">
        <v>2</v>
      </c>
      <c r="D677" s="2">
        <v>2011</v>
      </c>
      <c r="E677" s="2">
        <v>2009</v>
      </c>
      <c r="F677" s="2">
        <v>0.29076438100000002</v>
      </c>
      <c r="G677" s="20">
        <v>2.9899999999999901E-7</v>
      </c>
      <c r="H677" s="2">
        <v>0.19352212099999999</v>
      </c>
      <c r="I677" s="2">
        <v>0.51571319999999998</v>
      </c>
      <c r="J677" s="2">
        <v>212.34217799999999</v>
      </c>
      <c r="K677" s="2">
        <v>120.24866259999899</v>
      </c>
      <c r="L677" s="2">
        <v>69.747648620000007</v>
      </c>
      <c r="M677" s="2">
        <v>39.803050659999997</v>
      </c>
      <c r="N677" s="2">
        <v>3305.886</v>
      </c>
      <c r="O677" s="2">
        <v>6.0000000000000001E-3</v>
      </c>
      <c r="P677" s="2">
        <v>6698.5990000000002</v>
      </c>
      <c r="Q677" s="2">
        <v>31280.581999999999</v>
      </c>
      <c r="R677" s="2">
        <v>2414253.8739999998</v>
      </c>
      <c r="S677" s="2">
        <v>2414253.8739999998</v>
      </c>
      <c r="T677" s="2">
        <v>1</v>
      </c>
      <c r="U677" s="2">
        <v>2E-3</v>
      </c>
      <c r="V677" s="2">
        <v>38760.738899999997</v>
      </c>
      <c r="W677" s="2">
        <v>2E-3</v>
      </c>
      <c r="X677" s="2">
        <v>26.964706499999998</v>
      </c>
      <c r="Y677" s="2">
        <v>26.964706499999998</v>
      </c>
      <c r="Z677" s="2">
        <v>9.9599238289999992</v>
      </c>
      <c r="AA677" s="2">
        <v>3.6319114350000001</v>
      </c>
      <c r="AB677" s="2">
        <v>92.093515389999993</v>
      </c>
      <c r="AC677" s="2">
        <v>0</v>
      </c>
      <c r="AD677" s="2">
        <v>0</v>
      </c>
      <c r="AE677" s="2">
        <v>0</v>
      </c>
      <c r="AF677" s="2">
        <v>304450.66320000001</v>
      </c>
      <c r="AG677" s="2">
        <v>0</v>
      </c>
      <c r="AH677" s="2">
        <v>0</v>
      </c>
      <c r="AI677" s="2">
        <v>0</v>
      </c>
      <c r="AJ677" s="2">
        <v>93.283956130000007</v>
      </c>
      <c r="AK677" s="2">
        <v>93.283956130000007</v>
      </c>
      <c r="AL677" s="2">
        <v>59.787724789999999</v>
      </c>
      <c r="AM677" s="2">
        <v>36.171139220000001</v>
      </c>
      <c r="AN677" s="2">
        <v>120.24866259999899</v>
      </c>
      <c r="AO677" s="2">
        <v>120.24866259999899</v>
      </c>
      <c r="AP677" s="2">
        <v>69.747648620000007</v>
      </c>
      <c r="AQ677" s="2">
        <v>39.803050659999997</v>
      </c>
      <c r="AR677" s="2">
        <v>701979.03350000002</v>
      </c>
      <c r="AS677" s="2">
        <v>0.72149197599999904</v>
      </c>
      <c r="AT677" s="2">
        <v>467211.52929999999</v>
      </c>
      <c r="AU677" s="2">
        <v>1245062.5900000001</v>
      </c>
      <c r="AV677" s="2">
        <v>1.0385299029999999</v>
      </c>
      <c r="AW677" s="2">
        <v>1.0385299029999999</v>
      </c>
      <c r="AX677" s="2">
        <v>1.0502698509999999</v>
      </c>
      <c r="AY677" s="2">
        <v>1.0464361280000001</v>
      </c>
      <c r="AZ677" s="2">
        <v>1.0881334409999901</v>
      </c>
      <c r="BA677" s="2">
        <v>1.0881334409999901</v>
      </c>
      <c r="BB677" s="2">
        <v>1.1027494929999999</v>
      </c>
      <c r="BC677" s="2">
        <v>1.0880440339999999</v>
      </c>
      <c r="BD677" s="2">
        <v>1.0259732370000001</v>
      </c>
      <c r="BE677" s="2">
        <v>1.0259732370000001</v>
      </c>
      <c r="BF677" s="2">
        <v>1.029215102</v>
      </c>
      <c r="BG677" s="2">
        <v>1.021480371</v>
      </c>
      <c r="BH677" s="2">
        <v>0.13183847900000001</v>
      </c>
      <c r="BI677" s="2">
        <v>0.13183847900000001</v>
      </c>
      <c r="BJ677" s="2">
        <v>0.15242956899999999</v>
      </c>
      <c r="BK677" s="2">
        <v>0.19070941999999999</v>
      </c>
      <c r="BL677" s="2">
        <v>0.14117670099999999</v>
      </c>
      <c r="BM677" s="2">
        <v>0.14117670099999999</v>
      </c>
      <c r="BN677" s="2">
        <v>0.16157598500000001</v>
      </c>
      <c r="BO677" s="2">
        <v>0.188202072</v>
      </c>
      <c r="BP677" s="2">
        <v>0.12631505199999901</v>
      </c>
      <c r="BQ677" s="2">
        <v>0.12631505199999901</v>
      </c>
      <c r="BR677" s="2">
        <v>0.14329787299999999</v>
      </c>
      <c r="BS677" s="2">
        <v>0.18782644199999901</v>
      </c>
      <c r="BT677" s="2">
        <v>0.19521590599999999</v>
      </c>
      <c r="BU677" s="2">
        <v>0.19521590599999999</v>
      </c>
      <c r="BV677" s="2">
        <v>0.27827923900000001</v>
      </c>
      <c r="BW677" s="2">
        <v>0.37060473299999902</v>
      </c>
      <c r="BX677" s="2">
        <v>103.0185638</v>
      </c>
      <c r="BY677" s="2">
        <v>0</v>
      </c>
      <c r="BZ677" s="2">
        <v>0</v>
      </c>
      <c r="CA677" s="2">
        <v>0</v>
      </c>
      <c r="CB677" s="2">
        <v>340567.62770000001</v>
      </c>
      <c r="CC677" s="2">
        <v>0</v>
      </c>
      <c r="CD677" s="2">
        <v>0</v>
      </c>
      <c r="CE677" s="2">
        <v>0</v>
      </c>
      <c r="CG677" s="2">
        <f t="shared" si="83"/>
        <v>41931.726555936904</v>
      </c>
      <c r="CH677" s="2">
        <f t="shared" si="84"/>
        <v>340567.62770000001</v>
      </c>
      <c r="CI677" s="2">
        <f t="shared" si="85"/>
        <v>41285.072999999997</v>
      </c>
      <c r="CJ677" s="2">
        <f t="shared" si="86"/>
        <v>4.1323575000000003</v>
      </c>
      <c r="CK677" s="2">
        <f t="shared" si="87"/>
        <v>7.5000000000000002E-6</v>
      </c>
      <c r="CL677" s="2">
        <f t="shared" si="88"/>
        <v>4.3568123577235776</v>
      </c>
      <c r="CM677" s="2">
        <f t="shared" si="89"/>
        <v>4.8704681977423121</v>
      </c>
      <c r="CN677" s="2">
        <f t="shared" si="90"/>
        <v>41285.066999999995</v>
      </c>
    </row>
    <row r="678" spans="1:92" x14ac:dyDescent="0.45">
      <c r="A678" s="2">
        <v>112</v>
      </c>
      <c r="B678" s="2" t="s">
        <v>156</v>
      </c>
      <c r="C678" s="2">
        <v>2</v>
      </c>
      <c r="D678" s="2">
        <v>2012</v>
      </c>
      <c r="E678" s="2">
        <v>2010</v>
      </c>
      <c r="F678" s="2">
        <v>0.17408700399999999</v>
      </c>
      <c r="G678" s="20">
        <v>2.0399999999999899E-7</v>
      </c>
      <c r="H678" s="2">
        <v>0.17941042500000001</v>
      </c>
      <c r="I678" s="2">
        <v>0.64650236699999997</v>
      </c>
      <c r="J678" s="2">
        <v>147.50499590000001</v>
      </c>
      <c r="K678" s="2">
        <v>97.660108370000003</v>
      </c>
      <c r="L678" s="2">
        <v>80.394039579999998</v>
      </c>
      <c r="M678" s="2">
        <v>65.386545220000002</v>
      </c>
      <c r="N678" s="2">
        <v>3955.5809999999901</v>
      </c>
      <c r="O678" s="2">
        <v>6.9999999999999897E-3</v>
      </c>
      <c r="P678" s="2">
        <v>7479.5330000000004</v>
      </c>
      <c r="Q678" s="2">
        <v>33138.464999999997</v>
      </c>
      <c r="R678" s="2">
        <v>3351588.2549999999</v>
      </c>
      <c r="S678" s="2">
        <v>3351588.2549999999</v>
      </c>
      <c r="T678" s="2">
        <v>1</v>
      </c>
      <c r="U678" s="2">
        <v>4.0000000000000001E-3</v>
      </c>
      <c r="V678" s="2">
        <v>38550.415489999999</v>
      </c>
      <c r="W678" s="2">
        <v>4.0000000000000001E-3</v>
      </c>
      <c r="X678" s="2">
        <v>11.1983006999999</v>
      </c>
      <c r="Y678" s="2">
        <v>11.1983006999999</v>
      </c>
      <c r="Z678" s="2">
        <v>6.0772181759999997</v>
      </c>
      <c r="AA678" s="2">
        <v>1.2184176069999999</v>
      </c>
      <c r="AB678" s="2">
        <v>49.844887569999997</v>
      </c>
      <c r="AC678" s="2">
        <v>0</v>
      </c>
      <c r="AD678" s="2">
        <v>0</v>
      </c>
      <c r="AE678" s="2">
        <v>0</v>
      </c>
      <c r="AF678" s="2">
        <v>197165.4902</v>
      </c>
      <c r="AG678" s="2">
        <v>0</v>
      </c>
      <c r="AH678" s="2">
        <v>0</v>
      </c>
      <c r="AI678" s="2">
        <v>0</v>
      </c>
      <c r="AJ678" s="2">
        <v>86.461807660000005</v>
      </c>
      <c r="AK678" s="2">
        <v>86.461807660000005</v>
      </c>
      <c r="AL678" s="2">
        <v>74.316821399999995</v>
      </c>
      <c r="AM678" s="2">
        <v>64.168127609999999</v>
      </c>
      <c r="AN678" s="2">
        <v>97.660108370000003</v>
      </c>
      <c r="AO678" s="2">
        <v>97.660108370000003</v>
      </c>
      <c r="AP678" s="2">
        <v>80.394039579999998</v>
      </c>
      <c r="AQ678" s="2">
        <v>65.386545220000002</v>
      </c>
      <c r="AR678" s="2">
        <v>583467.95929999999</v>
      </c>
      <c r="AS678" s="2">
        <v>0.68362075899999997</v>
      </c>
      <c r="AT678" s="2">
        <v>601309.87199999997</v>
      </c>
      <c r="AU678" s="2">
        <v>2166809.7400000002</v>
      </c>
      <c r="AV678" s="2">
        <v>1.0385299029999999</v>
      </c>
      <c r="AW678" s="2">
        <v>1.0385299029999999</v>
      </c>
      <c r="AX678" s="2">
        <v>1.0502698509999999</v>
      </c>
      <c r="AY678" s="2">
        <v>1.0464361280000001</v>
      </c>
      <c r="AZ678" s="2">
        <v>1.0881334409999901</v>
      </c>
      <c r="BA678" s="2">
        <v>1.0881334409999901</v>
      </c>
      <c r="BB678" s="2">
        <v>1.1027494929999999</v>
      </c>
      <c r="BC678" s="2">
        <v>1.0880440339999999</v>
      </c>
      <c r="BD678" s="2">
        <v>1.0259732370000001</v>
      </c>
      <c r="BE678" s="2">
        <v>1.0259732370000001</v>
      </c>
      <c r="BF678" s="2">
        <v>1.029215102</v>
      </c>
      <c r="BG678" s="2">
        <v>1.021480371</v>
      </c>
      <c r="BH678" s="2">
        <v>0.13183847900000001</v>
      </c>
      <c r="BI678" s="2">
        <v>0.13183847900000001</v>
      </c>
      <c r="BJ678" s="2">
        <v>0.15242956899999999</v>
      </c>
      <c r="BK678" s="2">
        <v>0.19070941999999999</v>
      </c>
      <c r="BL678" s="2">
        <v>0.14117670099999999</v>
      </c>
      <c r="BM678" s="2">
        <v>0.14117670099999999</v>
      </c>
      <c r="BN678" s="2">
        <v>0.16157598500000001</v>
      </c>
      <c r="BO678" s="2">
        <v>0.188202072</v>
      </c>
      <c r="BP678" s="2">
        <v>0.12631505199999901</v>
      </c>
      <c r="BQ678" s="2">
        <v>0.12631505199999901</v>
      </c>
      <c r="BR678" s="2">
        <v>0.14329787299999999</v>
      </c>
      <c r="BS678" s="2">
        <v>0.18782644199999901</v>
      </c>
      <c r="BT678" s="2">
        <v>0.19521590599999999</v>
      </c>
      <c r="BU678" s="2">
        <v>0.19521590599999999</v>
      </c>
      <c r="BV678" s="2">
        <v>0.27827923900000001</v>
      </c>
      <c r="BW678" s="2">
        <v>0.37060473299999902</v>
      </c>
      <c r="BX678" s="2">
        <v>103.8912108</v>
      </c>
      <c r="BY678" s="2">
        <v>0</v>
      </c>
      <c r="BZ678" s="2">
        <v>0</v>
      </c>
      <c r="CA678" s="2">
        <v>0</v>
      </c>
      <c r="CB678" s="2">
        <v>410950.09970000002</v>
      </c>
      <c r="CC678" s="2">
        <v>0</v>
      </c>
      <c r="CD678" s="2">
        <v>0</v>
      </c>
      <c r="CE678" s="2">
        <v>0</v>
      </c>
      <c r="CG678" s="2">
        <f t="shared" si="83"/>
        <v>69390.092636241388</v>
      </c>
      <c r="CH678" s="2">
        <f t="shared" si="84"/>
        <v>410950.09970000002</v>
      </c>
      <c r="CI678" s="2">
        <f t="shared" si="85"/>
        <v>44573.585999999988</v>
      </c>
      <c r="CJ678" s="2">
        <f t="shared" si="86"/>
        <v>4.9444762499999877</v>
      </c>
      <c r="CK678" s="2">
        <f t="shared" si="87"/>
        <v>8.7499999999999874E-6</v>
      </c>
      <c r="CL678" s="2">
        <f t="shared" si="88"/>
        <v>4.8647369105691061</v>
      </c>
      <c r="CM678" s="2">
        <f t="shared" si="89"/>
        <v>5.1597454262358893</v>
      </c>
      <c r="CN678" s="2">
        <f t="shared" si="90"/>
        <v>44573.578999999983</v>
      </c>
    </row>
    <row r="679" spans="1:92" x14ac:dyDescent="0.45">
      <c r="A679" s="2">
        <v>113</v>
      </c>
      <c r="B679" s="2" t="s">
        <v>156</v>
      </c>
      <c r="C679" s="2">
        <v>2</v>
      </c>
      <c r="D679" s="2">
        <v>2013</v>
      </c>
      <c r="E679" s="2">
        <v>2011</v>
      </c>
      <c r="F679" s="2">
        <v>0.20311863399999999</v>
      </c>
      <c r="G679" s="20">
        <v>2.8500000000000002E-7</v>
      </c>
      <c r="H679" s="2">
        <v>0.16574522</v>
      </c>
      <c r="I679" s="2">
        <v>0.63113586200000005</v>
      </c>
      <c r="J679" s="2">
        <v>164.47335849999999</v>
      </c>
      <c r="K679" s="2">
        <v>87.559099579999994</v>
      </c>
      <c r="L679" s="2">
        <v>66.970756919999999</v>
      </c>
      <c r="M679" s="2">
        <v>56.481224349999998</v>
      </c>
      <c r="N679" s="2">
        <v>3797.9949999999999</v>
      </c>
      <c r="O679" s="2">
        <v>0.01</v>
      </c>
      <c r="P679" s="2">
        <v>7611.25</v>
      </c>
      <c r="Q679" s="2">
        <v>34365.205000000002</v>
      </c>
      <c r="R679" s="2">
        <v>3075389.8960000002</v>
      </c>
      <c r="S679" s="2">
        <v>3075389.8960000002</v>
      </c>
      <c r="T679" s="2">
        <v>1</v>
      </c>
      <c r="U679" s="2">
        <v>2E-3</v>
      </c>
      <c r="V679" s="2">
        <v>36280.133119999999</v>
      </c>
      <c r="W679" s="2">
        <v>2E-3</v>
      </c>
      <c r="X679" s="2">
        <v>3.568607971</v>
      </c>
      <c r="Y679" s="2">
        <v>3.568607971</v>
      </c>
      <c r="Z679" s="2">
        <v>6.9286504229999997</v>
      </c>
      <c r="AA679" s="2">
        <v>5.1891855069999897</v>
      </c>
      <c r="AB679" s="2">
        <v>76.914258970000006</v>
      </c>
      <c r="AC679" s="2">
        <v>0</v>
      </c>
      <c r="AD679" s="2">
        <v>0</v>
      </c>
      <c r="AE679" s="2">
        <v>0</v>
      </c>
      <c r="AF679" s="2">
        <v>292119.97100000002</v>
      </c>
      <c r="AG679" s="2">
        <v>0</v>
      </c>
      <c r="AH679" s="2">
        <v>0</v>
      </c>
      <c r="AI679" s="2">
        <v>0</v>
      </c>
      <c r="AJ679" s="2">
        <v>83.990491610000007</v>
      </c>
      <c r="AK679" s="2">
        <v>83.990491610000007</v>
      </c>
      <c r="AL679" s="2">
        <v>60.042106499999903</v>
      </c>
      <c r="AM679" s="2">
        <v>51.292038839999996</v>
      </c>
      <c r="AN679" s="2">
        <v>87.559099579999994</v>
      </c>
      <c r="AO679" s="2">
        <v>87.559099579999994</v>
      </c>
      <c r="AP679" s="2">
        <v>66.970756919999999</v>
      </c>
      <c r="AQ679" s="2">
        <v>56.481224349999998</v>
      </c>
      <c r="AR679" s="2">
        <v>624668.99340000004</v>
      </c>
      <c r="AS679" s="2">
        <v>0.87559099599999901</v>
      </c>
      <c r="AT679" s="2">
        <v>509731.17359999998</v>
      </c>
      <c r="AU679" s="2">
        <v>1940988.8529999999</v>
      </c>
      <c r="AV679" s="2">
        <v>1.0385299029999999</v>
      </c>
      <c r="AW679" s="2">
        <v>1.0385299029999999</v>
      </c>
      <c r="AX679" s="2">
        <v>1.0502698509999999</v>
      </c>
      <c r="AY679" s="2">
        <v>1.0464361280000001</v>
      </c>
      <c r="AZ679" s="2">
        <v>1.0881334409999901</v>
      </c>
      <c r="BA679" s="2">
        <v>1.0881334409999901</v>
      </c>
      <c r="BB679" s="2">
        <v>1.1027494929999999</v>
      </c>
      <c r="BC679" s="2">
        <v>1.0880440339999999</v>
      </c>
      <c r="BD679" s="2">
        <v>1.0259732370000001</v>
      </c>
      <c r="BE679" s="2">
        <v>1.0259732370000001</v>
      </c>
      <c r="BF679" s="2">
        <v>1.029215102</v>
      </c>
      <c r="BG679" s="2">
        <v>1.021480371</v>
      </c>
      <c r="BH679" s="2">
        <v>0.13183847900000001</v>
      </c>
      <c r="BI679" s="2">
        <v>0.13183847900000001</v>
      </c>
      <c r="BJ679" s="2">
        <v>0.15242956899999999</v>
      </c>
      <c r="BK679" s="2">
        <v>0.19070941999999999</v>
      </c>
      <c r="BL679" s="2">
        <v>0.14117670099999999</v>
      </c>
      <c r="BM679" s="2">
        <v>0.14117670099999999</v>
      </c>
      <c r="BN679" s="2">
        <v>0.16157598500000001</v>
      </c>
      <c r="BO679" s="2">
        <v>0.188202072</v>
      </c>
      <c r="BP679" s="2">
        <v>0.12631505199999901</v>
      </c>
      <c r="BQ679" s="2">
        <v>0.12631505199999901</v>
      </c>
      <c r="BR679" s="2">
        <v>0.14329787299999999</v>
      </c>
      <c r="BS679" s="2">
        <v>0.18782644199999901</v>
      </c>
      <c r="BT679" s="2">
        <v>0.19521590599999999</v>
      </c>
      <c r="BU679" s="2">
        <v>0.19521590599999999</v>
      </c>
      <c r="BV679" s="2">
        <v>0.27827923900000001</v>
      </c>
      <c r="BW679" s="2">
        <v>0.37060473299999902</v>
      </c>
      <c r="BX679" s="2">
        <v>103.6997411</v>
      </c>
      <c r="BY679" s="2">
        <v>0</v>
      </c>
      <c r="BZ679" s="2">
        <v>0</v>
      </c>
      <c r="CA679" s="2">
        <v>0</v>
      </c>
      <c r="CB679" s="2">
        <v>393851.09830000001</v>
      </c>
      <c r="CC679" s="2">
        <v>0</v>
      </c>
      <c r="CD679" s="2">
        <v>0</v>
      </c>
      <c r="CE679" s="2">
        <v>0</v>
      </c>
      <c r="CG679" s="2">
        <f t="shared" si="83"/>
        <v>58102.168367517159</v>
      </c>
      <c r="CH679" s="2">
        <f t="shared" si="84"/>
        <v>393851.09830000001</v>
      </c>
      <c r="CI679" s="2">
        <f t="shared" si="85"/>
        <v>45774.460000000006</v>
      </c>
      <c r="CJ679" s="2">
        <f t="shared" si="86"/>
        <v>4.7474937500000003</v>
      </c>
      <c r="CK679" s="2">
        <f t="shared" si="87"/>
        <v>1.2500000000000001E-5</v>
      </c>
      <c r="CL679" s="2">
        <f t="shared" si="88"/>
        <v>4.9504065040650405</v>
      </c>
      <c r="CM679" s="2">
        <f t="shared" si="89"/>
        <v>5.3507520435967306</v>
      </c>
      <c r="CN679" s="2">
        <f t="shared" si="90"/>
        <v>45774.45</v>
      </c>
    </row>
    <row r="680" spans="1:92" x14ac:dyDescent="0.45">
      <c r="A680" s="2">
        <v>114</v>
      </c>
      <c r="B680" s="2" t="s">
        <v>156</v>
      </c>
      <c r="C680" s="2">
        <v>2</v>
      </c>
      <c r="D680" s="2">
        <v>2014</v>
      </c>
      <c r="E680" s="2">
        <v>2012</v>
      </c>
      <c r="F680" s="2">
        <v>0.18672581699999999</v>
      </c>
      <c r="G680" s="20">
        <v>2.5199999999999998E-7</v>
      </c>
      <c r="H680" s="2">
        <v>0.17535584800000001</v>
      </c>
      <c r="I680" s="2">
        <v>0.63791808299999997</v>
      </c>
      <c r="J680" s="2">
        <v>197.7205889</v>
      </c>
      <c r="K680" s="2">
        <v>118.58981989999999</v>
      </c>
      <c r="L680" s="2">
        <v>102.11890649999999</v>
      </c>
      <c r="M680" s="2">
        <v>89.559155869999998</v>
      </c>
      <c r="N680" s="2">
        <v>4890.5329999999904</v>
      </c>
      <c r="O680" s="2">
        <v>1.0999999999999999E-2</v>
      </c>
      <c r="P680" s="2">
        <v>8892.3760000000002</v>
      </c>
      <c r="Q680" s="2">
        <v>36885.752</v>
      </c>
      <c r="R680" s="2">
        <v>5178496.8949999996</v>
      </c>
      <c r="S680" s="2">
        <v>5178496.8949999996</v>
      </c>
      <c r="T680" s="2">
        <v>1</v>
      </c>
      <c r="U680" s="2">
        <v>2E-3</v>
      </c>
      <c r="V680" s="2">
        <v>36413.724289999998</v>
      </c>
      <c r="W680" s="2">
        <v>2E-3</v>
      </c>
      <c r="X680" s="2">
        <v>-5.6447927679999896</v>
      </c>
      <c r="Y680" s="2">
        <v>-5.6447927679999896</v>
      </c>
      <c r="Z680" s="2">
        <v>-6.7873359720000002</v>
      </c>
      <c r="AA680" s="2">
        <v>-5.2498341770000003</v>
      </c>
      <c r="AB680" s="2">
        <v>79.130768990000007</v>
      </c>
      <c r="AC680" s="2">
        <v>0</v>
      </c>
      <c r="AD680" s="2">
        <v>0</v>
      </c>
      <c r="AE680" s="2">
        <v>0</v>
      </c>
      <c r="AF680" s="2">
        <v>386991.63699999999</v>
      </c>
      <c r="AG680" s="2">
        <v>0</v>
      </c>
      <c r="AH680" s="2">
        <v>0</v>
      </c>
      <c r="AI680" s="2">
        <v>0</v>
      </c>
      <c r="AJ680" s="2">
        <v>124.234612599999</v>
      </c>
      <c r="AK680" s="2">
        <v>124.234612599999</v>
      </c>
      <c r="AL680" s="2">
        <v>108.9062425</v>
      </c>
      <c r="AM680" s="2">
        <v>94.808990039999998</v>
      </c>
      <c r="AN680" s="2">
        <v>118.58981989999999</v>
      </c>
      <c r="AO680" s="2">
        <v>118.58981989999999</v>
      </c>
      <c r="AP680" s="2">
        <v>102.11890649999999</v>
      </c>
      <c r="AQ680" s="2">
        <v>89.559155869999998</v>
      </c>
      <c r="AR680" s="2">
        <v>966959.06460000004</v>
      </c>
      <c r="AS680" s="2">
        <v>1.3044880190000001</v>
      </c>
      <c r="AT680" s="2">
        <v>908079.71349999995</v>
      </c>
      <c r="AU680" s="2">
        <v>3303456.8130000001</v>
      </c>
      <c r="AV680" s="2">
        <v>1.0385299029999999</v>
      </c>
      <c r="AW680" s="2">
        <v>1.0385299029999999</v>
      </c>
      <c r="AX680" s="2">
        <v>1.0502698509999999</v>
      </c>
      <c r="AY680" s="2">
        <v>1.0464361280000001</v>
      </c>
      <c r="AZ680" s="2">
        <v>1.0881334409999901</v>
      </c>
      <c r="BA680" s="2">
        <v>1.0881334409999901</v>
      </c>
      <c r="BB680" s="2">
        <v>1.1027494929999999</v>
      </c>
      <c r="BC680" s="2">
        <v>1.0880440339999999</v>
      </c>
      <c r="BD680" s="2">
        <v>1.0259732370000001</v>
      </c>
      <c r="BE680" s="2">
        <v>1.0259732370000001</v>
      </c>
      <c r="BF680" s="2">
        <v>1.029215102</v>
      </c>
      <c r="BG680" s="2">
        <v>1.021480371</v>
      </c>
      <c r="BH680" s="2">
        <v>0.13183847900000001</v>
      </c>
      <c r="BI680" s="2">
        <v>0.13183847900000001</v>
      </c>
      <c r="BJ680" s="2">
        <v>0.15242956899999999</v>
      </c>
      <c r="BK680" s="2">
        <v>0.19070941999999999</v>
      </c>
      <c r="BL680" s="2">
        <v>0.14117670099999999</v>
      </c>
      <c r="BM680" s="2">
        <v>0.14117670099999999</v>
      </c>
      <c r="BN680" s="2">
        <v>0.16157598500000001</v>
      </c>
      <c r="BO680" s="2">
        <v>0.188202072</v>
      </c>
      <c r="BP680" s="2">
        <v>0.12631505199999901</v>
      </c>
      <c r="BQ680" s="2">
        <v>0.12631505199999901</v>
      </c>
      <c r="BR680" s="2">
        <v>0.14329787299999999</v>
      </c>
      <c r="BS680" s="2">
        <v>0.18782644199999901</v>
      </c>
      <c r="BT680" s="2">
        <v>0.19521590599999999</v>
      </c>
      <c r="BU680" s="2">
        <v>0.19521590599999999</v>
      </c>
      <c r="BV680" s="2">
        <v>0.27827923900000001</v>
      </c>
      <c r="BW680" s="2">
        <v>0.37060473299999902</v>
      </c>
      <c r="BX680" s="2">
        <v>108.0149625</v>
      </c>
      <c r="BY680" s="2">
        <v>0</v>
      </c>
      <c r="BZ680" s="2">
        <v>0</v>
      </c>
      <c r="CA680" s="2">
        <v>0</v>
      </c>
      <c r="CB680" s="2">
        <v>528250.73860000004</v>
      </c>
      <c r="CC680" s="2">
        <v>0</v>
      </c>
      <c r="CD680" s="2">
        <v>0</v>
      </c>
      <c r="CE680" s="2">
        <v>0</v>
      </c>
      <c r="CG680" s="2">
        <f t="shared" si="83"/>
        <v>116325.90079405994</v>
      </c>
      <c r="CH680" s="2">
        <f t="shared" si="84"/>
        <v>528250.73860000004</v>
      </c>
      <c r="CI680" s="2">
        <f t="shared" si="85"/>
        <v>50668.671999999991</v>
      </c>
      <c r="CJ680" s="2">
        <f t="shared" si="86"/>
        <v>6.1131662499999884</v>
      </c>
      <c r="CK680" s="2">
        <f t="shared" si="87"/>
        <v>1.3749999999999999E-5</v>
      </c>
      <c r="CL680" s="2">
        <f t="shared" si="88"/>
        <v>5.7836591869918701</v>
      </c>
      <c r="CM680" s="2">
        <f t="shared" si="89"/>
        <v>5.7432077851304006</v>
      </c>
      <c r="CN680" s="2">
        <f t="shared" si="90"/>
        <v>50668.660999999993</v>
      </c>
    </row>
    <row r="681" spans="1:92" x14ac:dyDescent="0.45">
      <c r="A681" s="2">
        <v>115</v>
      </c>
      <c r="B681" s="2" t="s">
        <v>156</v>
      </c>
      <c r="C681" s="2">
        <v>2</v>
      </c>
      <c r="D681" s="2">
        <v>2015</v>
      </c>
      <c r="E681" s="2">
        <v>2013</v>
      </c>
      <c r="F681" s="2">
        <v>0.162777799</v>
      </c>
      <c r="G681" s="20">
        <v>1.6299999999999999E-7</v>
      </c>
      <c r="H681" s="2">
        <v>0.171121256</v>
      </c>
      <c r="I681" s="2">
        <v>0.666100782</v>
      </c>
      <c r="J681" s="2">
        <v>159.73687009999901</v>
      </c>
      <c r="K681" s="2">
        <v>85.684902149999999</v>
      </c>
      <c r="L681" s="2">
        <v>83.383232759999999</v>
      </c>
      <c r="M681" s="2">
        <v>77.492759550000002</v>
      </c>
      <c r="N681" s="2">
        <v>5347.1419999999998</v>
      </c>
      <c r="O681" s="2">
        <v>0.01</v>
      </c>
      <c r="P681" s="2">
        <v>10768.543</v>
      </c>
      <c r="Q681" s="2">
        <v>45103.53</v>
      </c>
      <c r="R681" s="2">
        <v>5247249.5159999998</v>
      </c>
      <c r="S681" s="2">
        <v>5247249.5159999998</v>
      </c>
      <c r="T681" s="2">
        <v>1</v>
      </c>
      <c r="U681" s="2">
        <v>2E-3</v>
      </c>
      <c r="V681" s="2">
        <v>37619.985800000002</v>
      </c>
      <c r="W681" s="2">
        <v>2E-3</v>
      </c>
      <c r="X681" s="2">
        <v>5.6922857809999998</v>
      </c>
      <c r="Y681" s="2">
        <v>5.6922857809999998</v>
      </c>
      <c r="Z681" s="2">
        <v>7.9883319750000004</v>
      </c>
      <c r="AA681" s="2">
        <v>3.6151423930000002</v>
      </c>
      <c r="AB681" s="2">
        <v>74.051967919999996</v>
      </c>
      <c r="AC681" s="2">
        <v>0</v>
      </c>
      <c r="AD681" s="2">
        <v>0</v>
      </c>
      <c r="AE681" s="2">
        <v>0</v>
      </c>
      <c r="AF681" s="2">
        <v>395966.38780000003</v>
      </c>
      <c r="AG681" s="2">
        <v>0</v>
      </c>
      <c r="AH681" s="2">
        <v>0</v>
      </c>
      <c r="AI681" s="2">
        <v>0</v>
      </c>
      <c r="AJ681" s="2">
        <v>79.992616369999993</v>
      </c>
      <c r="AK681" s="2">
        <v>79.992616369999993</v>
      </c>
      <c r="AL681" s="2">
        <v>75.394900789999994</v>
      </c>
      <c r="AM681" s="2">
        <v>73.877617150000006</v>
      </c>
      <c r="AN681" s="2">
        <v>85.684902149999999</v>
      </c>
      <c r="AO681" s="2">
        <v>85.684902149999999</v>
      </c>
      <c r="AP681" s="2">
        <v>83.383232759999999</v>
      </c>
      <c r="AQ681" s="2">
        <v>77.492759550000002</v>
      </c>
      <c r="AR681" s="2">
        <v>854135.72690000001</v>
      </c>
      <c r="AS681" s="2">
        <v>0.85684902099999904</v>
      </c>
      <c r="AT681" s="2">
        <v>897915.92749999999</v>
      </c>
      <c r="AU681" s="2">
        <v>3495197.0049999999</v>
      </c>
      <c r="AV681" s="2">
        <v>1.0385299029999999</v>
      </c>
      <c r="AW681" s="2">
        <v>1.0385299029999999</v>
      </c>
      <c r="AX681" s="2">
        <v>1.0502698509999999</v>
      </c>
      <c r="AY681" s="2">
        <v>1.0464361280000001</v>
      </c>
      <c r="AZ681" s="2">
        <v>1.0881334409999901</v>
      </c>
      <c r="BA681" s="2">
        <v>1.0881334409999901</v>
      </c>
      <c r="BB681" s="2">
        <v>1.1027494929999999</v>
      </c>
      <c r="BC681" s="2">
        <v>1.0880440339999999</v>
      </c>
      <c r="BD681" s="2">
        <v>1.0259732370000001</v>
      </c>
      <c r="BE681" s="2">
        <v>1.0259732370000001</v>
      </c>
      <c r="BF681" s="2">
        <v>1.029215102</v>
      </c>
      <c r="BG681" s="2">
        <v>1.021480371</v>
      </c>
      <c r="BH681" s="2">
        <v>0.13183847900000001</v>
      </c>
      <c r="BI681" s="2">
        <v>0.13183847900000001</v>
      </c>
      <c r="BJ681" s="2">
        <v>0.15242956899999999</v>
      </c>
      <c r="BK681" s="2">
        <v>0.19070941999999999</v>
      </c>
      <c r="BL681" s="2">
        <v>0.14117670099999999</v>
      </c>
      <c r="BM681" s="2">
        <v>0.14117670099999999</v>
      </c>
      <c r="BN681" s="2">
        <v>0.16157598500000001</v>
      </c>
      <c r="BO681" s="2">
        <v>0.188202072</v>
      </c>
      <c r="BP681" s="2">
        <v>0.12631505199999901</v>
      </c>
      <c r="BQ681" s="2">
        <v>0.12631505199999901</v>
      </c>
      <c r="BR681" s="2">
        <v>0.14329787299999999</v>
      </c>
      <c r="BS681" s="2">
        <v>0.18782644199999901</v>
      </c>
      <c r="BT681" s="2">
        <v>0.19521590599999999</v>
      </c>
      <c r="BU681" s="2">
        <v>0.19521590599999999</v>
      </c>
      <c r="BV681" s="2">
        <v>0.27827923900000001</v>
      </c>
      <c r="BW681" s="2">
        <v>0.37060473299999902</v>
      </c>
      <c r="BX681" s="2">
        <v>124.87115249999999</v>
      </c>
      <c r="BY681" s="2">
        <v>0</v>
      </c>
      <c r="BZ681" s="2">
        <v>0</v>
      </c>
      <c r="CA681" s="2">
        <v>0</v>
      </c>
      <c r="CB681" s="2">
        <v>667703.78419999999</v>
      </c>
      <c r="CC681" s="2">
        <v>0</v>
      </c>
      <c r="CD681" s="2">
        <v>0</v>
      </c>
      <c r="CE681" s="2">
        <v>0</v>
      </c>
      <c r="CG681" s="2">
        <f t="shared" si="83"/>
        <v>105204.47105788873</v>
      </c>
      <c r="CH681" s="2">
        <f t="shared" si="84"/>
        <v>667703.78419999999</v>
      </c>
      <c r="CI681" s="2">
        <f t="shared" si="85"/>
        <v>61219.224999999999</v>
      </c>
      <c r="CJ681" s="2">
        <f t="shared" si="86"/>
        <v>6.6839274999999994</v>
      </c>
      <c r="CK681" s="2">
        <f t="shared" si="87"/>
        <v>1.2500000000000001E-5</v>
      </c>
      <c r="CL681" s="2">
        <f t="shared" si="88"/>
        <v>7.0039304065040646</v>
      </c>
      <c r="CM681" s="2">
        <f t="shared" si="89"/>
        <v>7.0227372518489686</v>
      </c>
      <c r="CN681" s="2">
        <f t="shared" si="90"/>
        <v>61219.214999999997</v>
      </c>
    </row>
    <row r="682" spans="1:92" x14ac:dyDescent="0.45">
      <c r="A682" s="2">
        <v>116</v>
      </c>
      <c r="B682" s="2" t="s">
        <v>156</v>
      </c>
      <c r="C682" s="2">
        <v>2</v>
      </c>
      <c r="D682" s="2">
        <v>2016</v>
      </c>
      <c r="E682" s="2">
        <v>2014</v>
      </c>
      <c r="F682" s="2">
        <v>0.221922021</v>
      </c>
      <c r="G682" s="20">
        <v>2.23E-7</v>
      </c>
      <c r="H682" s="2">
        <v>0.159940528</v>
      </c>
      <c r="I682" s="2">
        <v>0.61813722900000001</v>
      </c>
      <c r="J682" s="2">
        <v>203.16581299999899</v>
      </c>
      <c r="K682" s="2">
        <v>94.868304559999999</v>
      </c>
      <c r="L682" s="2">
        <v>78.071693710000005</v>
      </c>
      <c r="M682" s="2">
        <v>69.979775570000001</v>
      </c>
      <c r="N682" s="2">
        <v>5585.2759999999998</v>
      </c>
      <c r="O682" s="2">
        <v>1.2E-2</v>
      </c>
      <c r="P682" s="2">
        <v>10475.138999999999</v>
      </c>
      <c r="Q682" s="2">
        <v>45165.542000000001</v>
      </c>
      <c r="R682" s="2">
        <v>5113224.6140000001</v>
      </c>
      <c r="S682" s="2">
        <v>5113224.6140000001</v>
      </c>
      <c r="T682" s="2">
        <v>1</v>
      </c>
      <c r="U682" s="2">
        <v>4.0000000000000001E-3</v>
      </c>
      <c r="V682" s="2">
        <v>37162.645769999901</v>
      </c>
      <c r="W682" s="2">
        <v>4.0000000000000001E-3</v>
      </c>
      <c r="X682" s="2">
        <v>5.5712157299999996</v>
      </c>
      <c r="Y682" s="2">
        <v>5.5712157299999996</v>
      </c>
      <c r="Z682" s="2">
        <v>4.9745149910000004</v>
      </c>
      <c r="AA682" s="2">
        <v>3.598888616</v>
      </c>
      <c r="AB682" s="2">
        <v>108.2975084</v>
      </c>
      <c r="AC682" s="2">
        <v>0</v>
      </c>
      <c r="AD682" s="2">
        <v>0</v>
      </c>
      <c r="AE682" s="2">
        <v>0</v>
      </c>
      <c r="AF682" s="2">
        <v>604871.47459999996</v>
      </c>
      <c r="AG682" s="2">
        <v>0</v>
      </c>
      <c r="AH682" s="2">
        <v>0</v>
      </c>
      <c r="AI682" s="2">
        <v>0</v>
      </c>
      <c r="AJ682" s="2">
        <v>89.297088830000007</v>
      </c>
      <c r="AK682" s="2">
        <v>89.297088830000007</v>
      </c>
      <c r="AL682" s="2">
        <v>73.097178720000002</v>
      </c>
      <c r="AM682" s="2">
        <v>66.380886950000004</v>
      </c>
      <c r="AN682" s="2">
        <v>94.868304559999999</v>
      </c>
      <c r="AO682" s="2">
        <v>94.868304559999999</v>
      </c>
      <c r="AP682" s="2">
        <v>78.071693710000005</v>
      </c>
      <c r="AQ682" s="2">
        <v>69.979775570000001</v>
      </c>
      <c r="AR682" s="2">
        <v>1134737.139</v>
      </c>
      <c r="AS682" s="2">
        <v>1.1384196550000001</v>
      </c>
      <c r="AT682" s="2">
        <v>817811.84349999996</v>
      </c>
      <c r="AU682" s="2">
        <v>3160674.4929999998</v>
      </c>
      <c r="AV682" s="2">
        <v>1.0385299029999999</v>
      </c>
      <c r="AW682" s="2">
        <v>1.0385299029999999</v>
      </c>
      <c r="AX682" s="2">
        <v>1.0502698509999999</v>
      </c>
      <c r="AY682" s="2">
        <v>1.0464361280000001</v>
      </c>
      <c r="AZ682" s="2">
        <v>1.0881334409999901</v>
      </c>
      <c r="BA682" s="2">
        <v>1.0881334409999901</v>
      </c>
      <c r="BB682" s="2">
        <v>1.1027494929999999</v>
      </c>
      <c r="BC682" s="2">
        <v>1.0880440339999999</v>
      </c>
      <c r="BD682" s="2">
        <v>1.0259732370000001</v>
      </c>
      <c r="BE682" s="2">
        <v>1.0259732370000001</v>
      </c>
      <c r="BF682" s="2">
        <v>1.029215102</v>
      </c>
      <c r="BG682" s="2">
        <v>1.021480371</v>
      </c>
      <c r="BH682" s="2">
        <v>0.13183847900000001</v>
      </c>
      <c r="BI682" s="2">
        <v>0.13183847900000001</v>
      </c>
      <c r="BJ682" s="2">
        <v>0.15242956899999999</v>
      </c>
      <c r="BK682" s="2">
        <v>0.19070941999999999</v>
      </c>
      <c r="BL682" s="2">
        <v>0.14117670099999999</v>
      </c>
      <c r="BM682" s="2">
        <v>0.14117670099999999</v>
      </c>
      <c r="BN682" s="2">
        <v>0.16157598500000001</v>
      </c>
      <c r="BO682" s="2">
        <v>0.188202072</v>
      </c>
      <c r="BP682" s="2">
        <v>0.12631505199999901</v>
      </c>
      <c r="BQ682" s="2">
        <v>0.12631505199999901</v>
      </c>
      <c r="BR682" s="2">
        <v>0.14329787299999999</v>
      </c>
      <c r="BS682" s="2">
        <v>0.18782644199999901</v>
      </c>
      <c r="BT682" s="2">
        <v>0.19521590599999999</v>
      </c>
      <c r="BU682" s="2">
        <v>0.19521590599999999</v>
      </c>
      <c r="BV682" s="2">
        <v>0.27827923900000001</v>
      </c>
      <c r="BW682" s="2">
        <v>0.37060473299999902</v>
      </c>
      <c r="BX682" s="2">
        <v>138.7734476</v>
      </c>
      <c r="BY682" s="2">
        <v>0</v>
      </c>
      <c r="BZ682" s="2">
        <v>0</v>
      </c>
      <c r="CA682" s="2">
        <v>0</v>
      </c>
      <c r="CB682" s="2">
        <v>775088.00619999995</v>
      </c>
      <c r="CC682" s="2">
        <v>0</v>
      </c>
      <c r="CD682" s="2">
        <v>0</v>
      </c>
      <c r="CE682" s="2">
        <v>0</v>
      </c>
      <c r="CG682" s="2">
        <f t="shared" si="83"/>
        <v>97703.101130509007</v>
      </c>
      <c r="CH682" s="2">
        <f t="shared" si="84"/>
        <v>775088.00619999995</v>
      </c>
      <c r="CI682" s="2">
        <f t="shared" si="85"/>
        <v>61225.968999999997</v>
      </c>
      <c r="CJ682" s="2">
        <f t="shared" si="86"/>
        <v>6.9815949999999996</v>
      </c>
      <c r="CK682" s="2">
        <f t="shared" si="87"/>
        <v>1.5E-5</v>
      </c>
      <c r="CL682" s="2">
        <f t="shared" si="88"/>
        <v>6.8130985365853656</v>
      </c>
      <c r="CM682" s="2">
        <f t="shared" si="89"/>
        <v>7.0323926819774236</v>
      </c>
      <c r="CN682" s="2">
        <f t="shared" si="90"/>
        <v>61225.957000000002</v>
      </c>
    </row>
    <row r="683" spans="1:92" x14ac:dyDescent="0.45">
      <c r="A683" s="2">
        <v>117</v>
      </c>
      <c r="B683" s="2" t="s">
        <v>156</v>
      </c>
      <c r="C683" s="2">
        <v>2</v>
      </c>
      <c r="D683" s="2">
        <v>2017</v>
      </c>
      <c r="E683" s="2">
        <v>2015</v>
      </c>
      <c r="F683" s="2">
        <v>0.21757456999999999</v>
      </c>
      <c r="G683" s="20">
        <v>2.33999999999999E-7</v>
      </c>
      <c r="H683" s="2">
        <v>0.15259441199999901</v>
      </c>
      <c r="I683" s="2">
        <v>0.62983078400000003</v>
      </c>
      <c r="J683" s="2">
        <v>209.3390885</v>
      </c>
      <c r="K683" s="2">
        <v>76.481233759999995</v>
      </c>
      <c r="L683" s="2">
        <v>73.895429820000004</v>
      </c>
      <c r="M683" s="2">
        <v>73.801000610000003</v>
      </c>
      <c r="N683" s="2">
        <v>5429.3069999999998</v>
      </c>
      <c r="O683" s="2">
        <v>1.6E-2</v>
      </c>
      <c r="P683" s="2">
        <v>10787.173000000001</v>
      </c>
      <c r="Q683" s="2">
        <v>44580.837999999902</v>
      </c>
      <c r="R683" s="2">
        <v>5223800.6399999997</v>
      </c>
      <c r="S683" s="2">
        <v>5223800.6399999997</v>
      </c>
      <c r="T683" s="2">
        <v>1</v>
      </c>
      <c r="U683" s="2">
        <v>2E-3</v>
      </c>
      <c r="V683" s="2">
        <v>37243.085160000002</v>
      </c>
      <c r="W683" s="2">
        <v>2E-3</v>
      </c>
      <c r="X683" s="2">
        <v>3.790031763</v>
      </c>
      <c r="Y683" s="2">
        <v>3.790031763</v>
      </c>
      <c r="Z683" s="2">
        <v>2.0933331470000001</v>
      </c>
      <c r="AA683" s="2">
        <v>0.84329832900000001</v>
      </c>
      <c r="AB683" s="2">
        <v>132.85785469999999</v>
      </c>
      <c r="AC683" s="2">
        <v>0</v>
      </c>
      <c r="AD683" s="2">
        <v>0</v>
      </c>
      <c r="AE683" s="2">
        <v>0</v>
      </c>
      <c r="AF683" s="2">
        <v>721326.08050000004</v>
      </c>
      <c r="AG683" s="2">
        <v>0</v>
      </c>
      <c r="AH683" s="2">
        <v>0</v>
      </c>
      <c r="AI683" s="2">
        <v>0</v>
      </c>
      <c r="AJ683" s="2">
        <v>72.691202000000004</v>
      </c>
      <c r="AK683" s="2">
        <v>72.691202000000004</v>
      </c>
      <c r="AL683" s="2">
        <v>71.802096680000005</v>
      </c>
      <c r="AM683" s="2">
        <v>72.957702280000007</v>
      </c>
      <c r="AN683" s="2">
        <v>76.481233759999995</v>
      </c>
      <c r="AO683" s="2">
        <v>76.481233759999995</v>
      </c>
      <c r="AP683" s="2">
        <v>73.895429820000004</v>
      </c>
      <c r="AQ683" s="2">
        <v>73.801000610000003</v>
      </c>
      <c r="AR683" s="2">
        <v>1136566.1780000001</v>
      </c>
      <c r="AS683" s="2">
        <v>1.22369974</v>
      </c>
      <c r="AT683" s="2">
        <v>797122.78540000005</v>
      </c>
      <c r="AU683" s="2">
        <v>3290110.452</v>
      </c>
      <c r="AV683" s="2">
        <v>1.0385299029999999</v>
      </c>
      <c r="AW683" s="2">
        <v>1.0385299029999999</v>
      </c>
      <c r="AX683" s="2">
        <v>1.0502698509999999</v>
      </c>
      <c r="AY683" s="2">
        <v>1.0464361280000001</v>
      </c>
      <c r="AZ683" s="2">
        <v>1.0881334409999901</v>
      </c>
      <c r="BA683" s="2">
        <v>1.0881334409999901</v>
      </c>
      <c r="BB683" s="2">
        <v>1.1027494929999999</v>
      </c>
      <c r="BC683" s="2">
        <v>1.0880440339999999</v>
      </c>
      <c r="BD683" s="2">
        <v>1.0259732370000001</v>
      </c>
      <c r="BE683" s="2">
        <v>1.0259732370000001</v>
      </c>
      <c r="BF683" s="2">
        <v>1.029215102</v>
      </c>
      <c r="BG683" s="2">
        <v>1.021480371</v>
      </c>
      <c r="BH683" s="2">
        <v>0.13183847900000001</v>
      </c>
      <c r="BI683" s="2">
        <v>0.13183847900000001</v>
      </c>
      <c r="BJ683" s="2">
        <v>0.15242956899999999</v>
      </c>
      <c r="BK683" s="2">
        <v>0.19070941999999999</v>
      </c>
      <c r="BL683" s="2">
        <v>0.14117670099999999</v>
      </c>
      <c r="BM683" s="2">
        <v>0.14117670099999999</v>
      </c>
      <c r="BN683" s="2">
        <v>0.16157598500000001</v>
      </c>
      <c r="BO683" s="2">
        <v>0.188202072</v>
      </c>
      <c r="BP683" s="2">
        <v>0.12631505199999901</v>
      </c>
      <c r="BQ683" s="2">
        <v>0.12631505199999901</v>
      </c>
      <c r="BR683" s="2">
        <v>0.14329787299999999</v>
      </c>
      <c r="BS683" s="2">
        <v>0.18782644199999901</v>
      </c>
      <c r="BT683" s="2">
        <v>0.19521590599999999</v>
      </c>
      <c r="BU683" s="2">
        <v>0.19521590599999999</v>
      </c>
      <c r="BV683" s="2">
        <v>0.27827923900000001</v>
      </c>
      <c r="BW683" s="2">
        <v>0.37060473299999902</v>
      </c>
      <c r="BX683" s="2">
        <v>147.0038342</v>
      </c>
      <c r="BY683" s="2">
        <v>0</v>
      </c>
      <c r="BZ683" s="2">
        <v>0</v>
      </c>
      <c r="CA683" s="2">
        <v>0</v>
      </c>
      <c r="CB683" s="2">
        <v>798128.946</v>
      </c>
      <c r="CC683" s="2">
        <v>0</v>
      </c>
      <c r="CD683" s="2">
        <v>0</v>
      </c>
      <c r="CE683" s="2">
        <v>0</v>
      </c>
      <c r="CG683" s="2">
        <f t="shared" si="83"/>
        <v>101809.26261905223</v>
      </c>
      <c r="CH683" s="2">
        <f t="shared" si="84"/>
        <v>798128.946</v>
      </c>
      <c r="CI683" s="2">
        <f t="shared" si="85"/>
        <v>60797.333999999901</v>
      </c>
      <c r="CJ683" s="2">
        <f t="shared" si="86"/>
        <v>6.78663375</v>
      </c>
      <c r="CK683" s="2">
        <f t="shared" si="87"/>
        <v>2.0000000000000002E-5</v>
      </c>
      <c r="CL683" s="2">
        <f t="shared" si="88"/>
        <v>7.0160474796747971</v>
      </c>
      <c r="CM683" s="2">
        <f t="shared" si="89"/>
        <v>6.9413527442584506</v>
      </c>
      <c r="CN683" s="2">
        <f t="shared" si="90"/>
        <v>60797.317999999897</v>
      </c>
    </row>
    <row r="684" spans="1:92" x14ac:dyDescent="0.45">
      <c r="A684" s="2">
        <v>118</v>
      </c>
      <c r="B684" s="2" t="s">
        <v>156</v>
      </c>
      <c r="C684" s="2">
        <v>2</v>
      </c>
      <c r="D684" s="2">
        <v>2018</v>
      </c>
      <c r="E684" s="2">
        <v>2016</v>
      </c>
      <c r="F684" s="2">
        <v>0.26422140500000002</v>
      </c>
      <c r="G684" s="20">
        <v>3.3700000000000001E-7</v>
      </c>
      <c r="H684" s="2">
        <v>0.14913868799999999</v>
      </c>
      <c r="I684" s="2">
        <v>0.58663957</v>
      </c>
      <c r="J684" s="2">
        <v>224.1710491</v>
      </c>
      <c r="K684" s="2">
        <v>85.422008660000003</v>
      </c>
      <c r="L684" s="2">
        <v>65.726905389999999</v>
      </c>
      <c r="M684" s="2">
        <v>63.413873260000003</v>
      </c>
      <c r="N684" s="2">
        <v>5378.53</v>
      </c>
      <c r="O684" s="2">
        <v>1.7999999999999999E-2</v>
      </c>
      <c r="P684" s="2">
        <v>10354.335999999999</v>
      </c>
      <c r="Q684" s="2">
        <v>42214.553</v>
      </c>
      <c r="R684" s="2">
        <v>4563259.0269999998</v>
      </c>
      <c r="S684" s="2">
        <v>4563259.0269999998</v>
      </c>
      <c r="T684" s="2">
        <v>1</v>
      </c>
      <c r="U684" s="2">
        <v>4.0000000000000001E-3</v>
      </c>
      <c r="V684" s="2">
        <v>36783.986319999902</v>
      </c>
      <c r="W684" s="2">
        <v>4.0000000000000001E-3</v>
      </c>
      <c r="X684" s="2">
        <v>9.2877061160000007</v>
      </c>
      <c r="Y684" s="2">
        <v>9.2877061160000007</v>
      </c>
      <c r="Z684" s="2">
        <v>3.181419504</v>
      </c>
      <c r="AA684" s="2">
        <v>2.693852073</v>
      </c>
      <c r="AB684" s="2">
        <v>138.74904040000001</v>
      </c>
      <c r="AC684" s="2">
        <v>0</v>
      </c>
      <c r="AD684" s="2">
        <v>0</v>
      </c>
      <c r="AE684" s="2">
        <v>0</v>
      </c>
      <c r="AF684" s="2">
        <v>746265.87639999995</v>
      </c>
      <c r="AG684" s="2">
        <v>0</v>
      </c>
      <c r="AH684" s="2">
        <v>0</v>
      </c>
      <c r="AI684" s="2">
        <v>0</v>
      </c>
      <c r="AJ684" s="2">
        <v>76.134302539999993</v>
      </c>
      <c r="AK684" s="2">
        <v>76.134302539999993</v>
      </c>
      <c r="AL684" s="2">
        <v>62.545485890000002</v>
      </c>
      <c r="AM684" s="2">
        <v>60.720021189999997</v>
      </c>
      <c r="AN684" s="2">
        <v>85.422008660000003</v>
      </c>
      <c r="AO684" s="2">
        <v>85.422008660000003</v>
      </c>
      <c r="AP684" s="2">
        <v>65.726905389999999</v>
      </c>
      <c r="AQ684" s="2">
        <v>63.413873260000003</v>
      </c>
      <c r="AR684" s="2">
        <v>1205710.713</v>
      </c>
      <c r="AS684" s="2">
        <v>1.537596156</v>
      </c>
      <c r="AT684" s="2">
        <v>680558.46270000003</v>
      </c>
      <c r="AU684" s="2">
        <v>2676988.3139999998</v>
      </c>
      <c r="AV684" s="2">
        <v>1.0385299029999999</v>
      </c>
      <c r="AW684" s="2">
        <v>1.0385299029999999</v>
      </c>
      <c r="AX684" s="2">
        <v>1.0502698509999999</v>
      </c>
      <c r="AY684" s="2">
        <v>1.0464361280000001</v>
      </c>
      <c r="AZ684" s="2">
        <v>1.0881334409999901</v>
      </c>
      <c r="BA684" s="2">
        <v>1.0881334409999901</v>
      </c>
      <c r="BB684" s="2">
        <v>1.1027494929999999</v>
      </c>
      <c r="BC684" s="2">
        <v>1.0880440339999999</v>
      </c>
      <c r="BD684" s="2">
        <v>1.0259732370000001</v>
      </c>
      <c r="BE684" s="2">
        <v>1.0259732370000001</v>
      </c>
      <c r="BF684" s="2">
        <v>1.029215102</v>
      </c>
      <c r="BG684" s="2">
        <v>1.021480371</v>
      </c>
      <c r="BH684" s="2">
        <v>0.13183847900000001</v>
      </c>
      <c r="BI684" s="2">
        <v>0.13183847900000001</v>
      </c>
      <c r="BJ684" s="2">
        <v>0.15242956899999999</v>
      </c>
      <c r="BK684" s="2">
        <v>0.19070941999999999</v>
      </c>
      <c r="BL684" s="2">
        <v>0.14117670099999999</v>
      </c>
      <c r="BM684" s="2">
        <v>0.14117670099999999</v>
      </c>
      <c r="BN684" s="2">
        <v>0.16157598500000001</v>
      </c>
      <c r="BO684" s="2">
        <v>0.188202072</v>
      </c>
      <c r="BP684" s="2">
        <v>0.12631505199999901</v>
      </c>
      <c r="BQ684" s="2">
        <v>0.12631505199999901</v>
      </c>
      <c r="BR684" s="2">
        <v>0.14329787299999999</v>
      </c>
      <c r="BS684" s="2">
        <v>0.18782644199999901</v>
      </c>
      <c r="BT684" s="2">
        <v>0.19521590599999999</v>
      </c>
      <c r="BU684" s="2">
        <v>0.19521590599999999</v>
      </c>
      <c r="BV684" s="2">
        <v>0.27827923900000001</v>
      </c>
      <c r="BW684" s="2">
        <v>0.37060473299999902</v>
      </c>
      <c r="BX684" s="2">
        <v>155.41779119999899</v>
      </c>
      <c r="BY684" s="2">
        <v>0</v>
      </c>
      <c r="BZ684" s="2">
        <v>0</v>
      </c>
      <c r="CA684" s="2">
        <v>0</v>
      </c>
      <c r="CB684" s="2">
        <v>835919.25260000001</v>
      </c>
      <c r="CC684" s="2">
        <v>0</v>
      </c>
      <c r="CD684" s="2">
        <v>0</v>
      </c>
      <c r="CE684" s="2">
        <v>0</v>
      </c>
      <c r="CG684" s="2">
        <f t="shared" si="83"/>
        <v>83035.00548873868</v>
      </c>
      <c r="CH684" s="2">
        <f t="shared" si="84"/>
        <v>835919.25260000001</v>
      </c>
      <c r="CI684" s="2">
        <f t="shared" si="85"/>
        <v>57947.436999999998</v>
      </c>
      <c r="CJ684" s="2">
        <f t="shared" si="86"/>
        <v>6.7231624999999999</v>
      </c>
      <c r="CK684" s="2">
        <f t="shared" si="87"/>
        <v>2.2499999999999998E-5</v>
      </c>
      <c r="CL684" s="2">
        <f t="shared" si="88"/>
        <v>6.7345274796747967</v>
      </c>
      <c r="CM684" s="2">
        <f t="shared" si="89"/>
        <v>6.5729159984429737</v>
      </c>
      <c r="CN684" s="2">
        <f t="shared" si="90"/>
        <v>57947.418999999994</v>
      </c>
    </row>
    <row r="685" spans="1:92" x14ac:dyDescent="0.45">
      <c r="A685" s="2">
        <v>119</v>
      </c>
      <c r="B685" s="2" t="s">
        <v>156</v>
      </c>
      <c r="C685" s="2">
        <v>2</v>
      </c>
      <c r="D685" s="2">
        <v>2019</v>
      </c>
      <c r="E685" s="2">
        <v>2017</v>
      </c>
      <c r="F685" s="2">
        <v>0.28687135899999999</v>
      </c>
      <c r="G685" s="20">
        <v>6.2799999999999996E-7</v>
      </c>
      <c r="H685" s="2">
        <v>0.175820635</v>
      </c>
      <c r="I685" s="2">
        <v>0.53730737799999995</v>
      </c>
      <c r="J685" s="2">
        <v>244.45401200000001</v>
      </c>
      <c r="K685" s="2">
        <v>115.8993122</v>
      </c>
      <c r="L685" s="2">
        <v>74.303570870000001</v>
      </c>
      <c r="M685" s="2">
        <v>53.260189709999999</v>
      </c>
      <c r="N685" s="2">
        <v>4768.1719999999996</v>
      </c>
      <c r="O685" s="2">
        <v>2.1999999999999999E-2</v>
      </c>
      <c r="P685" s="2">
        <v>9614.3969999999899</v>
      </c>
      <c r="Q685" s="2">
        <v>40990.383999999998</v>
      </c>
      <c r="R685" s="2">
        <v>4063140.9819999998</v>
      </c>
      <c r="S685" s="2">
        <v>4063140.9819999998</v>
      </c>
      <c r="T685" s="2">
        <v>1</v>
      </c>
      <c r="U685" s="2">
        <v>2E-3</v>
      </c>
      <c r="V685" s="2">
        <v>35490.538889999902</v>
      </c>
      <c r="W685" s="2">
        <v>2E-3</v>
      </c>
      <c r="X685" s="2">
        <v>-5.5296594979999902</v>
      </c>
      <c r="Y685" s="2">
        <v>-5.5296594979999902</v>
      </c>
      <c r="Z685" s="2">
        <v>-0.25229495200000002</v>
      </c>
      <c r="AA685" s="2">
        <v>1.906907465</v>
      </c>
      <c r="AB685" s="2">
        <v>128.55469979999901</v>
      </c>
      <c r="AC685" s="2">
        <v>0</v>
      </c>
      <c r="AD685" s="2">
        <v>0</v>
      </c>
      <c r="AE685" s="2">
        <v>0</v>
      </c>
      <c r="AF685" s="2">
        <v>612970.92009999999</v>
      </c>
      <c r="AG685" s="2">
        <v>0</v>
      </c>
      <c r="AH685" s="2">
        <v>0</v>
      </c>
      <c r="AI685" s="2">
        <v>0</v>
      </c>
      <c r="AJ685" s="2">
        <v>121.428971699999</v>
      </c>
      <c r="AK685" s="2">
        <v>121.428971699999</v>
      </c>
      <c r="AL685" s="2">
        <v>74.555865819999994</v>
      </c>
      <c r="AM685" s="2">
        <v>51.353282249999999</v>
      </c>
      <c r="AN685" s="2">
        <v>115.8993122</v>
      </c>
      <c r="AO685" s="2">
        <v>115.8993122</v>
      </c>
      <c r="AP685" s="2">
        <v>74.303570870000001</v>
      </c>
      <c r="AQ685" s="2">
        <v>53.260189709999999</v>
      </c>
      <c r="AR685" s="2">
        <v>1165598.7759999901</v>
      </c>
      <c r="AS685" s="2">
        <v>2.5497848689999998</v>
      </c>
      <c r="AT685" s="2">
        <v>714384.02890000003</v>
      </c>
      <c r="AU685" s="2">
        <v>2183155.628</v>
      </c>
      <c r="AV685" s="2">
        <v>1.0385299029999999</v>
      </c>
      <c r="AW685" s="2">
        <v>1.0385299029999999</v>
      </c>
      <c r="AX685" s="2">
        <v>1.0502698509999999</v>
      </c>
      <c r="AY685" s="2">
        <v>1.0464361280000001</v>
      </c>
      <c r="AZ685" s="2">
        <v>1.0881334409999901</v>
      </c>
      <c r="BA685" s="2">
        <v>1.0881334409999901</v>
      </c>
      <c r="BB685" s="2">
        <v>1.1027494929999999</v>
      </c>
      <c r="BC685" s="2">
        <v>1.0880440339999999</v>
      </c>
      <c r="BD685" s="2">
        <v>1.0259732370000001</v>
      </c>
      <c r="BE685" s="2">
        <v>1.0259732370000001</v>
      </c>
      <c r="BF685" s="2">
        <v>1.029215102</v>
      </c>
      <c r="BG685" s="2">
        <v>1.021480371</v>
      </c>
      <c r="BH685" s="2">
        <v>0.13183847900000001</v>
      </c>
      <c r="BI685" s="2">
        <v>0.13183847900000001</v>
      </c>
      <c r="BJ685" s="2">
        <v>0.15242956899999999</v>
      </c>
      <c r="BK685" s="2">
        <v>0.19070941999999999</v>
      </c>
      <c r="BL685" s="2">
        <v>0.14117670099999999</v>
      </c>
      <c r="BM685" s="2">
        <v>0.14117670099999999</v>
      </c>
      <c r="BN685" s="2">
        <v>0.16157598500000001</v>
      </c>
      <c r="BO685" s="2">
        <v>0.188202072</v>
      </c>
      <c r="BP685" s="2">
        <v>0.12631505199999901</v>
      </c>
      <c r="BQ685" s="2">
        <v>0.12631505199999901</v>
      </c>
      <c r="BR685" s="2">
        <v>0.14329787299999999</v>
      </c>
      <c r="BS685" s="2">
        <v>0.18782644199999901</v>
      </c>
      <c r="BT685" s="2">
        <v>0.19521590599999999</v>
      </c>
      <c r="BU685" s="2">
        <v>0.19521590599999999</v>
      </c>
      <c r="BV685" s="2">
        <v>0.27827923900000001</v>
      </c>
      <c r="BW685" s="2">
        <v>0.37060473299999902</v>
      </c>
      <c r="BX685" s="2">
        <v>150.64252490000001</v>
      </c>
      <c r="BY685" s="2">
        <v>0</v>
      </c>
      <c r="BZ685" s="2">
        <v>0</v>
      </c>
      <c r="CA685" s="2">
        <v>0</v>
      </c>
      <c r="CB685" s="2">
        <v>718289.46909999999</v>
      </c>
      <c r="CC685" s="2">
        <v>0</v>
      </c>
      <c r="CD685" s="2">
        <v>0</v>
      </c>
      <c r="CE685" s="2">
        <v>0</v>
      </c>
      <c r="CG685" s="2">
        <f t="shared" si="83"/>
        <v>77408.830845960736</v>
      </c>
      <c r="CH685" s="2">
        <f t="shared" si="84"/>
        <v>718289.46909999999</v>
      </c>
      <c r="CI685" s="2">
        <f t="shared" si="85"/>
        <v>55372.974999999991</v>
      </c>
      <c r="CJ685" s="2">
        <f t="shared" si="86"/>
        <v>5.9602149999999998</v>
      </c>
      <c r="CK685" s="2">
        <f t="shared" si="87"/>
        <v>2.7499999999999998E-5</v>
      </c>
      <c r="CL685" s="2">
        <f t="shared" si="88"/>
        <v>6.2532663414634078</v>
      </c>
      <c r="CM685" s="2">
        <f t="shared" si="89"/>
        <v>6.3823096924873486</v>
      </c>
      <c r="CN685" s="2">
        <f t="shared" si="90"/>
        <v>55372.952999999987</v>
      </c>
    </row>
    <row r="686" spans="1:92" x14ac:dyDescent="0.45">
      <c r="A686" s="2">
        <v>238</v>
      </c>
      <c r="B686" s="2" t="s">
        <v>156</v>
      </c>
      <c r="C686" s="2">
        <v>2</v>
      </c>
      <c r="D686" s="2">
        <v>2020</v>
      </c>
      <c r="E686" s="2">
        <v>2018</v>
      </c>
      <c r="F686" s="2">
        <v>0.210612282772107</v>
      </c>
      <c r="G686" s="2">
        <v>2.3657241637929001E-4</v>
      </c>
      <c r="H686" s="2">
        <v>0.18015921383096301</v>
      </c>
      <c r="I686" s="2">
        <v>0.60899193098054905</v>
      </c>
      <c r="J686" s="2">
        <v>283.980520480834</v>
      </c>
      <c r="K686" s="2">
        <v>135.16233801018001</v>
      </c>
      <c r="L686" s="2">
        <v>107.955020264978</v>
      </c>
      <c r="M686" s="2">
        <v>85.613323660896398</v>
      </c>
      <c r="N686" s="2">
        <v>4734.5078141357199</v>
      </c>
      <c r="O686" s="2">
        <v>10.009852485873999</v>
      </c>
      <c r="P686" s="2">
        <v>9544.0543055968501</v>
      </c>
      <c r="Q686" s="2">
        <v>40680.796541515199</v>
      </c>
      <c r="R686" s="2">
        <v>5718989.0767256403</v>
      </c>
      <c r="S686" s="2">
        <v>5718989.0767256403</v>
      </c>
      <c r="T686" s="2">
        <v>1</v>
      </c>
      <c r="U686" s="2">
        <v>2E-3</v>
      </c>
      <c r="V686" s="2">
        <v>35808.420738249399</v>
      </c>
      <c r="W686" s="2">
        <v>2E-3</v>
      </c>
      <c r="X686" s="2">
        <v>5.0145804735537496</v>
      </c>
      <c r="Y686" s="2">
        <v>5.0145804735537496</v>
      </c>
      <c r="Z686" s="2">
        <v>5.1671318359327296</v>
      </c>
      <c r="AA686" s="2">
        <v>3.7991341751752099</v>
      </c>
      <c r="AB686" s="2">
        <v>148.818182470653</v>
      </c>
      <c r="AC686" s="2">
        <v>0</v>
      </c>
      <c r="AD686" s="2">
        <v>0</v>
      </c>
      <c r="AE686" s="2">
        <v>0</v>
      </c>
      <c r="AF686" s="2">
        <v>564562.19911187899</v>
      </c>
      <c r="AG686" s="2">
        <v>0</v>
      </c>
      <c r="AH686" s="2">
        <v>0</v>
      </c>
      <c r="AI686" s="2">
        <v>0</v>
      </c>
      <c r="AJ686" s="2">
        <v>130.14775753662701</v>
      </c>
      <c r="AK686" s="2">
        <v>130.14775753662701</v>
      </c>
      <c r="AL686" s="2">
        <v>102.787888429045</v>
      </c>
      <c r="AM686" s="2">
        <v>81.814189485721201</v>
      </c>
      <c r="AN686" s="2">
        <v>135.16233801018001</v>
      </c>
      <c r="AO686" s="2">
        <v>135.16233801018001</v>
      </c>
      <c r="AP686" s="2">
        <v>107.955020264978</v>
      </c>
      <c r="AQ686" s="2">
        <v>85.613323660896398</v>
      </c>
      <c r="AR686" s="2">
        <v>1204489.3445979301</v>
      </c>
      <c r="AS686" s="2">
        <v>1352.95506512775</v>
      </c>
      <c r="AT686" s="2">
        <v>1030328.57597076</v>
      </c>
      <c r="AU686" s="2">
        <v>3482818.2010918101</v>
      </c>
      <c r="AV686" s="2">
        <v>1.0375767150113</v>
      </c>
      <c r="AW686" s="2">
        <v>1.0375767150113</v>
      </c>
      <c r="AX686" s="2">
        <v>1.0492709068694299</v>
      </c>
      <c r="AY686" s="2">
        <v>1.0454086856814899</v>
      </c>
      <c r="AZ686" s="2">
        <v>1.0871347256784001</v>
      </c>
      <c r="BA686" s="2">
        <v>1.0871347256784001</v>
      </c>
      <c r="BB686" s="2">
        <v>1.1017006338592099</v>
      </c>
      <c r="BC686" s="2">
        <v>1.0869757389985</v>
      </c>
      <c r="BD686" s="2">
        <v>1.0250315738245701</v>
      </c>
      <c r="BE686" s="2">
        <v>1.0250315738245701</v>
      </c>
      <c r="BF686" s="2">
        <v>1.02823618369224</v>
      </c>
      <c r="BG686" s="2">
        <v>1.0204774314678</v>
      </c>
      <c r="BH686" s="2">
        <v>0.13183847900000001</v>
      </c>
      <c r="BI686" s="2">
        <v>0.13183847900000001</v>
      </c>
      <c r="BJ686" s="2">
        <v>0.15242956899999999</v>
      </c>
      <c r="BK686" s="2">
        <v>0.19070941999999999</v>
      </c>
      <c r="BL686" s="2">
        <v>0.14117670099999999</v>
      </c>
      <c r="BM686" s="2">
        <v>0.14117670099999999</v>
      </c>
      <c r="BN686" s="2">
        <v>0.16157598500000001</v>
      </c>
      <c r="BO686" s="2">
        <v>0.188202072</v>
      </c>
      <c r="BP686" s="2">
        <v>0.12631505199999901</v>
      </c>
      <c r="BQ686" s="2">
        <v>0.12631505199999901</v>
      </c>
      <c r="BR686" s="2">
        <v>0.14329787299999999</v>
      </c>
      <c r="BS686" s="2">
        <v>0.18782644199999901</v>
      </c>
      <c r="BT686" s="2">
        <v>0.19521590599999999</v>
      </c>
      <c r="BU686" s="2">
        <v>0.19521590599999999</v>
      </c>
      <c r="BV686" s="2">
        <v>0.27827923900000001</v>
      </c>
      <c r="BW686" s="2">
        <v>0.37060473299999902</v>
      </c>
      <c r="BX686" s="2">
        <v>158.48481607982299</v>
      </c>
      <c r="BY686" s="2">
        <v>0</v>
      </c>
      <c r="BZ686" s="2">
        <v>0</v>
      </c>
      <c r="CA686" s="2">
        <v>0</v>
      </c>
      <c r="CB686" s="2">
        <v>755682.86245696305</v>
      </c>
      <c r="CC686" s="2">
        <v>0</v>
      </c>
      <c r="CD686" s="2">
        <v>0</v>
      </c>
      <c r="CE686" s="2">
        <v>0</v>
      </c>
      <c r="CG686" s="2">
        <f t="shared" si="83"/>
        <v>110414.03738980662</v>
      </c>
      <c r="CH686" s="2">
        <f t="shared" si="84"/>
        <v>755682.86245696305</v>
      </c>
      <c r="CI686" s="2">
        <f t="shared" si="85"/>
        <v>54969.368513733643</v>
      </c>
      <c r="CJ686" s="2">
        <f t="shared" si="86"/>
        <v>5.9181347676696499</v>
      </c>
      <c r="CK686" s="2">
        <f t="shared" si="87"/>
        <v>1.2512315607342499E-2</v>
      </c>
      <c r="CL686" s="2">
        <f t="shared" si="88"/>
        <v>6.2075149955101461</v>
      </c>
      <c r="CM686" s="2">
        <f t="shared" si="89"/>
        <v>6.3341061177913893</v>
      </c>
      <c r="CN686" s="2">
        <f t="shared" si="90"/>
        <v>54959.358661247767</v>
      </c>
    </row>
    <row r="687" spans="1:92" x14ac:dyDescent="0.45">
      <c r="A687" s="2">
        <v>260</v>
      </c>
      <c r="B687" s="2" t="s">
        <v>156</v>
      </c>
      <c r="C687" s="2">
        <v>2</v>
      </c>
      <c r="D687" s="2">
        <v>2021</v>
      </c>
      <c r="E687" s="2">
        <v>2019</v>
      </c>
      <c r="F687" s="2">
        <v>0.22641050702717</v>
      </c>
      <c r="G687" s="2">
        <v>2.3303479896609101E-4</v>
      </c>
      <c r="H687" s="2">
        <v>0.17655964792725001</v>
      </c>
      <c r="I687" s="2">
        <v>0.59679681024661202</v>
      </c>
      <c r="J687" s="2">
        <v>276.422545359075</v>
      </c>
      <c r="K687" s="2">
        <v>135.03828273094101</v>
      </c>
      <c r="L687" s="2">
        <v>107.852340907138</v>
      </c>
      <c r="M687" s="2">
        <v>85.529264300364403</v>
      </c>
      <c r="N687" s="2">
        <v>4739.3355167314503</v>
      </c>
      <c r="O687" s="2">
        <v>10.0719513452583</v>
      </c>
      <c r="P687" s="2">
        <v>9554.5805278391508</v>
      </c>
      <c r="Q687" s="2">
        <v>40725.038509054197</v>
      </c>
      <c r="R687" s="2">
        <v>5836463.1353241997</v>
      </c>
      <c r="S687" s="2">
        <v>5836463.1353241997</v>
      </c>
      <c r="T687" s="2">
        <v>1</v>
      </c>
      <c r="U687" s="2">
        <v>2E-3</v>
      </c>
      <c r="V687" s="2">
        <v>36129.149792334698</v>
      </c>
      <c r="W687" s="2">
        <v>2E-3</v>
      </c>
      <c r="X687" s="2">
        <v>4.8905251943143897</v>
      </c>
      <c r="Y687" s="2">
        <v>4.8905251943143897</v>
      </c>
      <c r="Z687" s="2">
        <v>5.0644524780934397</v>
      </c>
      <c r="AA687" s="2">
        <v>3.7150748146432599</v>
      </c>
      <c r="AB687" s="2">
        <v>141.384262628134</v>
      </c>
      <c r="AC687" s="2">
        <v>0</v>
      </c>
      <c r="AD687" s="2">
        <v>0</v>
      </c>
      <c r="AE687" s="2">
        <v>0</v>
      </c>
      <c r="AF687" s="2">
        <v>681444.84824896895</v>
      </c>
      <c r="AG687" s="2">
        <v>0</v>
      </c>
      <c r="AH687" s="2">
        <v>0</v>
      </c>
      <c r="AI687" s="2">
        <v>0</v>
      </c>
      <c r="AJ687" s="2">
        <v>130.14775753662701</v>
      </c>
      <c r="AK687" s="2">
        <v>130.14775753662701</v>
      </c>
      <c r="AL687" s="2">
        <v>102.787888429045</v>
      </c>
      <c r="AM687" s="2">
        <v>81.814189485721201</v>
      </c>
      <c r="AN687" s="2">
        <v>135.03828273094101</v>
      </c>
      <c r="AO687" s="2">
        <v>135.03828273094101</v>
      </c>
      <c r="AP687" s="2">
        <v>107.852340907138</v>
      </c>
      <c r="AQ687" s="2">
        <v>85.529264300364403</v>
      </c>
      <c r="AR687" s="2">
        <v>1321436.5777141401</v>
      </c>
      <c r="AS687" s="2">
        <v>1360.0990134132801</v>
      </c>
      <c r="AT687" s="2">
        <v>1030483.87631321</v>
      </c>
      <c r="AU687" s="2">
        <v>3483182.58228342</v>
      </c>
      <c r="AV687" s="2">
        <v>1.03771425508085</v>
      </c>
      <c r="AW687" s="2">
        <v>1.03771425508085</v>
      </c>
      <c r="AX687" s="2">
        <v>1.04942134939549</v>
      </c>
      <c r="AY687" s="2">
        <v>1.0455564856839199</v>
      </c>
      <c r="AZ687" s="2">
        <v>1.08727883510532</v>
      </c>
      <c r="BA687" s="2">
        <v>1.08727883510532</v>
      </c>
      <c r="BB687" s="2">
        <v>1.1018585936627501</v>
      </c>
      <c r="BC687" s="2">
        <v>1.0871294157558</v>
      </c>
      <c r="BD687" s="2">
        <v>1.0251674509235</v>
      </c>
      <c r="BE687" s="2">
        <v>1.0251674509235</v>
      </c>
      <c r="BF687" s="2">
        <v>1.02838361029851</v>
      </c>
      <c r="BG687" s="2">
        <v>1.0206217066865899</v>
      </c>
      <c r="BH687" s="2">
        <v>0.13183847900000001</v>
      </c>
      <c r="BI687" s="2">
        <v>0.13183847900000001</v>
      </c>
      <c r="BJ687" s="2">
        <v>0.15242956899999999</v>
      </c>
      <c r="BK687" s="2">
        <v>0.19070941999999999</v>
      </c>
      <c r="BL687" s="2">
        <v>0.14117670099999999</v>
      </c>
      <c r="BM687" s="2">
        <v>0.14117670099999999</v>
      </c>
      <c r="BN687" s="2">
        <v>0.16157598500000001</v>
      </c>
      <c r="BO687" s="2">
        <v>0.188202072</v>
      </c>
      <c r="BP687" s="2">
        <v>0.12631505199999901</v>
      </c>
      <c r="BQ687" s="2">
        <v>0.12631505199999901</v>
      </c>
      <c r="BR687" s="2">
        <v>0.14329787299999999</v>
      </c>
      <c r="BS687" s="2">
        <v>0.18782644199999901</v>
      </c>
      <c r="BT687" s="2">
        <v>0.19521590599999999</v>
      </c>
      <c r="BU687" s="2">
        <v>0.19521590599999999</v>
      </c>
      <c r="BV687" s="2">
        <v>0.27827923900000001</v>
      </c>
      <c r="BW687" s="2">
        <v>0.37060473299999902</v>
      </c>
      <c r="BX687" s="2">
        <v>148.818182470653</v>
      </c>
      <c r="BY687" s="2">
        <v>0</v>
      </c>
      <c r="BZ687" s="2">
        <v>0</v>
      </c>
      <c r="CA687" s="2">
        <v>0</v>
      </c>
      <c r="CB687" s="2">
        <v>704580.84779278398</v>
      </c>
      <c r="CC687" s="2">
        <v>0</v>
      </c>
      <c r="CD687" s="2">
        <v>0</v>
      </c>
      <c r="CE687" s="2">
        <v>0</v>
      </c>
      <c r="CG687" s="2">
        <f t="shared" si="83"/>
        <v>110896.09999794293</v>
      </c>
      <c r="CH687" s="2">
        <f t="shared" si="84"/>
        <v>704580.84779278398</v>
      </c>
      <c r="CI687" s="2">
        <f t="shared" si="85"/>
        <v>55029.026504970054</v>
      </c>
      <c r="CJ687" s="2">
        <f t="shared" si="86"/>
        <v>5.9241693959143129</v>
      </c>
      <c r="CK687" s="2">
        <f t="shared" si="87"/>
        <v>1.2589939181572876E-2</v>
      </c>
      <c r="CL687" s="2">
        <f t="shared" si="88"/>
        <v>6.2143613189197726</v>
      </c>
      <c r="CM687" s="2">
        <f t="shared" si="89"/>
        <v>6.3409947075210891</v>
      </c>
      <c r="CN687" s="2">
        <f t="shared" si="90"/>
        <v>55018.954553624797</v>
      </c>
    </row>
    <row r="688" spans="1:92" x14ac:dyDescent="0.45">
      <c r="A688" s="2">
        <v>282</v>
      </c>
      <c r="B688" s="2" t="s">
        <v>156</v>
      </c>
      <c r="C688" s="2">
        <v>2</v>
      </c>
      <c r="D688" s="2">
        <v>2022</v>
      </c>
      <c r="E688" s="2">
        <v>2020</v>
      </c>
      <c r="F688" s="2">
        <v>0.22245710234826599</v>
      </c>
      <c r="G688" s="2">
        <v>2.3520283806454799E-4</v>
      </c>
      <c r="H688" s="2">
        <v>0.177463779683701</v>
      </c>
      <c r="I688" s="2">
        <v>0.59984391512996704</v>
      </c>
      <c r="J688" s="2">
        <v>271.58093108217798</v>
      </c>
      <c r="K688" s="2">
        <v>135.05618326256399</v>
      </c>
      <c r="L688" s="2">
        <v>107.86780457672199</v>
      </c>
      <c r="M688" s="2">
        <v>85.541356437769494</v>
      </c>
      <c r="N688" s="2">
        <v>4744.1381817943002</v>
      </c>
      <c r="O688" s="2">
        <v>10.124732338183801</v>
      </c>
      <c r="P688" s="2">
        <v>9564.7440433137908</v>
      </c>
      <c r="Q688" s="2">
        <v>40767.8295283021</v>
      </c>
      <c r="R688" s="2">
        <v>5813738.1223899098</v>
      </c>
      <c r="S688" s="2">
        <v>5813738.1223899098</v>
      </c>
      <c r="T688" s="2">
        <v>1</v>
      </c>
      <c r="U688" s="2">
        <v>2E-3</v>
      </c>
      <c r="V688" s="2">
        <v>36452.751554124297</v>
      </c>
      <c r="W688" s="2">
        <v>2E-3</v>
      </c>
      <c r="X688" s="2">
        <v>4.9084257259377804</v>
      </c>
      <c r="Y688" s="2">
        <v>4.9084257259377804</v>
      </c>
      <c r="Z688" s="2">
        <v>5.0799161476766601</v>
      </c>
      <c r="AA688" s="2">
        <v>3.72716695204829</v>
      </c>
      <c r="AB688" s="2">
        <v>136.524747819613</v>
      </c>
      <c r="AC688" s="2">
        <v>0</v>
      </c>
      <c r="AD688" s="2">
        <v>0</v>
      </c>
      <c r="AE688" s="2">
        <v>0</v>
      </c>
      <c r="AF688" s="2">
        <v>652582.14081516897</v>
      </c>
      <c r="AG688" s="2">
        <v>0</v>
      </c>
      <c r="AH688" s="2">
        <v>0</v>
      </c>
      <c r="AI688" s="2">
        <v>0</v>
      </c>
      <c r="AJ688" s="2">
        <v>130.14775753662701</v>
      </c>
      <c r="AK688" s="2">
        <v>130.14775753662701</v>
      </c>
      <c r="AL688" s="2">
        <v>102.787888429045</v>
      </c>
      <c r="AM688" s="2">
        <v>81.814189485721201</v>
      </c>
      <c r="AN688" s="2">
        <v>135.05618326256399</v>
      </c>
      <c r="AO688" s="2">
        <v>135.05618326256399</v>
      </c>
      <c r="AP688" s="2">
        <v>107.86780457672199</v>
      </c>
      <c r="AQ688" s="2">
        <v>85.541356437769494</v>
      </c>
      <c r="AR688" s="2">
        <v>1293307.33651851</v>
      </c>
      <c r="AS688" s="2">
        <v>1367.40770615016</v>
      </c>
      <c r="AT688" s="2">
        <v>1031727.94129053</v>
      </c>
      <c r="AU688" s="2">
        <v>3487335.43687471</v>
      </c>
      <c r="AV688" s="2">
        <v>1.0378509605783801</v>
      </c>
      <c r="AW688" s="2">
        <v>1.0378509605783801</v>
      </c>
      <c r="AX688" s="2">
        <v>1.0495664688292601</v>
      </c>
      <c r="AY688" s="2">
        <v>1.04569930336598</v>
      </c>
      <c r="AZ688" s="2">
        <v>1.0874220700983599</v>
      </c>
      <c r="BA688" s="2">
        <v>1.0874220700983599</v>
      </c>
      <c r="BB688" s="2">
        <v>1.1020109643909599</v>
      </c>
      <c r="BC688" s="2">
        <v>1.08727791208802</v>
      </c>
      <c r="BD688" s="2">
        <v>1.0253025035410599</v>
      </c>
      <c r="BE688" s="2">
        <v>1.0253025035410599</v>
      </c>
      <c r="BF688" s="2">
        <v>1.0285258205244701</v>
      </c>
      <c r="BG688" s="2">
        <v>1.02076111840504</v>
      </c>
      <c r="BH688" s="2">
        <v>0.13183847900000001</v>
      </c>
      <c r="BI688" s="2">
        <v>0.13183847900000001</v>
      </c>
      <c r="BJ688" s="2">
        <v>0.15242956899999999</v>
      </c>
      <c r="BK688" s="2">
        <v>0.19070941999999999</v>
      </c>
      <c r="BL688" s="2">
        <v>0.14117670099999999</v>
      </c>
      <c r="BM688" s="2">
        <v>0.14117670099999999</v>
      </c>
      <c r="BN688" s="2">
        <v>0.16157598500000001</v>
      </c>
      <c r="BO688" s="2">
        <v>0.188202072</v>
      </c>
      <c r="BP688" s="2">
        <v>0.12631505199999901</v>
      </c>
      <c r="BQ688" s="2">
        <v>0.12631505199999901</v>
      </c>
      <c r="BR688" s="2">
        <v>0.14329787299999999</v>
      </c>
      <c r="BS688" s="2">
        <v>0.18782644199999901</v>
      </c>
      <c r="BT688" s="2">
        <v>0.19521590599999999</v>
      </c>
      <c r="BU688" s="2">
        <v>0.19521590599999999</v>
      </c>
      <c r="BV688" s="2">
        <v>0.27827923900000001</v>
      </c>
      <c r="BW688" s="2">
        <v>0.37060473299999902</v>
      </c>
      <c r="BX688" s="2">
        <v>141.384262628134</v>
      </c>
      <c r="BY688" s="2">
        <v>0</v>
      </c>
      <c r="BZ688" s="2">
        <v>0</v>
      </c>
      <c r="CA688" s="2">
        <v>0</v>
      </c>
      <c r="CB688" s="2">
        <v>670067.457380404</v>
      </c>
      <c r="CC688" s="2">
        <v>0</v>
      </c>
      <c r="CD688" s="2">
        <v>0</v>
      </c>
      <c r="CE688" s="2">
        <v>0</v>
      </c>
      <c r="CG688" s="2">
        <f t="shared" si="83"/>
        <v>111364.09731510821</v>
      </c>
      <c r="CH688" s="2">
        <f t="shared" si="84"/>
        <v>670067.457380404</v>
      </c>
      <c r="CI688" s="2">
        <f t="shared" si="85"/>
        <v>55086.836485748376</v>
      </c>
      <c r="CJ688" s="2">
        <f t="shared" si="86"/>
        <v>5.9301727272428755</v>
      </c>
      <c r="CK688" s="2">
        <f t="shared" si="87"/>
        <v>1.2655915422729751E-2</v>
      </c>
      <c r="CL688" s="2">
        <f t="shared" si="88"/>
        <v>6.2209717354886447</v>
      </c>
      <c r="CM688" s="2">
        <f t="shared" si="89"/>
        <v>6.3476573808177656</v>
      </c>
      <c r="CN688" s="2">
        <f t="shared" si="90"/>
        <v>55076.711753410193</v>
      </c>
    </row>
    <row r="689" spans="1:92" x14ac:dyDescent="0.45">
      <c r="A689" s="2">
        <v>304</v>
      </c>
      <c r="B689" s="2" t="s">
        <v>156</v>
      </c>
      <c r="C689" s="2">
        <v>2</v>
      </c>
      <c r="D689" s="2">
        <v>2023</v>
      </c>
      <c r="E689" s="2">
        <v>2021</v>
      </c>
      <c r="F689" s="2">
        <v>0.221220850283111</v>
      </c>
      <c r="G689" s="2">
        <v>2.35810338378967E-4</v>
      </c>
      <c r="H689" s="2">
        <v>0.17774654852573099</v>
      </c>
      <c r="I689" s="2">
        <v>0.60079679085277704</v>
      </c>
      <c r="J689" s="2">
        <v>269.74885107593298</v>
      </c>
      <c r="K689" s="2">
        <v>135.07397517651</v>
      </c>
      <c r="L689" s="2">
        <v>107.882721096889</v>
      </c>
      <c r="M689" s="2">
        <v>85.553040950671004</v>
      </c>
      <c r="N689" s="2">
        <v>4748.8298097872103</v>
      </c>
      <c r="O689" s="2">
        <v>10.144956443862201</v>
      </c>
      <c r="P689" s="2">
        <v>9574.3282040504291</v>
      </c>
      <c r="Q689" s="2">
        <v>40808.551495919899</v>
      </c>
      <c r="R689" s="2">
        <v>5811109.0645348104</v>
      </c>
      <c r="S689" s="2">
        <v>5811109.0645348104</v>
      </c>
      <c r="T689" s="2">
        <v>1</v>
      </c>
      <c r="U689" s="2">
        <v>2E-3</v>
      </c>
      <c r="V689" s="2">
        <v>36779.251753901997</v>
      </c>
      <c r="W689" s="2">
        <v>2E-3</v>
      </c>
      <c r="X689" s="2">
        <v>4.9262176398836202</v>
      </c>
      <c r="Y689" s="2">
        <v>4.9262176398836202</v>
      </c>
      <c r="Z689" s="2">
        <v>5.0948326678440097</v>
      </c>
      <c r="AA689" s="2">
        <v>3.7388514649498501</v>
      </c>
      <c r="AB689" s="2">
        <v>134.67487589942201</v>
      </c>
      <c r="AC689" s="2">
        <v>0</v>
      </c>
      <c r="AD689" s="2">
        <v>0</v>
      </c>
      <c r="AE689" s="2">
        <v>0</v>
      </c>
      <c r="AF689" s="2">
        <v>644095.16849961597</v>
      </c>
      <c r="AG689" s="2">
        <v>0</v>
      </c>
      <c r="AH689" s="2">
        <v>0</v>
      </c>
      <c r="AI689" s="2">
        <v>0</v>
      </c>
      <c r="AJ689" s="2">
        <v>130.14775753662701</v>
      </c>
      <c r="AK689" s="2">
        <v>130.14775753662701</v>
      </c>
      <c r="AL689" s="2">
        <v>102.787888429045</v>
      </c>
      <c r="AM689" s="2">
        <v>81.814189485721201</v>
      </c>
      <c r="AN689" s="2">
        <v>135.07397517651</v>
      </c>
      <c r="AO689" s="2">
        <v>135.07397517651</v>
      </c>
      <c r="AP689" s="2">
        <v>107.882721096889</v>
      </c>
      <c r="AQ689" s="2">
        <v>85.553040950671004</v>
      </c>
      <c r="AR689" s="2">
        <v>1285538.48834428</v>
      </c>
      <c r="AS689" s="2">
        <v>1370.31959486503</v>
      </c>
      <c r="AT689" s="2">
        <v>1032904.57932765</v>
      </c>
      <c r="AU689" s="2">
        <v>3491295.6772679999</v>
      </c>
      <c r="AV689" s="2">
        <v>1.03798438784298</v>
      </c>
      <c r="AW689" s="2">
        <v>1.03798438784298</v>
      </c>
      <c r="AX689" s="2">
        <v>1.0497031894545501</v>
      </c>
      <c r="AY689" s="2">
        <v>1.0458350913482199</v>
      </c>
      <c r="AZ689" s="2">
        <v>1.08756187027949</v>
      </c>
      <c r="BA689" s="2">
        <v>1.08756187027949</v>
      </c>
      <c r="BB689" s="2">
        <v>1.1021545166409701</v>
      </c>
      <c r="BC689" s="2">
        <v>1.08741909920877</v>
      </c>
      <c r="BD689" s="2">
        <v>1.0254343175621801</v>
      </c>
      <c r="BE689" s="2">
        <v>1.0254343175621801</v>
      </c>
      <c r="BF689" s="2">
        <v>1.02865980031277</v>
      </c>
      <c r="BG689" s="2">
        <v>1.0208936680703</v>
      </c>
      <c r="BH689" s="2">
        <v>0.13183847900000001</v>
      </c>
      <c r="BI689" s="2">
        <v>0.13183847900000001</v>
      </c>
      <c r="BJ689" s="2">
        <v>0.15242956899999999</v>
      </c>
      <c r="BK689" s="2">
        <v>0.19070941999999999</v>
      </c>
      <c r="BL689" s="2">
        <v>0.14117670099999999</v>
      </c>
      <c r="BM689" s="2">
        <v>0.14117670099999999</v>
      </c>
      <c r="BN689" s="2">
        <v>0.16157598500000001</v>
      </c>
      <c r="BO689" s="2">
        <v>0.188202072</v>
      </c>
      <c r="BP689" s="2">
        <v>0.12631505199999901</v>
      </c>
      <c r="BQ689" s="2">
        <v>0.12631505199999901</v>
      </c>
      <c r="BR689" s="2">
        <v>0.14329787299999999</v>
      </c>
      <c r="BS689" s="2">
        <v>0.18782644199999901</v>
      </c>
      <c r="BT689" s="2">
        <v>0.19521590599999999</v>
      </c>
      <c r="BU689" s="2">
        <v>0.19521590599999999</v>
      </c>
      <c r="BV689" s="2">
        <v>0.27827923900000001</v>
      </c>
      <c r="BW689" s="2">
        <v>0.37060473299999902</v>
      </c>
      <c r="BX689" s="2">
        <v>136.524747819613</v>
      </c>
      <c r="BY689" s="2">
        <v>0</v>
      </c>
      <c r="BZ689" s="2">
        <v>0</v>
      </c>
      <c r="CA689" s="2">
        <v>0</v>
      </c>
      <c r="CB689" s="2">
        <v>647692.26889086701</v>
      </c>
      <c r="CC689" s="2">
        <v>0</v>
      </c>
      <c r="CD689" s="2">
        <v>0</v>
      </c>
      <c r="CE689" s="2">
        <v>0</v>
      </c>
      <c r="CG689" s="2">
        <f t="shared" si="83"/>
        <v>111810.36672847018</v>
      </c>
      <c r="CH689" s="2">
        <f t="shared" si="84"/>
        <v>647692.26889086701</v>
      </c>
      <c r="CI689" s="2">
        <f t="shared" si="85"/>
        <v>55141.854466201403</v>
      </c>
      <c r="CJ689" s="2">
        <f t="shared" si="86"/>
        <v>5.936037262234013</v>
      </c>
      <c r="CK689" s="2">
        <f t="shared" si="87"/>
        <v>1.2681195554827751E-2</v>
      </c>
      <c r="CL689" s="2">
        <f t="shared" si="88"/>
        <v>6.227205335967759</v>
      </c>
      <c r="CM689" s="2">
        <f t="shared" si="89"/>
        <v>6.353997897379509</v>
      </c>
      <c r="CN689" s="2">
        <f t="shared" si="90"/>
        <v>55131.709509757537</v>
      </c>
    </row>
    <row r="690" spans="1:92" x14ac:dyDescent="0.45">
      <c r="A690" s="2">
        <v>326</v>
      </c>
      <c r="B690" s="2" t="s">
        <v>156</v>
      </c>
      <c r="C690" s="2">
        <v>2</v>
      </c>
      <c r="D690" s="2">
        <v>2024</v>
      </c>
      <c r="E690" s="2">
        <v>2022</v>
      </c>
      <c r="F690" s="2">
        <v>0.119558799297612</v>
      </c>
      <c r="G690" s="2">
        <v>2.9705294624980102E-4</v>
      </c>
      <c r="H690" s="2">
        <v>0.19699717406119699</v>
      </c>
      <c r="I690" s="2">
        <v>0.68314697369494004</v>
      </c>
      <c r="J690" s="2">
        <v>147.29688910473701</v>
      </c>
      <c r="K690" s="2">
        <v>147.29688910473701</v>
      </c>
      <c r="L690" s="2">
        <v>120.102322990212</v>
      </c>
      <c r="M690" s="2">
        <v>97.769699003325201</v>
      </c>
      <c r="N690" s="2">
        <v>4745.8820908780899</v>
      </c>
      <c r="O690" s="2">
        <v>11.7915056518776</v>
      </c>
      <c r="P690" s="2">
        <v>9590.4185815251203</v>
      </c>
      <c r="Q690" s="2">
        <v>40854.400744603903</v>
      </c>
      <c r="R690" s="2">
        <v>5846944.5339954402</v>
      </c>
      <c r="S690" s="2">
        <v>5846944.5339954402</v>
      </c>
      <c r="T690" s="2">
        <v>1</v>
      </c>
      <c r="U690" s="2">
        <v>2E-3</v>
      </c>
      <c r="V690" s="2">
        <v>37108.6763524126</v>
      </c>
      <c r="W690" s="2">
        <v>2E-3</v>
      </c>
      <c r="X690" s="2">
        <v>4.9435828991656496</v>
      </c>
      <c r="Y690" s="2">
        <v>4.9435828991656496</v>
      </c>
      <c r="Z690" s="2">
        <v>5.1088858922222</v>
      </c>
      <c r="AA690" s="2">
        <v>3.74996084865893</v>
      </c>
      <c r="AB690" s="2">
        <v>12.2055486689451</v>
      </c>
      <c r="AC690" s="2">
        <v>12.2055486689451</v>
      </c>
      <c r="AD690" s="2">
        <v>12.2055486689451</v>
      </c>
      <c r="AE690" s="2">
        <v>12.2055486689451</v>
      </c>
      <c r="AF690" s="2">
        <v>57962.073363895201</v>
      </c>
      <c r="AG690" s="2">
        <v>123.82475961988899</v>
      </c>
      <c r="AH690" s="2">
        <v>116859.928866991</v>
      </c>
      <c r="AI690" s="2">
        <v>498090.76139260398</v>
      </c>
      <c r="AJ690" s="2">
        <v>130.14775753662701</v>
      </c>
      <c r="AK690" s="2">
        <v>130.14775753662701</v>
      </c>
      <c r="AL690" s="2">
        <v>102.787888429045</v>
      </c>
      <c r="AM690" s="2">
        <v>81.814189485721201</v>
      </c>
      <c r="AN690" s="2">
        <v>135.09134043579201</v>
      </c>
      <c r="AO690" s="2">
        <v>135.09134043579201</v>
      </c>
      <c r="AP690" s="2">
        <v>107.896774321267</v>
      </c>
      <c r="AQ690" s="2">
        <v>85.564150334380102</v>
      </c>
      <c r="AR690" s="2">
        <v>699053.66804423195</v>
      </c>
      <c r="AS690" s="2">
        <v>1736.8521003825099</v>
      </c>
      <c r="AT690" s="2">
        <v>1151831.5500896601</v>
      </c>
      <c r="AU690" s="2">
        <v>3994322.4637611499</v>
      </c>
      <c r="AV690" s="2">
        <v>1.03790062842794</v>
      </c>
      <c r="AW690" s="2">
        <v>1.03790062842794</v>
      </c>
      <c r="AX690" s="2">
        <v>1.0499325231086001</v>
      </c>
      <c r="AY690" s="2">
        <v>1.0459878435946399</v>
      </c>
      <c r="AZ690" s="2">
        <v>1.0874741102446199</v>
      </c>
      <c r="BA690" s="2">
        <v>1.0874741102446199</v>
      </c>
      <c r="BB690" s="2">
        <v>1.10239530958622</v>
      </c>
      <c r="BC690" s="2">
        <v>1.08757792511888</v>
      </c>
      <c r="BD690" s="2">
        <v>1.02535157086618</v>
      </c>
      <c r="BE690" s="2">
        <v>1.02535157086618</v>
      </c>
      <c r="BF690" s="2">
        <v>1.0288845365174</v>
      </c>
      <c r="BG690" s="2">
        <v>1.0210427774303099</v>
      </c>
      <c r="BH690" s="2">
        <v>0.13183847900000001</v>
      </c>
      <c r="BI690" s="2">
        <v>0.13183847900000001</v>
      </c>
      <c r="BJ690" s="2">
        <v>0.15242956899999999</v>
      </c>
      <c r="BK690" s="2">
        <v>0.19070941999999999</v>
      </c>
      <c r="BL690" s="2">
        <v>0.14117670099999999</v>
      </c>
      <c r="BM690" s="2">
        <v>0.14117670099999999</v>
      </c>
      <c r="BN690" s="2">
        <v>0.16157598500000001</v>
      </c>
      <c r="BO690" s="2">
        <v>0.188202072</v>
      </c>
      <c r="BP690" s="2">
        <v>0.12631505199999901</v>
      </c>
      <c r="BQ690" s="2">
        <v>0.12631505199999901</v>
      </c>
      <c r="BR690" s="2">
        <v>0.14329787299999999</v>
      </c>
      <c r="BS690" s="2">
        <v>0.18782644199999901</v>
      </c>
      <c r="BT690" s="2">
        <v>0.19521590599999999</v>
      </c>
      <c r="BU690" s="2">
        <v>0.19521590599999999</v>
      </c>
      <c r="BV690" s="2">
        <v>0.27827923900000001</v>
      </c>
      <c r="BW690" s="2">
        <v>0.37060473299999902</v>
      </c>
      <c r="BX690" s="2">
        <v>12.2055486689451</v>
      </c>
      <c r="BY690" s="2">
        <v>12.2055486689451</v>
      </c>
      <c r="BZ690" s="2">
        <v>12.2055486689451</v>
      </c>
      <c r="CA690" s="2">
        <v>12.2055486689451</v>
      </c>
      <c r="CB690" s="2">
        <v>57962.073363895201</v>
      </c>
      <c r="CC690" s="2">
        <v>123.82475961988899</v>
      </c>
      <c r="CD690" s="2">
        <v>116859.928866991</v>
      </c>
      <c r="CE690" s="2">
        <v>498090.76139260398</v>
      </c>
      <c r="CG690" s="2">
        <f t="shared" si="83"/>
        <v>112271.53317552018</v>
      </c>
      <c r="CH690" s="2">
        <f t="shared" si="84"/>
        <v>673036.58838311001</v>
      </c>
      <c r="CI690" s="2">
        <f t="shared" si="85"/>
        <v>55202.492922658988</v>
      </c>
      <c r="CJ690" s="2">
        <f t="shared" si="86"/>
        <v>5.9323526135976126</v>
      </c>
      <c r="CK690" s="2">
        <f t="shared" si="87"/>
        <v>1.4739382064847E-2</v>
      </c>
      <c r="CL690" s="2">
        <f t="shared" si="88"/>
        <v>6.2376706221301594</v>
      </c>
      <c r="CM690" s="2">
        <f t="shared" si="89"/>
        <v>6.3611367449753065</v>
      </c>
      <c r="CN690" s="2">
        <f t="shared" si="90"/>
        <v>55190.701417007112</v>
      </c>
    </row>
    <row r="691" spans="1:92" x14ac:dyDescent="0.45">
      <c r="A691" s="2">
        <v>348</v>
      </c>
      <c r="B691" s="2" t="s">
        <v>156</v>
      </c>
      <c r="C691" s="2">
        <v>2</v>
      </c>
      <c r="D691" s="2">
        <v>2025</v>
      </c>
      <c r="E691" s="2">
        <v>2023</v>
      </c>
      <c r="F691" s="2">
        <v>0.119566217176354</v>
      </c>
      <c r="G691" s="2">
        <v>2.97048294634774E-4</v>
      </c>
      <c r="H691" s="2">
        <v>0.19703363895835599</v>
      </c>
      <c r="I691" s="2">
        <v>0.68310309557065396</v>
      </c>
      <c r="J691" s="2">
        <v>147.19077401464199</v>
      </c>
      <c r="K691" s="2">
        <v>147.19077401464199</v>
      </c>
      <c r="L691" s="2">
        <v>120.030681722202</v>
      </c>
      <c r="M691" s="2">
        <v>97.686982314502401</v>
      </c>
      <c r="N691" s="2">
        <v>4750.6350481385998</v>
      </c>
      <c r="O691" s="2">
        <v>11.8023976404669</v>
      </c>
      <c r="P691" s="2">
        <v>9600.0141640512393</v>
      </c>
      <c r="Q691" s="2">
        <v>40895.293346902698</v>
      </c>
      <c r="R691" s="2">
        <v>5848220.89641969</v>
      </c>
      <c r="S691" s="2">
        <v>5848220.89641969</v>
      </c>
      <c r="T691" s="2">
        <v>1</v>
      </c>
      <c r="U691" s="2">
        <v>2E-3</v>
      </c>
      <c r="V691" s="2">
        <v>37441.051542926201</v>
      </c>
      <c r="W691" s="2">
        <v>2E-3</v>
      </c>
      <c r="X691" s="2">
        <v>4.9326817991263896</v>
      </c>
      <c r="Y691" s="2">
        <v>4.9326817991263896</v>
      </c>
      <c r="Z691" s="2">
        <v>5.13245861426776</v>
      </c>
      <c r="AA691" s="2">
        <v>3.7624581498918999</v>
      </c>
      <c r="AB691" s="2">
        <v>12.1103346788893</v>
      </c>
      <c r="AC691" s="2">
        <v>12.1103346788893</v>
      </c>
      <c r="AD691" s="2">
        <v>12.1103346788893</v>
      </c>
      <c r="AE691" s="2">
        <v>12.1103346788893</v>
      </c>
      <c r="AF691" s="2">
        <v>57474.220467080697</v>
      </c>
      <c r="AG691" s="2">
        <v>142.79907981225301</v>
      </c>
      <c r="AH691" s="2">
        <v>116143.178732908</v>
      </c>
      <c r="AI691" s="2">
        <v>494760.46612261899</v>
      </c>
      <c r="AJ691" s="2">
        <v>130.14775753662701</v>
      </c>
      <c r="AK691" s="2">
        <v>130.14775753662701</v>
      </c>
      <c r="AL691" s="2">
        <v>102.787888429045</v>
      </c>
      <c r="AM691" s="2">
        <v>81.814189485721201</v>
      </c>
      <c r="AN691" s="2">
        <v>135.080439335753</v>
      </c>
      <c r="AO691" s="2">
        <v>135.080439335753</v>
      </c>
      <c r="AP691" s="2">
        <v>107.920347043313</v>
      </c>
      <c r="AQ691" s="2">
        <v>85.576647635613099</v>
      </c>
      <c r="AR691" s="2">
        <v>699249.64979661198</v>
      </c>
      <c r="AS691" s="2">
        <v>1737.2040439289201</v>
      </c>
      <c r="AT691" s="2">
        <v>1152296.2446538699</v>
      </c>
      <c r="AU691" s="2">
        <v>3994937.7979252702</v>
      </c>
      <c r="AV691" s="2">
        <v>1.03803575665918</v>
      </c>
      <c r="AW691" s="2">
        <v>1.03803575665918</v>
      </c>
      <c r="AX691" s="2">
        <v>1.05006908783007</v>
      </c>
      <c r="AY691" s="2">
        <v>1.04612394916308</v>
      </c>
      <c r="AZ691" s="2">
        <v>1.0876156926360401</v>
      </c>
      <c r="BA691" s="2">
        <v>1.0876156926360401</v>
      </c>
      <c r="BB691" s="2">
        <v>1.10253869814224</v>
      </c>
      <c r="BC691" s="2">
        <v>1.0877194424535499</v>
      </c>
      <c r="BD691" s="2">
        <v>1.02548506528787</v>
      </c>
      <c r="BE691" s="2">
        <v>1.02548506528787</v>
      </c>
      <c r="BF691" s="2">
        <v>1.02901836352729</v>
      </c>
      <c r="BG691" s="2">
        <v>1.02117563710787</v>
      </c>
      <c r="BH691" s="2">
        <v>0.13183847900000001</v>
      </c>
      <c r="BI691" s="2">
        <v>0.13183847900000001</v>
      </c>
      <c r="BJ691" s="2">
        <v>0.15242956899999999</v>
      </c>
      <c r="BK691" s="2">
        <v>0.19070941999999999</v>
      </c>
      <c r="BL691" s="2">
        <v>0.14117670099999999</v>
      </c>
      <c r="BM691" s="2">
        <v>0.14117670099999999</v>
      </c>
      <c r="BN691" s="2">
        <v>0.16157598500000001</v>
      </c>
      <c r="BO691" s="2">
        <v>0.188202072</v>
      </c>
      <c r="BP691" s="2">
        <v>0.12631505199999901</v>
      </c>
      <c r="BQ691" s="2">
        <v>0.12631505199999901</v>
      </c>
      <c r="BR691" s="2">
        <v>0.14329787299999999</v>
      </c>
      <c r="BS691" s="2">
        <v>0.18782644199999901</v>
      </c>
      <c r="BT691" s="2">
        <v>0.19521590599999999</v>
      </c>
      <c r="BU691" s="2">
        <v>0.19521590599999999</v>
      </c>
      <c r="BV691" s="2">
        <v>0.27827923900000001</v>
      </c>
      <c r="BW691" s="2">
        <v>0.37060473299999902</v>
      </c>
      <c r="BX691" s="2">
        <v>12.1103346788893</v>
      </c>
      <c r="BY691" s="2">
        <v>12.1103346788893</v>
      </c>
      <c r="BZ691" s="2">
        <v>12.1103346788893</v>
      </c>
      <c r="CA691" s="2">
        <v>12.1103346788893</v>
      </c>
      <c r="CB691" s="2">
        <v>57474.220467080697</v>
      </c>
      <c r="CC691" s="2">
        <v>142.79907981225301</v>
      </c>
      <c r="CD691" s="2">
        <v>116143.178732908</v>
      </c>
      <c r="CE691" s="2">
        <v>494760.46612261899</v>
      </c>
      <c r="CG691" s="2">
        <f t="shared" si="83"/>
        <v>112720.63365557985</v>
      </c>
      <c r="CH691" s="2">
        <f t="shared" si="84"/>
        <v>668520.66440241993</v>
      </c>
      <c r="CI691" s="2">
        <f t="shared" si="85"/>
        <v>55257.744956733004</v>
      </c>
      <c r="CJ691" s="2">
        <f t="shared" si="86"/>
        <v>5.9382938101732501</v>
      </c>
      <c r="CK691" s="2">
        <f t="shared" si="87"/>
        <v>1.4752997050583624E-2</v>
      </c>
      <c r="CL691" s="2">
        <f t="shared" si="88"/>
        <v>6.2439116514154405</v>
      </c>
      <c r="CM691" s="2">
        <f t="shared" si="89"/>
        <v>6.3675038298018993</v>
      </c>
      <c r="CN691" s="2">
        <f t="shared" si="90"/>
        <v>55245.942559092538</v>
      </c>
    </row>
    <row r="692" spans="1:92" x14ac:dyDescent="0.45">
      <c r="A692" s="2">
        <v>370</v>
      </c>
      <c r="B692" s="2" t="s">
        <v>156</v>
      </c>
      <c r="C692" s="2">
        <v>2</v>
      </c>
      <c r="D692" s="2">
        <v>2026</v>
      </c>
      <c r="E692" s="2">
        <v>2024</v>
      </c>
      <c r="F692" s="2">
        <v>0.119598383137967</v>
      </c>
      <c r="G692" s="2">
        <v>2.9712840579540099E-4</v>
      </c>
      <c r="H692" s="2">
        <v>0.197055365767073</v>
      </c>
      <c r="I692" s="2">
        <v>0.68304912268916296</v>
      </c>
      <c r="J692" s="2">
        <v>147.110275100818</v>
      </c>
      <c r="K692" s="2">
        <v>147.110275100818</v>
      </c>
      <c r="L692" s="2">
        <v>119.946633371457</v>
      </c>
      <c r="M692" s="2">
        <v>97.600032131169996</v>
      </c>
      <c r="N692" s="2">
        <v>4755.4125888201097</v>
      </c>
      <c r="O692" s="2">
        <v>11.814274778159101</v>
      </c>
      <c r="P692" s="2">
        <v>9609.6175709139206</v>
      </c>
      <c r="Q692" s="2">
        <v>40936.233347343099</v>
      </c>
      <c r="R692" s="2">
        <v>5849327.0210200502</v>
      </c>
      <c r="S692" s="2">
        <v>5849327.0210200502</v>
      </c>
      <c r="T692" s="2">
        <v>1</v>
      </c>
      <c r="U692" s="2">
        <v>2E-3</v>
      </c>
      <c r="V692" s="2">
        <v>37776.403753321101</v>
      </c>
      <c r="W692" s="2">
        <v>2E-3</v>
      </c>
      <c r="X692" s="2">
        <v>4.9502684354013704</v>
      </c>
      <c r="Y692" s="2">
        <v>4.9502684354013704</v>
      </c>
      <c r="Z692" s="2">
        <v>5.1464958136219696</v>
      </c>
      <c r="AA692" s="2">
        <v>3.77359351665842</v>
      </c>
      <c r="AB692" s="2">
        <v>12.012249128790399</v>
      </c>
      <c r="AC692" s="2">
        <v>12.012249128790399</v>
      </c>
      <c r="AD692" s="2">
        <v>12.012249128790399</v>
      </c>
      <c r="AE692" s="2">
        <v>12.012249128790399</v>
      </c>
      <c r="AF692" s="2">
        <v>57065.811718204197</v>
      </c>
      <c r="AG692" s="2">
        <v>141.77334077433599</v>
      </c>
      <c r="AH692" s="2">
        <v>115317.7617785</v>
      </c>
      <c r="AI692" s="2">
        <v>491244.45187796099</v>
      </c>
      <c r="AJ692" s="2">
        <v>130.14775753662701</v>
      </c>
      <c r="AK692" s="2">
        <v>130.14775753662701</v>
      </c>
      <c r="AL692" s="2">
        <v>102.787888429045</v>
      </c>
      <c r="AM692" s="2">
        <v>81.814189485721201</v>
      </c>
      <c r="AN692" s="2">
        <v>135.09802597202801</v>
      </c>
      <c r="AO692" s="2">
        <v>135.09802597202801</v>
      </c>
      <c r="AP692" s="2">
        <v>107.93438424266699</v>
      </c>
      <c r="AQ692" s="2">
        <v>85.587783002379595</v>
      </c>
      <c r="AR692" s="2">
        <v>699570.05415922403</v>
      </c>
      <c r="AS692" s="2">
        <v>1738.00121273165</v>
      </c>
      <c r="AT692" s="2">
        <v>1152641.2756183301</v>
      </c>
      <c r="AU692" s="2">
        <v>3995377.6900297599</v>
      </c>
      <c r="AV692" s="2">
        <v>1.0381714655782599</v>
      </c>
      <c r="AW692" s="2">
        <v>1.0381714655782599</v>
      </c>
      <c r="AX692" s="2">
        <v>1.0502056450545301</v>
      </c>
      <c r="AY692" s="2">
        <v>1.04626009394862</v>
      </c>
      <c r="AZ692" s="2">
        <v>1.0877578834508299</v>
      </c>
      <c r="BA692" s="2">
        <v>1.0877578834508299</v>
      </c>
      <c r="BB692" s="2">
        <v>1.1026820788266301</v>
      </c>
      <c r="BC692" s="2">
        <v>1.0878610005646401</v>
      </c>
      <c r="BD692" s="2">
        <v>1.02561913337642</v>
      </c>
      <c r="BE692" s="2">
        <v>1.02561913337642</v>
      </c>
      <c r="BF692" s="2">
        <v>1.02915218319046</v>
      </c>
      <c r="BG692" s="2">
        <v>1.0213085350672499</v>
      </c>
      <c r="BH692" s="2">
        <v>0.13183847900000001</v>
      </c>
      <c r="BI692" s="2">
        <v>0.13183847900000001</v>
      </c>
      <c r="BJ692" s="2">
        <v>0.15242956899999999</v>
      </c>
      <c r="BK692" s="2">
        <v>0.19070941999999999</v>
      </c>
      <c r="BL692" s="2">
        <v>0.14117670099999999</v>
      </c>
      <c r="BM692" s="2">
        <v>0.14117670099999999</v>
      </c>
      <c r="BN692" s="2">
        <v>0.16157598500000001</v>
      </c>
      <c r="BO692" s="2">
        <v>0.188202072</v>
      </c>
      <c r="BP692" s="2">
        <v>0.12631505199999901</v>
      </c>
      <c r="BQ692" s="2">
        <v>0.12631505199999901</v>
      </c>
      <c r="BR692" s="2">
        <v>0.14329787299999999</v>
      </c>
      <c r="BS692" s="2">
        <v>0.18782644199999901</v>
      </c>
      <c r="BT692" s="2">
        <v>0.19521590599999999</v>
      </c>
      <c r="BU692" s="2">
        <v>0.19521590599999999</v>
      </c>
      <c r="BV692" s="2">
        <v>0.27827923900000001</v>
      </c>
      <c r="BW692" s="2">
        <v>0.37060473299999902</v>
      </c>
      <c r="BX692" s="2">
        <v>12.012249128790399</v>
      </c>
      <c r="BY692" s="2">
        <v>12.012249128790399</v>
      </c>
      <c r="BZ692" s="2">
        <v>12.012249128790399</v>
      </c>
      <c r="CA692" s="2">
        <v>12.012249128790399</v>
      </c>
      <c r="CB692" s="2">
        <v>57065.811718204197</v>
      </c>
      <c r="CC692" s="2">
        <v>141.77334077433599</v>
      </c>
      <c r="CD692" s="2">
        <v>115317.7617785</v>
      </c>
      <c r="CE692" s="2">
        <v>491244.45187796099</v>
      </c>
      <c r="CG692" s="2">
        <f t="shared" si="83"/>
        <v>113170.81859289113</v>
      </c>
      <c r="CH692" s="2">
        <f t="shared" si="84"/>
        <v>663769.79871543951</v>
      </c>
      <c r="CI692" s="2">
        <f t="shared" si="85"/>
        <v>55313.077781855289</v>
      </c>
      <c r="CJ692" s="2">
        <f t="shared" si="86"/>
        <v>5.9442657360251374</v>
      </c>
      <c r="CK692" s="2">
        <f t="shared" si="87"/>
        <v>1.4767843472698876E-2</v>
      </c>
      <c r="CL692" s="2">
        <f t="shared" si="88"/>
        <v>6.2501577697001114</v>
      </c>
      <c r="CM692" s="2">
        <f t="shared" si="89"/>
        <v>6.3738782946427559</v>
      </c>
      <c r="CN692" s="2">
        <f t="shared" si="90"/>
        <v>55301.263507077128</v>
      </c>
    </row>
    <row r="693" spans="1:92" x14ac:dyDescent="0.45">
      <c r="A693" s="2">
        <v>392</v>
      </c>
      <c r="B693" s="2" t="s">
        <v>156</v>
      </c>
      <c r="C693" s="2">
        <v>2</v>
      </c>
      <c r="D693" s="2">
        <v>2027</v>
      </c>
      <c r="E693" s="2">
        <v>2025</v>
      </c>
      <c r="F693" s="2">
        <v>0.119587773906117</v>
      </c>
      <c r="G693" s="2">
        <v>2.9710224781594099E-4</v>
      </c>
      <c r="H693" s="2">
        <v>0.19704812611910699</v>
      </c>
      <c r="I693" s="2">
        <v>0.683066997726958</v>
      </c>
      <c r="J693" s="2">
        <v>147.16258025897599</v>
      </c>
      <c r="K693" s="2">
        <v>147.16258025897599</v>
      </c>
      <c r="L693" s="2">
        <v>119.99531274687</v>
      </c>
      <c r="M693" s="2">
        <v>97.645813653112995</v>
      </c>
      <c r="N693" s="2">
        <v>4760.04951525857</v>
      </c>
      <c r="O693" s="2">
        <v>11.825802626016999</v>
      </c>
      <c r="P693" s="2">
        <v>9619.0040985218602</v>
      </c>
      <c r="Q693" s="2">
        <v>40976.207177172502</v>
      </c>
      <c r="R693" s="2">
        <v>5857631.9798031198</v>
      </c>
      <c r="S693" s="2">
        <v>5857631.9798031198</v>
      </c>
      <c r="T693" s="2">
        <v>1</v>
      </c>
      <c r="U693" s="2">
        <v>2E-3</v>
      </c>
      <c r="V693" s="2">
        <v>38114.759648184801</v>
      </c>
      <c r="W693" s="2">
        <v>2E-3</v>
      </c>
      <c r="X693" s="2">
        <v>4.9679306468971003</v>
      </c>
      <c r="Y693" s="2">
        <v>4.9679306468971003</v>
      </c>
      <c r="Z693" s="2">
        <v>5.1605322423733799</v>
      </c>
      <c r="AA693" s="2">
        <v>3.7847320919397101</v>
      </c>
      <c r="AB693" s="2">
        <v>12.046892075452</v>
      </c>
      <c r="AC693" s="2">
        <v>12.046892075452</v>
      </c>
      <c r="AD693" s="2">
        <v>12.046892075452</v>
      </c>
      <c r="AE693" s="2">
        <v>12.046892075452</v>
      </c>
      <c r="AF693" s="2">
        <v>57287.942231762099</v>
      </c>
      <c r="AG693" s="2">
        <v>142.32529320221801</v>
      </c>
      <c r="AH693" s="2">
        <v>115766.025763168</v>
      </c>
      <c r="AI693" s="2">
        <v>493154.385110965</v>
      </c>
      <c r="AJ693" s="2">
        <v>130.14775753662701</v>
      </c>
      <c r="AK693" s="2">
        <v>130.14775753662701</v>
      </c>
      <c r="AL693" s="2">
        <v>102.787888429045</v>
      </c>
      <c r="AM693" s="2">
        <v>81.814189485721201</v>
      </c>
      <c r="AN693" s="2">
        <v>135.11568818352399</v>
      </c>
      <c r="AO693" s="2">
        <v>135.11568818352399</v>
      </c>
      <c r="AP693" s="2">
        <v>107.94842067141801</v>
      </c>
      <c r="AQ693" s="2">
        <v>85.598921577660903</v>
      </c>
      <c r="AR693" s="2">
        <v>700501.16882594104</v>
      </c>
      <c r="AS693" s="2">
        <v>1740.3156280780499</v>
      </c>
      <c r="AT693" s="2">
        <v>1154235.4051155599</v>
      </c>
      <c r="AU693" s="2">
        <v>4001155.0902335402</v>
      </c>
      <c r="AV693" s="2">
        <v>1.0383030651401099</v>
      </c>
      <c r="AW693" s="2">
        <v>1.0383030651401099</v>
      </c>
      <c r="AX693" s="2">
        <v>1.05033900228202</v>
      </c>
      <c r="AY693" s="2">
        <v>1.0463929101004501</v>
      </c>
      <c r="AZ693" s="2">
        <v>1.0878957686322499</v>
      </c>
      <c r="BA693" s="2">
        <v>1.0878957686322499</v>
      </c>
      <c r="BB693" s="2">
        <v>1.1028220996173601</v>
      </c>
      <c r="BC693" s="2">
        <v>1.0879990976904601</v>
      </c>
      <c r="BD693" s="2">
        <v>1.0257491417932001</v>
      </c>
      <c r="BE693" s="2">
        <v>1.0257491417932001</v>
      </c>
      <c r="BF693" s="2">
        <v>1.02928286700698</v>
      </c>
      <c r="BG693" s="2">
        <v>1.0214381837752999</v>
      </c>
      <c r="BH693" s="2">
        <v>0.13183847900000001</v>
      </c>
      <c r="BI693" s="2">
        <v>0.13183847900000001</v>
      </c>
      <c r="BJ693" s="2">
        <v>0.15242956899999999</v>
      </c>
      <c r="BK693" s="2">
        <v>0.19070941999999999</v>
      </c>
      <c r="BL693" s="2">
        <v>0.14117670099999999</v>
      </c>
      <c r="BM693" s="2">
        <v>0.14117670099999999</v>
      </c>
      <c r="BN693" s="2">
        <v>0.16157598500000001</v>
      </c>
      <c r="BO693" s="2">
        <v>0.188202072</v>
      </c>
      <c r="BP693" s="2">
        <v>0.12631505199999901</v>
      </c>
      <c r="BQ693" s="2">
        <v>0.12631505199999901</v>
      </c>
      <c r="BR693" s="2">
        <v>0.14329787299999999</v>
      </c>
      <c r="BS693" s="2">
        <v>0.18782644199999901</v>
      </c>
      <c r="BT693" s="2">
        <v>0.19521590599999999</v>
      </c>
      <c r="BU693" s="2">
        <v>0.19521590599999999</v>
      </c>
      <c r="BV693" s="2">
        <v>0.27827923900000001</v>
      </c>
      <c r="BW693" s="2">
        <v>0.37060473299999902</v>
      </c>
      <c r="BX693" s="2">
        <v>12.046892075452</v>
      </c>
      <c r="BY693" s="2">
        <v>12.046892075452</v>
      </c>
      <c r="BZ693" s="2">
        <v>12.046892075452</v>
      </c>
      <c r="CA693" s="2">
        <v>12.046892075452</v>
      </c>
      <c r="CB693" s="2">
        <v>57287.942231762099</v>
      </c>
      <c r="CC693" s="2">
        <v>142.32529320221801</v>
      </c>
      <c r="CD693" s="2">
        <v>115766.025763168</v>
      </c>
      <c r="CE693" s="2">
        <v>493154.385110965</v>
      </c>
      <c r="CG693" s="2">
        <f t="shared" si="83"/>
        <v>113610.52348860192</v>
      </c>
      <c r="CH693" s="2">
        <f t="shared" si="84"/>
        <v>666350.67839909729</v>
      </c>
      <c r="CI693" s="2">
        <f t="shared" si="85"/>
        <v>55367.086593578948</v>
      </c>
      <c r="CJ693" s="2">
        <f t="shared" si="86"/>
        <v>5.9500618940732126</v>
      </c>
      <c r="CK693" s="2">
        <f t="shared" si="87"/>
        <v>1.478225328252125E-2</v>
      </c>
      <c r="CL693" s="2">
        <f t="shared" si="88"/>
        <v>6.2562628283069008</v>
      </c>
      <c r="CM693" s="2">
        <f t="shared" si="89"/>
        <v>6.3801023241996893</v>
      </c>
      <c r="CN693" s="2">
        <f t="shared" si="90"/>
        <v>55355.260790952932</v>
      </c>
    </row>
    <row r="694" spans="1:92" x14ac:dyDescent="0.45">
      <c r="A694" s="2">
        <v>414</v>
      </c>
      <c r="B694" s="2" t="s">
        <v>156</v>
      </c>
      <c r="C694" s="2">
        <v>2</v>
      </c>
      <c r="D694" s="2">
        <v>2028</v>
      </c>
      <c r="E694" s="2">
        <v>2026</v>
      </c>
      <c r="F694" s="2">
        <v>0.119542944372238</v>
      </c>
      <c r="G694" s="2">
        <v>2.96990971942087E-4</v>
      </c>
      <c r="H694" s="2">
        <v>0.197017847041702</v>
      </c>
      <c r="I694" s="2">
        <v>0.68314221761411698</v>
      </c>
      <c r="J694" s="2">
        <v>147.320335023604</v>
      </c>
      <c r="K694" s="2">
        <v>147.320335023604</v>
      </c>
      <c r="L694" s="2">
        <v>120.149647631452</v>
      </c>
      <c r="M694" s="2">
        <v>97.797307275685995</v>
      </c>
      <c r="N694" s="2">
        <v>4764.5749262399204</v>
      </c>
      <c r="O694" s="2">
        <v>11.837049402336</v>
      </c>
      <c r="P694" s="2">
        <v>9628.2193934858497</v>
      </c>
      <c r="Q694" s="2">
        <v>41015.417659087099</v>
      </c>
      <c r="R694" s="2">
        <v>5871687.1837543603</v>
      </c>
      <c r="S694" s="2">
        <v>5871687.1837543603</v>
      </c>
      <c r="T694" s="2">
        <v>1</v>
      </c>
      <c r="U694" s="2">
        <v>2E-3</v>
      </c>
      <c r="V694" s="2">
        <v>38456.146130934503</v>
      </c>
      <c r="W694" s="2">
        <v>2E-3</v>
      </c>
      <c r="X694" s="2">
        <v>4.9850580347654097</v>
      </c>
      <c r="Y694" s="2">
        <v>4.9850580347654097</v>
      </c>
      <c r="Z694" s="2">
        <v>5.17423975019463</v>
      </c>
      <c r="AA694" s="2">
        <v>3.7955983377528102</v>
      </c>
      <c r="AB694" s="2">
        <v>12.187519452211999</v>
      </c>
      <c r="AC694" s="2">
        <v>12.187519452211999</v>
      </c>
      <c r="AD694" s="2">
        <v>12.187519452211999</v>
      </c>
      <c r="AE694" s="2">
        <v>12.187519452211999</v>
      </c>
      <c r="AF694" s="2">
        <v>58013.196060706301</v>
      </c>
      <c r="AG694" s="2">
        <v>144.12719954260299</v>
      </c>
      <c r="AH694" s="2">
        <v>117231.79956164199</v>
      </c>
      <c r="AI694" s="2">
        <v>499398.32204966003</v>
      </c>
      <c r="AJ694" s="2">
        <v>130.14775753662701</v>
      </c>
      <c r="AK694" s="2">
        <v>130.14775753662701</v>
      </c>
      <c r="AL694" s="2">
        <v>102.787888429045</v>
      </c>
      <c r="AM694" s="2">
        <v>81.814189485721201</v>
      </c>
      <c r="AN694" s="2">
        <v>135.132815571392</v>
      </c>
      <c r="AO694" s="2">
        <v>135.132815571392</v>
      </c>
      <c r="AP694" s="2">
        <v>107.96212817924</v>
      </c>
      <c r="AQ694" s="2">
        <v>85.609787823473994</v>
      </c>
      <c r="AR694" s="2">
        <v>701918.77437873103</v>
      </c>
      <c r="AS694" s="2">
        <v>1743.8380836430999</v>
      </c>
      <c r="AT694" s="2">
        <v>1156827.1674456301</v>
      </c>
      <c r="AU694" s="2">
        <v>4011197.4038463398</v>
      </c>
      <c r="AV694" s="2">
        <v>1.0384313909590199</v>
      </c>
      <c r="AW694" s="2">
        <v>1.0384313909590199</v>
      </c>
      <c r="AX694" s="2">
        <v>1.0504698156043299</v>
      </c>
      <c r="AY694" s="2">
        <v>1.0465230793987701</v>
      </c>
      <c r="AZ694" s="2">
        <v>1.0880302237061901</v>
      </c>
      <c r="BA694" s="2">
        <v>1.0880302237061901</v>
      </c>
      <c r="BB694" s="2">
        <v>1.10295944938962</v>
      </c>
      <c r="BC694" s="2">
        <v>1.0881344427198001</v>
      </c>
      <c r="BD694" s="2">
        <v>1.0258759160492199</v>
      </c>
      <c r="BE694" s="2">
        <v>1.0258759160492199</v>
      </c>
      <c r="BF694" s="2">
        <v>1.0294110579159399</v>
      </c>
      <c r="BG694" s="2">
        <v>1.0215652487528799</v>
      </c>
      <c r="BH694" s="2">
        <v>0.13183847900000001</v>
      </c>
      <c r="BI694" s="2">
        <v>0.13183847900000001</v>
      </c>
      <c r="BJ694" s="2">
        <v>0.15242956899999999</v>
      </c>
      <c r="BK694" s="2">
        <v>0.19070941999999999</v>
      </c>
      <c r="BL694" s="2">
        <v>0.14117670099999999</v>
      </c>
      <c r="BM694" s="2">
        <v>0.14117670099999999</v>
      </c>
      <c r="BN694" s="2">
        <v>0.16157598500000001</v>
      </c>
      <c r="BO694" s="2">
        <v>0.188202072</v>
      </c>
      <c r="BP694" s="2">
        <v>0.12631505199999901</v>
      </c>
      <c r="BQ694" s="2">
        <v>0.12631505199999901</v>
      </c>
      <c r="BR694" s="2">
        <v>0.14329787299999999</v>
      </c>
      <c r="BS694" s="2">
        <v>0.18782644199999901</v>
      </c>
      <c r="BT694" s="2">
        <v>0.19521590599999999</v>
      </c>
      <c r="BU694" s="2">
        <v>0.19521590599999999</v>
      </c>
      <c r="BV694" s="2">
        <v>0.27827923900000001</v>
      </c>
      <c r="BW694" s="2">
        <v>0.37060473299999902</v>
      </c>
      <c r="BX694" s="2">
        <v>12.187519452211999</v>
      </c>
      <c r="BY694" s="2">
        <v>12.187519452211999</v>
      </c>
      <c r="BZ694" s="2">
        <v>12.187519452211999</v>
      </c>
      <c r="CA694" s="2">
        <v>12.187519452211999</v>
      </c>
      <c r="CB694" s="2">
        <v>58013.196060706301</v>
      </c>
      <c r="CC694" s="2">
        <v>144.12719954260299</v>
      </c>
      <c r="CD694" s="2">
        <v>117231.79956164199</v>
      </c>
      <c r="CE694" s="2">
        <v>499398.32204966003</v>
      </c>
      <c r="CG694" s="2">
        <f t="shared" si="83"/>
        <v>114041.99949270586</v>
      </c>
      <c r="CH694" s="2">
        <f t="shared" si="84"/>
        <v>674787.44487155089</v>
      </c>
      <c r="CI694" s="2">
        <f t="shared" si="85"/>
        <v>55420.049028215202</v>
      </c>
      <c r="CJ694" s="2">
        <f t="shared" si="86"/>
        <v>5.9557186577999008</v>
      </c>
      <c r="CK694" s="2">
        <f t="shared" si="87"/>
        <v>1.479631175292E-2</v>
      </c>
      <c r="CL694" s="2">
        <f t="shared" si="88"/>
        <v>6.2622565160883576</v>
      </c>
      <c r="CM694" s="2">
        <f t="shared" si="89"/>
        <v>6.3862074984954615</v>
      </c>
      <c r="CN694" s="2">
        <f t="shared" si="90"/>
        <v>55408.211978812869</v>
      </c>
    </row>
    <row r="695" spans="1:92" x14ac:dyDescent="0.45">
      <c r="A695" s="2">
        <v>436</v>
      </c>
      <c r="B695" s="2" t="s">
        <v>156</v>
      </c>
      <c r="C695" s="2">
        <v>2</v>
      </c>
      <c r="D695" s="2">
        <v>2029</v>
      </c>
      <c r="E695" s="2">
        <v>2027</v>
      </c>
      <c r="F695" s="2">
        <v>0.119535237877885</v>
      </c>
      <c r="G695" s="2">
        <v>2.96971898980753E-4</v>
      </c>
      <c r="H695" s="2">
        <v>0.19701273162810401</v>
      </c>
      <c r="I695" s="2">
        <v>0.68315505859502901</v>
      </c>
      <c r="J695" s="2">
        <v>147.36227608581399</v>
      </c>
      <c r="K695" s="2">
        <v>147.36227608581399</v>
      </c>
      <c r="L695" s="2">
        <v>120.18833340127399</v>
      </c>
      <c r="M695" s="2">
        <v>97.833196715968896</v>
      </c>
      <c r="N695" s="2">
        <v>4769.2315631445499</v>
      </c>
      <c r="O695" s="2">
        <v>11.8486212026688</v>
      </c>
      <c r="P695" s="2">
        <v>9637.6413297497202</v>
      </c>
      <c r="Q695" s="2">
        <v>41055.545250161798</v>
      </c>
      <c r="R695" s="2">
        <v>5879478.1421964997</v>
      </c>
      <c r="S695" s="2">
        <v>5879478.1421964997</v>
      </c>
      <c r="T695" s="2">
        <v>1</v>
      </c>
      <c r="U695" s="2">
        <v>2E-3</v>
      </c>
      <c r="V695" s="2">
        <v>38800.590345955898</v>
      </c>
      <c r="W695" s="2">
        <v>2E-3</v>
      </c>
      <c r="X695" s="2">
        <v>5.0017593523302502</v>
      </c>
      <c r="Y695" s="2">
        <v>5.0017593523302502</v>
      </c>
      <c r="Z695" s="2">
        <v>5.1876857753724703</v>
      </c>
      <c r="AA695" s="2">
        <v>3.8062480333907001</v>
      </c>
      <c r="AB695" s="2">
        <v>12.212759196857</v>
      </c>
      <c r="AC695" s="2">
        <v>12.212759196857</v>
      </c>
      <c r="AD695" s="2">
        <v>12.212759196857</v>
      </c>
      <c r="AE695" s="2">
        <v>12.212759196857</v>
      </c>
      <c r="AF695" s="2">
        <v>58188.606249550801</v>
      </c>
      <c r="AG695" s="2">
        <v>144.56303395203</v>
      </c>
      <c r="AH695" s="2">
        <v>117587.12494715099</v>
      </c>
      <c r="AI695" s="2">
        <v>500911.41922894801</v>
      </c>
      <c r="AJ695" s="2">
        <v>130.14775753662701</v>
      </c>
      <c r="AK695" s="2">
        <v>130.14775753662701</v>
      </c>
      <c r="AL695" s="2">
        <v>102.787888429045</v>
      </c>
      <c r="AM695" s="2">
        <v>81.814189485721201</v>
      </c>
      <c r="AN695" s="2">
        <v>135.14951688895701</v>
      </c>
      <c r="AO695" s="2">
        <v>135.14951688895701</v>
      </c>
      <c r="AP695" s="2">
        <v>107.975574204417</v>
      </c>
      <c r="AQ695" s="2">
        <v>85.620437519111903</v>
      </c>
      <c r="AR695" s="2">
        <v>702804.81832528696</v>
      </c>
      <c r="AS695" s="2">
        <v>1746.03978890392</v>
      </c>
      <c r="AT695" s="2">
        <v>1158332.04934186</v>
      </c>
      <c r="AU695" s="2">
        <v>4016595.2347404398</v>
      </c>
      <c r="AV695" s="2">
        <v>1.03856332880063</v>
      </c>
      <c r="AW695" s="2">
        <v>1.03856332880063</v>
      </c>
      <c r="AX695" s="2">
        <v>1.0506034508801601</v>
      </c>
      <c r="AY695" s="2">
        <v>1.0466561824813401</v>
      </c>
      <c r="AZ695" s="2">
        <v>1.08816846332468</v>
      </c>
      <c r="BA695" s="2">
        <v>1.08816846332468</v>
      </c>
      <c r="BB695" s="2">
        <v>1.1030997621221399</v>
      </c>
      <c r="BC695" s="2">
        <v>1.0882728381851501</v>
      </c>
      <c r="BD695" s="2">
        <v>1.02600625865568</v>
      </c>
      <c r="BE695" s="2">
        <v>1.02600625865568</v>
      </c>
      <c r="BF695" s="2">
        <v>1.0295420142067699</v>
      </c>
      <c r="BG695" s="2">
        <v>1.0216951775488501</v>
      </c>
      <c r="BH695" s="2">
        <v>0.13183847900000001</v>
      </c>
      <c r="BI695" s="2">
        <v>0.13183847900000001</v>
      </c>
      <c r="BJ695" s="2">
        <v>0.15242956899999999</v>
      </c>
      <c r="BK695" s="2">
        <v>0.19070941999999999</v>
      </c>
      <c r="BL695" s="2">
        <v>0.14117670099999999</v>
      </c>
      <c r="BM695" s="2">
        <v>0.14117670099999999</v>
      </c>
      <c r="BN695" s="2">
        <v>0.16157598500000001</v>
      </c>
      <c r="BO695" s="2">
        <v>0.188202072</v>
      </c>
      <c r="BP695" s="2">
        <v>0.12631505199999901</v>
      </c>
      <c r="BQ695" s="2">
        <v>0.12631505199999901</v>
      </c>
      <c r="BR695" s="2">
        <v>0.14329787299999999</v>
      </c>
      <c r="BS695" s="2">
        <v>0.18782644199999901</v>
      </c>
      <c r="BT695" s="2">
        <v>0.19521590599999999</v>
      </c>
      <c r="BU695" s="2">
        <v>0.19521590599999999</v>
      </c>
      <c r="BV695" s="2">
        <v>0.27827923900000001</v>
      </c>
      <c r="BW695" s="2">
        <v>0.37060473299999902</v>
      </c>
      <c r="BX695" s="2">
        <v>12.212759196857</v>
      </c>
      <c r="BY695" s="2">
        <v>12.212759196857</v>
      </c>
      <c r="BZ695" s="2">
        <v>12.212759196857</v>
      </c>
      <c r="CA695" s="2">
        <v>12.212759196857</v>
      </c>
      <c r="CB695" s="2">
        <v>58188.606249550801</v>
      </c>
      <c r="CC695" s="2">
        <v>144.56303395203</v>
      </c>
      <c r="CD695" s="2">
        <v>117587.12494715099</v>
      </c>
      <c r="CE695" s="2">
        <v>500911.41922894801</v>
      </c>
      <c r="CG695" s="2">
        <f t="shared" si="83"/>
        <v>114484.13195864283</v>
      </c>
      <c r="CH695" s="2">
        <f t="shared" si="84"/>
        <v>676831.71345960186</v>
      </c>
      <c r="CI695" s="2">
        <f t="shared" si="85"/>
        <v>55474.266764258733</v>
      </c>
      <c r="CJ695" s="2">
        <f t="shared" si="86"/>
        <v>5.961539453930687</v>
      </c>
      <c r="CK695" s="2">
        <f t="shared" si="87"/>
        <v>1.4810776503336001E-2</v>
      </c>
      <c r="CL695" s="2">
        <f t="shared" si="88"/>
        <v>6.2683846047152656</v>
      </c>
      <c r="CM695" s="2">
        <f t="shared" si="89"/>
        <v>6.392455469079299</v>
      </c>
      <c r="CN695" s="2">
        <f t="shared" si="90"/>
        <v>55462.418143056071</v>
      </c>
    </row>
    <row r="696" spans="1:92" x14ac:dyDescent="0.45">
      <c r="A696" s="2">
        <v>458</v>
      </c>
      <c r="B696" s="2" t="s">
        <v>156</v>
      </c>
      <c r="C696" s="2">
        <v>2</v>
      </c>
      <c r="D696" s="2">
        <v>2030</v>
      </c>
      <c r="E696" s="2">
        <v>2028</v>
      </c>
      <c r="F696" s="2">
        <v>0.119529175762177</v>
      </c>
      <c r="G696" s="2">
        <v>2.9695697445626098E-4</v>
      </c>
      <c r="H696" s="2">
        <v>0.19700864945993099</v>
      </c>
      <c r="I696" s="2">
        <v>0.68316521780343498</v>
      </c>
      <c r="J696" s="2">
        <v>147.39983673896199</v>
      </c>
      <c r="K696" s="2">
        <v>147.39983673896199</v>
      </c>
      <c r="L696" s="2">
        <v>120.222458728025</v>
      </c>
      <c r="M696" s="2">
        <v>97.864475675715596</v>
      </c>
      <c r="N696" s="2">
        <v>4773.8979052176701</v>
      </c>
      <c r="O696" s="2">
        <v>11.8602196430866</v>
      </c>
      <c r="P696" s="2">
        <v>9647.0802846885999</v>
      </c>
      <c r="Q696" s="2">
        <v>41095.746891948802</v>
      </c>
      <c r="R696" s="2">
        <v>5887029.3997310596</v>
      </c>
      <c r="S696" s="2">
        <v>5887029.3997310596</v>
      </c>
      <c r="T696" s="2">
        <v>1</v>
      </c>
      <c r="U696" s="2">
        <v>2E-3</v>
      </c>
      <c r="V696" s="2">
        <v>39148.119680761702</v>
      </c>
      <c r="W696" s="2">
        <v>2E-3</v>
      </c>
      <c r="X696" s="2">
        <v>5.01893076654979</v>
      </c>
      <c r="Y696" s="2">
        <v>5.01893076654979</v>
      </c>
      <c r="Z696" s="2">
        <v>5.2014218631953701</v>
      </c>
      <c r="AA696" s="2">
        <v>3.8171377542094498</v>
      </c>
      <c r="AB696" s="2">
        <v>12.233148435785001</v>
      </c>
      <c r="AC696" s="2">
        <v>12.233148435785001</v>
      </c>
      <c r="AD696" s="2">
        <v>12.233148435785001</v>
      </c>
      <c r="AE696" s="2">
        <v>12.233148435785001</v>
      </c>
      <c r="AF696" s="2">
        <v>58342.717636578302</v>
      </c>
      <c r="AG696" s="2">
        <v>144.945941931638</v>
      </c>
      <c r="AH696" s="2">
        <v>117898.69695768401</v>
      </c>
      <c r="AI696" s="2">
        <v>502238.57915731799</v>
      </c>
      <c r="AJ696" s="2">
        <v>130.14775753662701</v>
      </c>
      <c r="AK696" s="2">
        <v>130.14775753662701</v>
      </c>
      <c r="AL696" s="2">
        <v>102.787888429045</v>
      </c>
      <c r="AM696" s="2">
        <v>81.814189485721201</v>
      </c>
      <c r="AN696" s="2">
        <v>135.16668830317599</v>
      </c>
      <c r="AO696" s="2">
        <v>135.16668830317599</v>
      </c>
      <c r="AP696" s="2">
        <v>107.98931029224001</v>
      </c>
      <c r="AQ696" s="2">
        <v>85.631327239930599</v>
      </c>
      <c r="AR696" s="2">
        <v>703671.77183755697</v>
      </c>
      <c r="AS696" s="2">
        <v>1748.19443907919</v>
      </c>
      <c r="AT696" s="2">
        <v>1159795.7113719201</v>
      </c>
      <c r="AU696" s="2">
        <v>4021813.7220824901</v>
      </c>
      <c r="AV696" s="2">
        <v>1.0386954293120101</v>
      </c>
      <c r="AW696" s="2">
        <v>1.0386954293120101</v>
      </c>
      <c r="AX696" s="2">
        <v>1.0507372136731501</v>
      </c>
      <c r="AY696" s="2">
        <v>1.0467894177986801</v>
      </c>
      <c r="AZ696" s="2">
        <v>1.08830687338258</v>
      </c>
      <c r="BA696" s="2">
        <v>1.08830687338258</v>
      </c>
      <c r="BB696" s="2">
        <v>1.10324020874355</v>
      </c>
      <c r="BC696" s="2">
        <v>1.08841137114313</v>
      </c>
      <c r="BD696" s="2">
        <v>1.0261367619651001</v>
      </c>
      <c r="BE696" s="2">
        <v>1.0261367619651001</v>
      </c>
      <c r="BF696" s="2">
        <v>1.0296730954584099</v>
      </c>
      <c r="BG696" s="2">
        <v>1.021825235426</v>
      </c>
      <c r="BH696" s="2">
        <v>0.13183847900000001</v>
      </c>
      <c r="BI696" s="2">
        <v>0.13183847900000001</v>
      </c>
      <c r="BJ696" s="2">
        <v>0.15242956899999999</v>
      </c>
      <c r="BK696" s="2">
        <v>0.19070941999999999</v>
      </c>
      <c r="BL696" s="2">
        <v>0.14117670099999999</v>
      </c>
      <c r="BM696" s="2">
        <v>0.14117670099999999</v>
      </c>
      <c r="BN696" s="2">
        <v>0.16157598500000001</v>
      </c>
      <c r="BO696" s="2">
        <v>0.188202072</v>
      </c>
      <c r="BP696" s="2">
        <v>0.12631505199999901</v>
      </c>
      <c r="BQ696" s="2">
        <v>0.12631505199999901</v>
      </c>
      <c r="BR696" s="2">
        <v>0.14329787299999999</v>
      </c>
      <c r="BS696" s="2">
        <v>0.18782644199999901</v>
      </c>
      <c r="BT696" s="2">
        <v>0.19521590599999999</v>
      </c>
      <c r="BU696" s="2">
        <v>0.19521590599999999</v>
      </c>
      <c r="BV696" s="2">
        <v>0.27827923900000001</v>
      </c>
      <c r="BW696" s="2">
        <v>0.37060473299999902</v>
      </c>
      <c r="BX696" s="2">
        <v>12.233148435785001</v>
      </c>
      <c r="BY696" s="2">
        <v>12.233148435785001</v>
      </c>
      <c r="BZ696" s="2">
        <v>12.233148435785001</v>
      </c>
      <c r="CA696" s="2">
        <v>12.233148435785001</v>
      </c>
      <c r="CB696" s="2">
        <v>58342.717636578302</v>
      </c>
      <c r="CC696" s="2">
        <v>144.945941931638</v>
      </c>
      <c r="CD696" s="2">
        <v>117898.69695768401</v>
      </c>
      <c r="CE696" s="2">
        <v>502238.57915731799</v>
      </c>
      <c r="CG696" s="2">
        <f t="shared" si="83"/>
        <v>114927.45539643017</v>
      </c>
      <c r="CH696" s="2">
        <f t="shared" si="84"/>
        <v>678624.93969351193</v>
      </c>
      <c r="CI696" s="2">
        <f t="shared" si="85"/>
        <v>55528.585301498155</v>
      </c>
      <c r="CJ696" s="2">
        <f t="shared" si="86"/>
        <v>5.9673723815220878</v>
      </c>
      <c r="CK696" s="2">
        <f t="shared" si="87"/>
        <v>1.482527455385825E-2</v>
      </c>
      <c r="CL696" s="2">
        <f t="shared" si="88"/>
        <v>6.274523762399089</v>
      </c>
      <c r="CM696" s="2">
        <f t="shared" si="89"/>
        <v>6.3987149695521683</v>
      </c>
      <c r="CN696" s="2">
        <f t="shared" si="90"/>
        <v>55516.725081855067</v>
      </c>
    </row>
    <row r="697" spans="1:92" x14ac:dyDescent="0.45">
      <c r="A697" s="2">
        <v>480</v>
      </c>
      <c r="B697" s="2" t="s">
        <v>156</v>
      </c>
      <c r="C697" s="2">
        <v>2</v>
      </c>
      <c r="D697" s="2">
        <v>2031</v>
      </c>
      <c r="E697" s="2">
        <v>2029</v>
      </c>
      <c r="F697" s="2">
        <v>0.119524496937883</v>
      </c>
      <c r="G697" s="2">
        <v>2.9694549061331501E-4</v>
      </c>
      <c r="H697" s="2">
        <v>0.19700549881416199</v>
      </c>
      <c r="I697" s="2">
        <v>0.68317305875734002</v>
      </c>
      <c r="J697" s="2">
        <v>147.43313585214199</v>
      </c>
      <c r="K697" s="2">
        <v>147.43313585214199</v>
      </c>
      <c r="L697" s="2">
        <v>120.252314450922</v>
      </c>
      <c r="M697" s="2">
        <v>97.891482743069005</v>
      </c>
      <c r="N697" s="2">
        <v>4778.5735169601103</v>
      </c>
      <c r="O697" s="2">
        <v>11.8718412859161</v>
      </c>
      <c r="P697" s="2">
        <v>9656.5357988611904</v>
      </c>
      <c r="Q697" s="2">
        <v>41136.020432855403</v>
      </c>
      <c r="R697" s="2">
        <v>5894357.1950072004</v>
      </c>
      <c r="S697" s="2">
        <v>5894357.1950072004</v>
      </c>
      <c r="T697" s="2">
        <v>1</v>
      </c>
      <c r="U697" s="2">
        <v>2E-3</v>
      </c>
      <c r="V697" s="2">
        <v>39498.761768169301</v>
      </c>
      <c r="W697" s="2">
        <v>2E-3</v>
      </c>
      <c r="X697" s="2">
        <v>5.0361233518753501</v>
      </c>
      <c r="Y697" s="2">
        <v>5.0361233518753501</v>
      </c>
      <c r="Z697" s="2">
        <v>5.2151710582370896</v>
      </c>
      <c r="AA697" s="2">
        <v>3.8280382937083499</v>
      </c>
      <c r="AB697" s="2">
        <v>12.249254963639499</v>
      </c>
      <c r="AC697" s="2">
        <v>12.249254963639499</v>
      </c>
      <c r="AD697" s="2">
        <v>12.249254963639499</v>
      </c>
      <c r="AE697" s="2">
        <v>12.249254963639499</v>
      </c>
      <c r="AF697" s="2">
        <v>58476.692611396</v>
      </c>
      <c r="AG697" s="2">
        <v>145.278854332934</v>
      </c>
      <c r="AH697" s="2">
        <v>118169.546061851</v>
      </c>
      <c r="AI697" s="2">
        <v>503392.28160067799</v>
      </c>
      <c r="AJ697" s="2">
        <v>130.14775753662701</v>
      </c>
      <c r="AK697" s="2">
        <v>130.14775753662701</v>
      </c>
      <c r="AL697" s="2">
        <v>102.787888429045</v>
      </c>
      <c r="AM697" s="2">
        <v>81.814189485721201</v>
      </c>
      <c r="AN697" s="2">
        <v>135.18388088850199</v>
      </c>
      <c r="AO697" s="2">
        <v>135.18388088850199</v>
      </c>
      <c r="AP697" s="2">
        <v>108.003059487282</v>
      </c>
      <c r="AQ697" s="2">
        <v>85.642227779429504</v>
      </c>
      <c r="AR697" s="2">
        <v>704520.07850542897</v>
      </c>
      <c r="AS697" s="2">
        <v>1750.3027891215299</v>
      </c>
      <c r="AT697" s="2">
        <v>1161220.7793912401</v>
      </c>
      <c r="AU697" s="2">
        <v>4026866.0343213999</v>
      </c>
      <c r="AV697" s="2">
        <v>1.03882767967922</v>
      </c>
      <c r="AW697" s="2">
        <v>1.03882767967922</v>
      </c>
      <c r="AX697" s="2">
        <v>1.05087109707019</v>
      </c>
      <c r="AY697" s="2">
        <v>1.04692277780675</v>
      </c>
      <c r="AZ697" s="2">
        <v>1.0884454404539099</v>
      </c>
      <c r="BA697" s="2">
        <v>1.0884454404539099</v>
      </c>
      <c r="BB697" s="2">
        <v>1.1033807819953401</v>
      </c>
      <c r="BC697" s="2">
        <v>1.08855003374973</v>
      </c>
      <c r="BD697" s="2">
        <v>1.0262674133184699</v>
      </c>
      <c r="BE697" s="2">
        <v>1.0262674133184699</v>
      </c>
      <c r="BF697" s="2">
        <v>1.0298042948963499</v>
      </c>
      <c r="BG697" s="2">
        <v>1.0219554150202199</v>
      </c>
      <c r="BH697" s="2">
        <v>0.13183847900000001</v>
      </c>
      <c r="BI697" s="2">
        <v>0.13183847900000001</v>
      </c>
      <c r="BJ697" s="2">
        <v>0.15242956899999999</v>
      </c>
      <c r="BK697" s="2">
        <v>0.19070941999999999</v>
      </c>
      <c r="BL697" s="2">
        <v>0.14117670099999999</v>
      </c>
      <c r="BM697" s="2">
        <v>0.14117670099999999</v>
      </c>
      <c r="BN697" s="2">
        <v>0.16157598500000001</v>
      </c>
      <c r="BO697" s="2">
        <v>0.188202072</v>
      </c>
      <c r="BP697" s="2">
        <v>0.12631505199999901</v>
      </c>
      <c r="BQ697" s="2">
        <v>0.12631505199999901</v>
      </c>
      <c r="BR697" s="2">
        <v>0.14329787299999999</v>
      </c>
      <c r="BS697" s="2">
        <v>0.18782644199999901</v>
      </c>
      <c r="BT697" s="2">
        <v>0.19521590599999999</v>
      </c>
      <c r="BU697" s="2">
        <v>0.19521590599999999</v>
      </c>
      <c r="BV697" s="2">
        <v>0.27827923900000001</v>
      </c>
      <c r="BW697" s="2">
        <v>0.37060473299999902</v>
      </c>
      <c r="BX697" s="2">
        <v>12.249254963639499</v>
      </c>
      <c r="BY697" s="2">
        <v>12.249254963639499</v>
      </c>
      <c r="BZ697" s="2">
        <v>12.249254963639499</v>
      </c>
      <c r="CA697" s="2">
        <v>12.249254963639499</v>
      </c>
      <c r="CB697" s="2">
        <v>58476.692611396</v>
      </c>
      <c r="CC697" s="2">
        <v>145.278854332934</v>
      </c>
      <c r="CD697" s="2">
        <v>118169.546061851</v>
      </c>
      <c r="CE697" s="2">
        <v>503392.28160067799</v>
      </c>
      <c r="CG697" s="2">
        <f t="shared" si="83"/>
        <v>115371.94611980714</v>
      </c>
      <c r="CH697" s="2">
        <f t="shared" si="84"/>
        <v>680183.7991282579</v>
      </c>
      <c r="CI697" s="2">
        <f t="shared" si="85"/>
        <v>55583.001589962616</v>
      </c>
      <c r="CJ697" s="2">
        <f t="shared" si="86"/>
        <v>5.973216896200138</v>
      </c>
      <c r="CK697" s="2">
        <f t="shared" si="87"/>
        <v>1.4839801607395125E-2</v>
      </c>
      <c r="CL697" s="2">
        <f t="shared" si="88"/>
        <v>6.2806736903162212</v>
      </c>
      <c r="CM697" s="2">
        <f t="shared" si="89"/>
        <v>6.4049856649054737</v>
      </c>
      <c r="CN697" s="2">
        <f t="shared" si="90"/>
        <v>55571.1297486767</v>
      </c>
    </row>
    <row r="698" spans="1:92" x14ac:dyDescent="0.45">
      <c r="A698" s="2">
        <v>502</v>
      </c>
      <c r="B698" s="2" t="s">
        <v>156</v>
      </c>
      <c r="C698" s="2">
        <v>2</v>
      </c>
      <c r="D698" s="2">
        <v>2032</v>
      </c>
      <c r="E698" s="2">
        <v>2030</v>
      </c>
      <c r="F698" s="2">
        <v>0.119469865690511</v>
      </c>
      <c r="G698" s="2">
        <v>2.9680985524292502E-4</v>
      </c>
      <c r="H698" s="2">
        <v>0.19696858251324501</v>
      </c>
      <c r="I698" s="2">
        <v>0.68326474194099995</v>
      </c>
      <c r="J698" s="2">
        <v>147.622225798138</v>
      </c>
      <c r="K698" s="2">
        <v>147.622225798138</v>
      </c>
      <c r="L698" s="2">
        <v>120.43795389987</v>
      </c>
      <c r="M698" s="2">
        <v>98.074271341309498</v>
      </c>
      <c r="N698" s="2">
        <v>4783.0825816420902</v>
      </c>
      <c r="O698" s="2">
        <v>11.883047163958601</v>
      </c>
      <c r="P698" s="2">
        <v>9665.7340992514801</v>
      </c>
      <c r="Q698" s="2">
        <v>41175.148434574097</v>
      </c>
      <c r="R698" s="2">
        <v>5910187.41669509</v>
      </c>
      <c r="S698" s="2">
        <v>5910187.41669509</v>
      </c>
      <c r="T698" s="2">
        <v>1</v>
      </c>
      <c r="U698" s="2">
        <v>2E-3</v>
      </c>
      <c r="V698" s="2">
        <v>39852.544488497799</v>
      </c>
      <c r="W698" s="2">
        <v>2E-3</v>
      </c>
      <c r="X698" s="2">
        <v>5.0533354406013196</v>
      </c>
      <c r="Y698" s="2">
        <v>5.0533354406013196</v>
      </c>
      <c r="Z698" s="2">
        <v>5.2289326499144204</v>
      </c>
      <c r="AA698" s="2">
        <v>3.8389490346780502</v>
      </c>
      <c r="AB698" s="2">
        <v>12.4211328209102</v>
      </c>
      <c r="AC698" s="2">
        <v>12.4211328209102</v>
      </c>
      <c r="AD698" s="2">
        <v>12.4211328209102</v>
      </c>
      <c r="AE698" s="2">
        <v>12.4211328209102</v>
      </c>
      <c r="AF698" s="2">
        <v>59355.296348645898</v>
      </c>
      <c r="AG698" s="2">
        <v>147.46171744112999</v>
      </c>
      <c r="AH698" s="2">
        <v>119945.113747529</v>
      </c>
      <c r="AI698" s="2">
        <v>510955.97352017602</v>
      </c>
      <c r="AJ698" s="2">
        <v>130.14775753662701</v>
      </c>
      <c r="AK698" s="2">
        <v>130.14775753662701</v>
      </c>
      <c r="AL698" s="2">
        <v>102.787888429045</v>
      </c>
      <c r="AM698" s="2">
        <v>81.814189485721201</v>
      </c>
      <c r="AN698" s="2">
        <v>135.201092977228</v>
      </c>
      <c r="AO698" s="2">
        <v>135.201092977228</v>
      </c>
      <c r="AP698" s="2">
        <v>108.016821078959</v>
      </c>
      <c r="AQ698" s="2">
        <v>85.653138520399196</v>
      </c>
      <c r="AR698" s="2">
        <v>706089.29687831399</v>
      </c>
      <c r="AS698" s="2">
        <v>1754.2018716078301</v>
      </c>
      <c r="AT698" s="2">
        <v>1164121.23785405</v>
      </c>
      <c r="AU698" s="2">
        <v>4038222.6800911198</v>
      </c>
      <c r="AV698" s="2">
        <v>1.03895511066966</v>
      </c>
      <c r="AW698" s="2">
        <v>1.03895511066966</v>
      </c>
      <c r="AX698" s="2">
        <v>1.05100122755063</v>
      </c>
      <c r="AY698" s="2">
        <v>1.0470522341677799</v>
      </c>
      <c r="AZ698" s="2">
        <v>1.08857895795949</v>
      </c>
      <c r="BA698" s="2">
        <v>1.08857895795949</v>
      </c>
      <c r="BB698" s="2">
        <v>1.1035174148056499</v>
      </c>
      <c r="BC698" s="2">
        <v>1.0886846374943</v>
      </c>
      <c r="BD698" s="2">
        <v>1.02639330356522</v>
      </c>
      <c r="BE698" s="2">
        <v>1.02639330356522</v>
      </c>
      <c r="BF698" s="2">
        <v>1.0299318166523701</v>
      </c>
      <c r="BG698" s="2">
        <v>1.02208178406287</v>
      </c>
      <c r="BH698" s="2">
        <v>0.13183847900000001</v>
      </c>
      <c r="BI698" s="2">
        <v>0.13183847900000001</v>
      </c>
      <c r="BJ698" s="2">
        <v>0.15242956899999999</v>
      </c>
      <c r="BK698" s="2">
        <v>0.19070941999999999</v>
      </c>
      <c r="BL698" s="2">
        <v>0.14117670099999999</v>
      </c>
      <c r="BM698" s="2">
        <v>0.14117670099999999</v>
      </c>
      <c r="BN698" s="2">
        <v>0.16157598500000001</v>
      </c>
      <c r="BO698" s="2">
        <v>0.188202072</v>
      </c>
      <c r="BP698" s="2">
        <v>0.12631505199999901</v>
      </c>
      <c r="BQ698" s="2">
        <v>0.12631505199999901</v>
      </c>
      <c r="BR698" s="2">
        <v>0.14329787299999999</v>
      </c>
      <c r="BS698" s="2">
        <v>0.18782644199999901</v>
      </c>
      <c r="BT698" s="2">
        <v>0.19521590599999999</v>
      </c>
      <c r="BU698" s="2">
        <v>0.19521590599999999</v>
      </c>
      <c r="BV698" s="2">
        <v>0.27827923900000001</v>
      </c>
      <c r="BW698" s="2">
        <v>0.37060473299999902</v>
      </c>
      <c r="BX698" s="2">
        <v>12.4211328209102</v>
      </c>
      <c r="BY698" s="2">
        <v>12.4211328209102</v>
      </c>
      <c r="BZ698" s="2">
        <v>12.4211328209102</v>
      </c>
      <c r="CA698" s="2">
        <v>12.4211328209102</v>
      </c>
      <c r="CB698" s="2">
        <v>59355.296348645898</v>
      </c>
      <c r="CC698" s="2">
        <v>147.46171744112999</v>
      </c>
      <c r="CD698" s="2">
        <v>119945.113747529</v>
      </c>
      <c r="CE698" s="2">
        <v>510955.97352017602</v>
      </c>
      <c r="CG698" s="2">
        <f t="shared" si="83"/>
        <v>115803.87490000486</v>
      </c>
      <c r="CH698" s="2">
        <f t="shared" si="84"/>
        <v>690403.84533379204</v>
      </c>
      <c r="CI698" s="2">
        <f t="shared" si="85"/>
        <v>55635.848162631628</v>
      </c>
      <c r="CJ698" s="2">
        <f t="shared" si="86"/>
        <v>5.9788532270526131</v>
      </c>
      <c r="CK698" s="2">
        <f t="shared" si="87"/>
        <v>1.485380895494825E-2</v>
      </c>
      <c r="CL698" s="2">
        <f t="shared" si="88"/>
        <v>6.28665632471641</v>
      </c>
      <c r="CM698" s="2">
        <f t="shared" si="89"/>
        <v>6.4110779968196336</v>
      </c>
      <c r="CN698" s="2">
        <f t="shared" si="90"/>
        <v>55623.965115467669</v>
      </c>
    </row>
    <row r="699" spans="1:92" x14ac:dyDescent="0.45">
      <c r="A699" s="2">
        <v>524</v>
      </c>
      <c r="B699" s="2" t="s">
        <v>156</v>
      </c>
      <c r="C699" s="2">
        <v>2</v>
      </c>
      <c r="D699" s="2">
        <v>2033</v>
      </c>
      <c r="E699" s="2">
        <v>2031</v>
      </c>
      <c r="F699" s="2">
        <v>0.11939184478326299</v>
      </c>
      <c r="G699" s="2">
        <v>2.9661599171200198E-4</v>
      </c>
      <c r="H699" s="2">
        <v>0.196915963153656</v>
      </c>
      <c r="I699" s="2">
        <v>0.68339557607136703</v>
      </c>
      <c r="J699" s="2">
        <v>147.88427137556599</v>
      </c>
      <c r="K699" s="2">
        <v>147.88427137556599</v>
      </c>
      <c r="L699" s="2">
        <v>120.69679045695599</v>
      </c>
      <c r="M699" s="2">
        <v>98.330323428342396</v>
      </c>
      <c r="N699" s="2">
        <v>4787.51574020724</v>
      </c>
      <c r="O699" s="2">
        <v>11.894059696424501</v>
      </c>
      <c r="P699" s="2">
        <v>9674.8165847561104</v>
      </c>
      <c r="Q699" s="2">
        <v>41213.759591264403</v>
      </c>
      <c r="R699" s="2">
        <v>5930038.8416382801</v>
      </c>
      <c r="S699" s="2">
        <v>5930038.8416382801</v>
      </c>
      <c r="T699" s="2">
        <v>1</v>
      </c>
      <c r="U699" s="2">
        <v>2E-3</v>
      </c>
      <c r="V699" s="2">
        <v>40209.495971785</v>
      </c>
      <c r="W699" s="2">
        <v>2E-3</v>
      </c>
      <c r="X699" s="2">
        <v>5.0699202982473803</v>
      </c>
      <c r="Y699" s="2">
        <v>5.0699202982473803</v>
      </c>
      <c r="Z699" s="2">
        <v>5.2423084872192103</v>
      </c>
      <c r="AA699" s="2">
        <v>3.8495404019293402</v>
      </c>
      <c r="AB699" s="2">
        <v>12.666593540691901</v>
      </c>
      <c r="AC699" s="2">
        <v>12.666593540691901</v>
      </c>
      <c r="AD699" s="2">
        <v>12.666593540691901</v>
      </c>
      <c r="AE699" s="2">
        <v>12.666593540691901</v>
      </c>
      <c r="AF699" s="2">
        <v>60585.362933223798</v>
      </c>
      <c r="AG699" s="2">
        <v>150.517728450736</v>
      </c>
      <c r="AH699" s="2">
        <v>122431.925107624</v>
      </c>
      <c r="AI699" s="2">
        <v>521548.86919840798</v>
      </c>
      <c r="AJ699" s="2">
        <v>130.14775753662701</v>
      </c>
      <c r="AK699" s="2">
        <v>130.14775753662701</v>
      </c>
      <c r="AL699" s="2">
        <v>102.787888429045</v>
      </c>
      <c r="AM699" s="2">
        <v>81.814189485721201</v>
      </c>
      <c r="AN699" s="2">
        <v>135.217677834874</v>
      </c>
      <c r="AO699" s="2">
        <v>135.217677834874</v>
      </c>
      <c r="AP699" s="2">
        <v>108.030196916264</v>
      </c>
      <c r="AQ699" s="2">
        <v>85.663729887650504</v>
      </c>
      <c r="AR699" s="2">
        <v>707998.27693960397</v>
      </c>
      <c r="AS699" s="2">
        <v>1758.94435190323</v>
      </c>
      <c r="AT699" s="2">
        <v>1167719.3100397901</v>
      </c>
      <c r="AU699" s="2">
        <v>4052562.3103069798</v>
      </c>
      <c r="AV699" s="2">
        <v>1.0390802937178201</v>
      </c>
      <c r="AW699" s="2">
        <v>1.0390802937178201</v>
      </c>
      <c r="AX699" s="2">
        <v>1.0511296131891299</v>
      </c>
      <c r="AY699" s="2">
        <v>1.0471798749152601</v>
      </c>
      <c r="AZ699" s="2">
        <v>1.0887101201538201</v>
      </c>
      <c r="BA699" s="2">
        <v>1.0887101201538201</v>
      </c>
      <c r="BB699" s="2">
        <v>1.1036522155881601</v>
      </c>
      <c r="BC699" s="2">
        <v>1.08881735343374</v>
      </c>
      <c r="BD699" s="2">
        <v>1.0265169730491499</v>
      </c>
      <c r="BE699" s="2">
        <v>1.0265169730491499</v>
      </c>
      <c r="BF699" s="2">
        <v>1.03005762854529</v>
      </c>
      <c r="BG699" s="2">
        <v>1.02220638079133</v>
      </c>
      <c r="BH699" s="2">
        <v>0.13183847900000001</v>
      </c>
      <c r="BI699" s="2">
        <v>0.13183847900000001</v>
      </c>
      <c r="BJ699" s="2">
        <v>0.15242956899999999</v>
      </c>
      <c r="BK699" s="2">
        <v>0.19070941999999999</v>
      </c>
      <c r="BL699" s="2">
        <v>0.14117670099999999</v>
      </c>
      <c r="BM699" s="2">
        <v>0.14117670099999999</v>
      </c>
      <c r="BN699" s="2">
        <v>0.16157598500000001</v>
      </c>
      <c r="BO699" s="2">
        <v>0.188202072</v>
      </c>
      <c r="BP699" s="2">
        <v>0.12631505199999901</v>
      </c>
      <c r="BQ699" s="2">
        <v>0.12631505199999901</v>
      </c>
      <c r="BR699" s="2">
        <v>0.14329787299999999</v>
      </c>
      <c r="BS699" s="2">
        <v>0.18782644199999901</v>
      </c>
      <c r="BT699" s="2">
        <v>0.19521590599999999</v>
      </c>
      <c r="BU699" s="2">
        <v>0.19521590599999999</v>
      </c>
      <c r="BV699" s="2">
        <v>0.27827923900000001</v>
      </c>
      <c r="BW699" s="2">
        <v>0.37060473299999902</v>
      </c>
      <c r="BX699" s="2">
        <v>12.666593540691901</v>
      </c>
      <c r="BY699" s="2">
        <v>12.666593540691901</v>
      </c>
      <c r="BZ699" s="2">
        <v>12.666593540691901</v>
      </c>
      <c r="CA699" s="2">
        <v>12.666593540691901</v>
      </c>
      <c r="CB699" s="2">
        <v>60585.362933223798</v>
      </c>
      <c r="CC699" s="2">
        <v>150.517728450736</v>
      </c>
      <c r="CD699" s="2">
        <v>122431.925107624</v>
      </c>
      <c r="CE699" s="2">
        <v>521548.86919840798</v>
      </c>
      <c r="CG699" s="2">
        <f t="shared" si="83"/>
        <v>116230.30514229188</v>
      </c>
      <c r="CH699" s="2">
        <f t="shared" si="84"/>
        <v>704716.67496770655</v>
      </c>
      <c r="CI699" s="2">
        <f t="shared" si="85"/>
        <v>55687.985975924181</v>
      </c>
      <c r="CJ699" s="2">
        <f t="shared" si="86"/>
        <v>5.9843946752590504</v>
      </c>
      <c r="CK699" s="2">
        <f t="shared" si="87"/>
        <v>1.4867574620530627E-2</v>
      </c>
      <c r="CL699" s="2">
        <f t="shared" si="88"/>
        <v>6.2925636323616976</v>
      </c>
      <c r="CM699" s="2">
        <f t="shared" si="89"/>
        <v>6.4170898546149324</v>
      </c>
      <c r="CN699" s="2">
        <f t="shared" si="90"/>
        <v>55676.091916227757</v>
      </c>
    </row>
    <row r="700" spans="1:92" x14ac:dyDescent="0.45">
      <c r="A700" s="2">
        <v>546</v>
      </c>
      <c r="B700" s="2" t="s">
        <v>156</v>
      </c>
      <c r="C700" s="2">
        <v>2</v>
      </c>
      <c r="D700" s="2">
        <v>2034</v>
      </c>
      <c r="E700" s="2">
        <v>2032</v>
      </c>
      <c r="F700" s="2">
        <v>0.1193787425989</v>
      </c>
      <c r="G700" s="2">
        <v>2.9658344795352698E-4</v>
      </c>
      <c r="H700" s="2">
        <v>0.19690727050838799</v>
      </c>
      <c r="I700" s="2">
        <v>0.68341740344475799</v>
      </c>
      <c r="J700" s="2">
        <v>147.94280515681001</v>
      </c>
      <c r="K700" s="2">
        <v>147.94280515681001</v>
      </c>
      <c r="L700" s="2">
        <v>120.752228433886</v>
      </c>
      <c r="M700" s="2">
        <v>98.383007740886896</v>
      </c>
      <c r="N700" s="2">
        <v>4792.1765306362804</v>
      </c>
      <c r="O700" s="2">
        <v>11.9056392094313</v>
      </c>
      <c r="P700" s="2">
        <v>9684.25585192789</v>
      </c>
      <c r="Q700" s="2">
        <v>41253.955454769603</v>
      </c>
      <c r="R700" s="2">
        <v>5938813.0861037998</v>
      </c>
      <c r="S700" s="2">
        <v>5938813.0861037998</v>
      </c>
      <c r="T700" s="2">
        <v>1</v>
      </c>
      <c r="U700" s="2">
        <v>2E-3</v>
      </c>
      <c r="V700" s="2">
        <v>40569.644600023799</v>
      </c>
      <c r="W700" s="2">
        <v>2E-3</v>
      </c>
      <c r="X700" s="2">
        <v>5.0862125912477101</v>
      </c>
      <c r="Y700" s="2">
        <v>5.0862125912477101</v>
      </c>
      <c r="Z700" s="2">
        <v>5.2555049759051498</v>
      </c>
      <c r="AA700" s="2">
        <v>3.8599832262300402</v>
      </c>
      <c r="AB700" s="2">
        <v>12.708835028935599</v>
      </c>
      <c r="AC700" s="2">
        <v>12.708835028935599</v>
      </c>
      <c r="AD700" s="2">
        <v>12.708835028935599</v>
      </c>
      <c r="AE700" s="2">
        <v>12.708835028935599</v>
      </c>
      <c r="AF700" s="2">
        <v>60843.747740726802</v>
      </c>
      <c r="AG700" s="2">
        <v>151.15964250617199</v>
      </c>
      <c r="AH700" s="2">
        <v>122955.647910876</v>
      </c>
      <c r="AI700" s="2">
        <v>523778.87156759499</v>
      </c>
      <c r="AJ700" s="2">
        <v>130.14775753662701</v>
      </c>
      <c r="AK700" s="2">
        <v>130.14775753662701</v>
      </c>
      <c r="AL700" s="2">
        <v>102.787888429045</v>
      </c>
      <c r="AM700" s="2">
        <v>81.814189485721201</v>
      </c>
      <c r="AN700" s="2">
        <v>135.23397012787399</v>
      </c>
      <c r="AO700" s="2">
        <v>135.23397012787399</v>
      </c>
      <c r="AP700" s="2">
        <v>108.04339340495</v>
      </c>
      <c r="AQ700" s="2">
        <v>85.674172711951201</v>
      </c>
      <c r="AR700" s="2">
        <v>708968.03874896502</v>
      </c>
      <c r="AS700" s="2">
        <v>1761.3536618281901</v>
      </c>
      <c r="AT700" s="2">
        <v>1169395.4748441901</v>
      </c>
      <c r="AU700" s="2">
        <v>4058688.2188488101</v>
      </c>
      <c r="AV700" s="2">
        <v>1.03921179858331</v>
      </c>
      <c r="AW700" s="2">
        <v>1.03921179858331</v>
      </c>
      <c r="AX700" s="2">
        <v>1.0512629331452601</v>
      </c>
      <c r="AY700" s="2">
        <v>1.0473126460811399</v>
      </c>
      <c r="AZ700" s="2">
        <v>1.08884790611586</v>
      </c>
      <c r="BA700" s="2">
        <v>1.08884790611586</v>
      </c>
      <c r="BB700" s="2">
        <v>1.1037921972451501</v>
      </c>
      <c r="BC700" s="2">
        <v>1.0889554037848901</v>
      </c>
      <c r="BD700" s="2">
        <v>1.0266468879145101</v>
      </c>
      <c r="BE700" s="2">
        <v>1.0266468879145101</v>
      </c>
      <c r="BF700" s="2">
        <v>1.03018827583761</v>
      </c>
      <c r="BG700" s="2">
        <v>1.0223359855862599</v>
      </c>
      <c r="BH700" s="2">
        <v>0.13183847900000001</v>
      </c>
      <c r="BI700" s="2">
        <v>0.13183847900000001</v>
      </c>
      <c r="BJ700" s="2">
        <v>0.15242956899999999</v>
      </c>
      <c r="BK700" s="2">
        <v>0.19070941999999999</v>
      </c>
      <c r="BL700" s="2">
        <v>0.14117670099999999</v>
      </c>
      <c r="BM700" s="2">
        <v>0.14117670099999999</v>
      </c>
      <c r="BN700" s="2">
        <v>0.16157598500000001</v>
      </c>
      <c r="BO700" s="2">
        <v>0.188202072</v>
      </c>
      <c r="BP700" s="2">
        <v>0.12631505199999901</v>
      </c>
      <c r="BQ700" s="2">
        <v>0.12631505199999901</v>
      </c>
      <c r="BR700" s="2">
        <v>0.14329787299999999</v>
      </c>
      <c r="BS700" s="2">
        <v>0.18782644199999901</v>
      </c>
      <c r="BT700" s="2">
        <v>0.19521590599999999</v>
      </c>
      <c r="BU700" s="2">
        <v>0.19521590599999999</v>
      </c>
      <c r="BV700" s="2">
        <v>0.27827923900000001</v>
      </c>
      <c r="BW700" s="2">
        <v>0.37060473299999902</v>
      </c>
      <c r="BX700" s="2">
        <v>12.708835028935599</v>
      </c>
      <c r="BY700" s="2">
        <v>12.708835028935599</v>
      </c>
      <c r="BZ700" s="2">
        <v>12.708835028935599</v>
      </c>
      <c r="CA700" s="2">
        <v>12.708835028935599</v>
      </c>
      <c r="CB700" s="2">
        <v>60843.747740726802</v>
      </c>
      <c r="CC700" s="2">
        <v>151.15964250617199</v>
      </c>
      <c r="CD700" s="2">
        <v>122955.647910876</v>
      </c>
      <c r="CE700" s="2">
        <v>523778.87156759499</v>
      </c>
      <c r="CG700" s="2">
        <f t="shared" si="83"/>
        <v>116674.96284820794</v>
      </c>
      <c r="CH700" s="2">
        <f t="shared" si="84"/>
        <v>707729.42686170398</v>
      </c>
      <c r="CI700" s="2">
        <f t="shared" si="85"/>
        <v>55742.2934765432</v>
      </c>
      <c r="CJ700" s="2">
        <f t="shared" si="86"/>
        <v>5.9902206632953501</v>
      </c>
      <c r="CK700" s="2">
        <f t="shared" si="87"/>
        <v>1.4882049011789125E-2</v>
      </c>
      <c r="CL700" s="2">
        <f t="shared" si="88"/>
        <v>6.2987029931238308</v>
      </c>
      <c r="CM700" s="2">
        <f t="shared" si="89"/>
        <v>6.4233484553942546</v>
      </c>
      <c r="CN700" s="2">
        <f t="shared" si="90"/>
        <v>55730.387837333772</v>
      </c>
    </row>
    <row r="701" spans="1:92" x14ac:dyDescent="0.45">
      <c r="A701" s="2">
        <v>568</v>
      </c>
      <c r="B701" s="2" t="s">
        <v>156</v>
      </c>
      <c r="C701" s="2">
        <v>2</v>
      </c>
      <c r="D701" s="2">
        <v>2035</v>
      </c>
      <c r="E701" s="2">
        <v>2033</v>
      </c>
      <c r="F701" s="2">
        <v>0.119367489310375</v>
      </c>
      <c r="G701" s="2">
        <v>2.9655560755355E-4</v>
      </c>
      <c r="H701" s="2">
        <v>0.19689969091721299</v>
      </c>
      <c r="I701" s="2">
        <v>0.68343626416485803</v>
      </c>
      <c r="J701" s="2">
        <v>147.99683334747999</v>
      </c>
      <c r="K701" s="2">
        <v>147.99683334747999</v>
      </c>
      <c r="L701" s="2">
        <v>120.802845237984</v>
      </c>
      <c r="M701" s="2">
        <v>98.430783433532397</v>
      </c>
      <c r="N701" s="2">
        <v>4796.8474145761002</v>
      </c>
      <c r="O701" s="2">
        <v>11.9172482188385</v>
      </c>
      <c r="P701" s="2">
        <v>9693.7125834239796</v>
      </c>
      <c r="Q701" s="2">
        <v>41294.227424265999</v>
      </c>
      <c r="R701" s="2">
        <v>5947333.16005674</v>
      </c>
      <c r="S701" s="2">
        <v>5947333.16005674</v>
      </c>
      <c r="T701" s="2">
        <v>1</v>
      </c>
      <c r="U701" s="2">
        <v>2E-3</v>
      </c>
      <c r="V701" s="2">
        <v>40933.0190094192</v>
      </c>
      <c r="W701" s="2">
        <v>2E-3</v>
      </c>
      <c r="X701" s="2">
        <v>5.1033276545961002</v>
      </c>
      <c r="Y701" s="2">
        <v>5.1033276545961002</v>
      </c>
      <c r="Z701" s="2">
        <v>5.2692086526811099</v>
      </c>
      <c r="AA701" s="2">
        <v>3.87084579155368</v>
      </c>
      <c r="AB701" s="2">
        <v>12.7457481562575</v>
      </c>
      <c r="AC701" s="2">
        <v>12.7457481562575</v>
      </c>
      <c r="AD701" s="2">
        <v>12.7457481562575</v>
      </c>
      <c r="AE701" s="2">
        <v>12.7457481562575</v>
      </c>
      <c r="AF701" s="2">
        <v>61079.875179818002</v>
      </c>
      <c r="AG701" s="2">
        <v>151.746279002677</v>
      </c>
      <c r="AH701" s="2">
        <v>123433.08616943601</v>
      </c>
      <c r="AI701" s="2">
        <v>525812.52667596005</v>
      </c>
      <c r="AJ701" s="2">
        <v>130.14775753662701</v>
      </c>
      <c r="AK701" s="2">
        <v>130.14775753662701</v>
      </c>
      <c r="AL701" s="2">
        <v>102.787888429045</v>
      </c>
      <c r="AM701" s="2">
        <v>81.814189485721201</v>
      </c>
      <c r="AN701" s="2">
        <v>135.25108519122301</v>
      </c>
      <c r="AO701" s="2">
        <v>135.25108519122301</v>
      </c>
      <c r="AP701" s="2">
        <v>108.057097081726</v>
      </c>
      <c r="AQ701" s="2">
        <v>85.685035277274807</v>
      </c>
      <c r="AR701" s="2">
        <v>709918.22740831401</v>
      </c>
      <c r="AS701" s="2">
        <v>1763.7149986039999</v>
      </c>
      <c r="AT701" s="2">
        <v>1171028.06099686</v>
      </c>
      <c r="AU701" s="2">
        <v>4064623.15665296</v>
      </c>
      <c r="AV701" s="2">
        <v>1.0393434767251699</v>
      </c>
      <c r="AW701" s="2">
        <v>1.0393434767251699</v>
      </c>
      <c r="AX701" s="2">
        <v>1.0513963865037399</v>
      </c>
      <c r="AY701" s="2">
        <v>1.0474455558717599</v>
      </c>
      <c r="AZ701" s="2">
        <v>1.08898587363051</v>
      </c>
      <c r="BA701" s="2">
        <v>1.08898587363051</v>
      </c>
      <c r="BB701" s="2">
        <v>1.1039323189703001</v>
      </c>
      <c r="BC701" s="2">
        <v>1.0890935982727099</v>
      </c>
      <c r="BD701" s="2">
        <v>1.0267769739611901</v>
      </c>
      <c r="BE701" s="2">
        <v>1.0267769739611901</v>
      </c>
      <c r="BF701" s="2">
        <v>1.0303190538579701</v>
      </c>
      <c r="BG701" s="2">
        <v>1.0224657256999701</v>
      </c>
      <c r="BH701" s="2">
        <v>0.13183847900000001</v>
      </c>
      <c r="BI701" s="2">
        <v>0.13183847900000001</v>
      </c>
      <c r="BJ701" s="2">
        <v>0.15242956899999999</v>
      </c>
      <c r="BK701" s="2">
        <v>0.19070941999999999</v>
      </c>
      <c r="BL701" s="2">
        <v>0.14117670099999999</v>
      </c>
      <c r="BM701" s="2">
        <v>0.14117670099999999</v>
      </c>
      <c r="BN701" s="2">
        <v>0.16157598500000001</v>
      </c>
      <c r="BO701" s="2">
        <v>0.188202072</v>
      </c>
      <c r="BP701" s="2">
        <v>0.12631505199999901</v>
      </c>
      <c r="BQ701" s="2">
        <v>0.12631505199999901</v>
      </c>
      <c r="BR701" s="2">
        <v>0.14329787299999999</v>
      </c>
      <c r="BS701" s="2">
        <v>0.18782644199999901</v>
      </c>
      <c r="BT701" s="2">
        <v>0.19521590599999999</v>
      </c>
      <c r="BU701" s="2">
        <v>0.19521590599999999</v>
      </c>
      <c r="BV701" s="2">
        <v>0.27827923900000001</v>
      </c>
      <c r="BW701" s="2">
        <v>0.37060473299999902</v>
      </c>
      <c r="BX701" s="2">
        <v>12.7457481562575</v>
      </c>
      <c r="BY701" s="2">
        <v>12.7457481562575</v>
      </c>
      <c r="BZ701" s="2">
        <v>12.7457481562575</v>
      </c>
      <c r="CA701" s="2">
        <v>12.7457481562575</v>
      </c>
      <c r="CB701" s="2">
        <v>61079.875179818002</v>
      </c>
      <c r="CC701" s="2">
        <v>151.746279002677</v>
      </c>
      <c r="CD701" s="2">
        <v>123433.08616943601</v>
      </c>
      <c r="CE701" s="2">
        <v>525812.52667596005</v>
      </c>
      <c r="CG701" s="2">
        <f t="shared" si="83"/>
        <v>117120.83865590754</v>
      </c>
      <c r="CH701" s="2">
        <f t="shared" si="84"/>
        <v>710477.23430421669</v>
      </c>
      <c r="CI701" s="2">
        <f t="shared" si="85"/>
        <v>55796.70467048492</v>
      </c>
      <c r="CJ701" s="2">
        <f t="shared" si="86"/>
        <v>5.996059268220125</v>
      </c>
      <c r="CK701" s="2">
        <f t="shared" si="87"/>
        <v>1.4896560273548125E-2</v>
      </c>
      <c r="CL701" s="2">
        <f t="shared" si="88"/>
        <v>6.304853712796084</v>
      </c>
      <c r="CM701" s="2">
        <f t="shared" si="89"/>
        <v>6.4296189060748929</v>
      </c>
      <c r="CN701" s="2">
        <f t="shared" si="90"/>
        <v>55784.787422266076</v>
      </c>
    </row>
    <row r="702" spans="1:92" x14ac:dyDescent="0.45">
      <c r="A702" s="2">
        <v>590</v>
      </c>
      <c r="B702" s="2" t="s">
        <v>156</v>
      </c>
      <c r="C702" s="2">
        <v>2</v>
      </c>
      <c r="D702" s="2">
        <v>2036</v>
      </c>
      <c r="E702" s="2">
        <v>2034</v>
      </c>
      <c r="F702" s="2">
        <v>0.119357710156998</v>
      </c>
      <c r="G702" s="2">
        <v>2.9653143435009501E-4</v>
      </c>
      <c r="H702" s="2">
        <v>0.19689310381061101</v>
      </c>
      <c r="I702" s="2">
        <v>0.68345265459803906</v>
      </c>
      <c r="J702" s="2">
        <v>148.04629295351901</v>
      </c>
      <c r="K702" s="2">
        <v>148.04629295351901</v>
      </c>
      <c r="L702" s="2">
        <v>120.84888461806401</v>
      </c>
      <c r="M702" s="2">
        <v>98.473979331485907</v>
      </c>
      <c r="N702" s="2">
        <v>4801.5279036195498</v>
      </c>
      <c r="O702" s="2">
        <v>11.9288812968973</v>
      </c>
      <c r="P702" s="2">
        <v>9703.1864081476506</v>
      </c>
      <c r="Q702" s="2">
        <v>41334.573657063796</v>
      </c>
      <c r="R702" s="2">
        <v>5955613.6399461403</v>
      </c>
      <c r="S702" s="2">
        <v>5955613.6399461403</v>
      </c>
      <c r="T702" s="2">
        <v>1</v>
      </c>
      <c r="U702" s="2">
        <v>2E-3</v>
      </c>
      <c r="V702" s="2">
        <v>41299.648092665098</v>
      </c>
      <c r="W702" s="2">
        <v>2E-3</v>
      </c>
      <c r="X702" s="2">
        <v>5.1204652694755204</v>
      </c>
      <c r="Y702" s="2">
        <v>5.1204652694755204</v>
      </c>
      <c r="Z702" s="2">
        <v>5.2829260416025097</v>
      </c>
      <c r="AA702" s="2">
        <v>3.8817196983478999</v>
      </c>
      <c r="AB702" s="2">
        <v>12.778070147416701</v>
      </c>
      <c r="AC702" s="2">
        <v>12.778070147416701</v>
      </c>
      <c r="AD702" s="2">
        <v>12.778070147416701</v>
      </c>
      <c r="AE702" s="2">
        <v>12.778070147416701</v>
      </c>
      <c r="AF702" s="2">
        <v>61294.4527499084</v>
      </c>
      <c r="AG702" s="2">
        <v>152.279433704496</v>
      </c>
      <c r="AH702" s="2">
        <v>123866.939379888</v>
      </c>
      <c r="AI702" s="2">
        <v>527660.53471065301</v>
      </c>
      <c r="AJ702" s="2">
        <v>130.14775753662701</v>
      </c>
      <c r="AK702" s="2">
        <v>130.14775753662701</v>
      </c>
      <c r="AL702" s="2">
        <v>102.787888429045</v>
      </c>
      <c r="AM702" s="2">
        <v>81.814189485721201</v>
      </c>
      <c r="AN702" s="2">
        <v>135.26822280610199</v>
      </c>
      <c r="AO702" s="2">
        <v>135.26822280610199</v>
      </c>
      <c r="AP702" s="2">
        <v>108.07081447064699</v>
      </c>
      <c r="AQ702" s="2">
        <v>85.695909184069095</v>
      </c>
      <c r="AR702" s="2">
        <v>710848.40664375899</v>
      </c>
      <c r="AS702" s="2">
        <v>1766.02665508822</v>
      </c>
      <c r="AT702" s="2">
        <v>1172619.2546657999</v>
      </c>
      <c r="AU702" s="2">
        <v>4070379.9519814798</v>
      </c>
      <c r="AV702" s="2">
        <v>1.039475313866</v>
      </c>
      <c r="AW702" s="2">
        <v>1.039475313866</v>
      </c>
      <c r="AX702" s="2">
        <v>1.0515299676110099</v>
      </c>
      <c r="AY702" s="2">
        <v>1.04757859777698</v>
      </c>
      <c r="AZ702" s="2">
        <v>1.0891240077384401</v>
      </c>
      <c r="BA702" s="2">
        <v>1.0891240077384401</v>
      </c>
      <c r="BB702" s="2">
        <v>1.1040725748275799</v>
      </c>
      <c r="BC702" s="2">
        <v>1.0892319301282101</v>
      </c>
      <c r="BD702" s="2">
        <v>1.02690721708443</v>
      </c>
      <c r="BE702" s="2">
        <v>1.02690721708443</v>
      </c>
      <c r="BF702" s="2">
        <v>1.0304499570661501</v>
      </c>
      <c r="BG702" s="2">
        <v>1.02259559477756</v>
      </c>
      <c r="BH702" s="2">
        <v>0.13183847900000001</v>
      </c>
      <c r="BI702" s="2">
        <v>0.13183847900000001</v>
      </c>
      <c r="BJ702" s="2">
        <v>0.15242956899999999</v>
      </c>
      <c r="BK702" s="2">
        <v>0.19070941999999999</v>
      </c>
      <c r="BL702" s="2">
        <v>0.14117670099999999</v>
      </c>
      <c r="BM702" s="2">
        <v>0.14117670099999999</v>
      </c>
      <c r="BN702" s="2">
        <v>0.16157598500000001</v>
      </c>
      <c r="BO702" s="2">
        <v>0.188202072</v>
      </c>
      <c r="BP702" s="2">
        <v>0.12631505199999901</v>
      </c>
      <c r="BQ702" s="2">
        <v>0.12631505199999901</v>
      </c>
      <c r="BR702" s="2">
        <v>0.14329787299999999</v>
      </c>
      <c r="BS702" s="2">
        <v>0.18782644199999901</v>
      </c>
      <c r="BT702" s="2">
        <v>0.19521590599999999</v>
      </c>
      <c r="BU702" s="2">
        <v>0.19521590599999999</v>
      </c>
      <c r="BV702" s="2">
        <v>0.27827923900000001</v>
      </c>
      <c r="BW702" s="2">
        <v>0.37060473299999902</v>
      </c>
      <c r="BX702" s="2">
        <v>12.778070147416701</v>
      </c>
      <c r="BY702" s="2">
        <v>12.778070147416701</v>
      </c>
      <c r="BZ702" s="2">
        <v>12.778070147416701</v>
      </c>
      <c r="CA702" s="2">
        <v>12.778070147416701</v>
      </c>
      <c r="CB702" s="2">
        <v>61294.4527499084</v>
      </c>
      <c r="CC702" s="2">
        <v>152.279433704496</v>
      </c>
      <c r="CD702" s="2">
        <v>123866.939379888</v>
      </c>
      <c r="CE702" s="2">
        <v>527660.53471065301</v>
      </c>
      <c r="CG702" s="2">
        <f t="shared" si="83"/>
        <v>117567.91140289688</v>
      </c>
      <c r="CH702" s="2">
        <f t="shared" si="84"/>
        <v>712974.2062741539</v>
      </c>
      <c r="CI702" s="2">
        <f t="shared" si="85"/>
        <v>55851.216850127894</v>
      </c>
      <c r="CJ702" s="2">
        <f t="shared" si="86"/>
        <v>6.0019098795244368</v>
      </c>
      <c r="CK702" s="2">
        <f t="shared" si="87"/>
        <v>1.4911101621121626E-2</v>
      </c>
      <c r="CL702" s="2">
        <f t="shared" si="88"/>
        <v>6.3110155500147318</v>
      </c>
      <c r="CM702" s="2">
        <f t="shared" si="89"/>
        <v>6.4359009197452393</v>
      </c>
      <c r="CN702" s="2">
        <f t="shared" si="90"/>
        <v>55839.287968830999</v>
      </c>
    </row>
    <row r="703" spans="1:92" x14ac:dyDescent="0.45">
      <c r="A703" s="2">
        <v>612</v>
      </c>
      <c r="B703" s="2" t="s">
        <v>156</v>
      </c>
      <c r="C703" s="2">
        <v>2</v>
      </c>
      <c r="D703" s="2">
        <v>2037</v>
      </c>
      <c r="E703" s="2">
        <v>2035</v>
      </c>
      <c r="F703" s="2">
        <v>0.119349323290347</v>
      </c>
      <c r="G703" s="2">
        <v>2.9651072439630303E-4</v>
      </c>
      <c r="H703" s="2">
        <v>0.196887454665616</v>
      </c>
      <c r="I703" s="2">
        <v>0.68346671131963899</v>
      </c>
      <c r="J703" s="2">
        <v>148.09142750225999</v>
      </c>
      <c r="K703" s="2">
        <v>148.09142750225999</v>
      </c>
      <c r="L703" s="2">
        <v>120.89059137851601</v>
      </c>
      <c r="M703" s="2">
        <v>98.512840287629999</v>
      </c>
      <c r="N703" s="2">
        <v>4806.2177409815504</v>
      </c>
      <c r="O703" s="2">
        <v>11.940537781834699</v>
      </c>
      <c r="P703" s="2">
        <v>9712.6769301558597</v>
      </c>
      <c r="Q703" s="2">
        <v>41374.992389590101</v>
      </c>
      <c r="R703" s="2">
        <v>5963667.2125665201</v>
      </c>
      <c r="S703" s="2">
        <v>5963667.2125665201</v>
      </c>
      <c r="T703" s="2">
        <v>1</v>
      </c>
      <c r="U703" s="2">
        <v>2E-3</v>
      </c>
      <c r="V703" s="2">
        <v>41669.5610012416</v>
      </c>
      <c r="W703" s="2">
        <v>2E-3</v>
      </c>
      <c r="X703" s="2">
        <v>5.1376235777156598</v>
      </c>
      <c r="Y703" s="2">
        <v>5.1376235777156598</v>
      </c>
      <c r="Z703" s="2">
        <v>5.2966565615533998</v>
      </c>
      <c r="AA703" s="2">
        <v>3.8926044139913301</v>
      </c>
      <c r="AB703" s="2">
        <v>12.806046387917499</v>
      </c>
      <c r="AC703" s="2">
        <v>12.806046387917499</v>
      </c>
      <c r="AD703" s="2">
        <v>12.806046387917499</v>
      </c>
      <c r="AE703" s="2">
        <v>12.806046387917499</v>
      </c>
      <c r="AF703" s="2">
        <v>61488.589066632499</v>
      </c>
      <c r="AG703" s="2">
        <v>152.761807244029</v>
      </c>
      <c r="AH703" s="2">
        <v>124259.45525334901</v>
      </c>
      <c r="AI703" s="2">
        <v>529332.467677154</v>
      </c>
      <c r="AJ703" s="2">
        <v>130.14775753662701</v>
      </c>
      <c r="AK703" s="2">
        <v>130.14775753662701</v>
      </c>
      <c r="AL703" s="2">
        <v>102.787888429045</v>
      </c>
      <c r="AM703" s="2">
        <v>81.814189485721201</v>
      </c>
      <c r="AN703" s="2">
        <v>135.28538111434199</v>
      </c>
      <c r="AO703" s="2">
        <v>135.28538111434199</v>
      </c>
      <c r="AP703" s="2">
        <v>108.084544990598</v>
      </c>
      <c r="AQ703" s="2">
        <v>85.706793899712494</v>
      </c>
      <c r="AR703" s="2">
        <v>711759.646148648</v>
      </c>
      <c r="AS703" s="2">
        <v>1768.2912852565801</v>
      </c>
      <c r="AT703" s="2">
        <v>1174171.25795501</v>
      </c>
      <c r="AU703" s="2">
        <v>4075968.0171775999</v>
      </c>
      <c r="AV703" s="2">
        <v>1.03960730229428</v>
      </c>
      <c r="AW703" s="2">
        <v>1.03960730229428</v>
      </c>
      <c r="AX703" s="2">
        <v>1.0516636704818401</v>
      </c>
      <c r="AY703" s="2">
        <v>1.04771176556854</v>
      </c>
      <c r="AZ703" s="2">
        <v>1.0892623003597799</v>
      </c>
      <c r="BA703" s="2">
        <v>1.0892623003597799</v>
      </c>
      <c r="BB703" s="2">
        <v>1.1042129585326701</v>
      </c>
      <c r="BC703" s="2">
        <v>1.0893703928754801</v>
      </c>
      <c r="BD703" s="2">
        <v>1.0270376096659199</v>
      </c>
      <c r="BE703" s="2">
        <v>1.0270376096659199</v>
      </c>
      <c r="BF703" s="2">
        <v>1.0305809795968901</v>
      </c>
      <c r="BG703" s="2">
        <v>1.0227255867393099</v>
      </c>
      <c r="BH703" s="2">
        <v>0.13183847900000001</v>
      </c>
      <c r="BI703" s="2">
        <v>0.13183847900000001</v>
      </c>
      <c r="BJ703" s="2">
        <v>0.15242956899999999</v>
      </c>
      <c r="BK703" s="2">
        <v>0.19070941999999999</v>
      </c>
      <c r="BL703" s="2">
        <v>0.14117670099999999</v>
      </c>
      <c r="BM703" s="2">
        <v>0.14117670099999999</v>
      </c>
      <c r="BN703" s="2">
        <v>0.16157598500000001</v>
      </c>
      <c r="BO703" s="2">
        <v>0.188202072</v>
      </c>
      <c r="BP703" s="2">
        <v>0.12631505199999901</v>
      </c>
      <c r="BQ703" s="2">
        <v>0.12631505199999901</v>
      </c>
      <c r="BR703" s="2">
        <v>0.14329787299999999</v>
      </c>
      <c r="BS703" s="2">
        <v>0.18782644199999901</v>
      </c>
      <c r="BT703" s="2">
        <v>0.19521590599999999</v>
      </c>
      <c r="BU703" s="2">
        <v>0.19521590599999999</v>
      </c>
      <c r="BV703" s="2">
        <v>0.27827923900000001</v>
      </c>
      <c r="BW703" s="2">
        <v>0.37060473299999902</v>
      </c>
      <c r="BX703" s="2">
        <v>12.806046387917499</v>
      </c>
      <c r="BY703" s="2">
        <v>12.806046387917499</v>
      </c>
      <c r="BZ703" s="2">
        <v>12.806046387917499</v>
      </c>
      <c r="CA703" s="2">
        <v>12.806046387917499</v>
      </c>
      <c r="CB703" s="2">
        <v>61488.589066632499</v>
      </c>
      <c r="CC703" s="2">
        <v>152.761807244029</v>
      </c>
      <c r="CD703" s="2">
        <v>124259.45525334901</v>
      </c>
      <c r="CE703" s="2">
        <v>529332.467677154</v>
      </c>
      <c r="CG703" s="2">
        <f t="shared" si="83"/>
        <v>118016.16283513862</v>
      </c>
      <c r="CH703" s="2">
        <f t="shared" si="84"/>
        <v>715233.27380437951</v>
      </c>
      <c r="CI703" s="2">
        <f t="shared" si="85"/>
        <v>55905.82759850935</v>
      </c>
      <c r="CJ703" s="2">
        <f t="shared" si="86"/>
        <v>6.007772176226938</v>
      </c>
      <c r="CK703" s="2">
        <f t="shared" si="87"/>
        <v>1.4925672227293374E-2</v>
      </c>
      <c r="CL703" s="2">
        <f t="shared" si="88"/>
        <v>6.317188247255844</v>
      </c>
      <c r="CM703" s="2">
        <f t="shared" si="89"/>
        <v>6.442194221812394</v>
      </c>
      <c r="CN703" s="2">
        <f t="shared" si="90"/>
        <v>55893.887060727509</v>
      </c>
    </row>
    <row r="704" spans="1:92" x14ac:dyDescent="0.45">
      <c r="A704" s="2">
        <v>634</v>
      </c>
      <c r="B704" s="2" t="s">
        <v>156</v>
      </c>
      <c r="C704" s="2">
        <v>2</v>
      </c>
      <c r="D704" s="2">
        <v>2038</v>
      </c>
      <c r="E704" s="2">
        <v>2036</v>
      </c>
      <c r="F704" s="2">
        <v>0.119342245599286</v>
      </c>
      <c r="G704" s="2">
        <v>2.96493271050633E-4</v>
      </c>
      <c r="H704" s="2">
        <v>0.19688268748007001</v>
      </c>
      <c r="I704" s="2">
        <v>0.68347857364959197</v>
      </c>
      <c r="J704" s="2">
        <v>148.13248898994101</v>
      </c>
      <c r="K704" s="2">
        <v>148.13248898994101</v>
      </c>
      <c r="L704" s="2">
        <v>120.928217904007</v>
      </c>
      <c r="M704" s="2">
        <v>98.547618792282606</v>
      </c>
      <c r="N704" s="2">
        <v>4810.9166619283396</v>
      </c>
      <c r="O704" s="2">
        <v>11.9522170098637</v>
      </c>
      <c r="P704" s="2">
        <v>9722.1837401233206</v>
      </c>
      <c r="Q704" s="2">
        <v>41415.4817993092</v>
      </c>
      <c r="R704" s="2">
        <v>5971507.0373947201</v>
      </c>
      <c r="S704" s="2">
        <v>5971507.0373947201</v>
      </c>
      <c r="T704" s="2">
        <v>1</v>
      </c>
      <c r="U704" s="2">
        <v>2E-3</v>
      </c>
      <c r="V704" s="2">
        <v>42042.787147732903</v>
      </c>
      <c r="W704" s="2">
        <v>2E-3</v>
      </c>
      <c r="X704" s="2">
        <v>5.1548015756759904</v>
      </c>
      <c r="Y704" s="2">
        <v>5.1548015756759904</v>
      </c>
      <c r="Z704" s="2">
        <v>5.3103995973231397</v>
      </c>
      <c r="AA704" s="2">
        <v>3.9034994289228502</v>
      </c>
      <c r="AB704" s="2">
        <v>12.8299298776386</v>
      </c>
      <c r="AC704" s="2">
        <v>12.8299298776386</v>
      </c>
      <c r="AD704" s="2">
        <v>12.8299298776386</v>
      </c>
      <c r="AE704" s="2">
        <v>12.8299298776386</v>
      </c>
      <c r="AF704" s="2">
        <v>61663.436593455997</v>
      </c>
      <c r="AG704" s="2">
        <v>153.196262442234</v>
      </c>
      <c r="AH704" s="2">
        <v>124612.963938057</v>
      </c>
      <c r="AI704" s="2">
        <v>530838.25104627199</v>
      </c>
      <c r="AJ704" s="2">
        <v>130.14775753662701</v>
      </c>
      <c r="AK704" s="2">
        <v>130.14775753662701</v>
      </c>
      <c r="AL704" s="2">
        <v>102.787888429045</v>
      </c>
      <c r="AM704" s="2">
        <v>81.814189485721201</v>
      </c>
      <c r="AN704" s="2">
        <v>135.30255911230299</v>
      </c>
      <c r="AO704" s="2">
        <v>135.30255911230299</v>
      </c>
      <c r="AP704" s="2">
        <v>108.098288026368</v>
      </c>
      <c r="AQ704" s="2">
        <v>85.717688914644</v>
      </c>
      <c r="AR704" s="2">
        <v>712653.05945462699</v>
      </c>
      <c r="AS704" s="2">
        <v>1770.51165461904</v>
      </c>
      <c r="AT704" s="2">
        <v>1175686.3538284199</v>
      </c>
      <c r="AU704" s="2">
        <v>4081397.11245705</v>
      </c>
      <c r="AV704" s="2">
        <v>1.0397394340999999</v>
      </c>
      <c r="AW704" s="2">
        <v>1.0397394340999999</v>
      </c>
      <c r="AX704" s="2">
        <v>1.05179748896214</v>
      </c>
      <c r="AY704" s="2">
        <v>1.0478450528443599</v>
      </c>
      <c r="AZ704" s="2">
        <v>1.0894007432067401</v>
      </c>
      <c r="BA704" s="2">
        <v>1.0894007432067401</v>
      </c>
      <c r="BB704" s="2">
        <v>1.10435346362397</v>
      </c>
      <c r="BC704" s="2">
        <v>1.0895089798578801</v>
      </c>
      <c r="BD704" s="2">
        <v>1.0271681438913001</v>
      </c>
      <c r="BE704" s="2">
        <v>1.0271681438913001</v>
      </c>
      <c r="BF704" s="2">
        <v>1.03071211541948</v>
      </c>
      <c r="BG704" s="2">
        <v>1.0228556953358201</v>
      </c>
      <c r="BH704" s="2">
        <v>0.13183847900000001</v>
      </c>
      <c r="BI704" s="2">
        <v>0.13183847900000001</v>
      </c>
      <c r="BJ704" s="2">
        <v>0.15242956899999999</v>
      </c>
      <c r="BK704" s="2">
        <v>0.19070941999999999</v>
      </c>
      <c r="BL704" s="2">
        <v>0.14117670099999999</v>
      </c>
      <c r="BM704" s="2">
        <v>0.14117670099999999</v>
      </c>
      <c r="BN704" s="2">
        <v>0.16157598500000001</v>
      </c>
      <c r="BO704" s="2">
        <v>0.188202072</v>
      </c>
      <c r="BP704" s="2">
        <v>0.12631505199999901</v>
      </c>
      <c r="BQ704" s="2">
        <v>0.12631505199999901</v>
      </c>
      <c r="BR704" s="2">
        <v>0.14329787299999999</v>
      </c>
      <c r="BS704" s="2">
        <v>0.18782644199999901</v>
      </c>
      <c r="BT704" s="2">
        <v>0.19521590599999999</v>
      </c>
      <c r="BU704" s="2">
        <v>0.19521590599999999</v>
      </c>
      <c r="BV704" s="2">
        <v>0.27827923900000001</v>
      </c>
      <c r="BW704" s="2">
        <v>0.37060473299999902</v>
      </c>
      <c r="BX704" s="2">
        <v>12.8299298776386</v>
      </c>
      <c r="BY704" s="2">
        <v>12.8299298776386</v>
      </c>
      <c r="BZ704" s="2">
        <v>12.8299298776386</v>
      </c>
      <c r="CA704" s="2">
        <v>12.8299298776386</v>
      </c>
      <c r="CB704" s="2">
        <v>61663.436593455997</v>
      </c>
      <c r="CC704" s="2">
        <v>153.196262442234</v>
      </c>
      <c r="CD704" s="2">
        <v>124612.963938057</v>
      </c>
      <c r="CE704" s="2">
        <v>530838.25104627199</v>
      </c>
      <c r="CG704" s="2">
        <f t="shared" si="83"/>
        <v>118465.57397064019</v>
      </c>
      <c r="CH704" s="2">
        <f t="shared" si="84"/>
        <v>717267.84784022719</v>
      </c>
      <c r="CI704" s="2">
        <f t="shared" si="85"/>
        <v>55960.53441837072</v>
      </c>
      <c r="CJ704" s="2">
        <f t="shared" si="86"/>
        <v>6.013645827410425</v>
      </c>
      <c r="CK704" s="2">
        <f t="shared" si="87"/>
        <v>1.4940271262329625E-2</v>
      </c>
      <c r="CL704" s="2">
        <f t="shared" si="88"/>
        <v>6.3233715382915907</v>
      </c>
      <c r="CM704" s="2">
        <f t="shared" si="89"/>
        <v>6.4484985285027951</v>
      </c>
      <c r="CN704" s="2">
        <f t="shared" si="90"/>
        <v>55948.582201360856</v>
      </c>
    </row>
    <row r="705" spans="1:92" x14ac:dyDescent="0.45">
      <c r="A705" s="2">
        <v>656</v>
      </c>
      <c r="B705" s="2" t="s">
        <v>156</v>
      </c>
      <c r="C705" s="2">
        <v>2</v>
      </c>
      <c r="D705" s="2">
        <v>2039</v>
      </c>
      <c r="E705" s="2">
        <v>2037</v>
      </c>
      <c r="F705" s="2">
        <v>0.119336398798919</v>
      </c>
      <c r="G705" s="2">
        <v>2.9647887964553201E-4</v>
      </c>
      <c r="H705" s="2">
        <v>0.19687874951630299</v>
      </c>
      <c r="I705" s="2">
        <v>0.68348837280513097</v>
      </c>
      <c r="J705" s="2">
        <v>148.16971572185199</v>
      </c>
      <c r="K705" s="2">
        <v>148.16971572185199</v>
      </c>
      <c r="L705" s="2">
        <v>120.96200289672601</v>
      </c>
      <c r="M705" s="2">
        <v>98.578553656419501</v>
      </c>
      <c r="N705" s="2">
        <v>4815.62441668253</v>
      </c>
      <c r="O705" s="2">
        <v>11.9639183536736</v>
      </c>
      <c r="P705" s="2">
        <v>9731.7064519282394</v>
      </c>
      <c r="Q705" s="2">
        <v>41456.040166971601</v>
      </c>
      <c r="R705" s="2">
        <v>5979145.5752351796</v>
      </c>
      <c r="S705" s="2">
        <v>5979145.5752351796</v>
      </c>
      <c r="T705" s="2">
        <v>1</v>
      </c>
      <c r="U705" s="2">
        <v>2E-3</v>
      </c>
      <c r="V705" s="2">
        <v>42419.356208166202</v>
      </c>
      <c r="W705" s="2">
        <v>2E-3</v>
      </c>
      <c r="X705" s="2">
        <v>5.1719982338895596</v>
      </c>
      <c r="Y705" s="2">
        <v>5.1719982338895596</v>
      </c>
      <c r="Z705" s="2">
        <v>5.3241545163460202</v>
      </c>
      <c r="AA705" s="2">
        <v>3.9144042193628201</v>
      </c>
      <c r="AB705" s="2">
        <v>12.8499599513354</v>
      </c>
      <c r="AC705" s="2">
        <v>12.8499599513354</v>
      </c>
      <c r="AD705" s="2">
        <v>12.8499599513354</v>
      </c>
      <c r="AE705" s="2">
        <v>12.8499599513354</v>
      </c>
      <c r="AF705" s="2">
        <v>61820.086434991797</v>
      </c>
      <c r="AG705" s="2">
        <v>153.58550990641999</v>
      </c>
      <c r="AH705" s="2">
        <v>124929.671700109</v>
      </c>
      <c r="AI705" s="2">
        <v>532187.28248638799</v>
      </c>
      <c r="AJ705" s="2">
        <v>130.14775753662701</v>
      </c>
      <c r="AK705" s="2">
        <v>130.14775753662701</v>
      </c>
      <c r="AL705" s="2">
        <v>102.787888429045</v>
      </c>
      <c r="AM705" s="2">
        <v>81.814189485721201</v>
      </c>
      <c r="AN705" s="2">
        <v>135.319755770516</v>
      </c>
      <c r="AO705" s="2">
        <v>135.319755770516</v>
      </c>
      <c r="AP705" s="2">
        <v>108.112042945391</v>
      </c>
      <c r="AQ705" s="2">
        <v>85.728593705083995</v>
      </c>
      <c r="AR705" s="2">
        <v>713529.70084306097</v>
      </c>
      <c r="AS705" s="2">
        <v>1772.6903813832701</v>
      </c>
      <c r="AT705" s="2">
        <v>1177166.7040282399</v>
      </c>
      <c r="AU705" s="2">
        <v>4086676.4799825</v>
      </c>
      <c r="AV705" s="2">
        <v>1.0398717018192301</v>
      </c>
      <c r="AW705" s="2">
        <v>1.0398717018192301</v>
      </c>
      <c r="AX705" s="2">
        <v>1.0519314172443299</v>
      </c>
      <c r="AY705" s="2">
        <v>1.0479784535630701</v>
      </c>
      <c r="AZ705" s="2">
        <v>1.0895393284588799</v>
      </c>
      <c r="BA705" s="2">
        <v>1.0895393284588799</v>
      </c>
      <c r="BB705" s="2">
        <v>1.1044940840037101</v>
      </c>
      <c r="BC705" s="2">
        <v>1.0896476847938501</v>
      </c>
      <c r="BD705" s="2">
        <v>1.0272988123869</v>
      </c>
      <c r="BE705" s="2">
        <v>1.0272988123869</v>
      </c>
      <c r="BF705" s="2">
        <v>1.0308433588427599</v>
      </c>
      <c r="BG705" s="2">
        <v>1.0229859146697999</v>
      </c>
      <c r="BH705" s="2">
        <v>0.13183847900000001</v>
      </c>
      <c r="BI705" s="2">
        <v>0.13183847900000001</v>
      </c>
      <c r="BJ705" s="2">
        <v>0.15242956899999999</v>
      </c>
      <c r="BK705" s="2">
        <v>0.19070941999999999</v>
      </c>
      <c r="BL705" s="2">
        <v>0.14117670099999999</v>
      </c>
      <c r="BM705" s="2">
        <v>0.14117670099999999</v>
      </c>
      <c r="BN705" s="2">
        <v>0.16157598500000001</v>
      </c>
      <c r="BO705" s="2">
        <v>0.188202072</v>
      </c>
      <c r="BP705" s="2">
        <v>0.12631505199999901</v>
      </c>
      <c r="BQ705" s="2">
        <v>0.12631505199999901</v>
      </c>
      <c r="BR705" s="2">
        <v>0.14329787299999999</v>
      </c>
      <c r="BS705" s="2">
        <v>0.18782644199999901</v>
      </c>
      <c r="BT705" s="2">
        <v>0.19521590599999999</v>
      </c>
      <c r="BU705" s="2">
        <v>0.19521590599999999</v>
      </c>
      <c r="BV705" s="2">
        <v>0.27827923900000001</v>
      </c>
      <c r="BW705" s="2">
        <v>0.37060473299999902</v>
      </c>
      <c r="BX705" s="2">
        <v>12.8499599513354</v>
      </c>
      <c r="BY705" s="2">
        <v>12.8499599513354</v>
      </c>
      <c r="BZ705" s="2">
        <v>12.8499599513354</v>
      </c>
      <c r="CA705" s="2">
        <v>12.8499599513354</v>
      </c>
      <c r="CB705" s="2">
        <v>61820.086434991797</v>
      </c>
      <c r="CC705" s="2">
        <v>153.58550990641999</v>
      </c>
      <c r="CD705" s="2">
        <v>124929.671700109</v>
      </c>
      <c r="CE705" s="2">
        <v>532187.28248638799</v>
      </c>
      <c r="CG705" s="2">
        <f t="shared" si="83"/>
        <v>118916.12693208126</v>
      </c>
      <c r="CH705" s="2">
        <f t="shared" si="84"/>
        <v>719090.62613139523</v>
      </c>
      <c r="CI705" s="2">
        <f t="shared" si="85"/>
        <v>56015.334953936042</v>
      </c>
      <c r="CJ705" s="2">
        <f t="shared" si="86"/>
        <v>6.0195305208531629</v>
      </c>
      <c r="CK705" s="2">
        <f t="shared" si="87"/>
        <v>1.4954897942092E-2</v>
      </c>
      <c r="CL705" s="2">
        <f t="shared" si="88"/>
        <v>6.3295651719858466</v>
      </c>
      <c r="CM705" s="2">
        <f t="shared" si="89"/>
        <v>6.4548135721248112</v>
      </c>
      <c r="CN705" s="2">
        <f t="shared" si="90"/>
        <v>56003.371035582371</v>
      </c>
    </row>
    <row r="706" spans="1:92" x14ac:dyDescent="0.45">
      <c r="A706" s="2">
        <v>678</v>
      </c>
      <c r="B706" s="2" t="s">
        <v>156</v>
      </c>
      <c r="C706" s="2">
        <v>2</v>
      </c>
      <c r="D706" s="2">
        <v>2040</v>
      </c>
      <c r="E706" s="2">
        <v>2038</v>
      </c>
      <c r="F706" s="2">
        <v>0.11933170919853001</v>
      </c>
      <c r="G706" s="2">
        <v>2.9646736692389802E-4</v>
      </c>
      <c r="H706" s="2">
        <v>0.196875591131532</v>
      </c>
      <c r="I706" s="2">
        <v>0.68349623230301304</v>
      </c>
      <c r="J706" s="2">
        <v>148.203332948341</v>
      </c>
      <c r="K706" s="2">
        <v>148.203332948341</v>
      </c>
      <c r="L706" s="2">
        <v>120.99217198148899</v>
      </c>
      <c r="M706" s="2">
        <v>98.605870607533305</v>
      </c>
      <c r="N706" s="2">
        <v>4820.34076971983</v>
      </c>
      <c r="O706" s="2">
        <v>11.975641221204899</v>
      </c>
      <c r="P706" s="2">
        <v>9741.24470153324</v>
      </c>
      <c r="Q706" s="2">
        <v>41496.6658716397</v>
      </c>
      <c r="R706" s="2">
        <v>5986594.6177870501</v>
      </c>
      <c r="S706" s="2">
        <v>5986594.6177870501</v>
      </c>
      <c r="T706" s="2">
        <v>1</v>
      </c>
      <c r="U706" s="2">
        <v>2E-3</v>
      </c>
      <c r="V706" s="2">
        <v>42799.2981243709</v>
      </c>
      <c r="W706" s="2">
        <v>2E-3</v>
      </c>
      <c r="X706" s="2">
        <v>5.1892125809429404</v>
      </c>
      <c r="Y706" s="2">
        <v>5.1892125809429404</v>
      </c>
      <c r="Z706" s="2">
        <v>5.3379207216725897</v>
      </c>
      <c r="AA706" s="2">
        <v>3.92531829104108</v>
      </c>
      <c r="AB706" s="2">
        <v>12.866362830770999</v>
      </c>
      <c r="AC706" s="2">
        <v>12.866362830770999</v>
      </c>
      <c r="AD706" s="2">
        <v>12.866362830770999</v>
      </c>
      <c r="AE706" s="2">
        <v>12.866362830770999</v>
      </c>
      <c r="AF706" s="2">
        <v>61959.571001757497</v>
      </c>
      <c r="AG706" s="2">
        <v>153.932114416085</v>
      </c>
      <c r="AH706" s="2">
        <v>125211.666173064</v>
      </c>
      <c r="AI706" s="2">
        <v>533388.45431527495</v>
      </c>
      <c r="AJ706" s="2">
        <v>130.14775753662701</v>
      </c>
      <c r="AK706" s="2">
        <v>130.14775753662701</v>
      </c>
      <c r="AL706" s="2">
        <v>102.787888429045</v>
      </c>
      <c r="AM706" s="2">
        <v>81.814189485721201</v>
      </c>
      <c r="AN706" s="2">
        <v>135.33697011756999</v>
      </c>
      <c r="AO706" s="2">
        <v>135.33697011756999</v>
      </c>
      <c r="AP706" s="2">
        <v>108.125809150718</v>
      </c>
      <c r="AQ706" s="2">
        <v>85.739507776762295</v>
      </c>
      <c r="AR706" s="2">
        <v>714390.56801925204</v>
      </c>
      <c r="AS706" s="2">
        <v>1774.82994317611</v>
      </c>
      <c r="AT706" s="2">
        <v>1178614.3542416701</v>
      </c>
      <c r="AU706" s="2">
        <v>4091814.8655829499</v>
      </c>
      <c r="AV706" s="2">
        <v>1.0400040984126</v>
      </c>
      <c r="AW706" s="2">
        <v>1.0400040984126</v>
      </c>
      <c r="AX706" s="2">
        <v>1.05206544985019</v>
      </c>
      <c r="AY706" s="2">
        <v>1.0481119620261901</v>
      </c>
      <c r="AZ706" s="2">
        <v>1.0896780487405999</v>
      </c>
      <c r="BA706" s="2">
        <v>1.0896780487405999</v>
      </c>
      <c r="BB706" s="2">
        <v>1.10463481391995</v>
      </c>
      <c r="BC706" s="2">
        <v>1.0897865017583099</v>
      </c>
      <c r="BD706" s="2">
        <v>1.02742960819843</v>
      </c>
      <c r="BE706" s="2">
        <v>1.02742960819843</v>
      </c>
      <c r="BF706" s="2">
        <v>1.0309747044983399</v>
      </c>
      <c r="BG706" s="2">
        <v>1.0231162391786699</v>
      </c>
      <c r="BH706" s="2">
        <v>0.13183847900000001</v>
      </c>
      <c r="BI706" s="2">
        <v>0.13183847900000001</v>
      </c>
      <c r="BJ706" s="2">
        <v>0.15242956899999999</v>
      </c>
      <c r="BK706" s="2">
        <v>0.19070941999999999</v>
      </c>
      <c r="BL706" s="2">
        <v>0.14117670099999999</v>
      </c>
      <c r="BM706" s="2">
        <v>0.14117670099999999</v>
      </c>
      <c r="BN706" s="2">
        <v>0.16157598500000001</v>
      </c>
      <c r="BO706" s="2">
        <v>0.188202072</v>
      </c>
      <c r="BP706" s="2">
        <v>0.12631505199999901</v>
      </c>
      <c r="BQ706" s="2">
        <v>0.12631505199999901</v>
      </c>
      <c r="BR706" s="2">
        <v>0.14329787299999999</v>
      </c>
      <c r="BS706" s="2">
        <v>0.18782644199999901</v>
      </c>
      <c r="BT706" s="2">
        <v>0.19521590599999999</v>
      </c>
      <c r="BU706" s="2">
        <v>0.19521590599999999</v>
      </c>
      <c r="BV706" s="2">
        <v>0.27827923900000001</v>
      </c>
      <c r="BW706" s="2">
        <v>0.37060473299999902</v>
      </c>
      <c r="BX706" s="2">
        <v>12.866362830770999</v>
      </c>
      <c r="BY706" s="2">
        <v>12.866362830770999</v>
      </c>
      <c r="BZ706" s="2">
        <v>12.866362830770999</v>
      </c>
      <c r="CA706" s="2">
        <v>12.866362830770999</v>
      </c>
      <c r="CB706" s="2">
        <v>61959.571001757497</v>
      </c>
      <c r="CC706" s="2">
        <v>153.932114416085</v>
      </c>
      <c r="CD706" s="2">
        <v>125211.666173064</v>
      </c>
      <c r="CE706" s="2">
        <v>533388.45431527495</v>
      </c>
      <c r="CG706" s="2">
        <f t="shared" si="83"/>
        <v>119367.80489507085</v>
      </c>
      <c r="CH706" s="2">
        <f t="shared" si="84"/>
        <v>720713.62360451254</v>
      </c>
      <c r="CI706" s="2">
        <f t="shared" si="85"/>
        <v>56070.226984113979</v>
      </c>
      <c r="CJ706" s="2">
        <f t="shared" si="86"/>
        <v>6.0254259621497877</v>
      </c>
      <c r="CK706" s="2">
        <f t="shared" si="87"/>
        <v>1.4969551526506125E-2</v>
      </c>
      <c r="CL706" s="2">
        <f t="shared" si="88"/>
        <v>6.3357689115663351</v>
      </c>
      <c r="CM706" s="2">
        <f t="shared" si="89"/>
        <v>6.4611391002942309</v>
      </c>
      <c r="CN706" s="2">
        <f t="shared" si="90"/>
        <v>56058.25134289277</v>
      </c>
    </row>
    <row r="707" spans="1:92" x14ac:dyDescent="0.45">
      <c r="A707" s="2">
        <v>700</v>
      </c>
      <c r="B707" s="2" t="s">
        <v>156</v>
      </c>
      <c r="C707" s="2">
        <v>2</v>
      </c>
      <c r="D707" s="2">
        <v>2041</v>
      </c>
      <c r="E707" s="2">
        <v>2039</v>
      </c>
      <c r="F707" s="2">
        <v>0.119328107413165</v>
      </c>
      <c r="G707" s="2">
        <v>2.96458560324527E-4</v>
      </c>
      <c r="H707" s="2">
        <v>0.196873165583443</v>
      </c>
      <c r="I707" s="2">
        <v>0.68350226844306605</v>
      </c>
      <c r="J707" s="2">
        <v>148.23355357604501</v>
      </c>
      <c r="K707" s="2">
        <v>148.23355357604501</v>
      </c>
      <c r="L707" s="2">
        <v>121.018938417998</v>
      </c>
      <c r="M707" s="2">
        <v>98.629783002204803</v>
      </c>
      <c r="N707" s="2">
        <v>4825.0654989349796</v>
      </c>
      <c r="O707" s="2">
        <v>11.9873850536574</v>
      </c>
      <c r="P707" s="2">
        <v>9750.7981457016394</v>
      </c>
      <c r="Q707" s="2">
        <v>41537.357384962903</v>
      </c>
      <c r="R707" s="2">
        <v>5993865.3235138096</v>
      </c>
      <c r="S707" s="2">
        <v>5993865.3235138096</v>
      </c>
      <c r="T707" s="2">
        <v>1</v>
      </c>
      <c r="U707" s="2">
        <v>2E-3</v>
      </c>
      <c r="V707" s="2">
        <v>43182.643106359501</v>
      </c>
      <c r="W707" s="2">
        <v>2E-3</v>
      </c>
      <c r="X707" s="2">
        <v>5.2064437006752398</v>
      </c>
      <c r="Y707" s="2">
        <v>5.2064437006752398</v>
      </c>
      <c r="Z707" s="2">
        <v>5.3516976502099602</v>
      </c>
      <c r="AA707" s="2">
        <v>3.93624117774102</v>
      </c>
      <c r="AB707" s="2">
        <v>12.879352338742599</v>
      </c>
      <c r="AC707" s="2">
        <v>12.879352338742599</v>
      </c>
      <c r="AD707" s="2">
        <v>12.879352338742599</v>
      </c>
      <c r="AE707" s="2">
        <v>12.879352338742599</v>
      </c>
      <c r="AF707" s="2">
        <v>62082.867166027601</v>
      </c>
      <c r="AG707" s="2">
        <v>154.23850277026801</v>
      </c>
      <c r="AH707" s="2">
        <v>125460.92272895599</v>
      </c>
      <c r="AI707" s="2">
        <v>534450.18064392405</v>
      </c>
      <c r="AJ707" s="2">
        <v>130.14775753662701</v>
      </c>
      <c r="AK707" s="2">
        <v>130.14775753662701</v>
      </c>
      <c r="AL707" s="2">
        <v>102.787888429045</v>
      </c>
      <c r="AM707" s="2">
        <v>81.814189485721201</v>
      </c>
      <c r="AN707" s="2">
        <v>135.35420123730199</v>
      </c>
      <c r="AO707" s="2">
        <v>135.35420123730199</v>
      </c>
      <c r="AP707" s="2">
        <v>108.139586079255</v>
      </c>
      <c r="AQ707" s="2">
        <v>85.750430663462197</v>
      </c>
      <c r="AR707" s="2">
        <v>715236.60514430504</v>
      </c>
      <c r="AS707" s="2">
        <v>1776.93268458801</v>
      </c>
      <c r="AT707" s="2">
        <v>1180031.2403209901</v>
      </c>
      <c r="AU707" s="2">
        <v>4096820.5453639198</v>
      </c>
      <c r="AV707" s="2">
        <v>1.0401366172401501</v>
      </c>
      <c r="AW707" s="2">
        <v>1.0401366172401501</v>
      </c>
      <c r="AX707" s="2">
        <v>1.0521995816115599</v>
      </c>
      <c r="AY707" s="2">
        <v>1.0482455728579601</v>
      </c>
      <c r="AZ707" s="2">
        <v>1.0898168970947999</v>
      </c>
      <c r="BA707" s="2">
        <v>1.0898168970947999</v>
      </c>
      <c r="BB707" s="2">
        <v>1.10477564794627</v>
      </c>
      <c r="BC707" s="2">
        <v>1.0899254251617501</v>
      </c>
      <c r="BD707" s="2">
        <v>1.02756052476624</v>
      </c>
      <c r="BE707" s="2">
        <v>1.02756052476624</v>
      </c>
      <c r="BF707" s="2">
        <v>1.0311061473216601</v>
      </c>
      <c r="BG707" s="2">
        <v>1.0232466636148601</v>
      </c>
      <c r="BH707" s="2">
        <v>0.13183847900000001</v>
      </c>
      <c r="BI707" s="2">
        <v>0.13183847900000001</v>
      </c>
      <c r="BJ707" s="2">
        <v>0.15242956899999999</v>
      </c>
      <c r="BK707" s="2">
        <v>0.19070941999999999</v>
      </c>
      <c r="BL707" s="2">
        <v>0.14117670099999999</v>
      </c>
      <c r="BM707" s="2">
        <v>0.14117670099999999</v>
      </c>
      <c r="BN707" s="2">
        <v>0.16157598500000001</v>
      </c>
      <c r="BO707" s="2">
        <v>0.188202072</v>
      </c>
      <c r="BP707" s="2">
        <v>0.12631505199999901</v>
      </c>
      <c r="BQ707" s="2">
        <v>0.12631505199999901</v>
      </c>
      <c r="BR707" s="2">
        <v>0.14329787299999999</v>
      </c>
      <c r="BS707" s="2">
        <v>0.18782644199999901</v>
      </c>
      <c r="BT707" s="2">
        <v>0.19521590599999999</v>
      </c>
      <c r="BU707" s="2">
        <v>0.19521590599999999</v>
      </c>
      <c r="BV707" s="2">
        <v>0.27827923900000001</v>
      </c>
      <c r="BW707" s="2">
        <v>0.37060473299999902</v>
      </c>
      <c r="BX707" s="2">
        <v>12.879352338742599</v>
      </c>
      <c r="BY707" s="2">
        <v>12.879352338742599</v>
      </c>
      <c r="BZ707" s="2">
        <v>12.879352338742599</v>
      </c>
      <c r="CA707" s="2">
        <v>12.879352338742599</v>
      </c>
      <c r="CB707" s="2">
        <v>62082.867166027601</v>
      </c>
      <c r="CC707" s="2">
        <v>154.23850277026801</v>
      </c>
      <c r="CD707" s="2">
        <v>125460.92272895599</v>
      </c>
      <c r="CE707" s="2">
        <v>534450.18064392405</v>
      </c>
      <c r="CG707" s="2">
        <f t="shared" si="83"/>
        <v>119820.59202756727</v>
      </c>
      <c r="CH707" s="2">
        <f t="shared" si="84"/>
        <v>722148.20904167788</v>
      </c>
      <c r="CI707" s="2">
        <f t="shared" si="85"/>
        <v>56125.208414653178</v>
      </c>
      <c r="CJ707" s="2">
        <f t="shared" si="86"/>
        <v>6.0313318736687247</v>
      </c>
      <c r="CK707" s="2">
        <f t="shared" si="87"/>
        <v>1.498423131707175E-2</v>
      </c>
      <c r="CL707" s="2">
        <f t="shared" si="88"/>
        <v>6.3419825337896842</v>
      </c>
      <c r="CM707" s="2">
        <f t="shared" si="89"/>
        <v>6.467474875042881</v>
      </c>
      <c r="CN707" s="2">
        <f t="shared" si="90"/>
        <v>56113.221029599517</v>
      </c>
    </row>
    <row r="708" spans="1:92" x14ac:dyDescent="0.45">
      <c r="A708" s="2">
        <v>722</v>
      </c>
      <c r="B708" s="2" t="s">
        <v>156</v>
      </c>
      <c r="C708" s="2">
        <v>2</v>
      </c>
      <c r="D708" s="2">
        <v>2042</v>
      </c>
      <c r="E708" s="2">
        <v>2040</v>
      </c>
      <c r="F708" s="2">
        <v>0.119325528097792</v>
      </c>
      <c r="G708" s="2">
        <v>2.9645229732319102E-4</v>
      </c>
      <c r="H708" s="2">
        <v>0.19687142885112899</v>
      </c>
      <c r="I708" s="2">
        <v>0.68350659075375397</v>
      </c>
      <c r="J708" s="2">
        <v>148.26057883182</v>
      </c>
      <c r="K708" s="2">
        <v>148.26057883182</v>
      </c>
      <c r="L708" s="2">
        <v>121.042503766059</v>
      </c>
      <c r="M708" s="2">
        <v>98.650492491650994</v>
      </c>
      <c r="N708" s="2">
        <v>4829.79839486938</v>
      </c>
      <c r="O708" s="2">
        <v>11.999149323633899</v>
      </c>
      <c r="P708" s="2">
        <v>9760.3664608081708</v>
      </c>
      <c r="Q708" s="2">
        <v>41578.1132658758</v>
      </c>
      <c r="R708" s="2">
        <v>6000968.2511313297</v>
      </c>
      <c r="S708" s="2">
        <v>6000968.2511313297</v>
      </c>
      <c r="T708" s="2">
        <v>1</v>
      </c>
      <c r="U708" s="2">
        <v>2E-3</v>
      </c>
      <c r="V708" s="2">
        <v>43569.421634729901</v>
      </c>
      <c r="W708" s="2">
        <v>2E-3</v>
      </c>
      <c r="X708" s="2">
        <v>5.2236907289122101</v>
      </c>
      <c r="Y708" s="2">
        <v>5.2236907289122101</v>
      </c>
      <c r="Z708" s="2">
        <v>5.3654847707325501</v>
      </c>
      <c r="AA708" s="2">
        <v>3.9471724396486301</v>
      </c>
      <c r="AB708" s="2">
        <v>12.8891305662811</v>
      </c>
      <c r="AC708" s="2">
        <v>12.8891305662811</v>
      </c>
      <c r="AD708" s="2">
        <v>12.8891305662811</v>
      </c>
      <c r="AE708" s="2">
        <v>12.8891305662811</v>
      </c>
      <c r="AF708" s="2">
        <v>62190.899206631701</v>
      </c>
      <c r="AG708" s="2">
        <v>154.50697110487801</v>
      </c>
      <c r="AH708" s="2">
        <v>125679.310425401</v>
      </c>
      <c r="AI708" s="2">
        <v>535380.42271307099</v>
      </c>
      <c r="AJ708" s="2">
        <v>130.14775753662701</v>
      </c>
      <c r="AK708" s="2">
        <v>130.14775753662701</v>
      </c>
      <c r="AL708" s="2">
        <v>102.787888429045</v>
      </c>
      <c r="AM708" s="2">
        <v>81.814189485721201</v>
      </c>
      <c r="AN708" s="2">
        <v>135.37144826553899</v>
      </c>
      <c r="AO708" s="2">
        <v>135.37144826553899</v>
      </c>
      <c r="AP708" s="2">
        <v>108.15337319977699</v>
      </c>
      <c r="AQ708" s="2">
        <v>85.761361925369798</v>
      </c>
      <c r="AR708" s="2">
        <v>716068.70566433296</v>
      </c>
      <c r="AS708" s="2">
        <v>1779.00082421141</v>
      </c>
      <c r="AT708" s="2">
        <v>1181419.19409049</v>
      </c>
      <c r="AU708" s="2">
        <v>4101701.3505522902</v>
      </c>
      <c r="AV708" s="2">
        <v>1.04026925203813</v>
      </c>
      <c r="AW708" s="2">
        <v>1.04026925203813</v>
      </c>
      <c r="AX708" s="2">
        <v>1.0523338076523601</v>
      </c>
      <c r="AY708" s="2">
        <v>1.0483792809866199</v>
      </c>
      <c r="AZ708" s="2">
        <v>1.0899558669585601</v>
      </c>
      <c r="BA708" s="2">
        <v>1.0899558669585601</v>
      </c>
      <c r="BB708" s="2">
        <v>1.10491658096296</v>
      </c>
      <c r="BC708" s="2">
        <v>1.0900644497307601</v>
      </c>
      <c r="BD708" s="2">
        <v>1.0276915559023001</v>
      </c>
      <c r="BE708" s="2">
        <v>1.0276915559023001</v>
      </c>
      <c r="BF708" s="2">
        <v>1.0312376825343901</v>
      </c>
      <c r="BG708" s="2">
        <v>1.02337718302758</v>
      </c>
      <c r="BH708" s="2">
        <v>0.13183847900000001</v>
      </c>
      <c r="BI708" s="2">
        <v>0.13183847900000001</v>
      </c>
      <c r="BJ708" s="2">
        <v>0.15242956899999999</v>
      </c>
      <c r="BK708" s="2">
        <v>0.19070941999999999</v>
      </c>
      <c r="BL708" s="2">
        <v>0.14117670099999999</v>
      </c>
      <c r="BM708" s="2">
        <v>0.14117670099999999</v>
      </c>
      <c r="BN708" s="2">
        <v>0.16157598500000001</v>
      </c>
      <c r="BO708" s="2">
        <v>0.188202072</v>
      </c>
      <c r="BP708" s="2">
        <v>0.12631505199999901</v>
      </c>
      <c r="BQ708" s="2">
        <v>0.12631505199999901</v>
      </c>
      <c r="BR708" s="2">
        <v>0.14329787299999999</v>
      </c>
      <c r="BS708" s="2">
        <v>0.18782644199999901</v>
      </c>
      <c r="BT708" s="2">
        <v>0.19521590599999999</v>
      </c>
      <c r="BU708" s="2">
        <v>0.19521590599999999</v>
      </c>
      <c r="BV708" s="2">
        <v>0.27827923900000001</v>
      </c>
      <c r="BW708" s="2">
        <v>0.37060473299999902</v>
      </c>
      <c r="BX708" s="2">
        <v>12.8891305662811</v>
      </c>
      <c r="BY708" s="2">
        <v>12.8891305662811</v>
      </c>
      <c r="BZ708" s="2">
        <v>12.8891305662811</v>
      </c>
      <c r="CA708" s="2">
        <v>12.8891305662811</v>
      </c>
      <c r="CB708" s="2">
        <v>62190.899206631701</v>
      </c>
      <c r="CC708" s="2">
        <v>154.50697110487801</v>
      </c>
      <c r="CD708" s="2">
        <v>125679.310425401</v>
      </c>
      <c r="CE708" s="2">
        <v>535380.42271307099</v>
      </c>
      <c r="CG708" s="2">
        <f t="shared" ref="CG708:CG771" si="91">+(IF((N708*(AJ708*AZ708-AJ708)*BT708+P708*(AL708*BB708-AL708)*BV708+Q708*(AM708*BC708-AM708)*BW708+N708*(AJ708*BD708-AJ708)*(1-BT708)+P708*(AL708*BF708-AL708)*(1-BV708)+Q708*(AM708*BG708-AM708)*(1-BW708))&lt;0,0,(N708*(AJ708*AZ708-AJ708)*BT708+P708*(AL708*BB708-AL708)*BV708+Q708*(AM708*BC708-AM708)*BW708+N708*(AJ708*BD708-AJ708)*(1-BT708)+P708*(AL708*BF708-AL708)*(1-BV708)+Q708*(AM708*BG708-AM708)*(1-BW708))))/2</f>
        <v>120274.47343372917</v>
      </c>
      <c r="CH708" s="2">
        <f t="shared" ref="CH708:CH771" si="92">+SUM(CB708:CE708)</f>
        <v>723405.13931620854</v>
      </c>
      <c r="CI708" s="2">
        <f t="shared" ref="CI708:CI771" si="93">+SUM(N708:Q708)</f>
        <v>56180.277270876984</v>
      </c>
      <c r="CJ708" s="2">
        <f t="shared" ref="CJ708:CJ771" si="94">+N708/800</f>
        <v>6.0372479935867247</v>
      </c>
      <c r="CK708" s="2">
        <f t="shared" ref="CK708:CK771" si="95">+O708/(1600/2)</f>
        <v>1.4998936654542374E-2</v>
      </c>
      <c r="CL708" s="2">
        <f t="shared" ref="CL708:CL771" si="96">+P708/(3075/2)</f>
        <v>6.3482058281679157</v>
      </c>
      <c r="CM708" s="2">
        <f t="shared" ref="CM708:CM771" si="97">+Q708/(12845/2)</f>
        <v>6.4738206719931179</v>
      </c>
      <c r="CN708" s="2">
        <f t="shared" si="90"/>
        <v>56168.278121553347</v>
      </c>
    </row>
    <row r="709" spans="1:92" x14ac:dyDescent="0.45">
      <c r="A709" s="2">
        <v>744</v>
      </c>
      <c r="B709" s="2" t="s">
        <v>156</v>
      </c>
      <c r="C709" s="2">
        <v>2</v>
      </c>
      <c r="D709" s="2">
        <v>2043</v>
      </c>
      <c r="E709" s="2">
        <v>2041</v>
      </c>
      <c r="F709" s="2">
        <v>0.119323909704141</v>
      </c>
      <c r="G709" s="2">
        <v>2.9644842482984003E-4</v>
      </c>
      <c r="H709" s="2">
        <v>0.19687033947132301</v>
      </c>
      <c r="I709" s="2">
        <v>0.68350930239970498</v>
      </c>
      <c r="J709" s="2">
        <v>148.28459887723901</v>
      </c>
      <c r="K709" s="2">
        <v>148.28459887723901</v>
      </c>
      <c r="L709" s="2">
        <v>121.063058501255</v>
      </c>
      <c r="M709" s="2">
        <v>98.668189637715301</v>
      </c>
      <c r="N709" s="2">
        <v>4834.5392600020996</v>
      </c>
      <c r="O709" s="2">
        <v>12.0109335334317</v>
      </c>
      <c r="P709" s="2">
        <v>9769.9493417466892</v>
      </c>
      <c r="Q709" s="2">
        <v>41618.9321557285</v>
      </c>
      <c r="R709" s="2">
        <v>6007913.3905616403</v>
      </c>
      <c r="S709" s="2">
        <v>6007913.3905616403</v>
      </c>
      <c r="T709" s="2">
        <v>1</v>
      </c>
      <c r="U709" s="2">
        <v>2E-3</v>
      </c>
      <c r="V709" s="2">
        <v>43959.664463088498</v>
      </c>
      <c r="W709" s="2">
        <v>2E-3</v>
      </c>
      <c r="X709" s="2">
        <v>5.2409528504409701</v>
      </c>
      <c r="Y709" s="2">
        <v>5.2409528504409701</v>
      </c>
      <c r="Z709" s="2">
        <v>5.37928158203857</v>
      </c>
      <c r="AA709" s="2">
        <v>3.95811166182281</v>
      </c>
      <c r="AB709" s="2">
        <v>12.8958884901713</v>
      </c>
      <c r="AC709" s="2">
        <v>12.8958884901713</v>
      </c>
      <c r="AD709" s="2">
        <v>12.8958884901713</v>
      </c>
      <c r="AE709" s="2">
        <v>12.8958884901713</v>
      </c>
      <c r="AF709" s="2">
        <v>62284.5415302443</v>
      </c>
      <c r="AG709" s="2">
        <v>154.73969165449799</v>
      </c>
      <c r="AH709" s="2">
        <v>125868.59750179001</v>
      </c>
      <c r="AI709" s="2">
        <v>536186.71230845002</v>
      </c>
      <c r="AJ709" s="2">
        <v>130.14775753662701</v>
      </c>
      <c r="AK709" s="2">
        <v>130.14775753662701</v>
      </c>
      <c r="AL709" s="2">
        <v>102.787888429045</v>
      </c>
      <c r="AM709" s="2">
        <v>81.814189485721201</v>
      </c>
      <c r="AN709" s="2">
        <v>135.38871038706799</v>
      </c>
      <c r="AO709" s="2">
        <v>135.38871038706799</v>
      </c>
      <c r="AP709" s="2">
        <v>108.167170011084</v>
      </c>
      <c r="AQ709" s="2">
        <v>85.772301147543999</v>
      </c>
      <c r="AR709" s="2">
        <v>716887.71492567903</v>
      </c>
      <c r="AS709" s="2">
        <v>1781.0364611461</v>
      </c>
      <c r="AT709" s="2">
        <v>1182779.9487141799</v>
      </c>
      <c r="AU709" s="2">
        <v>4106464.6904606302</v>
      </c>
      <c r="AV709" s="2">
        <v>1.0404019968976299</v>
      </c>
      <c r="AW709" s="2">
        <v>1.0404019968976299</v>
      </c>
      <c r="AX709" s="2">
        <v>1.05246812337211</v>
      </c>
      <c r="AY709" s="2">
        <v>1.0485130816272501</v>
      </c>
      <c r="AZ709" s="2">
        <v>1.0900949521407199</v>
      </c>
      <c r="BA709" s="2">
        <v>1.0900949521407199</v>
      </c>
      <c r="BB709" s="2">
        <v>1.1050576081396599</v>
      </c>
      <c r="BC709" s="2">
        <v>1.09020357049015</v>
      </c>
      <c r="BD709" s="2">
        <v>1.0278226957691401</v>
      </c>
      <c r="BE709" s="2">
        <v>1.0278226957691401</v>
      </c>
      <c r="BF709" s="2">
        <v>1.03136930562827</v>
      </c>
      <c r="BG709" s="2">
        <v>1.0235077927460099</v>
      </c>
      <c r="BH709" s="2">
        <v>0.13183847900000001</v>
      </c>
      <c r="BI709" s="2">
        <v>0.13183847900000001</v>
      </c>
      <c r="BJ709" s="2">
        <v>0.15242956899999999</v>
      </c>
      <c r="BK709" s="2">
        <v>0.19070941999999999</v>
      </c>
      <c r="BL709" s="2">
        <v>0.14117670099999999</v>
      </c>
      <c r="BM709" s="2">
        <v>0.14117670099999999</v>
      </c>
      <c r="BN709" s="2">
        <v>0.16157598500000001</v>
      </c>
      <c r="BO709" s="2">
        <v>0.188202072</v>
      </c>
      <c r="BP709" s="2">
        <v>0.12631505199999901</v>
      </c>
      <c r="BQ709" s="2">
        <v>0.12631505199999901</v>
      </c>
      <c r="BR709" s="2">
        <v>0.14329787299999999</v>
      </c>
      <c r="BS709" s="2">
        <v>0.18782644199999901</v>
      </c>
      <c r="BT709" s="2">
        <v>0.19521590599999999</v>
      </c>
      <c r="BU709" s="2">
        <v>0.19521590599999999</v>
      </c>
      <c r="BV709" s="2">
        <v>0.27827923900000001</v>
      </c>
      <c r="BW709" s="2">
        <v>0.37060473299999902</v>
      </c>
      <c r="BX709" s="2">
        <v>12.8958884901713</v>
      </c>
      <c r="BY709" s="2">
        <v>12.8958884901713</v>
      </c>
      <c r="BZ709" s="2">
        <v>12.8958884901713</v>
      </c>
      <c r="CA709" s="2">
        <v>12.8958884901713</v>
      </c>
      <c r="CB709" s="2">
        <v>62284.5415302443</v>
      </c>
      <c r="CC709" s="2">
        <v>154.73969165449799</v>
      </c>
      <c r="CD709" s="2">
        <v>125868.59750179001</v>
      </c>
      <c r="CE709" s="2">
        <v>536186.71230845002</v>
      </c>
      <c r="CG709" s="2">
        <f t="shared" si="91"/>
        <v>120729.4351024021</v>
      </c>
      <c r="CH709" s="2">
        <f t="shared" si="92"/>
        <v>724494.59103213879</v>
      </c>
      <c r="CI709" s="2">
        <f t="shared" si="93"/>
        <v>56235.431691010723</v>
      </c>
      <c r="CJ709" s="2">
        <f t="shared" si="94"/>
        <v>6.0431740750026242</v>
      </c>
      <c r="CK709" s="2">
        <f t="shared" si="95"/>
        <v>1.5013666916789625E-2</v>
      </c>
      <c r="CL709" s="2">
        <f t="shared" si="96"/>
        <v>6.3544385962580092</v>
      </c>
      <c r="CM709" s="2">
        <f t="shared" si="97"/>
        <v>6.4801762795996112</v>
      </c>
      <c r="CN709" s="2">
        <f t="shared" ref="CN709:CN772" si="98">+SUM(N709,P709,Q709)</f>
        <v>56223.420757477288</v>
      </c>
    </row>
    <row r="710" spans="1:92" x14ac:dyDescent="0.45">
      <c r="A710" s="2">
        <v>766</v>
      </c>
      <c r="B710" s="2" t="s">
        <v>156</v>
      </c>
      <c r="C710" s="2">
        <v>2</v>
      </c>
      <c r="D710" s="2">
        <v>2044</v>
      </c>
      <c r="E710" s="2">
        <v>2042</v>
      </c>
      <c r="F710" s="2">
        <v>0.11932319424832</v>
      </c>
      <c r="G710" s="2">
        <v>2.9644679861232602E-4</v>
      </c>
      <c r="H710" s="2">
        <v>0.196869858381856</v>
      </c>
      <c r="I710" s="2">
        <v>0.68351050057121099</v>
      </c>
      <c r="J710" s="2">
        <v>148.305793408597</v>
      </c>
      <c r="K710" s="2">
        <v>148.305793408597</v>
      </c>
      <c r="L710" s="2">
        <v>121.08078261604101</v>
      </c>
      <c r="M710" s="2">
        <v>98.683054514251594</v>
      </c>
      <c r="N710" s="2">
        <v>4839.2879080644498</v>
      </c>
      <c r="O710" s="2">
        <v>12.0227372133833</v>
      </c>
      <c r="P710" s="2">
        <v>9779.5465008731207</v>
      </c>
      <c r="Q710" s="2">
        <v>41659.812773575701</v>
      </c>
      <c r="R710" s="2">
        <v>6014710.1932634898</v>
      </c>
      <c r="S710" s="2">
        <v>6014710.1932634898</v>
      </c>
      <c r="T710" s="2">
        <v>1</v>
      </c>
      <c r="U710" s="2">
        <v>2E-3</v>
      </c>
      <c r="V710" s="2">
        <v>44353.402620496097</v>
      </c>
      <c r="W710" s="2">
        <v>2E-3</v>
      </c>
      <c r="X710" s="2">
        <v>5.2582292962291897</v>
      </c>
      <c r="Y710" s="2">
        <v>5.2582292962291897</v>
      </c>
      <c r="Z710" s="2">
        <v>5.3930876112546304</v>
      </c>
      <c r="AA710" s="2">
        <v>3.9690584527888801</v>
      </c>
      <c r="AB710" s="2">
        <v>12.899806575741501</v>
      </c>
      <c r="AC710" s="2">
        <v>12.899806575741501</v>
      </c>
      <c r="AD710" s="2">
        <v>12.899806575741501</v>
      </c>
      <c r="AE710" s="2">
        <v>12.899806575741501</v>
      </c>
      <c r="AF710" s="2">
        <v>62364.621336855802</v>
      </c>
      <c r="AG710" s="2">
        <v>154.93871937535701</v>
      </c>
      <c r="AH710" s="2">
        <v>126030.456763325</v>
      </c>
      <c r="AI710" s="2">
        <v>536876.17469780904</v>
      </c>
      <c r="AJ710" s="2">
        <v>130.14775753662701</v>
      </c>
      <c r="AK710" s="2">
        <v>130.14775753662701</v>
      </c>
      <c r="AL710" s="2">
        <v>102.787888429045</v>
      </c>
      <c r="AM710" s="2">
        <v>81.814189485721201</v>
      </c>
      <c r="AN710" s="2">
        <v>135.405986832856</v>
      </c>
      <c r="AO710" s="2">
        <v>135.405986832856</v>
      </c>
      <c r="AP710" s="2">
        <v>108.1809760403</v>
      </c>
      <c r="AQ710" s="2">
        <v>85.783247938510002</v>
      </c>
      <c r="AR710" s="2">
        <v>717694.43273813196</v>
      </c>
      <c r="AS710" s="2">
        <v>1783.04158137388</v>
      </c>
      <c r="AT710" s="2">
        <v>1184115.1439556801</v>
      </c>
      <c r="AU710" s="2">
        <v>4111117.5749882902</v>
      </c>
      <c r="AV710" s="2">
        <v>1.0405348462439501</v>
      </c>
      <c r="AW710" s="2">
        <v>1.0405348462439501</v>
      </c>
      <c r="AX710" s="2">
        <v>1.0526025244300199</v>
      </c>
      <c r="AY710" s="2">
        <v>1.04864697026517</v>
      </c>
      <c r="AZ710" s="2">
        <v>1.09023414680034</v>
      </c>
      <c r="BA710" s="2">
        <v>1.09023414680034</v>
      </c>
      <c r="BB710" s="2">
        <v>1.1051987249186701</v>
      </c>
      <c r="BC710" s="2">
        <v>1.0903427827457299</v>
      </c>
      <c r="BD710" s="2">
        <v>1.0279539388594801</v>
      </c>
      <c r="BE710" s="2">
        <v>1.0279539388594801</v>
      </c>
      <c r="BF710" s="2">
        <v>1.0315010123495401</v>
      </c>
      <c r="BG710" s="2">
        <v>1.02363848836313</v>
      </c>
      <c r="BH710" s="2">
        <v>0.13183847900000001</v>
      </c>
      <c r="BI710" s="2">
        <v>0.13183847900000001</v>
      </c>
      <c r="BJ710" s="2">
        <v>0.15242956899999999</v>
      </c>
      <c r="BK710" s="2">
        <v>0.19070941999999999</v>
      </c>
      <c r="BL710" s="2">
        <v>0.14117670099999999</v>
      </c>
      <c r="BM710" s="2">
        <v>0.14117670099999999</v>
      </c>
      <c r="BN710" s="2">
        <v>0.16157598500000001</v>
      </c>
      <c r="BO710" s="2">
        <v>0.188202072</v>
      </c>
      <c r="BP710" s="2">
        <v>0.12631505199999901</v>
      </c>
      <c r="BQ710" s="2">
        <v>0.12631505199999901</v>
      </c>
      <c r="BR710" s="2">
        <v>0.14329787299999999</v>
      </c>
      <c r="BS710" s="2">
        <v>0.18782644199999901</v>
      </c>
      <c r="BT710" s="2">
        <v>0.19521590599999999</v>
      </c>
      <c r="BU710" s="2">
        <v>0.19521590599999999</v>
      </c>
      <c r="BV710" s="2">
        <v>0.27827923900000001</v>
      </c>
      <c r="BW710" s="2">
        <v>0.37060473299999902</v>
      </c>
      <c r="BX710" s="2">
        <v>12.899806575741501</v>
      </c>
      <c r="BY710" s="2">
        <v>12.899806575741501</v>
      </c>
      <c r="BZ710" s="2">
        <v>12.899806575741501</v>
      </c>
      <c r="CA710" s="2">
        <v>12.899806575741501</v>
      </c>
      <c r="CB710" s="2">
        <v>62364.621336855802</v>
      </c>
      <c r="CC710" s="2">
        <v>154.93871937535701</v>
      </c>
      <c r="CD710" s="2">
        <v>126030.456763325</v>
      </c>
      <c r="CE710" s="2">
        <v>536876.17469780904</v>
      </c>
      <c r="CG710" s="2">
        <f t="shared" si="91"/>
        <v>121185.46385724196</v>
      </c>
      <c r="CH710" s="2">
        <f t="shared" si="92"/>
        <v>725426.19151736517</v>
      </c>
      <c r="CI710" s="2">
        <f t="shared" si="93"/>
        <v>56290.669919726657</v>
      </c>
      <c r="CJ710" s="2">
        <f t="shared" si="94"/>
        <v>6.0491098850805622</v>
      </c>
      <c r="CK710" s="2">
        <f t="shared" si="95"/>
        <v>1.5028421516729125E-2</v>
      </c>
      <c r="CL710" s="2">
        <f t="shared" si="96"/>
        <v>6.3606806509743876</v>
      </c>
      <c r="CM710" s="2">
        <f t="shared" si="97"/>
        <v>6.4865414984158347</v>
      </c>
      <c r="CN710" s="2">
        <f t="shared" si="98"/>
        <v>56278.647182513276</v>
      </c>
    </row>
    <row r="711" spans="1:92" x14ac:dyDescent="0.45">
      <c r="A711" s="2">
        <v>788</v>
      </c>
      <c r="B711" s="2" t="s">
        <v>156</v>
      </c>
      <c r="C711" s="2">
        <v>2</v>
      </c>
      <c r="D711" s="2">
        <v>2045</v>
      </c>
      <c r="E711" s="2">
        <v>2043</v>
      </c>
      <c r="F711" s="2">
        <v>0.119323327097656</v>
      </c>
      <c r="G711" s="2">
        <v>2.9644728276768798E-4</v>
      </c>
      <c r="H711" s="2">
        <v>0.196869948778085</v>
      </c>
      <c r="I711" s="2">
        <v>0.68351027684149002</v>
      </c>
      <c r="J711" s="2">
        <v>148.324332213259</v>
      </c>
      <c r="K711" s="2">
        <v>148.324332213259</v>
      </c>
      <c r="L711" s="2">
        <v>121.095846177133</v>
      </c>
      <c r="M711" s="2">
        <v>98.695257264790797</v>
      </c>
      <c r="N711" s="2">
        <v>4844.0441634090303</v>
      </c>
      <c r="O711" s="2">
        <v>12.034559920325</v>
      </c>
      <c r="P711" s="2">
        <v>9789.1576670320192</v>
      </c>
      <c r="Q711" s="2">
        <v>41700.753911838503</v>
      </c>
      <c r="R711" s="2">
        <v>6021367.6003280897</v>
      </c>
      <c r="S711" s="2">
        <v>6021367.6003280897</v>
      </c>
      <c r="T711" s="2">
        <v>1</v>
      </c>
      <c r="U711" s="2">
        <v>2E-3</v>
      </c>
      <c r="V711" s="2">
        <v>44750.6674139346</v>
      </c>
      <c r="W711" s="2">
        <v>2E-3</v>
      </c>
      <c r="X711" s="2">
        <v>5.2755193407432897</v>
      </c>
      <c r="Y711" s="2">
        <v>5.2755193407432897</v>
      </c>
      <c r="Z711" s="2">
        <v>5.4069024121993801</v>
      </c>
      <c r="AA711" s="2">
        <v>3.98001244318105</v>
      </c>
      <c r="AB711" s="2">
        <v>12.9010553358886</v>
      </c>
      <c r="AC711" s="2">
        <v>12.9010553358886</v>
      </c>
      <c r="AD711" s="2">
        <v>12.9010553358886</v>
      </c>
      <c r="AE711" s="2">
        <v>12.9010553358886</v>
      </c>
      <c r="AF711" s="2">
        <v>62431.9210882361</v>
      </c>
      <c r="AG711" s="2">
        <v>155.105998078705</v>
      </c>
      <c r="AH711" s="2">
        <v>126166.47056766</v>
      </c>
      <c r="AI711" s="2">
        <v>537455.54987465998</v>
      </c>
      <c r="AJ711" s="2">
        <v>130.14775753662701</v>
      </c>
      <c r="AK711" s="2">
        <v>130.14775753662701</v>
      </c>
      <c r="AL711" s="2">
        <v>102.787888429045</v>
      </c>
      <c r="AM711" s="2">
        <v>81.814189485721201</v>
      </c>
      <c r="AN711" s="2">
        <v>135.42327687737</v>
      </c>
      <c r="AO711" s="2">
        <v>135.42327687737</v>
      </c>
      <c r="AP711" s="2">
        <v>108.194790841244</v>
      </c>
      <c r="AQ711" s="2">
        <v>85.794201928902197</v>
      </c>
      <c r="AR711" s="2">
        <v>718489.61574917997</v>
      </c>
      <c r="AS711" s="2">
        <v>1785.0180636626601</v>
      </c>
      <c r="AT711" s="2">
        <v>1185426.3310506099</v>
      </c>
      <c r="AU711" s="2">
        <v>4115666.6354646301</v>
      </c>
      <c r="AV711" s="2">
        <v>1.0406677948176499</v>
      </c>
      <c r="AW711" s="2">
        <v>1.0406677948176499</v>
      </c>
      <c r="AX711" s="2">
        <v>1.0527370067302899</v>
      </c>
      <c r="AY711" s="2">
        <v>1.0487809426406101</v>
      </c>
      <c r="AZ711" s="2">
        <v>1.09037344542674</v>
      </c>
      <c r="BA711" s="2">
        <v>1.09037344542674</v>
      </c>
      <c r="BB711" s="2">
        <v>1.1053399269995401</v>
      </c>
      <c r="BC711" s="2">
        <v>1.09048208206838</v>
      </c>
      <c r="BD711" s="2">
        <v>1.02808527997746</v>
      </c>
      <c r="BE711" s="2">
        <v>1.02808527997746</v>
      </c>
      <c r="BF711" s="2">
        <v>1.0316327986845</v>
      </c>
      <c r="BG711" s="2">
        <v>1.02376926572078</v>
      </c>
      <c r="BH711" s="2">
        <v>0.13183847900000001</v>
      </c>
      <c r="BI711" s="2">
        <v>0.13183847900000001</v>
      </c>
      <c r="BJ711" s="2">
        <v>0.15242956899999999</v>
      </c>
      <c r="BK711" s="2">
        <v>0.19070941999999999</v>
      </c>
      <c r="BL711" s="2">
        <v>0.14117670099999999</v>
      </c>
      <c r="BM711" s="2">
        <v>0.14117670099999999</v>
      </c>
      <c r="BN711" s="2">
        <v>0.16157598500000001</v>
      </c>
      <c r="BO711" s="2">
        <v>0.188202072</v>
      </c>
      <c r="BP711" s="2">
        <v>0.12631505199999901</v>
      </c>
      <c r="BQ711" s="2">
        <v>0.12631505199999901</v>
      </c>
      <c r="BR711" s="2">
        <v>0.14329787299999999</v>
      </c>
      <c r="BS711" s="2">
        <v>0.18782644199999901</v>
      </c>
      <c r="BT711" s="2">
        <v>0.19521590599999999</v>
      </c>
      <c r="BU711" s="2">
        <v>0.19521590599999999</v>
      </c>
      <c r="BV711" s="2">
        <v>0.27827923900000001</v>
      </c>
      <c r="BW711" s="2">
        <v>0.37060473299999902</v>
      </c>
      <c r="BX711" s="2">
        <v>12.9010553358886</v>
      </c>
      <c r="BY711" s="2">
        <v>12.9010553358886</v>
      </c>
      <c r="BZ711" s="2">
        <v>12.9010553358886</v>
      </c>
      <c r="CA711" s="2">
        <v>12.9010553358886</v>
      </c>
      <c r="CB711" s="2">
        <v>62431.9210882361</v>
      </c>
      <c r="CC711" s="2">
        <v>155.105998078705</v>
      </c>
      <c r="CD711" s="2">
        <v>126166.47056766</v>
      </c>
      <c r="CE711" s="2">
        <v>537455.54987465998</v>
      </c>
      <c r="CG711" s="2">
        <f t="shared" si="91"/>
        <v>121642.54731072081</v>
      </c>
      <c r="CH711" s="2">
        <f t="shared" si="92"/>
        <v>726209.04752863478</v>
      </c>
      <c r="CI711" s="2">
        <f t="shared" si="93"/>
        <v>56345.990302199876</v>
      </c>
      <c r="CJ711" s="2">
        <f t="shared" si="94"/>
        <v>6.0550552042612882</v>
      </c>
      <c r="CK711" s="2">
        <f t="shared" si="95"/>
        <v>1.504319990040625E-2</v>
      </c>
      <c r="CL711" s="2">
        <f t="shared" si="96"/>
        <v>6.3669318159557848</v>
      </c>
      <c r="CM711" s="2">
        <f t="shared" si="97"/>
        <v>6.4929161404186067</v>
      </c>
      <c r="CN711" s="2">
        <f t="shared" si="98"/>
        <v>56333.955742279548</v>
      </c>
    </row>
    <row r="712" spans="1:92" x14ac:dyDescent="0.45">
      <c r="A712" s="2">
        <v>810</v>
      </c>
      <c r="B712" s="2" t="s">
        <v>156</v>
      </c>
      <c r="C712" s="2">
        <v>2</v>
      </c>
      <c r="D712" s="2">
        <v>2046</v>
      </c>
      <c r="E712" s="2">
        <v>2044</v>
      </c>
      <c r="F712" s="2">
        <v>0.119324256773435</v>
      </c>
      <c r="G712" s="2">
        <v>2.96449749232793E-4</v>
      </c>
      <c r="H712" s="2">
        <v>0.19687057598003099</v>
      </c>
      <c r="I712" s="2">
        <v>0.68350871749730002</v>
      </c>
      <c r="J712" s="2">
        <v>148.340375690927</v>
      </c>
      <c r="K712" s="2">
        <v>148.340375690927</v>
      </c>
      <c r="L712" s="2">
        <v>121.108409847743</v>
      </c>
      <c r="M712" s="2">
        <v>98.704958625035403</v>
      </c>
      <c r="N712" s="2">
        <v>4848.8078604230996</v>
      </c>
      <c r="O712" s="2">
        <v>12.0464012361687</v>
      </c>
      <c r="P712" s="2">
        <v>9798.7825846508294</v>
      </c>
      <c r="Q712" s="2">
        <v>41741.754432268899</v>
      </c>
      <c r="R712" s="2">
        <v>6027894.0687977001</v>
      </c>
      <c r="S712" s="2">
        <v>6027894.0687977001</v>
      </c>
      <c r="T712" s="2">
        <v>1</v>
      </c>
      <c r="U712" s="2">
        <v>2E-3</v>
      </c>
      <c r="V712" s="2">
        <v>45151.490430796301</v>
      </c>
      <c r="W712" s="2">
        <v>2E-3</v>
      </c>
      <c r="X712" s="2">
        <v>5.2928222994774101</v>
      </c>
      <c r="Y712" s="2">
        <v>5.2928222994774101</v>
      </c>
      <c r="Z712" s="2">
        <v>5.4207255638748997</v>
      </c>
      <c r="AA712" s="2">
        <v>3.9909732844914201</v>
      </c>
      <c r="AB712" s="2">
        <v>12.899795854822701</v>
      </c>
      <c r="AC712" s="2">
        <v>12.899795854822701</v>
      </c>
      <c r="AD712" s="2">
        <v>12.899795854822701</v>
      </c>
      <c r="AE712" s="2">
        <v>12.899795854822701</v>
      </c>
      <c r="AF712" s="2">
        <v>62487.180819722402</v>
      </c>
      <c r="AG712" s="2">
        <v>155.24336617482501</v>
      </c>
      <c r="AH712" s="2">
        <v>126278.135495386</v>
      </c>
      <c r="AI712" s="2">
        <v>537931.21245492005</v>
      </c>
      <c r="AJ712" s="2">
        <v>130.14775753662701</v>
      </c>
      <c r="AK712" s="2">
        <v>130.14775753662701</v>
      </c>
      <c r="AL712" s="2">
        <v>102.787888429045</v>
      </c>
      <c r="AM712" s="2">
        <v>81.814189485721201</v>
      </c>
      <c r="AN712" s="2">
        <v>135.44057983610401</v>
      </c>
      <c r="AO712" s="2">
        <v>135.44057983610401</v>
      </c>
      <c r="AP712" s="2">
        <v>108.20861399291999</v>
      </c>
      <c r="AQ712" s="2">
        <v>85.805162770212604</v>
      </c>
      <c r="AR712" s="2">
        <v>719273.979668285</v>
      </c>
      <c r="AS712" s="2">
        <v>1786.9676850969199</v>
      </c>
      <c r="AT712" s="2">
        <v>1186714.9772708199</v>
      </c>
      <c r="AU712" s="2">
        <v>4120118.1441734899</v>
      </c>
      <c r="AV712" s="2">
        <v>1.0408008376568401</v>
      </c>
      <c r="AW712" s="2">
        <v>1.0408008376568401</v>
      </c>
      <c r="AX712" s="2">
        <v>1.05287156640847</v>
      </c>
      <c r="AY712" s="2">
        <v>1.04891499473455</v>
      </c>
      <c r="AZ712" s="2">
        <v>1.09051284282108</v>
      </c>
      <c r="BA712" s="2">
        <v>1.09051284282108</v>
      </c>
      <c r="BB712" s="2">
        <v>1.10548121032473</v>
      </c>
      <c r="BC712" s="2">
        <v>1.09062146427924</v>
      </c>
      <c r="BD712" s="2">
        <v>1.02821671422118</v>
      </c>
      <c r="BE712" s="2">
        <v>1.02821671422118</v>
      </c>
      <c r="BF712" s="2">
        <v>1.0317646608461899</v>
      </c>
      <c r="BG712" s="2">
        <v>1.0239001208957701</v>
      </c>
      <c r="BH712" s="2">
        <v>0.13183847900000001</v>
      </c>
      <c r="BI712" s="2">
        <v>0.13183847900000001</v>
      </c>
      <c r="BJ712" s="2">
        <v>0.15242956899999999</v>
      </c>
      <c r="BK712" s="2">
        <v>0.19070941999999999</v>
      </c>
      <c r="BL712" s="2">
        <v>0.14117670099999999</v>
      </c>
      <c r="BM712" s="2">
        <v>0.14117670099999999</v>
      </c>
      <c r="BN712" s="2">
        <v>0.16157598500000001</v>
      </c>
      <c r="BO712" s="2">
        <v>0.188202072</v>
      </c>
      <c r="BP712" s="2">
        <v>0.12631505199999901</v>
      </c>
      <c r="BQ712" s="2">
        <v>0.12631505199999901</v>
      </c>
      <c r="BR712" s="2">
        <v>0.14329787299999999</v>
      </c>
      <c r="BS712" s="2">
        <v>0.18782644199999901</v>
      </c>
      <c r="BT712" s="2">
        <v>0.19521590599999999</v>
      </c>
      <c r="BU712" s="2">
        <v>0.19521590599999999</v>
      </c>
      <c r="BV712" s="2">
        <v>0.27827923900000001</v>
      </c>
      <c r="BW712" s="2">
        <v>0.37060473299999902</v>
      </c>
      <c r="BX712" s="2">
        <v>12.899795854822701</v>
      </c>
      <c r="BY712" s="2">
        <v>12.899795854822701</v>
      </c>
      <c r="BZ712" s="2">
        <v>12.899795854822701</v>
      </c>
      <c r="CA712" s="2">
        <v>12.899795854822701</v>
      </c>
      <c r="CB712" s="2">
        <v>62487.180819722402</v>
      </c>
      <c r="CC712" s="2">
        <v>155.24336617482501</v>
      </c>
      <c r="CD712" s="2">
        <v>126278.135495386</v>
      </c>
      <c r="CE712" s="2">
        <v>537931.21245492005</v>
      </c>
      <c r="CG712" s="2">
        <f t="shared" si="91"/>
        <v>122100.6738214371</v>
      </c>
      <c r="CH712" s="2">
        <f t="shared" si="92"/>
        <v>726851.77213620325</v>
      </c>
      <c r="CI712" s="2">
        <f t="shared" si="93"/>
        <v>56401.391278579002</v>
      </c>
      <c r="CJ712" s="2">
        <f t="shared" si="94"/>
        <v>6.061009825528874</v>
      </c>
      <c r="CK712" s="2">
        <f t="shared" si="95"/>
        <v>1.5058001545210874E-2</v>
      </c>
      <c r="CL712" s="2">
        <f t="shared" si="96"/>
        <v>6.3731919249761493</v>
      </c>
      <c r="CM712" s="2">
        <f t="shared" si="97"/>
        <v>6.4993000283797429</v>
      </c>
      <c r="CN712" s="2">
        <f t="shared" si="98"/>
        <v>56389.344877342824</v>
      </c>
    </row>
    <row r="713" spans="1:92" x14ac:dyDescent="0.45">
      <c r="A713" s="2">
        <v>832</v>
      </c>
      <c r="B713" s="2" t="s">
        <v>156</v>
      </c>
      <c r="C713" s="2">
        <v>2</v>
      </c>
      <c r="D713" s="2">
        <v>2047</v>
      </c>
      <c r="E713" s="2">
        <v>2045</v>
      </c>
      <c r="F713" s="2">
        <v>0.119325934761812</v>
      </c>
      <c r="G713" s="2">
        <v>2.9645407731510699E-4</v>
      </c>
      <c r="H713" s="2">
        <v>0.19687170730499501</v>
      </c>
      <c r="I713" s="2">
        <v>0.68350590385587695</v>
      </c>
      <c r="J713" s="2">
        <v>148.35407536240399</v>
      </c>
      <c r="K713" s="2">
        <v>148.35407536240399</v>
      </c>
      <c r="L713" s="2">
        <v>121.11862539723001</v>
      </c>
      <c r="M713" s="2">
        <v>98.712310432748794</v>
      </c>
      <c r="N713" s="2">
        <v>4853.5788429603599</v>
      </c>
      <c r="O713" s="2">
        <v>12.058260766513699</v>
      </c>
      <c r="P713" s="2">
        <v>9808.4210128618997</v>
      </c>
      <c r="Q713" s="2">
        <v>41782.813262039301</v>
      </c>
      <c r="R713" s="2">
        <v>6034297.5974435396</v>
      </c>
      <c r="S713" s="2">
        <v>6034297.5974435396</v>
      </c>
      <c r="T713" s="2">
        <v>1</v>
      </c>
      <c r="U713" s="2">
        <v>2E-3</v>
      </c>
      <c r="V713" s="2">
        <v>45555.903541395797</v>
      </c>
      <c r="W713" s="2">
        <v>2E-3</v>
      </c>
      <c r="X713" s="2">
        <v>5.31013752665495</v>
      </c>
      <c r="Y713" s="2">
        <v>5.31013752665495</v>
      </c>
      <c r="Z713" s="2">
        <v>5.4345566690626796</v>
      </c>
      <c r="AA713" s="2">
        <v>4.0019406479055899</v>
      </c>
      <c r="AB713" s="2">
        <v>12.8961802991219</v>
      </c>
      <c r="AC713" s="2">
        <v>12.8961802991219</v>
      </c>
      <c r="AD713" s="2">
        <v>12.8961802991219</v>
      </c>
      <c r="AE713" s="2">
        <v>12.8961802991219</v>
      </c>
      <c r="AF713" s="2">
        <v>62531.100403816301</v>
      </c>
      <c r="AG713" s="2">
        <v>155.35256229719801</v>
      </c>
      <c r="AH713" s="2">
        <v>126366.866923553</v>
      </c>
      <c r="AI713" s="2">
        <v>538309.19116021495</v>
      </c>
      <c r="AJ713" s="2">
        <v>130.14775753662701</v>
      </c>
      <c r="AK713" s="2">
        <v>130.14775753662701</v>
      </c>
      <c r="AL713" s="2">
        <v>102.787888429045</v>
      </c>
      <c r="AM713" s="2">
        <v>81.814189485721201</v>
      </c>
      <c r="AN713" s="2">
        <v>135.457895063282</v>
      </c>
      <c r="AO713" s="2">
        <v>135.457895063282</v>
      </c>
      <c r="AP713" s="2">
        <v>108.222445098108</v>
      </c>
      <c r="AQ713" s="2">
        <v>85.8161301336268</v>
      </c>
      <c r="AR713" s="2">
        <v>720048.20144591201</v>
      </c>
      <c r="AS713" s="2">
        <v>1788.8921264948899</v>
      </c>
      <c r="AT713" s="2">
        <v>1187982.4703951399</v>
      </c>
      <c r="AU713" s="2">
        <v>4124478.0334759899</v>
      </c>
      <c r="AV713" s="2">
        <v>1.0409339700801801</v>
      </c>
      <c r="AW713" s="2">
        <v>1.0409339700801801</v>
      </c>
      <c r="AX713" s="2">
        <v>1.0530061998182501</v>
      </c>
      <c r="AY713" s="2">
        <v>1.0490491227548899</v>
      </c>
      <c r="AZ713" s="2">
        <v>1.09065233407838</v>
      </c>
      <c r="BA713" s="2">
        <v>1.09065233407838</v>
      </c>
      <c r="BB713" s="2">
        <v>1.1056225710657199</v>
      </c>
      <c r="BC713" s="2">
        <v>1.09076092543547</v>
      </c>
      <c r="BD713" s="2">
        <v>1.02834823696591</v>
      </c>
      <c r="BE713" s="2">
        <v>1.02834823696591</v>
      </c>
      <c r="BF713" s="2">
        <v>1.0318965952613699</v>
      </c>
      <c r="BG713" s="2">
        <v>1.02403105018645</v>
      </c>
      <c r="BH713" s="2">
        <v>0.13183847900000001</v>
      </c>
      <c r="BI713" s="2">
        <v>0.13183847900000001</v>
      </c>
      <c r="BJ713" s="2">
        <v>0.15242956899999999</v>
      </c>
      <c r="BK713" s="2">
        <v>0.19070941999999999</v>
      </c>
      <c r="BL713" s="2">
        <v>0.14117670099999999</v>
      </c>
      <c r="BM713" s="2">
        <v>0.14117670099999999</v>
      </c>
      <c r="BN713" s="2">
        <v>0.16157598500000001</v>
      </c>
      <c r="BO713" s="2">
        <v>0.188202072</v>
      </c>
      <c r="BP713" s="2">
        <v>0.12631505199999901</v>
      </c>
      <c r="BQ713" s="2">
        <v>0.12631505199999901</v>
      </c>
      <c r="BR713" s="2">
        <v>0.14329787299999999</v>
      </c>
      <c r="BS713" s="2">
        <v>0.18782644199999901</v>
      </c>
      <c r="BT713" s="2">
        <v>0.19521590599999999</v>
      </c>
      <c r="BU713" s="2">
        <v>0.19521590599999999</v>
      </c>
      <c r="BV713" s="2">
        <v>0.27827923900000001</v>
      </c>
      <c r="BW713" s="2">
        <v>0.37060473299999902</v>
      </c>
      <c r="BX713" s="2">
        <v>12.8961802991219</v>
      </c>
      <c r="BY713" s="2">
        <v>12.8961802991219</v>
      </c>
      <c r="BZ713" s="2">
        <v>12.8961802991219</v>
      </c>
      <c r="CA713" s="2">
        <v>12.8961802991219</v>
      </c>
      <c r="CB713" s="2">
        <v>62531.100403816301</v>
      </c>
      <c r="CC713" s="2">
        <v>155.35256229719801</v>
      </c>
      <c r="CD713" s="2">
        <v>126366.866923553</v>
      </c>
      <c r="CE713" s="2">
        <v>538309.19116021495</v>
      </c>
      <c r="CG713" s="2">
        <f t="shared" si="91"/>
        <v>122559.83245262955</v>
      </c>
      <c r="CH713" s="2">
        <f t="shared" si="92"/>
        <v>727362.51104988146</v>
      </c>
      <c r="CI713" s="2">
        <f t="shared" si="93"/>
        <v>56456.871378628071</v>
      </c>
      <c r="CJ713" s="2">
        <f t="shared" si="94"/>
        <v>6.0669735537004499</v>
      </c>
      <c r="CK713" s="2">
        <f t="shared" si="95"/>
        <v>1.5072825958142124E-2</v>
      </c>
      <c r="CL713" s="2">
        <f t="shared" si="96"/>
        <v>6.379460821373593</v>
      </c>
      <c r="CM713" s="2">
        <f t="shared" si="97"/>
        <v>6.5056929952571894</v>
      </c>
      <c r="CN713" s="2">
        <f t="shared" si="98"/>
        <v>56444.813117861559</v>
      </c>
    </row>
    <row r="714" spans="1:92" x14ac:dyDescent="0.45">
      <c r="A714" s="2">
        <v>854</v>
      </c>
      <c r="B714" s="2" t="s">
        <v>156</v>
      </c>
      <c r="C714" s="2">
        <v>2</v>
      </c>
      <c r="D714" s="2">
        <v>2048</v>
      </c>
      <c r="E714" s="2">
        <v>2046</v>
      </c>
      <c r="F714" s="2">
        <v>0.11932831533982</v>
      </c>
      <c r="G714" s="2">
        <v>2.96460153260852E-4</v>
      </c>
      <c r="H714" s="2">
        <v>0.19687331195036301</v>
      </c>
      <c r="I714" s="2">
        <v>0.68350191255655501</v>
      </c>
      <c r="J714" s="2">
        <v>148.36557434222999</v>
      </c>
      <c r="K714" s="2">
        <v>148.36557434222999</v>
      </c>
      <c r="L714" s="2">
        <v>121.126636174607</v>
      </c>
      <c r="M714" s="2">
        <v>98.717456101494193</v>
      </c>
      <c r="N714" s="2">
        <v>4858.3569638164399</v>
      </c>
      <c r="O714" s="2">
        <v>12.070138139361701</v>
      </c>
      <c r="P714" s="2">
        <v>9818.0727246917504</v>
      </c>
      <c r="Q714" s="2">
        <v>41823.929390130201</v>
      </c>
      <c r="R714" s="2">
        <v>6040585.7506953897</v>
      </c>
      <c r="S714" s="2">
        <v>6040585.7506953897</v>
      </c>
      <c r="T714" s="2">
        <v>1</v>
      </c>
      <c r="U714" s="2">
        <v>2E-3</v>
      </c>
      <c r="V714" s="2">
        <v>45963.938901503898</v>
      </c>
      <c r="W714" s="2">
        <v>2E-3</v>
      </c>
      <c r="X714" s="2">
        <v>5.3274644130078297</v>
      </c>
      <c r="Y714" s="2">
        <v>5.3274644130078297</v>
      </c>
      <c r="Z714" s="2">
        <v>5.4483953529661298</v>
      </c>
      <c r="AA714" s="2">
        <v>4.0129142231771997</v>
      </c>
      <c r="AB714" s="2">
        <v>12.890352392595799</v>
      </c>
      <c r="AC714" s="2">
        <v>12.890352392595799</v>
      </c>
      <c r="AD714" s="2">
        <v>12.890352392595799</v>
      </c>
      <c r="AE714" s="2">
        <v>12.890352392595799</v>
      </c>
      <c r="AF714" s="2">
        <v>62564.341651006798</v>
      </c>
      <c r="AG714" s="2">
        <v>155.435230522175</v>
      </c>
      <c r="AH714" s="2">
        <v>126434.00327073201</v>
      </c>
      <c r="AI714" s="2">
        <v>538595.18690171395</v>
      </c>
      <c r="AJ714" s="2">
        <v>130.14775753662701</v>
      </c>
      <c r="AK714" s="2">
        <v>130.14775753662701</v>
      </c>
      <c r="AL714" s="2">
        <v>102.787888429045</v>
      </c>
      <c r="AM714" s="2">
        <v>81.814189485721201</v>
      </c>
      <c r="AN714" s="2">
        <v>135.475221949635</v>
      </c>
      <c r="AO714" s="2">
        <v>135.475221949635</v>
      </c>
      <c r="AP714" s="2">
        <v>108.236283782011</v>
      </c>
      <c r="AQ714" s="2">
        <v>85.827103708898406</v>
      </c>
      <c r="AR714" s="2">
        <v>720812.92129620397</v>
      </c>
      <c r="AS714" s="2">
        <v>1790.79297743647</v>
      </c>
      <c r="AT714" s="2">
        <v>1189230.12285957</v>
      </c>
      <c r="AU714" s="2">
        <v>4128751.9135621702</v>
      </c>
      <c r="AV714" s="2">
        <v>1.04106718767106</v>
      </c>
      <c r="AW714" s="2">
        <v>1.04106718767106</v>
      </c>
      <c r="AX714" s="2">
        <v>1.05314090351925</v>
      </c>
      <c r="AY714" s="2">
        <v>1.0491833231237899</v>
      </c>
      <c r="AZ714" s="2">
        <v>1.0907919145711</v>
      </c>
      <c r="BA714" s="2">
        <v>1.0907919145711</v>
      </c>
      <c r="BB714" s="2">
        <v>1.10576400561023</v>
      </c>
      <c r="BC714" s="2">
        <v>1.09090046181695</v>
      </c>
      <c r="BD714" s="2">
        <v>1.0284798438484299</v>
      </c>
      <c r="BE714" s="2">
        <v>1.0284798438484299</v>
      </c>
      <c r="BF714" s="2">
        <v>1.0320285985586599</v>
      </c>
      <c r="BG714" s="2">
        <v>1.0241620501002999</v>
      </c>
      <c r="BH714" s="2">
        <v>0.13183847900000001</v>
      </c>
      <c r="BI714" s="2">
        <v>0.13183847900000001</v>
      </c>
      <c r="BJ714" s="2">
        <v>0.15242956899999999</v>
      </c>
      <c r="BK714" s="2">
        <v>0.19070941999999999</v>
      </c>
      <c r="BL714" s="2">
        <v>0.14117670099999999</v>
      </c>
      <c r="BM714" s="2">
        <v>0.14117670099999999</v>
      </c>
      <c r="BN714" s="2">
        <v>0.16157598500000001</v>
      </c>
      <c r="BO714" s="2">
        <v>0.188202072</v>
      </c>
      <c r="BP714" s="2">
        <v>0.12631505199999901</v>
      </c>
      <c r="BQ714" s="2">
        <v>0.12631505199999901</v>
      </c>
      <c r="BR714" s="2">
        <v>0.14329787299999999</v>
      </c>
      <c r="BS714" s="2">
        <v>0.18782644199999901</v>
      </c>
      <c r="BT714" s="2">
        <v>0.19521590599999999</v>
      </c>
      <c r="BU714" s="2">
        <v>0.19521590599999999</v>
      </c>
      <c r="BV714" s="2">
        <v>0.27827923900000001</v>
      </c>
      <c r="BW714" s="2">
        <v>0.37060473299999902</v>
      </c>
      <c r="BX714" s="2">
        <v>12.890352392595799</v>
      </c>
      <c r="BY714" s="2">
        <v>12.890352392595799</v>
      </c>
      <c r="BZ714" s="2">
        <v>12.890352392595799</v>
      </c>
      <c r="CA714" s="2">
        <v>12.890352392595799</v>
      </c>
      <c r="CB714" s="2">
        <v>62564.341651006798</v>
      </c>
      <c r="CC714" s="2">
        <v>155.435230522175</v>
      </c>
      <c r="CD714" s="2">
        <v>126434.00327073201</v>
      </c>
      <c r="CE714" s="2">
        <v>538595.18690171395</v>
      </c>
      <c r="CG714" s="2">
        <f t="shared" si="91"/>
        <v>123020.0129338644</v>
      </c>
      <c r="CH714" s="2">
        <f t="shared" si="92"/>
        <v>727748.96705397498</v>
      </c>
      <c r="CI714" s="2">
        <f t="shared" si="93"/>
        <v>56512.429216777753</v>
      </c>
      <c r="CJ714" s="2">
        <f t="shared" si="94"/>
        <v>6.0729462047705498</v>
      </c>
      <c r="CK714" s="2">
        <f t="shared" si="95"/>
        <v>1.5087672674202126E-2</v>
      </c>
      <c r="CL714" s="2">
        <f t="shared" si="96"/>
        <v>6.3857383575230893</v>
      </c>
      <c r="CM714" s="2">
        <f t="shared" si="97"/>
        <v>6.5120948836325727</v>
      </c>
      <c r="CN714" s="2">
        <f t="shared" si="98"/>
        <v>56500.359078638387</v>
      </c>
    </row>
    <row r="715" spans="1:92" x14ac:dyDescent="0.45">
      <c r="A715" s="2">
        <v>876</v>
      </c>
      <c r="B715" s="2" t="s">
        <v>156</v>
      </c>
      <c r="C715" s="2">
        <v>2</v>
      </c>
      <c r="D715" s="2">
        <v>2049</v>
      </c>
      <c r="E715" s="2">
        <v>2047</v>
      </c>
      <c r="F715" s="2">
        <v>0.119331355412873</v>
      </c>
      <c r="G715" s="2">
        <v>2.9646786985163199E-4</v>
      </c>
      <c r="H715" s="2">
        <v>0.196875360884156</v>
      </c>
      <c r="I715" s="2">
        <v>0.68349681583311805</v>
      </c>
      <c r="J715" s="2">
        <v>148.37500778530401</v>
      </c>
      <c r="K715" s="2">
        <v>148.37500778530401</v>
      </c>
      <c r="L715" s="2">
        <v>121.13257755595301</v>
      </c>
      <c r="M715" s="2">
        <v>98.720531068260797</v>
      </c>
      <c r="N715" s="2">
        <v>4863.1420842364696</v>
      </c>
      <c r="O715" s="2">
        <v>12.082033003908</v>
      </c>
      <c r="P715" s="2">
        <v>9827.7375062993196</v>
      </c>
      <c r="Q715" s="2">
        <v>41865.101863939002</v>
      </c>
      <c r="R715" s="2">
        <v>6046765.6812668899</v>
      </c>
      <c r="S715" s="2">
        <v>6046765.6812668899</v>
      </c>
      <c r="T715" s="2">
        <v>1</v>
      </c>
      <c r="U715" s="2">
        <v>2E-3</v>
      </c>
      <c r="V715" s="2">
        <v>46375.628954904299</v>
      </c>
      <c r="W715" s="2">
        <v>2E-3</v>
      </c>
      <c r="X715" s="2">
        <v>5.3448023837249403</v>
      </c>
      <c r="Y715" s="2">
        <v>5.3448023837249403</v>
      </c>
      <c r="Z715" s="2">
        <v>5.4622412619559304</v>
      </c>
      <c r="AA715" s="2">
        <v>4.0238937175878</v>
      </c>
      <c r="AB715" s="2">
        <v>12.8824478649518</v>
      </c>
      <c r="AC715" s="2">
        <v>12.8824478649518</v>
      </c>
      <c r="AD715" s="2">
        <v>12.8824478649518</v>
      </c>
      <c r="AE715" s="2">
        <v>12.8824478649518</v>
      </c>
      <c r="AF715" s="2">
        <v>62587.5302956913</v>
      </c>
      <c r="AG715" s="2">
        <v>155.49292530309501</v>
      </c>
      <c r="AH715" s="2">
        <v>126480.810010147</v>
      </c>
      <c r="AI715" s="2">
        <v>538794.58987578098</v>
      </c>
      <c r="AJ715" s="2">
        <v>130.14775753662701</v>
      </c>
      <c r="AK715" s="2">
        <v>130.14775753662701</v>
      </c>
      <c r="AL715" s="2">
        <v>102.787888429045</v>
      </c>
      <c r="AM715" s="2">
        <v>81.814189485721201</v>
      </c>
      <c r="AN715" s="2">
        <v>135.49255992035199</v>
      </c>
      <c r="AO715" s="2">
        <v>135.49255992035199</v>
      </c>
      <c r="AP715" s="2">
        <v>108.25012969100101</v>
      </c>
      <c r="AQ715" s="2">
        <v>85.838083203308997</v>
      </c>
      <c r="AR715" s="2">
        <v>721568.74460962601</v>
      </c>
      <c r="AS715" s="2">
        <v>1792.67174101715</v>
      </c>
      <c r="AT715" s="2">
        <v>1190459.1756813501</v>
      </c>
      <c r="AU715" s="2">
        <v>4132945.08923489</v>
      </c>
      <c r="AV715" s="2">
        <v>1.0412004862628299</v>
      </c>
      <c r="AW715" s="2">
        <v>1.0412004862628299</v>
      </c>
      <c r="AX715" s="2">
        <v>1.05327567426557</v>
      </c>
      <c r="AY715" s="2">
        <v>1.0493175924657201</v>
      </c>
      <c r="AZ715" s="2">
        <v>1.0909315799335699</v>
      </c>
      <c r="BA715" s="2">
        <v>1.0909315799335699</v>
      </c>
      <c r="BB715" s="2">
        <v>1.1059055105501501</v>
      </c>
      <c r="BC715" s="2">
        <v>1.09104006991392</v>
      </c>
      <c r="BD715" s="2">
        <v>1.0286115307524699</v>
      </c>
      <c r="BE715" s="2">
        <v>1.0286115307524699</v>
      </c>
      <c r="BF715" s="2">
        <v>1.0321606675571899</v>
      </c>
      <c r="BG715" s="2">
        <v>1.02429311734228</v>
      </c>
      <c r="BH715" s="2">
        <v>0.13183847900000001</v>
      </c>
      <c r="BI715" s="2">
        <v>0.13183847900000001</v>
      </c>
      <c r="BJ715" s="2">
        <v>0.15242956899999999</v>
      </c>
      <c r="BK715" s="2">
        <v>0.19070941999999999</v>
      </c>
      <c r="BL715" s="2">
        <v>0.14117670099999999</v>
      </c>
      <c r="BM715" s="2">
        <v>0.14117670099999999</v>
      </c>
      <c r="BN715" s="2">
        <v>0.16157598500000001</v>
      </c>
      <c r="BO715" s="2">
        <v>0.188202072</v>
      </c>
      <c r="BP715" s="2">
        <v>0.12631505199999901</v>
      </c>
      <c r="BQ715" s="2">
        <v>0.12631505199999901</v>
      </c>
      <c r="BR715" s="2">
        <v>0.14329787299999999</v>
      </c>
      <c r="BS715" s="2">
        <v>0.18782644199999901</v>
      </c>
      <c r="BT715" s="2">
        <v>0.19521590599999999</v>
      </c>
      <c r="BU715" s="2">
        <v>0.19521590599999999</v>
      </c>
      <c r="BV715" s="2">
        <v>0.27827923900000001</v>
      </c>
      <c r="BW715" s="2">
        <v>0.37060473299999902</v>
      </c>
      <c r="BX715" s="2">
        <v>12.8824478649518</v>
      </c>
      <c r="BY715" s="2">
        <v>12.8824478649518</v>
      </c>
      <c r="BZ715" s="2">
        <v>12.8824478649518</v>
      </c>
      <c r="CA715" s="2">
        <v>12.8824478649518</v>
      </c>
      <c r="CB715" s="2">
        <v>62587.5302956913</v>
      </c>
      <c r="CC715" s="2">
        <v>155.49292530309501</v>
      </c>
      <c r="CD715" s="2">
        <v>126480.810010147</v>
      </c>
      <c r="CE715" s="2">
        <v>538794.58987578098</v>
      </c>
      <c r="CG715" s="2">
        <f t="shared" si="91"/>
        <v>123481.20562506295</v>
      </c>
      <c r="CH715" s="2">
        <f t="shared" si="92"/>
        <v>728018.4231069223</v>
      </c>
      <c r="CI715" s="2">
        <f t="shared" si="93"/>
        <v>56568.063487478699</v>
      </c>
      <c r="CJ715" s="2">
        <f t="shared" si="94"/>
        <v>6.0789276052955872</v>
      </c>
      <c r="CK715" s="2">
        <f t="shared" si="95"/>
        <v>1.5102541254885001E-2</v>
      </c>
      <c r="CL715" s="2">
        <f t="shared" si="96"/>
        <v>6.3920243943410213</v>
      </c>
      <c r="CM715" s="2">
        <f t="shared" si="97"/>
        <v>6.5185055451831841</v>
      </c>
      <c r="CN715" s="2">
        <f t="shared" si="98"/>
        <v>56555.981454474793</v>
      </c>
    </row>
    <row r="716" spans="1:92" x14ac:dyDescent="0.45">
      <c r="A716" s="2">
        <v>898</v>
      </c>
      <c r="B716" s="2" t="s">
        <v>156</v>
      </c>
      <c r="C716" s="2">
        <v>2</v>
      </c>
      <c r="D716" s="2">
        <v>2050</v>
      </c>
      <c r="E716" s="2">
        <v>2048</v>
      </c>
      <c r="F716" s="2">
        <v>0.119335014362103</v>
      </c>
      <c r="G716" s="2">
        <v>2.9647712602537602E-4</v>
      </c>
      <c r="H716" s="2">
        <v>0.19687782674218601</v>
      </c>
      <c r="I716" s="2">
        <v>0.68349068176968397</v>
      </c>
      <c r="J716" s="2">
        <v>148.38250331146199</v>
      </c>
      <c r="K716" s="2">
        <v>148.38250331146199</v>
      </c>
      <c r="L716" s="2">
        <v>121.13657736974601</v>
      </c>
      <c r="M716" s="2">
        <v>98.721663219000504</v>
      </c>
      <c r="N716" s="2">
        <v>4867.93407344965</v>
      </c>
      <c r="O716" s="2">
        <v>12.093945029395099</v>
      </c>
      <c r="P716" s="2">
        <v>9837.4151562557909</v>
      </c>
      <c r="Q716" s="2">
        <v>41906.3297860721</v>
      </c>
      <c r="R716" s="2">
        <v>6052844.1516910698</v>
      </c>
      <c r="S716" s="2">
        <v>6052844.1516910698</v>
      </c>
      <c r="T716" s="2">
        <v>1</v>
      </c>
      <c r="U716" s="2">
        <v>2E-3</v>
      </c>
      <c r="V716" s="2">
        <v>46791.006435973497</v>
      </c>
      <c r="W716" s="2">
        <v>2E-3</v>
      </c>
      <c r="X716" s="2">
        <v>5.3621508965264102</v>
      </c>
      <c r="Y716" s="2">
        <v>5.3621508965264102</v>
      </c>
      <c r="Z716" s="2">
        <v>5.4760940623917298</v>
      </c>
      <c r="AA716" s="2">
        <v>4.0348788549702101</v>
      </c>
      <c r="AB716" s="2">
        <v>12.8725948783091</v>
      </c>
      <c r="AC716" s="2">
        <v>12.8725948783091</v>
      </c>
      <c r="AD716" s="2">
        <v>12.8725948783091</v>
      </c>
      <c r="AE716" s="2">
        <v>12.8725948783091</v>
      </c>
      <c r="AF716" s="2">
        <v>62601.257886032203</v>
      </c>
      <c r="AG716" s="2">
        <v>155.52711616566799</v>
      </c>
      <c r="AH716" s="2">
        <v>126508.483488955</v>
      </c>
      <c r="AI716" s="2">
        <v>538912.495833633</v>
      </c>
      <c r="AJ716" s="2">
        <v>130.14775753662701</v>
      </c>
      <c r="AK716" s="2">
        <v>130.14775753662701</v>
      </c>
      <c r="AL716" s="2">
        <v>102.787888429045</v>
      </c>
      <c r="AM716" s="2">
        <v>81.814189485721201</v>
      </c>
      <c r="AN716" s="2">
        <v>135.50990843315299</v>
      </c>
      <c r="AO716" s="2">
        <v>135.50990843315299</v>
      </c>
      <c r="AP716" s="2">
        <v>108.26398249143701</v>
      </c>
      <c r="AQ716" s="2">
        <v>85.849068340691403</v>
      </c>
      <c r="AR716" s="2">
        <v>722316.24377362605</v>
      </c>
      <c r="AS716" s="2">
        <v>1794.52983837287</v>
      </c>
      <c r="AT716" s="2">
        <v>1191670.8021940901</v>
      </c>
      <c r="AU716" s="2">
        <v>4137062.5758849801</v>
      </c>
      <c r="AV716" s="2">
        <v>1.04133386192482</v>
      </c>
      <c r="AW716" s="2">
        <v>1.04133386192482</v>
      </c>
      <c r="AX716" s="2">
        <v>1.0534105089949199</v>
      </c>
      <c r="AY716" s="2">
        <v>1.04945192759615</v>
      </c>
      <c r="AZ716" s="2">
        <v>1.0910713260473901</v>
      </c>
      <c r="BA716" s="2">
        <v>1.0910713260473901</v>
      </c>
      <c r="BB716" s="2">
        <v>1.1060470826702</v>
      </c>
      <c r="BC716" s="2">
        <v>1.09117974641524</v>
      </c>
      <c r="BD716" s="2">
        <v>1.0287432937948999</v>
      </c>
      <c r="BE716" s="2">
        <v>1.0287432937948999</v>
      </c>
      <c r="BF716" s="2">
        <v>1.0322927992561</v>
      </c>
      <c r="BG716" s="2">
        <v>1.02442424880382</v>
      </c>
      <c r="BH716" s="2">
        <v>0.13183847900000001</v>
      </c>
      <c r="BI716" s="2">
        <v>0.13183847900000001</v>
      </c>
      <c r="BJ716" s="2">
        <v>0.15242956899999999</v>
      </c>
      <c r="BK716" s="2">
        <v>0.19070941999999999</v>
      </c>
      <c r="BL716" s="2">
        <v>0.14117670099999999</v>
      </c>
      <c r="BM716" s="2">
        <v>0.14117670099999999</v>
      </c>
      <c r="BN716" s="2">
        <v>0.16157598500000001</v>
      </c>
      <c r="BO716" s="2">
        <v>0.188202072</v>
      </c>
      <c r="BP716" s="2">
        <v>0.12631505199999901</v>
      </c>
      <c r="BQ716" s="2">
        <v>0.12631505199999901</v>
      </c>
      <c r="BR716" s="2">
        <v>0.14329787299999999</v>
      </c>
      <c r="BS716" s="2">
        <v>0.18782644199999901</v>
      </c>
      <c r="BT716" s="2">
        <v>0.19521590599999999</v>
      </c>
      <c r="BU716" s="2">
        <v>0.19521590599999999</v>
      </c>
      <c r="BV716" s="2">
        <v>0.27827923900000001</v>
      </c>
      <c r="BW716" s="2">
        <v>0.37060473299999902</v>
      </c>
      <c r="BX716" s="2">
        <v>12.8725948783091</v>
      </c>
      <c r="BY716" s="2">
        <v>12.8725948783091</v>
      </c>
      <c r="BZ716" s="2">
        <v>12.8725948783091</v>
      </c>
      <c r="CA716" s="2">
        <v>12.8725948783091</v>
      </c>
      <c r="CB716" s="2">
        <v>62601.257886032203</v>
      </c>
      <c r="CC716" s="2">
        <v>155.52711616566799</v>
      </c>
      <c r="CD716" s="2">
        <v>126508.483488955</v>
      </c>
      <c r="CE716" s="2">
        <v>538912.495833633</v>
      </c>
      <c r="CG716" s="2">
        <f t="shared" si="91"/>
        <v>123943.40148249971</v>
      </c>
      <c r="CH716" s="2">
        <f t="shared" si="92"/>
        <v>728177.76432478591</v>
      </c>
      <c r="CI716" s="2">
        <f t="shared" si="93"/>
        <v>56623.772960806935</v>
      </c>
      <c r="CJ716" s="2">
        <f t="shared" si="94"/>
        <v>6.0849175918120624</v>
      </c>
      <c r="CK716" s="2">
        <f t="shared" si="95"/>
        <v>1.5117431286743874E-2</v>
      </c>
      <c r="CL716" s="2">
        <f t="shared" si="96"/>
        <v>6.3983188008167744</v>
      </c>
      <c r="CM716" s="2">
        <f t="shared" si="97"/>
        <v>6.5249248401824991</v>
      </c>
      <c r="CN716" s="2">
        <f t="shared" si="98"/>
        <v>56611.679015777539</v>
      </c>
    </row>
    <row r="717" spans="1:92" x14ac:dyDescent="0.45">
      <c r="A717" s="2">
        <v>920</v>
      </c>
      <c r="B717" s="2" t="s">
        <v>156</v>
      </c>
      <c r="C717" s="2">
        <v>2</v>
      </c>
      <c r="D717" s="2">
        <v>2051</v>
      </c>
      <c r="E717" s="2">
        <v>2049</v>
      </c>
      <c r="F717" s="2">
        <v>0.11933925389915501</v>
      </c>
      <c r="G717" s="2">
        <v>2.9648782651574903E-4</v>
      </c>
      <c r="H717" s="2">
        <v>0.196880683730245</v>
      </c>
      <c r="I717" s="2">
        <v>0.68348357454408304</v>
      </c>
      <c r="J717" s="2">
        <v>148.38818141434001</v>
      </c>
      <c r="K717" s="2">
        <v>148.38818141434001</v>
      </c>
      <c r="L717" s="2">
        <v>121.138756306422</v>
      </c>
      <c r="M717" s="2">
        <v>98.720973298374901</v>
      </c>
      <c r="N717" s="2">
        <v>4872.7328082234599</v>
      </c>
      <c r="O717" s="2">
        <v>12.1058739040128</v>
      </c>
      <c r="P717" s="2">
        <v>9847.1054848541098</v>
      </c>
      <c r="Q717" s="2">
        <v>41947.612311271398</v>
      </c>
      <c r="R717" s="2">
        <v>6058827.5551083004</v>
      </c>
      <c r="S717" s="2">
        <v>6058827.5551083004</v>
      </c>
      <c r="T717" s="2">
        <v>1</v>
      </c>
      <c r="U717" s="2">
        <v>2E-3</v>
      </c>
      <c r="V717" s="2">
        <v>47210.104372283196</v>
      </c>
      <c r="W717" s="2">
        <v>2E-3</v>
      </c>
      <c r="X717" s="2">
        <v>5.3795094398450498</v>
      </c>
      <c r="Y717" s="2">
        <v>5.3795094398450498</v>
      </c>
      <c r="Z717" s="2">
        <v>5.4899534395088603</v>
      </c>
      <c r="AA717" s="2">
        <v>4.0458693747858003</v>
      </c>
      <c r="AB717" s="2">
        <v>12.860914437867899</v>
      </c>
      <c r="AC717" s="2">
        <v>12.860914437867899</v>
      </c>
      <c r="AD717" s="2">
        <v>12.860914437867899</v>
      </c>
      <c r="AE717" s="2">
        <v>12.860914437867899</v>
      </c>
      <c r="AF717" s="2">
        <v>62606.083607817804</v>
      </c>
      <c r="AG717" s="2">
        <v>155.539192239329</v>
      </c>
      <c r="AH717" s="2">
        <v>126518.15461439001</v>
      </c>
      <c r="AI717" s="2">
        <v>538953.72178374801</v>
      </c>
      <c r="AJ717" s="2">
        <v>130.14775753662701</v>
      </c>
      <c r="AK717" s="2">
        <v>130.14775753662701</v>
      </c>
      <c r="AL717" s="2">
        <v>102.787888429045</v>
      </c>
      <c r="AM717" s="2">
        <v>81.814189485721201</v>
      </c>
      <c r="AN717" s="2">
        <v>135.52726697647199</v>
      </c>
      <c r="AO717" s="2">
        <v>135.52726697647199</v>
      </c>
      <c r="AP717" s="2">
        <v>108.27784186855401</v>
      </c>
      <c r="AQ717" s="2">
        <v>85.860058860506996</v>
      </c>
      <c r="AR717" s="2">
        <v>723055.95993026998</v>
      </c>
      <c r="AS717" s="2">
        <v>1796.3686130477899</v>
      </c>
      <c r="AT717" s="2">
        <v>1192866.1116533701</v>
      </c>
      <c r="AU717" s="2">
        <v>4141109.1149116098</v>
      </c>
      <c r="AV717" s="2">
        <v>1.041467310949</v>
      </c>
      <c r="AW717" s="2">
        <v>1.041467310949</v>
      </c>
      <c r="AX717" s="2">
        <v>1.0535454048183099</v>
      </c>
      <c r="AY717" s="2">
        <v>1.0495863255108</v>
      </c>
      <c r="AZ717" s="2">
        <v>1.0912111490274099</v>
      </c>
      <c r="BA717" s="2">
        <v>1.0912111490274099</v>
      </c>
      <c r="BB717" s="2">
        <v>1.1061887189370301</v>
      </c>
      <c r="BC717" s="2">
        <v>1.0913194881971899</v>
      </c>
      <c r="BD717" s="2">
        <v>1.02887512931251</v>
      </c>
      <c r="BE717" s="2">
        <v>1.02887512931251</v>
      </c>
      <c r="BF717" s="2">
        <v>1.0324249908242999</v>
      </c>
      <c r="BG717" s="2">
        <v>1.02455544155228</v>
      </c>
      <c r="BH717" s="2">
        <v>0.13183847900000001</v>
      </c>
      <c r="BI717" s="2">
        <v>0.13183847900000001</v>
      </c>
      <c r="BJ717" s="2">
        <v>0.15242956899999999</v>
      </c>
      <c r="BK717" s="2">
        <v>0.19070941999999999</v>
      </c>
      <c r="BL717" s="2">
        <v>0.14117670099999999</v>
      </c>
      <c r="BM717" s="2">
        <v>0.14117670099999999</v>
      </c>
      <c r="BN717" s="2">
        <v>0.16157598500000001</v>
      </c>
      <c r="BO717" s="2">
        <v>0.188202072</v>
      </c>
      <c r="BP717" s="2">
        <v>0.12631505199999901</v>
      </c>
      <c r="BQ717" s="2">
        <v>0.12631505199999901</v>
      </c>
      <c r="BR717" s="2">
        <v>0.14329787299999999</v>
      </c>
      <c r="BS717" s="2">
        <v>0.18782644199999901</v>
      </c>
      <c r="BT717" s="2">
        <v>0.19521590599999999</v>
      </c>
      <c r="BU717" s="2">
        <v>0.19521590599999999</v>
      </c>
      <c r="BV717" s="2">
        <v>0.27827923900000001</v>
      </c>
      <c r="BW717" s="2">
        <v>0.37060473299999902</v>
      </c>
      <c r="BX717" s="2">
        <v>12.860914437867899</v>
      </c>
      <c r="BY717" s="2">
        <v>12.860914437867899</v>
      </c>
      <c r="BZ717" s="2">
        <v>12.860914437867899</v>
      </c>
      <c r="CA717" s="2">
        <v>12.860914437867899</v>
      </c>
      <c r="CB717" s="2">
        <v>62606.083607817804</v>
      </c>
      <c r="CC717" s="2">
        <v>155.539192239329</v>
      </c>
      <c r="CD717" s="2">
        <v>126518.15461439001</v>
      </c>
      <c r="CE717" s="2">
        <v>538953.72178374801</v>
      </c>
      <c r="CG717" s="2">
        <f t="shared" si="91"/>
        <v>124406.59202608677</v>
      </c>
      <c r="CH717" s="2">
        <f t="shared" si="92"/>
        <v>728233.49919819518</v>
      </c>
      <c r="CI717" s="2">
        <f t="shared" si="93"/>
        <v>56679.556478252984</v>
      </c>
      <c r="CJ717" s="2">
        <f t="shared" si="94"/>
        <v>6.0909160102793249</v>
      </c>
      <c r="CK717" s="2">
        <f t="shared" si="95"/>
        <v>1.5132342380016E-2</v>
      </c>
      <c r="CL717" s="2">
        <f t="shared" si="96"/>
        <v>6.4046214535636485</v>
      </c>
      <c r="CM717" s="2">
        <f t="shared" si="97"/>
        <v>6.5313526370216266</v>
      </c>
      <c r="CN717" s="2">
        <f t="shared" si="98"/>
        <v>56667.450604348967</v>
      </c>
    </row>
    <row r="718" spans="1:92" x14ac:dyDescent="0.45">
      <c r="A718" s="2">
        <v>50</v>
      </c>
      <c r="B718" s="2" t="s">
        <v>157</v>
      </c>
      <c r="C718" s="2">
        <v>1</v>
      </c>
      <c r="D718" s="2">
        <v>2010</v>
      </c>
      <c r="E718" s="2">
        <v>2008</v>
      </c>
      <c r="F718" s="2">
        <v>0.21412936899999899</v>
      </c>
      <c r="G718" s="2">
        <v>2.4814932000000001E-2</v>
      </c>
      <c r="H718" s="2">
        <v>0.21896671399999901</v>
      </c>
      <c r="I718" s="2">
        <v>0.54208898500000002</v>
      </c>
      <c r="J718" s="2">
        <v>323.05435360000001</v>
      </c>
      <c r="K718" s="2">
        <v>224.67915959999999</v>
      </c>
      <c r="L718" s="2">
        <v>163.88817900000001</v>
      </c>
      <c r="M718" s="2">
        <v>130.9793962</v>
      </c>
      <c r="N718" s="2">
        <v>204811.07500000001</v>
      </c>
      <c r="O718" s="2">
        <v>34127.391499999998</v>
      </c>
      <c r="P718" s="2">
        <v>412841.42599999998</v>
      </c>
      <c r="Q718" s="2">
        <v>1278852.325</v>
      </c>
      <c r="R718" s="2">
        <v>2434.3424669999999</v>
      </c>
      <c r="S718" s="2">
        <v>308995958</v>
      </c>
      <c r="T718" s="2">
        <v>126932</v>
      </c>
      <c r="U718" s="2">
        <v>134.19999999999999</v>
      </c>
      <c r="V718" s="2">
        <v>37519.504399999998</v>
      </c>
      <c r="W718" s="2">
        <v>1.0572589999999901E-3</v>
      </c>
      <c r="X718" s="2">
        <v>-14.916741139999999</v>
      </c>
      <c r="Y718" s="2">
        <v>-14.916741139999999</v>
      </c>
      <c r="Z718" s="2">
        <v>-5.0593920880000001</v>
      </c>
      <c r="AA718" s="2">
        <v>-3.1449276339999899</v>
      </c>
      <c r="AB718" s="2">
        <v>98.375193929999995</v>
      </c>
      <c r="AC718" s="2">
        <v>0</v>
      </c>
      <c r="AD718" s="2">
        <v>0</v>
      </c>
      <c r="AE718" s="2">
        <v>0</v>
      </c>
      <c r="AF718" s="2">
        <v>20148329.219999999</v>
      </c>
      <c r="AG718" s="2">
        <v>0</v>
      </c>
      <c r="AH718" s="2">
        <v>0</v>
      </c>
      <c r="AI718" s="2">
        <v>0</v>
      </c>
      <c r="AJ718" s="2">
        <v>239.59590079999899</v>
      </c>
      <c r="AK718" s="2">
        <v>239.59590079999899</v>
      </c>
      <c r="AL718" s="2">
        <v>168.94757109999901</v>
      </c>
      <c r="AM718" s="2">
        <v>134.12432379999899</v>
      </c>
      <c r="AN718" s="2">
        <v>224.67915959999999</v>
      </c>
      <c r="AO718" s="2">
        <v>224.67915959999999</v>
      </c>
      <c r="AP718" s="2">
        <v>163.88817900000001</v>
      </c>
      <c r="AQ718" s="2">
        <v>130.9793962</v>
      </c>
      <c r="AR718" s="2">
        <v>66165109.439999998</v>
      </c>
      <c r="AS718" s="2">
        <v>7667713.642</v>
      </c>
      <c r="AT718" s="2">
        <v>67659829.540000007</v>
      </c>
      <c r="AU718" s="2">
        <v>167503305.40000001</v>
      </c>
      <c r="AV718" s="2">
        <v>1.029125029</v>
      </c>
      <c r="AW718" s="2">
        <v>1.029125029</v>
      </c>
      <c r="AX718" s="2">
        <v>1.046285447</v>
      </c>
      <c r="AY718" s="2">
        <v>1.04181009</v>
      </c>
      <c r="AZ718" s="2">
        <v>1.029152294</v>
      </c>
      <c r="BA718" s="2">
        <v>1.029152294</v>
      </c>
      <c r="BB718" s="2">
        <v>1.046285447</v>
      </c>
      <c r="BC718" s="2">
        <v>1.042439304</v>
      </c>
      <c r="BD718" s="2">
        <v>0.88190216099999996</v>
      </c>
      <c r="BE718" s="2">
        <v>0.88190216099999996</v>
      </c>
      <c r="BF718" s="2">
        <v>0.88190216099999996</v>
      </c>
      <c r="BG718" s="2">
        <v>0.94838101699999999</v>
      </c>
      <c r="BH718" s="2">
        <v>0.14845984000000001</v>
      </c>
      <c r="BI718" s="2">
        <v>0.14845984000000001</v>
      </c>
      <c r="BJ718" s="2">
        <v>0.16933219299999999</v>
      </c>
      <c r="BK718" s="2">
        <v>0.20689772000000001</v>
      </c>
      <c r="BL718" s="2">
        <v>0.148460025</v>
      </c>
      <c r="BM718" s="2">
        <v>0.148460025</v>
      </c>
      <c r="BN718" s="2">
        <v>0.16933219299999999</v>
      </c>
      <c r="BO718" s="2">
        <v>0.20705116899999901</v>
      </c>
      <c r="BP718" s="2">
        <v>8.0653159999999995E-3</v>
      </c>
      <c r="BQ718" s="2">
        <v>8.0653159999999995E-3</v>
      </c>
      <c r="BR718" s="2">
        <v>8.0653159999999995E-3</v>
      </c>
      <c r="BS718" s="2">
        <v>0.156803041</v>
      </c>
      <c r="BT718" s="2">
        <v>0.99975147599999903</v>
      </c>
      <c r="BU718" s="2">
        <v>0.99975147599999903</v>
      </c>
      <c r="BV718" s="2">
        <v>1</v>
      </c>
      <c r="BW718" s="2">
        <v>0.99044583500000005</v>
      </c>
      <c r="BX718" s="2">
        <v>102.0409693</v>
      </c>
      <c r="BY718" s="2">
        <v>0</v>
      </c>
      <c r="BZ718" s="2">
        <v>0</v>
      </c>
      <c r="CA718" s="2">
        <v>0</v>
      </c>
      <c r="CB718" s="2">
        <v>20899120.620000001</v>
      </c>
      <c r="CC718" s="2">
        <v>0</v>
      </c>
      <c r="CD718" s="2">
        <v>0</v>
      </c>
      <c r="CE718" s="2">
        <v>0</v>
      </c>
      <c r="CG718" s="2">
        <f t="shared" si="91"/>
        <v>5891187.4926466066</v>
      </c>
      <c r="CH718" s="2">
        <f t="shared" si="92"/>
        <v>20899120.620000001</v>
      </c>
      <c r="CI718" s="2">
        <f t="shared" si="93"/>
        <v>1930632.2174999998</v>
      </c>
      <c r="CJ718" s="2">
        <f t="shared" si="94"/>
        <v>256.01384375000004</v>
      </c>
      <c r="CK718" s="2">
        <f t="shared" si="95"/>
        <v>42.659239374999999</v>
      </c>
      <c r="CL718" s="2">
        <f t="shared" si="96"/>
        <v>268.51474861788614</v>
      </c>
      <c r="CM718" s="2">
        <f t="shared" si="97"/>
        <v>199.12064227325806</v>
      </c>
      <c r="CN718" s="2">
        <f t="shared" si="98"/>
        <v>1896504.8259999999</v>
      </c>
    </row>
    <row r="719" spans="1:92" x14ac:dyDescent="0.45">
      <c r="A719" s="2">
        <v>51</v>
      </c>
      <c r="B719" s="2" t="s">
        <v>157</v>
      </c>
      <c r="C719" s="2">
        <v>1</v>
      </c>
      <c r="D719" s="2">
        <v>2011</v>
      </c>
      <c r="E719" s="2">
        <v>2009</v>
      </c>
      <c r="F719" s="2">
        <v>0.35561071100000002</v>
      </c>
      <c r="G719" s="2">
        <v>3.02294979999999E-2</v>
      </c>
      <c r="H719" s="2">
        <v>0.21058977100000001</v>
      </c>
      <c r="I719" s="2">
        <v>0.40357001999999997</v>
      </c>
      <c r="J719" s="2">
        <v>217.89542420000001</v>
      </c>
      <c r="K719" s="2">
        <v>121.5966727</v>
      </c>
      <c r="L719" s="2">
        <v>68.308616670000006</v>
      </c>
      <c r="M719" s="2">
        <v>42.706399959999999</v>
      </c>
      <c r="N719" s="2">
        <v>217597.68799999999</v>
      </c>
      <c r="O719" s="2">
        <v>33146.432999999997</v>
      </c>
      <c r="P719" s="2">
        <v>411044.967</v>
      </c>
      <c r="Q719" s="2">
        <v>1259950.5109999999</v>
      </c>
      <c r="R719" s="2">
        <v>1043.2781170000001</v>
      </c>
      <c r="S719" s="2">
        <v>133329900</v>
      </c>
      <c r="T719" s="2">
        <v>127799</v>
      </c>
      <c r="U719" s="2">
        <v>51.65</v>
      </c>
      <c r="V719" s="2">
        <v>35557.76064</v>
      </c>
      <c r="W719" s="2">
        <v>4.0414999999999998E-4</v>
      </c>
      <c r="X719" s="2">
        <v>26.595969589999999</v>
      </c>
      <c r="Y719" s="2">
        <v>26.595969589999999</v>
      </c>
      <c r="Z719" s="2">
        <v>9.1358678520000005</v>
      </c>
      <c r="AA719" s="2">
        <v>4.9357983010000002</v>
      </c>
      <c r="AB719" s="2">
        <v>96.298751530000004</v>
      </c>
      <c r="AC719" s="2">
        <v>0</v>
      </c>
      <c r="AD719" s="2">
        <v>0</v>
      </c>
      <c r="AE719" s="2">
        <v>0</v>
      </c>
      <c r="AF719" s="2">
        <v>20954385.690000001</v>
      </c>
      <c r="AG719" s="2">
        <v>0</v>
      </c>
      <c r="AH719" s="2">
        <v>0</v>
      </c>
      <c r="AI719" s="2">
        <v>0</v>
      </c>
      <c r="AJ719" s="2">
        <v>95.000703090000002</v>
      </c>
      <c r="AK719" s="2">
        <v>95.000703090000002</v>
      </c>
      <c r="AL719" s="2">
        <v>59.172748820000002</v>
      </c>
      <c r="AM719" s="2">
        <v>37.770601659999997</v>
      </c>
      <c r="AN719" s="2">
        <v>121.5966727</v>
      </c>
      <c r="AO719" s="2">
        <v>121.5966727</v>
      </c>
      <c r="AP719" s="2">
        <v>68.308616670000006</v>
      </c>
      <c r="AQ719" s="2">
        <v>42.706399959999999</v>
      </c>
      <c r="AR719" s="2">
        <v>47413540.530000001</v>
      </c>
      <c r="AS719" s="2">
        <v>4030495.9639999899</v>
      </c>
      <c r="AT719" s="2">
        <v>28077913.079999998</v>
      </c>
      <c r="AU719" s="2">
        <v>53807950.460000001</v>
      </c>
      <c r="AV719" s="2">
        <v>1.029125029</v>
      </c>
      <c r="AW719" s="2">
        <v>1.029125029</v>
      </c>
      <c r="AX719" s="2">
        <v>1.046285447</v>
      </c>
      <c r="AY719" s="2">
        <v>1.04181009</v>
      </c>
      <c r="AZ719" s="2">
        <v>1.029152294</v>
      </c>
      <c r="BA719" s="2">
        <v>1.029152294</v>
      </c>
      <c r="BB719" s="2">
        <v>1.046285447</v>
      </c>
      <c r="BC719" s="2">
        <v>1.042439304</v>
      </c>
      <c r="BD719" s="2">
        <v>0.88190216099999996</v>
      </c>
      <c r="BE719" s="2">
        <v>0.88190216099999996</v>
      </c>
      <c r="BF719" s="2">
        <v>0.88190216099999996</v>
      </c>
      <c r="BG719" s="2">
        <v>0.94838101699999999</v>
      </c>
      <c r="BH719" s="2">
        <v>0.14845984000000001</v>
      </c>
      <c r="BI719" s="2">
        <v>0.14845984000000001</v>
      </c>
      <c r="BJ719" s="2">
        <v>0.16933219299999999</v>
      </c>
      <c r="BK719" s="2">
        <v>0.20689772000000001</v>
      </c>
      <c r="BL719" s="2">
        <v>0.148460025</v>
      </c>
      <c r="BM719" s="2">
        <v>0.148460025</v>
      </c>
      <c r="BN719" s="2">
        <v>0.16933219299999999</v>
      </c>
      <c r="BO719" s="2">
        <v>0.20705116899999901</v>
      </c>
      <c r="BP719" s="2">
        <v>8.0653159999999995E-3</v>
      </c>
      <c r="BQ719" s="2">
        <v>8.0653159999999995E-3</v>
      </c>
      <c r="BR719" s="2">
        <v>8.0653159999999995E-3</v>
      </c>
      <c r="BS719" s="2">
        <v>0.156803041</v>
      </c>
      <c r="BT719" s="2">
        <v>0.99975147599999903</v>
      </c>
      <c r="BU719" s="2">
        <v>0.99975147599999903</v>
      </c>
      <c r="BV719" s="2">
        <v>1</v>
      </c>
      <c r="BW719" s="2">
        <v>0.99044583500000005</v>
      </c>
      <c r="BX719" s="2">
        <v>103.0185638</v>
      </c>
      <c r="BY719" s="2">
        <v>0</v>
      </c>
      <c r="BZ719" s="2">
        <v>0</v>
      </c>
      <c r="CA719" s="2">
        <v>0</v>
      </c>
      <c r="CB719" s="2">
        <v>22416601.300000001</v>
      </c>
      <c r="CC719" s="2">
        <v>0</v>
      </c>
      <c r="CD719" s="2">
        <v>0</v>
      </c>
      <c r="CE719" s="2">
        <v>0</v>
      </c>
      <c r="CG719" s="2">
        <f t="shared" si="91"/>
        <v>1852272.4768609356</v>
      </c>
      <c r="CH719" s="2">
        <f t="shared" si="92"/>
        <v>22416601.300000001</v>
      </c>
      <c r="CI719" s="2">
        <f t="shared" si="93"/>
        <v>1921739.5989999999</v>
      </c>
      <c r="CJ719" s="2">
        <f t="shared" si="94"/>
        <v>271.99711000000002</v>
      </c>
      <c r="CK719" s="2">
        <f t="shared" si="95"/>
        <v>41.433041249999995</v>
      </c>
      <c r="CL719" s="2">
        <f t="shared" si="96"/>
        <v>267.34631999999999</v>
      </c>
      <c r="CM719" s="2">
        <f t="shared" si="97"/>
        <v>196.17758053717398</v>
      </c>
      <c r="CN719" s="2">
        <f t="shared" si="98"/>
        <v>1888593.166</v>
      </c>
    </row>
    <row r="720" spans="1:92" x14ac:dyDescent="0.45">
      <c r="A720" s="2">
        <v>52</v>
      </c>
      <c r="B720" s="2" t="s">
        <v>157</v>
      </c>
      <c r="C720" s="2">
        <v>1</v>
      </c>
      <c r="D720" s="2">
        <v>2012</v>
      </c>
      <c r="E720" s="2">
        <v>2010</v>
      </c>
      <c r="F720" s="2">
        <v>0.25039939999999999</v>
      </c>
      <c r="G720" s="2">
        <v>1.9944204E-2</v>
      </c>
      <c r="H720" s="2">
        <v>0.200949461</v>
      </c>
      <c r="I720" s="2">
        <v>0.52870693499999999</v>
      </c>
      <c r="J720" s="2">
        <v>190.03592090000001</v>
      </c>
      <c r="K720" s="2">
        <v>101.2631894</v>
      </c>
      <c r="L720" s="2">
        <v>79.441876329999999</v>
      </c>
      <c r="M720" s="2">
        <v>67.347485809999995</v>
      </c>
      <c r="N720" s="2">
        <v>219021.51</v>
      </c>
      <c r="O720" s="2">
        <v>32738.162</v>
      </c>
      <c r="P720" s="2">
        <v>420461.79100000003</v>
      </c>
      <c r="Q720" s="2">
        <v>1304916.7450000001</v>
      </c>
      <c r="R720" s="2">
        <v>1289.684377</v>
      </c>
      <c r="S720" s="2">
        <v>166222260.59999999</v>
      </c>
      <c r="T720" s="2">
        <v>128886</v>
      </c>
      <c r="U720" s="2">
        <v>50.593999999999902</v>
      </c>
      <c r="V720" s="2">
        <v>34815.788289999997</v>
      </c>
      <c r="W720" s="2">
        <v>3.92548E-4</v>
      </c>
      <c r="X720" s="2">
        <v>12.13940431</v>
      </c>
      <c r="Y720" s="2">
        <v>12.13940431</v>
      </c>
      <c r="Z720" s="2">
        <v>6.1758978459999998</v>
      </c>
      <c r="AA720" s="2">
        <v>2.6859855700000002</v>
      </c>
      <c r="AB720" s="2">
        <v>88.772731499999907</v>
      </c>
      <c r="AC720" s="2">
        <v>0</v>
      </c>
      <c r="AD720" s="2">
        <v>0</v>
      </c>
      <c r="AE720" s="2">
        <v>0</v>
      </c>
      <c r="AF720" s="2">
        <v>19443137.699999999</v>
      </c>
      <c r="AG720" s="2">
        <v>0</v>
      </c>
      <c r="AH720" s="2">
        <v>0</v>
      </c>
      <c r="AI720" s="2">
        <v>0</v>
      </c>
      <c r="AJ720" s="2">
        <v>89.123785099999907</v>
      </c>
      <c r="AK720" s="2">
        <v>89.123785099999907</v>
      </c>
      <c r="AL720" s="2">
        <v>73.265978489999995</v>
      </c>
      <c r="AM720" s="2">
        <v>64.661500239999995</v>
      </c>
      <c r="AN720" s="2">
        <v>101.2631894</v>
      </c>
      <c r="AO720" s="2">
        <v>101.2631894</v>
      </c>
      <c r="AP720" s="2">
        <v>79.441876329999999</v>
      </c>
      <c r="AQ720" s="2">
        <v>67.347485809999995</v>
      </c>
      <c r="AR720" s="2">
        <v>41621954.350000001</v>
      </c>
      <c r="AS720" s="2">
        <v>3315170.6989999898</v>
      </c>
      <c r="AT720" s="2">
        <v>33402273.600000001</v>
      </c>
      <c r="AU720" s="2">
        <v>87882861.969999999</v>
      </c>
      <c r="AV720" s="2">
        <v>1.029125029</v>
      </c>
      <c r="AW720" s="2">
        <v>1.029125029</v>
      </c>
      <c r="AX720" s="2">
        <v>1.046285447</v>
      </c>
      <c r="AY720" s="2">
        <v>1.04181009</v>
      </c>
      <c r="AZ720" s="2">
        <v>1.029152294</v>
      </c>
      <c r="BA720" s="2">
        <v>1.029152294</v>
      </c>
      <c r="BB720" s="2">
        <v>1.046285447</v>
      </c>
      <c r="BC720" s="2">
        <v>1.042439304</v>
      </c>
      <c r="BD720" s="2">
        <v>0.88190216099999996</v>
      </c>
      <c r="BE720" s="2">
        <v>0.88190216099999996</v>
      </c>
      <c r="BF720" s="2">
        <v>0.88190216099999996</v>
      </c>
      <c r="BG720" s="2">
        <v>0.94838101699999999</v>
      </c>
      <c r="BH720" s="2">
        <v>0.14845984000000001</v>
      </c>
      <c r="BI720" s="2">
        <v>0.14845984000000001</v>
      </c>
      <c r="BJ720" s="2">
        <v>0.16933219299999999</v>
      </c>
      <c r="BK720" s="2">
        <v>0.20689772000000001</v>
      </c>
      <c r="BL720" s="2">
        <v>0.148460025</v>
      </c>
      <c r="BM720" s="2">
        <v>0.148460025</v>
      </c>
      <c r="BN720" s="2">
        <v>0.16933219299999999</v>
      </c>
      <c r="BO720" s="2">
        <v>0.20705116899999901</v>
      </c>
      <c r="BP720" s="2">
        <v>8.0653159999999995E-3</v>
      </c>
      <c r="BQ720" s="2">
        <v>8.0653159999999995E-3</v>
      </c>
      <c r="BR720" s="2">
        <v>8.0653159999999995E-3</v>
      </c>
      <c r="BS720" s="2">
        <v>0.156803041</v>
      </c>
      <c r="BT720" s="2">
        <v>0.99975147599999903</v>
      </c>
      <c r="BU720" s="2">
        <v>0.99975147599999903</v>
      </c>
      <c r="BV720" s="2">
        <v>1</v>
      </c>
      <c r="BW720" s="2">
        <v>0.99044583500000005</v>
      </c>
      <c r="BX720" s="2">
        <v>103.8912108</v>
      </c>
      <c r="BY720" s="2">
        <v>0</v>
      </c>
      <c r="BZ720" s="2">
        <v>0</v>
      </c>
      <c r="CA720" s="2">
        <v>0</v>
      </c>
      <c r="CB720" s="2">
        <v>22754409.879999999</v>
      </c>
      <c r="CC720" s="2">
        <v>0</v>
      </c>
      <c r="CD720" s="2">
        <v>0</v>
      </c>
      <c r="CE720" s="2">
        <v>0</v>
      </c>
      <c r="CG720" s="2">
        <f t="shared" si="91"/>
        <v>2749649.9092037352</v>
      </c>
      <c r="CH720" s="2">
        <f t="shared" si="92"/>
        <v>22754409.879999999</v>
      </c>
      <c r="CI720" s="2">
        <f t="shared" si="93"/>
        <v>1977138.2080000001</v>
      </c>
      <c r="CJ720" s="2">
        <f t="shared" si="94"/>
        <v>273.77688749999999</v>
      </c>
      <c r="CK720" s="2">
        <f t="shared" si="95"/>
        <v>40.9227025</v>
      </c>
      <c r="CL720" s="2">
        <f t="shared" si="96"/>
        <v>273.47108357723579</v>
      </c>
      <c r="CM720" s="2">
        <f t="shared" si="97"/>
        <v>203.17894044375245</v>
      </c>
      <c r="CN720" s="2">
        <f t="shared" si="98"/>
        <v>1944400.0460000001</v>
      </c>
    </row>
    <row r="721" spans="1:92" x14ac:dyDescent="0.45">
      <c r="A721" s="2">
        <v>53</v>
      </c>
      <c r="B721" s="2" t="s">
        <v>157</v>
      </c>
      <c r="C721" s="2">
        <v>1</v>
      </c>
      <c r="D721" s="2">
        <v>2013</v>
      </c>
      <c r="E721" s="2">
        <v>2011</v>
      </c>
      <c r="F721" s="2">
        <v>0.279990034</v>
      </c>
      <c r="G721" s="2">
        <v>2.1470435E-2</v>
      </c>
      <c r="H721" s="2">
        <v>0.18213138000000001</v>
      </c>
      <c r="I721" s="2">
        <v>0.51640815100000004</v>
      </c>
      <c r="J721" s="2">
        <v>180.44730340000001</v>
      </c>
      <c r="K721" s="2">
        <v>88.454880560000007</v>
      </c>
      <c r="L721" s="2">
        <v>60.604566140000003</v>
      </c>
      <c r="M721" s="2">
        <v>55.267139280000002</v>
      </c>
      <c r="N721" s="2">
        <v>218558.24799999999</v>
      </c>
      <c r="O721" s="2">
        <v>34189.603999999999</v>
      </c>
      <c r="P721" s="2">
        <v>423306.03100000002</v>
      </c>
      <c r="Q721" s="2">
        <v>1316137.085</v>
      </c>
      <c r="R721" s="2">
        <v>1082.590837</v>
      </c>
      <c r="S721" s="2">
        <v>140855893.80000001</v>
      </c>
      <c r="T721" s="2">
        <v>130110</v>
      </c>
      <c r="U721" s="2">
        <v>53.733999999999902</v>
      </c>
      <c r="V721" s="2">
        <v>33724.262649999997</v>
      </c>
      <c r="W721" s="2">
        <v>4.12989E-4</v>
      </c>
      <c r="X721" s="2">
        <v>1.4401381869999901</v>
      </c>
      <c r="Y721" s="2">
        <v>1.4401381869999901</v>
      </c>
      <c r="Z721" s="2">
        <v>1.042520154</v>
      </c>
      <c r="AA721" s="2">
        <v>2.9728987259999999</v>
      </c>
      <c r="AB721" s="2">
        <v>91.992422820000002</v>
      </c>
      <c r="AC721" s="2">
        <v>0</v>
      </c>
      <c r="AD721" s="2">
        <v>0</v>
      </c>
      <c r="AE721" s="2">
        <v>0</v>
      </c>
      <c r="AF721" s="2">
        <v>20105702.760000002</v>
      </c>
      <c r="AG721" s="2">
        <v>0</v>
      </c>
      <c r="AH721" s="2">
        <v>0</v>
      </c>
      <c r="AI721" s="2">
        <v>0</v>
      </c>
      <c r="AJ721" s="2">
        <v>87.014742380000001</v>
      </c>
      <c r="AK721" s="2">
        <v>87.014742380000001</v>
      </c>
      <c r="AL721" s="2">
        <v>59.562045990000001</v>
      </c>
      <c r="AM721" s="2">
        <v>52.294240549999998</v>
      </c>
      <c r="AN721" s="2">
        <v>88.454880560000007</v>
      </c>
      <c r="AO721" s="2">
        <v>88.454880560000007</v>
      </c>
      <c r="AP721" s="2">
        <v>60.604566140000003</v>
      </c>
      <c r="AQ721" s="2">
        <v>55.267139280000002</v>
      </c>
      <c r="AR721" s="2">
        <v>39438246.479999997</v>
      </c>
      <c r="AS721" s="2">
        <v>3024237.338</v>
      </c>
      <c r="AT721" s="2">
        <v>25654278.350000001</v>
      </c>
      <c r="AU721" s="2">
        <v>72739131.579999998</v>
      </c>
      <c r="AV721" s="2">
        <v>1.029125029</v>
      </c>
      <c r="AW721" s="2">
        <v>1.029125029</v>
      </c>
      <c r="AX721" s="2">
        <v>1.046285447</v>
      </c>
      <c r="AY721" s="2">
        <v>1.04181009</v>
      </c>
      <c r="AZ721" s="2">
        <v>1.029152294</v>
      </c>
      <c r="BA721" s="2">
        <v>1.029152294</v>
      </c>
      <c r="BB721" s="2">
        <v>1.046285447</v>
      </c>
      <c r="BC721" s="2">
        <v>1.042439304</v>
      </c>
      <c r="BD721" s="2">
        <v>0.88190216099999996</v>
      </c>
      <c r="BE721" s="2">
        <v>0.88190216099999996</v>
      </c>
      <c r="BF721" s="2">
        <v>0.88190216099999996</v>
      </c>
      <c r="BG721" s="2">
        <v>0.94838101699999999</v>
      </c>
      <c r="BH721" s="2">
        <v>0.14845984000000001</v>
      </c>
      <c r="BI721" s="2">
        <v>0.14845984000000001</v>
      </c>
      <c r="BJ721" s="2">
        <v>0.16933219299999999</v>
      </c>
      <c r="BK721" s="2">
        <v>0.20689772000000001</v>
      </c>
      <c r="BL721" s="2">
        <v>0.148460025</v>
      </c>
      <c r="BM721" s="2">
        <v>0.148460025</v>
      </c>
      <c r="BN721" s="2">
        <v>0.16933219299999999</v>
      </c>
      <c r="BO721" s="2">
        <v>0.20705116899999901</v>
      </c>
      <c r="BP721" s="2">
        <v>8.0653159999999995E-3</v>
      </c>
      <c r="BQ721" s="2">
        <v>8.0653159999999995E-3</v>
      </c>
      <c r="BR721" s="2">
        <v>8.0653159999999995E-3</v>
      </c>
      <c r="BS721" s="2">
        <v>0.156803041</v>
      </c>
      <c r="BT721" s="2">
        <v>0.99975147599999903</v>
      </c>
      <c r="BU721" s="2">
        <v>0.99975147599999903</v>
      </c>
      <c r="BV721" s="2">
        <v>1</v>
      </c>
      <c r="BW721" s="2">
        <v>0.99044583500000005</v>
      </c>
      <c r="BX721" s="2">
        <v>103.6997411</v>
      </c>
      <c r="BY721" s="2">
        <v>0</v>
      </c>
      <c r="BZ721" s="2">
        <v>0</v>
      </c>
      <c r="CA721" s="2">
        <v>0</v>
      </c>
      <c r="CB721" s="2">
        <v>22664433.739999998</v>
      </c>
      <c r="CC721" s="2">
        <v>0</v>
      </c>
      <c r="CD721" s="2">
        <v>0</v>
      </c>
      <c r="CE721" s="2">
        <v>0</v>
      </c>
      <c r="CG721" s="2">
        <f t="shared" si="91"/>
        <v>2289901.6547032427</v>
      </c>
      <c r="CH721" s="2">
        <f t="shared" si="92"/>
        <v>22664433.739999998</v>
      </c>
      <c r="CI721" s="2">
        <f t="shared" si="93"/>
        <v>1992190.9679999999</v>
      </c>
      <c r="CJ721" s="2">
        <f t="shared" si="94"/>
        <v>273.19781</v>
      </c>
      <c r="CK721" s="2">
        <f t="shared" si="95"/>
        <v>42.737004999999996</v>
      </c>
      <c r="CL721" s="2">
        <f t="shared" si="96"/>
        <v>275.32099577235772</v>
      </c>
      <c r="CM721" s="2">
        <f t="shared" si="97"/>
        <v>204.9259766446088</v>
      </c>
      <c r="CN721" s="2">
        <f t="shared" si="98"/>
        <v>1958001.3640000001</v>
      </c>
    </row>
    <row r="722" spans="1:92" x14ac:dyDescent="0.45">
      <c r="A722" s="2">
        <v>54</v>
      </c>
      <c r="B722" s="2" t="s">
        <v>157</v>
      </c>
      <c r="C722" s="2">
        <v>1</v>
      </c>
      <c r="D722" s="2">
        <v>2014</v>
      </c>
      <c r="E722" s="2">
        <v>2012</v>
      </c>
      <c r="F722" s="2">
        <v>0.22805309600000001</v>
      </c>
      <c r="G722" s="2">
        <v>1.9409356999999999E-2</v>
      </c>
      <c r="H722" s="2">
        <v>0.20292079800000001</v>
      </c>
      <c r="I722" s="2">
        <v>0.54961674900000002</v>
      </c>
      <c r="J722" s="2">
        <v>220.55009049999899</v>
      </c>
      <c r="K722" s="2">
        <v>118.1223449</v>
      </c>
      <c r="L722" s="2">
        <v>101.6572829</v>
      </c>
      <c r="M722" s="2">
        <v>88.878109899999998</v>
      </c>
      <c r="N722" s="2">
        <v>217907.125</v>
      </c>
      <c r="O722" s="2">
        <v>34627.550999999999</v>
      </c>
      <c r="P722" s="2">
        <v>420659.56</v>
      </c>
      <c r="Q722" s="2">
        <v>1303190.3259999999</v>
      </c>
      <c r="R722" s="2">
        <v>1608.01132799999</v>
      </c>
      <c r="S722" s="2">
        <v>210737924.59999999</v>
      </c>
      <c r="T722" s="2">
        <v>131055</v>
      </c>
      <c r="U722" s="2">
        <v>51.921999999999997</v>
      </c>
      <c r="V722" s="2">
        <v>33131.376360000002</v>
      </c>
      <c r="W722" s="2">
        <v>3.9618500000000002E-4</v>
      </c>
      <c r="X722" s="2">
        <v>-8.6939882500000003</v>
      </c>
      <c r="Y722" s="2">
        <v>-8.6939882500000003</v>
      </c>
      <c r="Z722" s="2">
        <v>-9.6957401169999997</v>
      </c>
      <c r="AA722" s="2">
        <v>-7.461947983</v>
      </c>
      <c r="AB722" s="2">
        <v>102.42774559999999</v>
      </c>
      <c r="AC722" s="2">
        <v>0</v>
      </c>
      <c r="AD722" s="2">
        <v>0</v>
      </c>
      <c r="AE722" s="2">
        <v>0</v>
      </c>
      <c r="AF722" s="2">
        <v>22319735.57</v>
      </c>
      <c r="AG722" s="2">
        <v>0</v>
      </c>
      <c r="AH722" s="2">
        <v>0</v>
      </c>
      <c r="AI722" s="2">
        <v>0</v>
      </c>
      <c r="AJ722" s="2">
        <v>126.81633309999999</v>
      </c>
      <c r="AK722" s="2">
        <v>126.81633309999999</v>
      </c>
      <c r="AL722" s="2">
        <v>111.35302309999901</v>
      </c>
      <c r="AM722" s="2">
        <v>96.340057880000003</v>
      </c>
      <c r="AN722" s="2">
        <v>118.1223449</v>
      </c>
      <c r="AO722" s="2">
        <v>118.1223449</v>
      </c>
      <c r="AP722" s="2">
        <v>101.6572829</v>
      </c>
      <c r="AQ722" s="2">
        <v>88.878109899999998</v>
      </c>
      <c r="AR722" s="2">
        <v>48059436.140000001</v>
      </c>
      <c r="AS722" s="2">
        <v>4090287.5210000002</v>
      </c>
      <c r="AT722" s="2">
        <v>42763107.909999996</v>
      </c>
      <c r="AU722" s="2">
        <v>115825093</v>
      </c>
      <c r="AV722" s="2">
        <v>1.029125029</v>
      </c>
      <c r="AW722" s="2">
        <v>1.029125029</v>
      </c>
      <c r="AX722" s="2">
        <v>1.046285447</v>
      </c>
      <c r="AY722" s="2">
        <v>1.04181009</v>
      </c>
      <c r="AZ722" s="2">
        <v>1.029152294</v>
      </c>
      <c r="BA722" s="2">
        <v>1.029152294</v>
      </c>
      <c r="BB722" s="2">
        <v>1.046285447</v>
      </c>
      <c r="BC722" s="2">
        <v>1.042439304</v>
      </c>
      <c r="BD722" s="2">
        <v>0.88190216099999996</v>
      </c>
      <c r="BE722" s="2">
        <v>0.88190216099999996</v>
      </c>
      <c r="BF722" s="2">
        <v>0.88190216099999996</v>
      </c>
      <c r="BG722" s="2">
        <v>0.94838101699999999</v>
      </c>
      <c r="BH722" s="2">
        <v>0.14845984000000001</v>
      </c>
      <c r="BI722" s="2">
        <v>0.14845984000000001</v>
      </c>
      <c r="BJ722" s="2">
        <v>0.16933219299999999</v>
      </c>
      <c r="BK722" s="2">
        <v>0.20689772000000001</v>
      </c>
      <c r="BL722" s="2">
        <v>0.148460025</v>
      </c>
      <c r="BM722" s="2">
        <v>0.148460025</v>
      </c>
      <c r="BN722" s="2">
        <v>0.16933219299999999</v>
      </c>
      <c r="BO722" s="2">
        <v>0.20705116899999901</v>
      </c>
      <c r="BP722" s="2">
        <v>8.0653159999999995E-3</v>
      </c>
      <c r="BQ722" s="2">
        <v>8.0653159999999995E-3</v>
      </c>
      <c r="BR722" s="2">
        <v>8.0653159999999995E-3</v>
      </c>
      <c r="BS722" s="2">
        <v>0.156803041</v>
      </c>
      <c r="BT722" s="2">
        <v>0.99975147599999903</v>
      </c>
      <c r="BU722" s="2">
        <v>0.99975147599999903</v>
      </c>
      <c r="BV722" s="2">
        <v>1</v>
      </c>
      <c r="BW722" s="2">
        <v>0.99044583500000005</v>
      </c>
      <c r="BX722" s="2">
        <v>108.0149625</v>
      </c>
      <c r="BY722" s="2">
        <v>0</v>
      </c>
      <c r="BZ722" s="2">
        <v>0</v>
      </c>
      <c r="CA722" s="2">
        <v>0</v>
      </c>
      <c r="CB722" s="2">
        <v>23537229.940000001</v>
      </c>
      <c r="CC722" s="2">
        <v>0</v>
      </c>
      <c r="CD722" s="2">
        <v>0</v>
      </c>
      <c r="CE722" s="2">
        <v>0</v>
      </c>
      <c r="CG722" s="2">
        <f t="shared" si="91"/>
        <v>4094041.9428375112</v>
      </c>
      <c r="CH722" s="2">
        <f t="shared" si="92"/>
        <v>23537229.940000001</v>
      </c>
      <c r="CI722" s="2">
        <f t="shared" si="93"/>
        <v>1976384.5619999999</v>
      </c>
      <c r="CJ722" s="2">
        <f t="shared" si="94"/>
        <v>272.38390625</v>
      </c>
      <c r="CK722" s="2">
        <f t="shared" si="95"/>
        <v>43.28443875</v>
      </c>
      <c r="CL722" s="2">
        <f t="shared" si="96"/>
        <v>273.59971382113821</v>
      </c>
      <c r="CM722" s="2">
        <f t="shared" si="97"/>
        <v>202.9101325029194</v>
      </c>
      <c r="CN722" s="2">
        <f t="shared" si="98"/>
        <v>1941757.0109999999</v>
      </c>
    </row>
    <row r="723" spans="1:92" x14ac:dyDescent="0.45">
      <c r="A723" s="2">
        <v>55</v>
      </c>
      <c r="B723" s="2" t="s">
        <v>157</v>
      </c>
      <c r="C723" s="2">
        <v>1</v>
      </c>
      <c r="D723" s="2">
        <v>2015</v>
      </c>
      <c r="E723" s="2">
        <v>2013</v>
      </c>
      <c r="F723" s="2">
        <v>0.24115694399999901</v>
      </c>
      <c r="G723" s="2">
        <v>1.5822419000000001E-2</v>
      </c>
      <c r="H723" s="2">
        <v>0.18878552300000001</v>
      </c>
      <c r="I723" s="2">
        <v>0.554235115</v>
      </c>
      <c r="J723" s="2">
        <v>208.8354468</v>
      </c>
      <c r="K723" s="2">
        <v>87.812141780000005</v>
      </c>
      <c r="L723" s="2">
        <v>84.361576069999998</v>
      </c>
      <c r="M723" s="2">
        <v>79.636686639999994</v>
      </c>
      <c r="N723" s="2">
        <v>214626.348</v>
      </c>
      <c r="O723" s="2">
        <v>33489.279000000002</v>
      </c>
      <c r="P723" s="2">
        <v>415921.60700000002</v>
      </c>
      <c r="Q723" s="2">
        <v>1293505.6680000001</v>
      </c>
      <c r="R723" s="2">
        <v>1407.1824839999999</v>
      </c>
      <c r="S723" s="2">
        <v>185860662.40000001</v>
      </c>
      <c r="T723" s="2">
        <v>132080</v>
      </c>
      <c r="U723" s="2">
        <v>50.263999999999903</v>
      </c>
      <c r="V723" s="2">
        <v>33741.97683</v>
      </c>
      <c r="W723" s="2">
        <v>3.8055699999999898E-4</v>
      </c>
      <c r="X723" s="2">
        <v>7.5499621059999997</v>
      </c>
      <c r="Y723" s="2">
        <v>7.5499621059999997</v>
      </c>
      <c r="Z723" s="2">
        <v>9.4675528619999998</v>
      </c>
      <c r="AA723" s="2">
        <v>4.7047914950000003</v>
      </c>
      <c r="AB723" s="2">
        <v>121.02330499999999</v>
      </c>
      <c r="AC723" s="2">
        <v>0</v>
      </c>
      <c r="AD723" s="2">
        <v>0</v>
      </c>
      <c r="AE723" s="2">
        <v>0</v>
      </c>
      <c r="AF723" s="2">
        <v>25974789.98</v>
      </c>
      <c r="AG723" s="2">
        <v>0</v>
      </c>
      <c r="AH723" s="2">
        <v>0</v>
      </c>
      <c r="AI723" s="2">
        <v>0</v>
      </c>
      <c r="AJ723" s="2">
        <v>80.262179680000003</v>
      </c>
      <c r="AK723" s="2">
        <v>80.262179680000003</v>
      </c>
      <c r="AL723" s="2">
        <v>74.89402321</v>
      </c>
      <c r="AM723" s="2">
        <v>74.931895150000003</v>
      </c>
      <c r="AN723" s="2">
        <v>87.812141780000005</v>
      </c>
      <c r="AO723" s="2">
        <v>87.812141780000005</v>
      </c>
      <c r="AP723" s="2">
        <v>84.361576069999998</v>
      </c>
      <c r="AQ723" s="2">
        <v>79.636686639999994</v>
      </c>
      <c r="AR723" s="2">
        <v>44821589.280000001</v>
      </c>
      <c r="AS723" s="2">
        <v>2940765.3160000001</v>
      </c>
      <c r="AT723" s="2">
        <v>35087802.289999999</v>
      </c>
      <c r="AU723" s="2">
        <v>103010505.59999999</v>
      </c>
      <c r="AV723" s="2">
        <v>1.029125029</v>
      </c>
      <c r="AW723" s="2">
        <v>1.029125029</v>
      </c>
      <c r="AX723" s="2">
        <v>1.046285447</v>
      </c>
      <c r="AY723" s="2">
        <v>1.04181009</v>
      </c>
      <c r="AZ723" s="2">
        <v>1.029152294</v>
      </c>
      <c r="BA723" s="2">
        <v>1.029152294</v>
      </c>
      <c r="BB723" s="2">
        <v>1.046285447</v>
      </c>
      <c r="BC723" s="2">
        <v>1.042439304</v>
      </c>
      <c r="BD723" s="2">
        <v>0.88190216099999996</v>
      </c>
      <c r="BE723" s="2">
        <v>0.88190216099999996</v>
      </c>
      <c r="BF723" s="2">
        <v>0.88190216099999996</v>
      </c>
      <c r="BG723" s="2">
        <v>0.94838101699999999</v>
      </c>
      <c r="BH723" s="2">
        <v>0.14845984000000001</v>
      </c>
      <c r="BI723" s="2">
        <v>0.14845984000000001</v>
      </c>
      <c r="BJ723" s="2">
        <v>0.16933219299999999</v>
      </c>
      <c r="BK723" s="2">
        <v>0.20689772000000001</v>
      </c>
      <c r="BL723" s="2">
        <v>0.148460025</v>
      </c>
      <c r="BM723" s="2">
        <v>0.148460025</v>
      </c>
      <c r="BN723" s="2">
        <v>0.16933219299999999</v>
      </c>
      <c r="BO723" s="2">
        <v>0.20705116899999901</v>
      </c>
      <c r="BP723" s="2">
        <v>8.0653159999999995E-3</v>
      </c>
      <c r="BQ723" s="2">
        <v>8.0653159999999995E-3</v>
      </c>
      <c r="BR723" s="2">
        <v>8.0653159999999995E-3</v>
      </c>
      <c r="BS723" s="2">
        <v>0.156803041</v>
      </c>
      <c r="BT723" s="2">
        <v>0.99975147599999903</v>
      </c>
      <c r="BU723" s="2">
        <v>0.99975147599999903</v>
      </c>
      <c r="BV723" s="2">
        <v>1</v>
      </c>
      <c r="BW723" s="2">
        <v>0.99044583500000005</v>
      </c>
      <c r="BX723" s="2">
        <v>124.87115249999999</v>
      </c>
      <c r="BY723" s="2">
        <v>0</v>
      </c>
      <c r="BZ723" s="2">
        <v>0</v>
      </c>
      <c r="CA723" s="2">
        <v>0</v>
      </c>
      <c r="CB723" s="2">
        <v>26800639.440000001</v>
      </c>
      <c r="CC723" s="2">
        <v>0</v>
      </c>
      <c r="CD723" s="2">
        <v>0</v>
      </c>
      <c r="CE723" s="2">
        <v>0</v>
      </c>
      <c r="CG723" s="2">
        <f t="shared" si="91"/>
        <v>2984836.3584207152</v>
      </c>
      <c r="CH723" s="2">
        <f t="shared" si="92"/>
        <v>26800639.440000001</v>
      </c>
      <c r="CI723" s="2">
        <f t="shared" si="93"/>
        <v>1957542.9020000002</v>
      </c>
      <c r="CJ723" s="2">
        <f t="shared" si="94"/>
        <v>268.28293500000001</v>
      </c>
      <c r="CK723" s="2">
        <f t="shared" si="95"/>
        <v>41.861598750000006</v>
      </c>
      <c r="CL723" s="2">
        <f t="shared" si="96"/>
        <v>270.51811837398373</v>
      </c>
      <c r="CM723" s="2">
        <f t="shared" si="97"/>
        <v>201.40220599455043</v>
      </c>
      <c r="CN723" s="2">
        <f t="shared" si="98"/>
        <v>1924053.6230000001</v>
      </c>
    </row>
    <row r="724" spans="1:92" x14ac:dyDescent="0.45">
      <c r="A724" s="2">
        <v>56</v>
      </c>
      <c r="B724" s="2" t="s">
        <v>157</v>
      </c>
      <c r="C724" s="2">
        <v>1</v>
      </c>
      <c r="D724" s="2">
        <v>2016</v>
      </c>
      <c r="E724" s="2">
        <v>2014</v>
      </c>
      <c r="F724" s="2">
        <v>0.273222089</v>
      </c>
      <c r="G724" s="2">
        <v>1.7653254E-2</v>
      </c>
      <c r="H724" s="2">
        <v>0.18332599799999999</v>
      </c>
      <c r="I724" s="2">
        <v>0.52579865999999997</v>
      </c>
      <c r="J724" s="2">
        <v>223.17627200000001</v>
      </c>
      <c r="K724" s="2">
        <v>98.349642470000006</v>
      </c>
      <c r="L724" s="2">
        <v>78.686722259999996</v>
      </c>
      <c r="M724" s="2">
        <v>72.344402779999996</v>
      </c>
      <c r="N724" s="2">
        <v>217276.30899999899</v>
      </c>
      <c r="O724" s="2">
        <v>31856.39</v>
      </c>
      <c r="P724" s="2">
        <v>413492.07299999997</v>
      </c>
      <c r="Q724" s="2">
        <v>1289909.156</v>
      </c>
      <c r="R724" s="2">
        <v>1330.2604229999999</v>
      </c>
      <c r="S724" s="2">
        <v>177478024.69999999</v>
      </c>
      <c r="T724" s="2">
        <v>133416</v>
      </c>
      <c r="U724" s="2">
        <v>51.673999999999999</v>
      </c>
      <c r="V724" s="2">
        <v>33121.61219</v>
      </c>
      <c r="W724" s="2">
        <v>3.87315E-4</v>
      </c>
      <c r="X724" s="2">
        <v>6.7064019469999998</v>
      </c>
      <c r="Y724" s="2">
        <v>6.7064019469999998</v>
      </c>
      <c r="Z724" s="2">
        <v>6.1274312479999997</v>
      </c>
      <c r="AA724" s="2">
        <v>4.3485698340000001</v>
      </c>
      <c r="AB724" s="2">
        <v>124.82662959999899</v>
      </c>
      <c r="AC724" s="2">
        <v>0</v>
      </c>
      <c r="AD724" s="2">
        <v>0</v>
      </c>
      <c r="AE724" s="2">
        <v>0</v>
      </c>
      <c r="AF724" s="2">
        <v>27121869.34</v>
      </c>
      <c r="AG724" s="2">
        <v>0</v>
      </c>
      <c r="AH724" s="2">
        <v>0</v>
      </c>
      <c r="AI724" s="2">
        <v>0</v>
      </c>
      <c r="AJ724" s="2">
        <v>91.64324053</v>
      </c>
      <c r="AK724" s="2">
        <v>91.64324053</v>
      </c>
      <c r="AL724" s="2">
        <v>72.559291009999995</v>
      </c>
      <c r="AM724" s="2">
        <v>67.995832949999993</v>
      </c>
      <c r="AN724" s="2">
        <v>98.349642470000006</v>
      </c>
      <c r="AO724" s="2">
        <v>98.349642470000006</v>
      </c>
      <c r="AP724" s="2">
        <v>78.686722259999996</v>
      </c>
      <c r="AQ724" s="2">
        <v>72.344402779999996</v>
      </c>
      <c r="AR724" s="2">
        <v>48490916.649999999</v>
      </c>
      <c r="AS724" s="2">
        <v>3133064.5669999998</v>
      </c>
      <c r="AT724" s="2">
        <v>32536335.91</v>
      </c>
      <c r="AU724" s="2">
        <v>93317707.530000001</v>
      </c>
      <c r="AV724" s="2">
        <v>1.029125029</v>
      </c>
      <c r="AW724" s="2">
        <v>1.029125029</v>
      </c>
      <c r="AX724" s="2">
        <v>1.046285447</v>
      </c>
      <c r="AY724" s="2">
        <v>1.04181009</v>
      </c>
      <c r="AZ724" s="2">
        <v>1.029152294</v>
      </c>
      <c r="BA724" s="2">
        <v>1.029152294</v>
      </c>
      <c r="BB724" s="2">
        <v>1.046285447</v>
      </c>
      <c r="BC724" s="2">
        <v>1.042439304</v>
      </c>
      <c r="BD724" s="2">
        <v>0.88190216099999996</v>
      </c>
      <c r="BE724" s="2">
        <v>0.88190216099999996</v>
      </c>
      <c r="BF724" s="2">
        <v>0.88190216099999996</v>
      </c>
      <c r="BG724" s="2">
        <v>0.94838101699999999</v>
      </c>
      <c r="BH724" s="2">
        <v>0.14845984000000001</v>
      </c>
      <c r="BI724" s="2">
        <v>0.14845984000000001</v>
      </c>
      <c r="BJ724" s="2">
        <v>0.16933219299999999</v>
      </c>
      <c r="BK724" s="2">
        <v>0.20689772000000001</v>
      </c>
      <c r="BL724" s="2">
        <v>0.148460025</v>
      </c>
      <c r="BM724" s="2">
        <v>0.148460025</v>
      </c>
      <c r="BN724" s="2">
        <v>0.16933219299999999</v>
      </c>
      <c r="BO724" s="2">
        <v>0.20705116899999901</v>
      </c>
      <c r="BP724" s="2">
        <v>8.0653159999999995E-3</v>
      </c>
      <c r="BQ724" s="2">
        <v>8.0653159999999995E-3</v>
      </c>
      <c r="BR724" s="2">
        <v>8.0653159999999995E-3</v>
      </c>
      <c r="BS724" s="2">
        <v>0.156803041</v>
      </c>
      <c r="BT724" s="2">
        <v>0.99975147599999903</v>
      </c>
      <c r="BU724" s="2">
        <v>0.99975147599999903</v>
      </c>
      <c r="BV724" s="2">
        <v>1</v>
      </c>
      <c r="BW724" s="2">
        <v>0.99044583500000005</v>
      </c>
      <c r="BX724" s="2">
        <v>138.7734476</v>
      </c>
      <c r="BY724" s="2">
        <v>0</v>
      </c>
      <c r="BZ724" s="2">
        <v>0</v>
      </c>
      <c r="CA724" s="2">
        <v>0</v>
      </c>
      <c r="CB724" s="2">
        <v>30152182.48</v>
      </c>
      <c r="CC724" s="2">
        <v>0</v>
      </c>
      <c r="CD724" s="2">
        <v>0</v>
      </c>
      <c r="CE724" s="2">
        <v>0</v>
      </c>
      <c r="CG724" s="2">
        <f t="shared" si="91"/>
        <v>2805951.717772265</v>
      </c>
      <c r="CH724" s="2">
        <f t="shared" si="92"/>
        <v>30152182.48</v>
      </c>
      <c r="CI724" s="2">
        <f t="shared" si="93"/>
        <v>1952533.9279999989</v>
      </c>
      <c r="CJ724" s="2">
        <f t="shared" si="94"/>
        <v>271.59538624999874</v>
      </c>
      <c r="CK724" s="2">
        <f t="shared" si="95"/>
        <v>39.820487499999999</v>
      </c>
      <c r="CL724" s="2">
        <f t="shared" si="96"/>
        <v>268.93793365853656</v>
      </c>
      <c r="CM724" s="2">
        <f t="shared" si="97"/>
        <v>200.84221969637991</v>
      </c>
      <c r="CN724" s="2">
        <f t="shared" si="98"/>
        <v>1920677.5379999988</v>
      </c>
    </row>
    <row r="725" spans="1:92" x14ac:dyDescent="0.45">
      <c r="A725" s="2">
        <v>57</v>
      </c>
      <c r="B725" s="2" t="s">
        <v>157</v>
      </c>
      <c r="C725" s="2">
        <v>1</v>
      </c>
      <c r="D725" s="2">
        <v>2017</v>
      </c>
      <c r="E725" s="2">
        <v>2015</v>
      </c>
      <c r="F725" s="2">
        <v>0.26727257100000001</v>
      </c>
      <c r="G725" s="2">
        <v>1.3321889999999999E-2</v>
      </c>
      <c r="H725" s="2">
        <v>0.173252988</v>
      </c>
      <c r="I725" s="2">
        <v>0.54615255100000004</v>
      </c>
      <c r="J725" s="2">
        <v>214.55828980000001</v>
      </c>
      <c r="K725" s="2">
        <v>76.789625079999993</v>
      </c>
      <c r="L725" s="2">
        <v>73.738751469999997</v>
      </c>
      <c r="M725" s="2">
        <v>75.325181049999998</v>
      </c>
      <c r="N725" s="2">
        <v>226834.86300000001</v>
      </c>
      <c r="O725" s="2">
        <v>31591.046999999999</v>
      </c>
      <c r="P725" s="2">
        <v>427844.21600000001</v>
      </c>
      <c r="Q725" s="2">
        <v>1320305.6880000001</v>
      </c>
      <c r="R725" s="2">
        <v>1347.592474</v>
      </c>
      <c r="S725" s="2">
        <v>182096128.19999999</v>
      </c>
      <c r="T725" s="2">
        <v>135127</v>
      </c>
      <c r="U725" s="2">
        <v>49.841999999999999</v>
      </c>
      <c r="V725" s="2">
        <v>34464.308409999998</v>
      </c>
      <c r="W725" s="2">
        <v>3.6885299999999999E-4</v>
      </c>
      <c r="X725" s="2">
        <v>3.70905642</v>
      </c>
      <c r="Y725" s="2">
        <v>3.70905642</v>
      </c>
      <c r="Z725" s="2">
        <v>2.8203006770000001</v>
      </c>
      <c r="AA725" s="2">
        <v>1.60188747699999</v>
      </c>
      <c r="AB725" s="2">
        <v>137.76866469999999</v>
      </c>
      <c r="AC725" s="2">
        <v>0</v>
      </c>
      <c r="AD725" s="2">
        <v>0</v>
      </c>
      <c r="AE725" s="2">
        <v>0</v>
      </c>
      <c r="AF725" s="2">
        <v>31250736.18</v>
      </c>
      <c r="AG725" s="2">
        <v>0</v>
      </c>
      <c r="AH725" s="2">
        <v>0</v>
      </c>
      <c r="AI725" s="2">
        <v>0</v>
      </c>
      <c r="AJ725" s="2">
        <v>73.080568659999997</v>
      </c>
      <c r="AK725" s="2">
        <v>73.080568659999997</v>
      </c>
      <c r="AL725" s="2">
        <v>70.918450799999903</v>
      </c>
      <c r="AM725" s="2">
        <v>73.723293569999996</v>
      </c>
      <c r="AN725" s="2">
        <v>76.789625079999993</v>
      </c>
      <c r="AO725" s="2">
        <v>76.789625079999993</v>
      </c>
      <c r="AP725" s="2">
        <v>73.738751469999997</v>
      </c>
      <c r="AQ725" s="2">
        <v>75.325181049999998</v>
      </c>
      <c r="AR725" s="2">
        <v>48669300.270000003</v>
      </c>
      <c r="AS725" s="2">
        <v>2425864.6549999998</v>
      </c>
      <c r="AT725" s="2">
        <v>31548698.309999999</v>
      </c>
      <c r="AU725" s="2">
        <v>99452264.989999995</v>
      </c>
      <c r="AV725" s="2">
        <v>1.029125029</v>
      </c>
      <c r="AW725" s="2">
        <v>1.029125029</v>
      </c>
      <c r="AX725" s="2">
        <v>1.046285447</v>
      </c>
      <c r="AY725" s="2">
        <v>1.04181009</v>
      </c>
      <c r="AZ725" s="2">
        <v>1.029152294</v>
      </c>
      <c r="BA725" s="2">
        <v>1.029152294</v>
      </c>
      <c r="BB725" s="2">
        <v>1.046285447</v>
      </c>
      <c r="BC725" s="2">
        <v>1.042439304</v>
      </c>
      <c r="BD725" s="2">
        <v>0.88190216099999996</v>
      </c>
      <c r="BE725" s="2">
        <v>0.88190216099999996</v>
      </c>
      <c r="BF725" s="2">
        <v>0.88190216099999996</v>
      </c>
      <c r="BG725" s="2">
        <v>0.94838101699999999</v>
      </c>
      <c r="BH725" s="2">
        <v>0.14845984000000001</v>
      </c>
      <c r="BI725" s="2">
        <v>0.14845984000000001</v>
      </c>
      <c r="BJ725" s="2">
        <v>0.16933219299999999</v>
      </c>
      <c r="BK725" s="2">
        <v>0.20689772000000001</v>
      </c>
      <c r="BL725" s="2">
        <v>0.148460025</v>
      </c>
      <c r="BM725" s="2">
        <v>0.148460025</v>
      </c>
      <c r="BN725" s="2">
        <v>0.16933219299999999</v>
      </c>
      <c r="BO725" s="2">
        <v>0.20705116899999901</v>
      </c>
      <c r="BP725" s="2">
        <v>8.0653159999999995E-3</v>
      </c>
      <c r="BQ725" s="2">
        <v>8.0653159999999995E-3</v>
      </c>
      <c r="BR725" s="2">
        <v>8.0653159999999995E-3</v>
      </c>
      <c r="BS725" s="2">
        <v>0.156803041</v>
      </c>
      <c r="BT725" s="2">
        <v>0.99975147599999903</v>
      </c>
      <c r="BU725" s="2">
        <v>0.99975147599999903</v>
      </c>
      <c r="BV725" s="2">
        <v>1</v>
      </c>
      <c r="BW725" s="2">
        <v>0.99044583500000005</v>
      </c>
      <c r="BX725" s="2">
        <v>147.0038342</v>
      </c>
      <c r="BY725" s="2">
        <v>0</v>
      </c>
      <c r="BZ725" s="2">
        <v>0</v>
      </c>
      <c r="CA725" s="2">
        <v>0</v>
      </c>
      <c r="CB725" s="2">
        <v>33345594.59</v>
      </c>
      <c r="CC725" s="2">
        <v>0</v>
      </c>
      <c r="CD725" s="2">
        <v>0</v>
      </c>
      <c r="CE725" s="2">
        <v>0</v>
      </c>
      <c r="CG725" s="2">
        <f t="shared" si="91"/>
        <v>2965253.6264748755</v>
      </c>
      <c r="CH725" s="2">
        <f t="shared" si="92"/>
        <v>33345594.59</v>
      </c>
      <c r="CI725" s="2">
        <f t="shared" si="93"/>
        <v>2006575.8140000002</v>
      </c>
      <c r="CJ725" s="2">
        <f t="shared" si="94"/>
        <v>283.54357874999999</v>
      </c>
      <c r="CK725" s="2">
        <f t="shared" si="95"/>
        <v>39.488808749999997</v>
      </c>
      <c r="CL725" s="2">
        <f t="shared" si="96"/>
        <v>278.27266081300814</v>
      </c>
      <c r="CM725" s="2">
        <f t="shared" si="97"/>
        <v>205.57503900350332</v>
      </c>
      <c r="CN725" s="2">
        <f t="shared" si="98"/>
        <v>1974984.767</v>
      </c>
    </row>
    <row r="726" spans="1:92" x14ac:dyDescent="0.45">
      <c r="A726" s="2">
        <v>58</v>
      </c>
      <c r="B726" s="2" t="s">
        <v>157</v>
      </c>
      <c r="C726" s="2">
        <v>1</v>
      </c>
      <c r="D726" s="2">
        <v>2018</v>
      </c>
      <c r="E726" s="2">
        <v>2016</v>
      </c>
      <c r="F726" s="2">
        <v>0.29830589899999999</v>
      </c>
      <c r="G726" s="2">
        <v>1.4909356E-2</v>
      </c>
      <c r="H726" s="2">
        <v>0.17314364699999901</v>
      </c>
      <c r="I726" s="2">
        <v>0.51364109800000002</v>
      </c>
      <c r="J726" s="2">
        <v>215.01289879999999</v>
      </c>
      <c r="K726" s="2">
        <v>87.222717549999999</v>
      </c>
      <c r="L726" s="2">
        <v>67.105634010000003</v>
      </c>
      <c r="M726" s="2">
        <v>64.561399730000005</v>
      </c>
      <c r="N726" s="2">
        <v>235371.39600000001</v>
      </c>
      <c r="O726" s="2">
        <v>28999.172999999999</v>
      </c>
      <c r="P726" s="2">
        <v>437727.60299999901</v>
      </c>
      <c r="Q726" s="2">
        <v>1349718.449</v>
      </c>
      <c r="R726" s="2">
        <v>1235.2176890000001</v>
      </c>
      <c r="S726" s="2">
        <v>169650973.5</v>
      </c>
      <c r="T726" s="2">
        <v>137345</v>
      </c>
      <c r="U726" s="2">
        <v>50.238</v>
      </c>
      <c r="V726" s="2">
        <v>35994.778079999996</v>
      </c>
      <c r="W726" s="2">
        <v>3.6578000000000001E-4</v>
      </c>
      <c r="X726" s="2">
        <v>12.04271526</v>
      </c>
      <c r="Y726" s="2">
        <v>12.04271526</v>
      </c>
      <c r="Z726" s="2">
        <v>5.1784800579999999</v>
      </c>
      <c r="AA726" s="2">
        <v>3.660231435</v>
      </c>
      <c r="AB726" s="2">
        <v>127.790181199999</v>
      </c>
      <c r="AC726" s="2">
        <v>0</v>
      </c>
      <c r="AD726" s="2">
        <v>0</v>
      </c>
      <c r="AE726" s="2">
        <v>0</v>
      </c>
      <c r="AF726" s="2">
        <v>30078153.350000001</v>
      </c>
      <c r="AG726" s="2">
        <v>0</v>
      </c>
      <c r="AH726" s="2">
        <v>0</v>
      </c>
      <c r="AI726" s="2">
        <v>0</v>
      </c>
      <c r="AJ726" s="2">
        <v>75.180002290000004</v>
      </c>
      <c r="AK726" s="2">
        <v>75.180002290000004</v>
      </c>
      <c r="AL726" s="2">
        <v>61.927153949999997</v>
      </c>
      <c r="AM726" s="2">
        <v>60.901168299999902</v>
      </c>
      <c r="AN726" s="2">
        <v>87.222717549999999</v>
      </c>
      <c r="AO726" s="2">
        <v>87.222717549999999</v>
      </c>
      <c r="AP726" s="2">
        <v>67.105634010000003</v>
      </c>
      <c r="AQ726" s="2">
        <v>64.561399730000005</v>
      </c>
      <c r="AR726" s="2">
        <v>50607886.140000001</v>
      </c>
      <c r="AS726" s="2">
        <v>2529386.676</v>
      </c>
      <c r="AT726" s="2">
        <v>29373988.32</v>
      </c>
      <c r="AU726" s="2">
        <v>87139712.310000002</v>
      </c>
      <c r="AV726" s="2">
        <v>1.029125029</v>
      </c>
      <c r="AW726" s="2">
        <v>1.029125029</v>
      </c>
      <c r="AX726" s="2">
        <v>1.046285447</v>
      </c>
      <c r="AY726" s="2">
        <v>1.04181009</v>
      </c>
      <c r="AZ726" s="2">
        <v>1.029152294</v>
      </c>
      <c r="BA726" s="2">
        <v>1.029152294</v>
      </c>
      <c r="BB726" s="2">
        <v>1.046285447</v>
      </c>
      <c r="BC726" s="2">
        <v>1.042439304</v>
      </c>
      <c r="BD726" s="2">
        <v>0.88190216099999996</v>
      </c>
      <c r="BE726" s="2">
        <v>0.88190216099999996</v>
      </c>
      <c r="BF726" s="2">
        <v>0.88190216099999996</v>
      </c>
      <c r="BG726" s="2">
        <v>0.94838101699999999</v>
      </c>
      <c r="BH726" s="2">
        <v>0.14845984000000001</v>
      </c>
      <c r="BI726" s="2">
        <v>0.14845984000000001</v>
      </c>
      <c r="BJ726" s="2">
        <v>0.16933219299999999</v>
      </c>
      <c r="BK726" s="2">
        <v>0.20689772000000001</v>
      </c>
      <c r="BL726" s="2">
        <v>0.148460025</v>
      </c>
      <c r="BM726" s="2">
        <v>0.148460025</v>
      </c>
      <c r="BN726" s="2">
        <v>0.16933219299999999</v>
      </c>
      <c r="BO726" s="2">
        <v>0.20705116899999901</v>
      </c>
      <c r="BP726" s="2">
        <v>8.0653159999999995E-3</v>
      </c>
      <c r="BQ726" s="2">
        <v>8.0653159999999995E-3</v>
      </c>
      <c r="BR726" s="2">
        <v>8.0653159999999995E-3</v>
      </c>
      <c r="BS726" s="2">
        <v>0.156803041</v>
      </c>
      <c r="BT726" s="2">
        <v>0.99975147599999903</v>
      </c>
      <c r="BU726" s="2">
        <v>0.99975147599999903</v>
      </c>
      <c r="BV726" s="2">
        <v>1</v>
      </c>
      <c r="BW726" s="2">
        <v>0.99044583500000005</v>
      </c>
      <c r="BX726" s="2">
        <v>155.41779119999899</v>
      </c>
      <c r="BY726" s="2">
        <v>0</v>
      </c>
      <c r="BZ726" s="2">
        <v>0</v>
      </c>
      <c r="CA726" s="2">
        <v>0</v>
      </c>
      <c r="CB726" s="2">
        <v>36580902.479999997</v>
      </c>
      <c r="CC726" s="2">
        <v>0</v>
      </c>
      <c r="CD726" s="2">
        <v>0</v>
      </c>
      <c r="CE726" s="2">
        <v>0</v>
      </c>
      <c r="CG726" s="2">
        <f t="shared" si="91"/>
        <v>2592248.4985616482</v>
      </c>
      <c r="CH726" s="2">
        <f t="shared" si="92"/>
        <v>36580902.479999997</v>
      </c>
      <c r="CI726" s="2">
        <f t="shared" si="93"/>
        <v>2051816.6209999991</v>
      </c>
      <c r="CJ726" s="2">
        <f t="shared" si="94"/>
        <v>294.21424500000001</v>
      </c>
      <c r="CK726" s="2">
        <f t="shared" si="95"/>
        <v>36.248966249999995</v>
      </c>
      <c r="CL726" s="2">
        <f t="shared" si="96"/>
        <v>284.70087999999936</v>
      </c>
      <c r="CM726" s="2">
        <f t="shared" si="97"/>
        <v>210.15468260023357</v>
      </c>
      <c r="CN726" s="2">
        <f t="shared" si="98"/>
        <v>2022817.4479999989</v>
      </c>
    </row>
    <row r="727" spans="1:92" x14ac:dyDescent="0.45">
      <c r="A727" s="2">
        <v>59</v>
      </c>
      <c r="B727" s="2" t="s">
        <v>157</v>
      </c>
      <c r="C727" s="2">
        <v>1</v>
      </c>
      <c r="D727" s="2">
        <v>2019</v>
      </c>
      <c r="E727" s="2">
        <v>2017</v>
      </c>
      <c r="F727" s="2">
        <v>0.32185949399999902</v>
      </c>
      <c r="G727" s="2">
        <v>2.1908420000000001E-2</v>
      </c>
      <c r="H727" s="2">
        <v>0.20465067200000001</v>
      </c>
      <c r="I727" s="2">
        <v>0.45158141399999902</v>
      </c>
      <c r="J727" s="2">
        <v>226.6272596</v>
      </c>
      <c r="K727" s="2">
        <v>124.420548799999</v>
      </c>
      <c r="L727" s="2">
        <v>77.734558219999997</v>
      </c>
      <c r="M727" s="2">
        <v>55.270483650000003</v>
      </c>
      <c r="N727" s="2">
        <v>236553.15700000001</v>
      </c>
      <c r="O727" s="2">
        <v>29328.748</v>
      </c>
      <c r="P727" s="2">
        <v>438504.05200000003</v>
      </c>
      <c r="Q727" s="2">
        <v>1360872.273</v>
      </c>
      <c r="R727" s="2">
        <v>1191.3672429999999</v>
      </c>
      <c r="S727" s="2">
        <v>166561480.09999999</v>
      </c>
      <c r="T727" s="2">
        <v>139807</v>
      </c>
      <c r="U727" s="2">
        <v>45.86</v>
      </c>
      <c r="V727" s="2">
        <v>36064.745329999998</v>
      </c>
      <c r="W727" s="2">
        <v>3.28024E-4</v>
      </c>
      <c r="X727" s="2">
        <v>-3.0921015939999998</v>
      </c>
      <c r="Y727" s="2">
        <v>-3.0921015939999998</v>
      </c>
      <c r="Z727" s="2">
        <v>-0.223898763</v>
      </c>
      <c r="AA727" s="2">
        <v>1.238569093</v>
      </c>
      <c r="AB727" s="2">
        <v>102.2067108</v>
      </c>
      <c r="AC727" s="2">
        <v>0</v>
      </c>
      <c r="AD727" s="2">
        <v>0</v>
      </c>
      <c r="AE727" s="2">
        <v>0</v>
      </c>
      <c r="AF727" s="2">
        <v>24177320.109999999</v>
      </c>
      <c r="AG727" s="2">
        <v>0</v>
      </c>
      <c r="AH727" s="2">
        <v>0</v>
      </c>
      <c r="AI727" s="2">
        <v>0</v>
      </c>
      <c r="AJ727" s="2">
        <v>127.5126504</v>
      </c>
      <c r="AK727" s="2">
        <v>127.5126504</v>
      </c>
      <c r="AL727" s="2">
        <v>77.958456979999994</v>
      </c>
      <c r="AM727" s="2">
        <v>54.031914559999997</v>
      </c>
      <c r="AN727" s="2">
        <v>124.420548799999</v>
      </c>
      <c r="AO727" s="2">
        <v>124.420548799999</v>
      </c>
      <c r="AP727" s="2">
        <v>77.734558219999997</v>
      </c>
      <c r="AQ727" s="2">
        <v>55.270483650000003</v>
      </c>
      <c r="AR727" s="2">
        <v>53609393.719999999</v>
      </c>
      <c r="AS727" s="2">
        <v>3649098.9210000001</v>
      </c>
      <c r="AT727" s="2">
        <v>34086918.759999998</v>
      </c>
      <c r="AU727" s="2">
        <v>75216068.719999999</v>
      </c>
      <c r="AV727" s="2">
        <v>1.029125029</v>
      </c>
      <c r="AW727" s="2">
        <v>1.029125029</v>
      </c>
      <c r="AX727" s="2">
        <v>1.046285447</v>
      </c>
      <c r="AY727" s="2">
        <v>1.04181009</v>
      </c>
      <c r="AZ727" s="2">
        <v>1.029152294</v>
      </c>
      <c r="BA727" s="2">
        <v>1.029152294</v>
      </c>
      <c r="BB727" s="2">
        <v>1.046285447</v>
      </c>
      <c r="BC727" s="2">
        <v>1.042439304</v>
      </c>
      <c r="BD727" s="2">
        <v>0.88190216099999996</v>
      </c>
      <c r="BE727" s="2">
        <v>0.88190216099999996</v>
      </c>
      <c r="BF727" s="2">
        <v>0.88190216099999996</v>
      </c>
      <c r="BG727" s="2">
        <v>0.94838101699999999</v>
      </c>
      <c r="BH727" s="2">
        <v>0.14845984000000001</v>
      </c>
      <c r="BI727" s="2">
        <v>0.14845984000000001</v>
      </c>
      <c r="BJ727" s="2">
        <v>0.16933219299999999</v>
      </c>
      <c r="BK727" s="2">
        <v>0.20689772000000001</v>
      </c>
      <c r="BL727" s="2">
        <v>0.148460025</v>
      </c>
      <c r="BM727" s="2">
        <v>0.148460025</v>
      </c>
      <c r="BN727" s="2">
        <v>0.16933219299999999</v>
      </c>
      <c r="BO727" s="2">
        <v>0.20705116899999901</v>
      </c>
      <c r="BP727" s="2">
        <v>8.0653159999999995E-3</v>
      </c>
      <c r="BQ727" s="2">
        <v>8.0653159999999995E-3</v>
      </c>
      <c r="BR727" s="2">
        <v>8.0653159999999995E-3</v>
      </c>
      <c r="BS727" s="2">
        <v>0.156803041</v>
      </c>
      <c r="BT727" s="2">
        <v>0.99975147599999903</v>
      </c>
      <c r="BU727" s="2">
        <v>0.99975147599999903</v>
      </c>
      <c r="BV727" s="2">
        <v>1</v>
      </c>
      <c r="BW727" s="2">
        <v>0.99044583500000005</v>
      </c>
      <c r="BX727" s="2">
        <v>150.64252490000001</v>
      </c>
      <c r="BY727" s="2">
        <v>0</v>
      </c>
      <c r="BZ727" s="2">
        <v>0</v>
      </c>
      <c r="CA727" s="2">
        <v>0</v>
      </c>
      <c r="CB727" s="2">
        <v>35634964.829999998</v>
      </c>
      <c r="CC727" s="2">
        <v>0</v>
      </c>
      <c r="CD727" s="2">
        <v>0</v>
      </c>
      <c r="CE727" s="2">
        <v>0</v>
      </c>
      <c r="CG727" s="2">
        <f t="shared" si="91"/>
        <v>2757505.5847512335</v>
      </c>
      <c r="CH727" s="2">
        <f t="shared" si="92"/>
        <v>35634964.829999998</v>
      </c>
      <c r="CI727" s="2">
        <f t="shared" si="93"/>
        <v>2065258.23</v>
      </c>
      <c r="CJ727" s="2">
        <f t="shared" si="94"/>
        <v>295.69144625000001</v>
      </c>
      <c r="CK727" s="2">
        <f t="shared" si="95"/>
        <v>36.660935000000002</v>
      </c>
      <c r="CL727" s="2">
        <f t="shared" si="96"/>
        <v>285.2058874796748</v>
      </c>
      <c r="CM727" s="2">
        <f t="shared" si="97"/>
        <v>211.89136208641494</v>
      </c>
      <c r="CN727" s="2">
        <f t="shared" si="98"/>
        <v>2035929.4820000001</v>
      </c>
    </row>
    <row r="728" spans="1:92" x14ac:dyDescent="0.45">
      <c r="A728" s="2">
        <v>223</v>
      </c>
      <c r="B728" s="2" t="s">
        <v>157</v>
      </c>
      <c r="C728" s="2">
        <v>1</v>
      </c>
      <c r="D728" s="2">
        <v>2020</v>
      </c>
      <c r="E728" s="2">
        <v>2018</v>
      </c>
      <c r="F728" s="2">
        <v>0.246795679583526</v>
      </c>
      <c r="G728" s="2">
        <v>1.7993982609736899E-2</v>
      </c>
      <c r="H728" s="2">
        <v>0.21262822993382799</v>
      </c>
      <c r="I728" s="2">
        <v>0.52258210787290804</v>
      </c>
      <c r="J728" s="2">
        <v>282.75649721981898</v>
      </c>
      <c r="K728" s="2">
        <v>133.93831474916601</v>
      </c>
      <c r="L728" s="2">
        <v>107.54547179116901</v>
      </c>
      <c r="M728" s="2">
        <v>85.234848111396204</v>
      </c>
      <c r="N728" s="2">
        <v>231344.76262170001</v>
      </c>
      <c r="O728" s="2">
        <v>28806.5880934372</v>
      </c>
      <c r="P728" s="2">
        <v>423933.90462657099</v>
      </c>
      <c r="Q728" s="2">
        <v>1314639.5730326199</v>
      </c>
      <c r="R728" s="2">
        <v>1525.25798453876</v>
      </c>
      <c r="S728" s="2">
        <v>214422006.87804201</v>
      </c>
      <c r="T728" s="2">
        <v>140580.812591441</v>
      </c>
      <c r="U728" s="2">
        <v>45.86</v>
      </c>
      <c r="V728" s="2">
        <v>36424.946535812996</v>
      </c>
      <c r="W728" s="2">
        <v>3.2620843209928699E-4</v>
      </c>
      <c r="X728" s="2">
        <v>3.7905572125392299</v>
      </c>
      <c r="Y728" s="2">
        <v>3.7905572125392299</v>
      </c>
      <c r="Z728" s="2">
        <v>4.7575833621244996</v>
      </c>
      <c r="AA728" s="2">
        <v>3.42065862567505</v>
      </c>
      <c r="AB728" s="2">
        <v>148.818182470653</v>
      </c>
      <c r="AC728" s="2">
        <v>0</v>
      </c>
      <c r="AD728" s="2">
        <v>0</v>
      </c>
      <c r="AE728" s="2">
        <v>0</v>
      </c>
      <c r="AF728" s="2">
        <v>21932497.2735334</v>
      </c>
      <c r="AG728" s="2">
        <v>0</v>
      </c>
      <c r="AH728" s="2">
        <v>0</v>
      </c>
      <c r="AI728" s="2">
        <v>0</v>
      </c>
      <c r="AJ728" s="2">
        <v>130.14775753662701</v>
      </c>
      <c r="AK728" s="2">
        <v>130.14775753662701</v>
      </c>
      <c r="AL728" s="2">
        <v>102.787888429045</v>
      </c>
      <c r="AM728" s="2">
        <v>81.814189485721201</v>
      </c>
      <c r="AN728" s="2">
        <v>133.93831474916601</v>
      </c>
      <c r="AO728" s="2">
        <v>133.93831474916601</v>
      </c>
      <c r="AP728" s="2">
        <v>107.54547179116901</v>
      </c>
      <c r="AQ728" s="2">
        <v>85.234848111396204</v>
      </c>
      <c r="AR728" s="2">
        <v>52918424.905129999</v>
      </c>
      <c r="AS728" s="2">
        <v>3858305.8629083899</v>
      </c>
      <c r="AT728" s="2">
        <v>45592171.781337403</v>
      </c>
      <c r="AU728" s="2">
        <v>112053104.328666</v>
      </c>
      <c r="AV728" s="2">
        <v>1.0261793419465399</v>
      </c>
      <c r="AW728" s="2">
        <v>1.0261793419465399</v>
      </c>
      <c r="AX728" s="2">
        <v>1.04176601485009</v>
      </c>
      <c r="AY728" s="2">
        <v>1.0372089674295299</v>
      </c>
      <c r="AZ728" s="2">
        <v>1.0262065289053299</v>
      </c>
      <c r="BA728" s="2">
        <v>1.0262065289053299</v>
      </c>
      <c r="BB728" s="2">
        <v>1.04176601485009</v>
      </c>
      <c r="BC728" s="2">
        <v>1.03783540252504</v>
      </c>
      <c r="BD728" s="2">
        <v>0.88093128106844099</v>
      </c>
      <c r="BE728" s="2">
        <v>0.88093128106844099</v>
      </c>
      <c r="BF728" s="2">
        <v>0.88043701553599396</v>
      </c>
      <c r="BG728" s="2">
        <v>0.94677005703396799</v>
      </c>
      <c r="BH728" s="2">
        <v>0.14845984000000001</v>
      </c>
      <c r="BI728" s="2">
        <v>0.14845984000000001</v>
      </c>
      <c r="BJ728" s="2">
        <v>0.16933219299999999</v>
      </c>
      <c r="BK728" s="2">
        <v>0.20689772000000001</v>
      </c>
      <c r="BL728" s="2">
        <v>0.148460025</v>
      </c>
      <c r="BM728" s="2">
        <v>0.148460025</v>
      </c>
      <c r="BN728" s="2">
        <v>0.16933219299999999</v>
      </c>
      <c r="BO728" s="2">
        <v>0.20705116899999901</v>
      </c>
      <c r="BP728" s="2">
        <v>8.0653159999999995E-3</v>
      </c>
      <c r="BQ728" s="2">
        <v>8.0653159999999995E-3</v>
      </c>
      <c r="BR728" s="2">
        <v>8.0653159999999995E-3</v>
      </c>
      <c r="BS728" s="2">
        <v>0.156803041</v>
      </c>
      <c r="BT728" s="2">
        <v>0.99975147599999903</v>
      </c>
      <c r="BU728" s="2">
        <v>0.99975147599999903</v>
      </c>
      <c r="BV728" s="2">
        <v>1</v>
      </c>
      <c r="BW728" s="2">
        <v>0.99044583500000005</v>
      </c>
      <c r="BX728" s="2">
        <v>158.48481607982299</v>
      </c>
      <c r="BY728" s="2">
        <v>0</v>
      </c>
      <c r="BZ728" s="2">
        <v>0</v>
      </c>
      <c r="CA728" s="2">
        <v>0</v>
      </c>
      <c r="CB728" s="2">
        <v>37490083.580246501</v>
      </c>
      <c r="CC728" s="2">
        <v>0</v>
      </c>
      <c r="CD728" s="2">
        <v>0</v>
      </c>
      <c r="CE728" s="2">
        <v>0</v>
      </c>
      <c r="CG728" s="2">
        <f t="shared" si="91"/>
        <v>3291891.1002632868</v>
      </c>
      <c r="CH728" s="2">
        <f t="shared" si="92"/>
        <v>37490083.580246501</v>
      </c>
      <c r="CI728" s="2">
        <f t="shared" si="93"/>
        <v>1998724.8283743281</v>
      </c>
      <c r="CJ728" s="2">
        <f t="shared" si="94"/>
        <v>289.18095327712501</v>
      </c>
      <c r="CK728" s="2">
        <f t="shared" si="95"/>
        <v>36.008235116796499</v>
      </c>
      <c r="CL728" s="2">
        <f t="shared" si="96"/>
        <v>275.72936886281042</v>
      </c>
      <c r="CM728" s="2">
        <f t="shared" si="97"/>
        <v>204.69281012574854</v>
      </c>
      <c r="CN728" s="2">
        <f t="shared" si="98"/>
        <v>1969918.2402808908</v>
      </c>
    </row>
    <row r="729" spans="1:92" x14ac:dyDescent="0.45">
      <c r="A729" s="2">
        <v>245</v>
      </c>
      <c r="B729" s="2" t="s">
        <v>157</v>
      </c>
      <c r="C729" s="2">
        <v>1</v>
      </c>
      <c r="D729" s="2">
        <v>2021</v>
      </c>
      <c r="E729" s="2">
        <v>2019</v>
      </c>
      <c r="F729" s="2">
        <v>0.28527464670307101</v>
      </c>
      <c r="G729" s="2">
        <v>1.70724947341373E-2</v>
      </c>
      <c r="H729" s="2">
        <v>0.201762190039841</v>
      </c>
      <c r="I729" s="2">
        <v>0.49589066852295</v>
      </c>
      <c r="J729" s="2">
        <v>274.93920281288803</v>
      </c>
      <c r="K729" s="2">
        <v>133.554940184754</v>
      </c>
      <c r="L729" s="2">
        <v>107.080928903583</v>
      </c>
      <c r="M729" s="2">
        <v>84.858410997569493</v>
      </c>
      <c r="N729" s="2">
        <v>233142.37774663701</v>
      </c>
      <c r="O729" s="2">
        <v>28973.924548541701</v>
      </c>
      <c r="P729" s="2">
        <v>427068.90152947302</v>
      </c>
      <c r="Q729" s="2">
        <v>1324528.5849794799</v>
      </c>
      <c r="R729" s="2">
        <v>1603.4193213660601</v>
      </c>
      <c r="S729" s="2">
        <v>226657604.54215199</v>
      </c>
      <c r="T729" s="2">
        <v>141358.908129563</v>
      </c>
      <c r="U729" s="2">
        <v>45.86</v>
      </c>
      <c r="V729" s="2">
        <v>36788.7452967309</v>
      </c>
      <c r="W729" s="2">
        <v>3.2440291311817298E-4</v>
      </c>
      <c r="X729" s="2">
        <v>3.4071826481270402</v>
      </c>
      <c r="Y729" s="2">
        <v>3.4071826481270402</v>
      </c>
      <c r="Z729" s="2">
        <v>4.2930404745379098</v>
      </c>
      <c r="AA729" s="2">
        <v>3.0442215118483902</v>
      </c>
      <c r="AB729" s="2">
        <v>141.384262628134</v>
      </c>
      <c r="AC729" s="2">
        <v>0</v>
      </c>
      <c r="AD729" s="2">
        <v>0</v>
      </c>
      <c r="AE729" s="2">
        <v>0</v>
      </c>
      <c r="AF729" s="2">
        <v>33522351.743843298</v>
      </c>
      <c r="AG729" s="2">
        <v>0</v>
      </c>
      <c r="AH729" s="2">
        <v>0</v>
      </c>
      <c r="AI729" s="2">
        <v>0</v>
      </c>
      <c r="AJ729" s="2">
        <v>130.14775753662701</v>
      </c>
      <c r="AK729" s="2">
        <v>130.14775753662701</v>
      </c>
      <c r="AL729" s="2">
        <v>102.787888429045</v>
      </c>
      <c r="AM729" s="2">
        <v>81.814189485721201</v>
      </c>
      <c r="AN729" s="2">
        <v>133.554940184754</v>
      </c>
      <c r="AO729" s="2">
        <v>133.554940184754</v>
      </c>
      <c r="AP729" s="2">
        <v>107.080928903583</v>
      </c>
      <c r="AQ729" s="2">
        <v>84.858410997569493</v>
      </c>
      <c r="AR729" s="2">
        <v>64659668.0583269</v>
      </c>
      <c r="AS729" s="2">
        <v>3869610.7599980701</v>
      </c>
      <c r="AT729" s="2">
        <v>45730934.6816089</v>
      </c>
      <c r="AU729" s="2">
        <v>112397391.042218</v>
      </c>
      <c r="AV729" s="2">
        <v>1.0272159239424301</v>
      </c>
      <c r="AW729" s="2">
        <v>1.0272159239424301</v>
      </c>
      <c r="AX729" s="2">
        <v>1.0427675184224201</v>
      </c>
      <c r="AY729" s="2">
        <v>1.03822324265028</v>
      </c>
      <c r="AZ729" s="2">
        <v>1.0272431383637799</v>
      </c>
      <c r="BA729" s="2">
        <v>1.0272431383637799</v>
      </c>
      <c r="BB729" s="2">
        <v>1.0427675184224201</v>
      </c>
      <c r="BC729" s="2">
        <v>1.0388502903297701</v>
      </c>
      <c r="BD729" s="2">
        <v>0.88127353549791898</v>
      </c>
      <c r="BE729" s="2">
        <v>0.88127353549791898</v>
      </c>
      <c r="BF729" s="2">
        <v>0.88076255771211898</v>
      </c>
      <c r="BG729" s="2">
        <v>0.94712614780580295</v>
      </c>
      <c r="BH729" s="2">
        <v>0.14845984000000001</v>
      </c>
      <c r="BI729" s="2">
        <v>0.14845984000000001</v>
      </c>
      <c r="BJ729" s="2">
        <v>0.16933219299999999</v>
      </c>
      <c r="BK729" s="2">
        <v>0.20689772000000001</v>
      </c>
      <c r="BL729" s="2">
        <v>0.148460025</v>
      </c>
      <c r="BM729" s="2">
        <v>0.148460025</v>
      </c>
      <c r="BN729" s="2">
        <v>0.16933219299999999</v>
      </c>
      <c r="BO729" s="2">
        <v>0.20705116899999901</v>
      </c>
      <c r="BP729" s="2">
        <v>8.0653159999999995E-3</v>
      </c>
      <c r="BQ729" s="2">
        <v>8.0653159999999995E-3</v>
      </c>
      <c r="BR729" s="2">
        <v>8.0653159999999995E-3</v>
      </c>
      <c r="BS729" s="2">
        <v>0.156803041</v>
      </c>
      <c r="BT729" s="2">
        <v>0.99975147599999903</v>
      </c>
      <c r="BU729" s="2">
        <v>0.99975147599999903</v>
      </c>
      <c r="BV729" s="2">
        <v>1</v>
      </c>
      <c r="BW729" s="2">
        <v>0.99044583500000005</v>
      </c>
      <c r="BX729" s="2">
        <v>148.818182470653</v>
      </c>
      <c r="BY729" s="2">
        <v>0</v>
      </c>
      <c r="BZ729" s="2">
        <v>0</v>
      </c>
      <c r="CA729" s="2">
        <v>0</v>
      </c>
      <c r="CB729" s="2">
        <v>34428307.097466201</v>
      </c>
      <c r="CC729" s="2">
        <v>0</v>
      </c>
      <c r="CD729" s="2">
        <v>0</v>
      </c>
      <c r="CE729" s="2">
        <v>0</v>
      </c>
      <c r="CG729" s="2">
        <f t="shared" si="91"/>
        <v>3408989.6878642617</v>
      </c>
      <c r="CH729" s="2">
        <f t="shared" si="92"/>
        <v>34428307.097466201</v>
      </c>
      <c r="CI729" s="2">
        <f t="shared" si="93"/>
        <v>2013713.7888041316</v>
      </c>
      <c r="CJ729" s="2">
        <f t="shared" si="94"/>
        <v>291.42797218329628</v>
      </c>
      <c r="CK729" s="2">
        <f t="shared" si="95"/>
        <v>36.217405685677129</v>
      </c>
      <c r="CL729" s="2">
        <f t="shared" si="96"/>
        <v>277.76839123868166</v>
      </c>
      <c r="CM729" s="2">
        <f t="shared" si="97"/>
        <v>206.23255507660255</v>
      </c>
      <c r="CN729" s="2">
        <f t="shared" si="98"/>
        <v>1984739.8642555899</v>
      </c>
    </row>
    <row r="730" spans="1:92" x14ac:dyDescent="0.45">
      <c r="A730" s="2">
        <v>267</v>
      </c>
      <c r="B730" s="2" t="s">
        <v>157</v>
      </c>
      <c r="C730" s="2">
        <v>1</v>
      </c>
      <c r="D730" s="2">
        <v>2022</v>
      </c>
      <c r="E730" s="2">
        <v>2020</v>
      </c>
      <c r="F730" s="2">
        <v>0.28065139894625202</v>
      </c>
      <c r="G730" s="2">
        <v>1.7161312372114601E-2</v>
      </c>
      <c r="H730" s="2">
        <v>0.20305657025736801</v>
      </c>
      <c r="I730" s="2">
        <v>0.49913071842426299</v>
      </c>
      <c r="J730" s="2">
        <v>270.21459682663499</v>
      </c>
      <c r="K730" s="2">
        <v>133.68984900702199</v>
      </c>
      <c r="L730" s="2">
        <v>107.183871341036</v>
      </c>
      <c r="M730" s="2">
        <v>84.941393102670304</v>
      </c>
      <c r="N730" s="2">
        <v>234839.589930649</v>
      </c>
      <c r="O730" s="2">
        <v>29135.227407380698</v>
      </c>
      <c r="P730" s="2">
        <v>429985.643862642</v>
      </c>
      <c r="Q730" s="2">
        <v>1333709.5714007099</v>
      </c>
      <c r="R730" s="2">
        <v>1596.7834912287601</v>
      </c>
      <c r="S730" s="2">
        <v>226968897.74042499</v>
      </c>
      <c r="T730" s="2">
        <v>142141.31031989001</v>
      </c>
      <c r="U730" s="2">
        <v>45.86</v>
      </c>
      <c r="V730" s="2">
        <v>37156.1775437904</v>
      </c>
      <c r="W730" s="2">
        <v>3.2260738743726297E-4</v>
      </c>
      <c r="X730" s="2">
        <v>3.5420914703952202</v>
      </c>
      <c r="Y730" s="2">
        <v>3.5420914703952202</v>
      </c>
      <c r="Z730" s="2">
        <v>4.3959829119914096</v>
      </c>
      <c r="AA730" s="2">
        <v>3.1272036169491702</v>
      </c>
      <c r="AB730" s="2">
        <v>136.524747819613</v>
      </c>
      <c r="AC730" s="2">
        <v>0</v>
      </c>
      <c r="AD730" s="2">
        <v>0</v>
      </c>
      <c r="AE730" s="2">
        <v>0</v>
      </c>
      <c r="AF730" s="2">
        <v>32303469.3494398</v>
      </c>
      <c r="AG730" s="2">
        <v>0</v>
      </c>
      <c r="AH730" s="2">
        <v>0</v>
      </c>
      <c r="AI730" s="2">
        <v>0</v>
      </c>
      <c r="AJ730" s="2">
        <v>130.14775753662701</v>
      </c>
      <c r="AK730" s="2">
        <v>130.14775753662701</v>
      </c>
      <c r="AL730" s="2">
        <v>102.787888429045</v>
      </c>
      <c r="AM730" s="2">
        <v>81.814189485721201</v>
      </c>
      <c r="AN730" s="2">
        <v>133.68984900702199</v>
      </c>
      <c r="AO730" s="2">
        <v>133.68984900702199</v>
      </c>
      <c r="AP730" s="2">
        <v>107.183871341036</v>
      </c>
      <c r="AQ730" s="2">
        <v>84.941393102670304</v>
      </c>
      <c r="AR730" s="2">
        <v>63699138.668139398</v>
      </c>
      <c r="AS730" s="2">
        <v>3895084.1528779902</v>
      </c>
      <c r="AT730" s="2">
        <v>46087525.930266298</v>
      </c>
      <c r="AU730" s="2">
        <v>113287148.989141</v>
      </c>
      <c r="AV730" s="2">
        <v>1.02818804424855</v>
      </c>
      <c r="AW730" s="2">
        <v>1.02818804424855</v>
      </c>
      <c r="AX730" s="2">
        <v>1.04369334781432</v>
      </c>
      <c r="AY730" s="2">
        <v>1.03915878210797</v>
      </c>
      <c r="AZ730" s="2">
        <v>1.0282152844246599</v>
      </c>
      <c r="BA730" s="2">
        <v>1.0282152844246599</v>
      </c>
      <c r="BB730" s="2">
        <v>1.04369334781432</v>
      </c>
      <c r="BC730" s="2">
        <v>1.0397863948179999</v>
      </c>
      <c r="BD730" s="2">
        <v>0.88159430690729401</v>
      </c>
      <c r="BE730" s="2">
        <v>0.88159430690729401</v>
      </c>
      <c r="BF730" s="2">
        <v>0.88106332386816</v>
      </c>
      <c r="BG730" s="2">
        <v>0.94745439864164105</v>
      </c>
      <c r="BH730" s="2">
        <v>0.14845984000000001</v>
      </c>
      <c r="BI730" s="2">
        <v>0.14845984000000001</v>
      </c>
      <c r="BJ730" s="2">
        <v>0.16933219299999999</v>
      </c>
      <c r="BK730" s="2">
        <v>0.20689772000000001</v>
      </c>
      <c r="BL730" s="2">
        <v>0.148460025</v>
      </c>
      <c r="BM730" s="2">
        <v>0.148460025</v>
      </c>
      <c r="BN730" s="2">
        <v>0.16933219299999999</v>
      </c>
      <c r="BO730" s="2">
        <v>0.20705116899999901</v>
      </c>
      <c r="BP730" s="2">
        <v>8.0653159999999995E-3</v>
      </c>
      <c r="BQ730" s="2">
        <v>8.0653159999999995E-3</v>
      </c>
      <c r="BR730" s="2">
        <v>8.0653159999999995E-3</v>
      </c>
      <c r="BS730" s="2">
        <v>0.156803041</v>
      </c>
      <c r="BT730" s="2">
        <v>0.99975147599999903</v>
      </c>
      <c r="BU730" s="2">
        <v>0.99975147599999903</v>
      </c>
      <c r="BV730" s="2">
        <v>1</v>
      </c>
      <c r="BW730" s="2">
        <v>0.99044583500000005</v>
      </c>
      <c r="BX730" s="2">
        <v>141.384262628134</v>
      </c>
      <c r="BY730" s="2">
        <v>0</v>
      </c>
      <c r="BZ730" s="2">
        <v>0</v>
      </c>
      <c r="CA730" s="2">
        <v>0</v>
      </c>
      <c r="CB730" s="2">
        <v>32962663.1650782</v>
      </c>
      <c r="CC730" s="2">
        <v>0</v>
      </c>
      <c r="CD730" s="2">
        <v>0</v>
      </c>
      <c r="CE730" s="2">
        <v>0</v>
      </c>
      <c r="CG730" s="2">
        <f t="shared" si="91"/>
        <v>3518735.9669872029</v>
      </c>
      <c r="CH730" s="2">
        <f t="shared" si="92"/>
        <v>32962663.1650782</v>
      </c>
      <c r="CI730" s="2">
        <f t="shared" si="93"/>
        <v>2027670.0326013817</v>
      </c>
      <c r="CJ730" s="2">
        <f t="shared" si="94"/>
        <v>293.54948741331123</v>
      </c>
      <c r="CK730" s="2">
        <f t="shared" si="95"/>
        <v>36.419034259225874</v>
      </c>
      <c r="CL730" s="2">
        <f t="shared" si="96"/>
        <v>279.6654594228566</v>
      </c>
      <c r="CM730" s="2">
        <f t="shared" si="97"/>
        <v>207.6620586065722</v>
      </c>
      <c r="CN730" s="2">
        <f t="shared" si="98"/>
        <v>1998534.8051940009</v>
      </c>
    </row>
    <row r="731" spans="1:92" x14ac:dyDescent="0.45">
      <c r="A731" s="2">
        <v>289</v>
      </c>
      <c r="B731" s="2" t="s">
        <v>157</v>
      </c>
      <c r="C731" s="2">
        <v>1</v>
      </c>
      <c r="D731" s="2">
        <v>2023</v>
      </c>
      <c r="E731" s="2">
        <v>2021</v>
      </c>
      <c r="F731" s="2">
        <v>0.27915142099157497</v>
      </c>
      <c r="G731" s="2">
        <v>1.7192804867783101E-2</v>
      </c>
      <c r="H731" s="2">
        <v>0.20347574414036701</v>
      </c>
      <c r="I731" s="2">
        <v>0.500180030000274</v>
      </c>
      <c r="J731" s="2">
        <v>268.49124418434201</v>
      </c>
      <c r="K731" s="2">
        <v>133.81636828491901</v>
      </c>
      <c r="L731" s="2">
        <v>107.27903538927499</v>
      </c>
      <c r="M731" s="2">
        <v>85.0179335051332</v>
      </c>
      <c r="N731" s="2">
        <v>236419.976728262</v>
      </c>
      <c r="O731" s="2">
        <v>29319.598552968098</v>
      </c>
      <c r="P731" s="2">
        <v>432830.95234558103</v>
      </c>
      <c r="Q731" s="2">
        <v>1342568.1136163799</v>
      </c>
      <c r="R731" s="2">
        <v>1596.6255593676501</v>
      </c>
      <c r="S731" s="2">
        <v>228202566.602844</v>
      </c>
      <c r="T731" s="2">
        <v>142928.04299915099</v>
      </c>
      <c r="U731" s="2">
        <v>45.86</v>
      </c>
      <c r="V731" s="2">
        <v>37527.2795668939</v>
      </c>
      <c r="W731" s="2">
        <v>3.2082179974501001E-4</v>
      </c>
      <c r="X731" s="2">
        <v>3.6686107482924402</v>
      </c>
      <c r="Y731" s="2">
        <v>3.6686107482924402</v>
      </c>
      <c r="Z731" s="2">
        <v>4.4911469602304104</v>
      </c>
      <c r="AA731" s="2">
        <v>3.2037440194120101</v>
      </c>
      <c r="AB731" s="2">
        <v>134.67487589942201</v>
      </c>
      <c r="AC731" s="2">
        <v>0</v>
      </c>
      <c r="AD731" s="2">
        <v>0</v>
      </c>
      <c r="AE731" s="2">
        <v>0</v>
      </c>
      <c r="AF731" s="2">
        <v>32066208.065327302</v>
      </c>
      <c r="AG731" s="2">
        <v>0</v>
      </c>
      <c r="AH731" s="2">
        <v>0</v>
      </c>
      <c r="AI731" s="2">
        <v>0</v>
      </c>
      <c r="AJ731" s="2">
        <v>130.14775753662701</v>
      </c>
      <c r="AK731" s="2">
        <v>130.14775753662701</v>
      </c>
      <c r="AL731" s="2">
        <v>102.787888429045</v>
      </c>
      <c r="AM731" s="2">
        <v>81.814189485721201</v>
      </c>
      <c r="AN731" s="2">
        <v>133.81636828491901</v>
      </c>
      <c r="AO731" s="2">
        <v>133.81636828491901</v>
      </c>
      <c r="AP731" s="2">
        <v>107.27903538927499</v>
      </c>
      <c r="AQ731" s="2">
        <v>85.0179335051332</v>
      </c>
      <c r="AR731" s="2">
        <v>63703070.741108596</v>
      </c>
      <c r="AS731" s="2">
        <v>3923442.1979299798</v>
      </c>
      <c r="AT731" s="2">
        <v>46433687.0542555</v>
      </c>
      <c r="AU731" s="2">
        <v>114142366.60955</v>
      </c>
      <c r="AV731" s="2">
        <v>1.0290875583613099</v>
      </c>
      <c r="AW731" s="2">
        <v>1.0290875583613099</v>
      </c>
      <c r="AX731" s="2">
        <v>1.04459117276547</v>
      </c>
      <c r="AY731" s="2">
        <v>1.0400560585299701</v>
      </c>
      <c r="AZ731" s="2">
        <v>1.02911482236858</v>
      </c>
      <c r="BA731" s="2">
        <v>1.02911482236858</v>
      </c>
      <c r="BB731" s="2">
        <v>1.04459117276547</v>
      </c>
      <c r="BC731" s="2">
        <v>1.04068421316112</v>
      </c>
      <c r="BD731" s="2">
        <v>0.88189094769173304</v>
      </c>
      <c r="BE731" s="2">
        <v>0.88189094769173304</v>
      </c>
      <c r="BF731" s="2">
        <v>0.88135483324587804</v>
      </c>
      <c r="BG731" s="2">
        <v>0.94776904978337995</v>
      </c>
      <c r="BH731" s="2">
        <v>0.14845984000000001</v>
      </c>
      <c r="BI731" s="2">
        <v>0.14845984000000001</v>
      </c>
      <c r="BJ731" s="2">
        <v>0.16933219299999999</v>
      </c>
      <c r="BK731" s="2">
        <v>0.20689772000000001</v>
      </c>
      <c r="BL731" s="2">
        <v>0.148460025</v>
      </c>
      <c r="BM731" s="2">
        <v>0.148460025</v>
      </c>
      <c r="BN731" s="2">
        <v>0.16933219299999999</v>
      </c>
      <c r="BO731" s="2">
        <v>0.20705116899999901</v>
      </c>
      <c r="BP731" s="2">
        <v>8.0653159999999995E-3</v>
      </c>
      <c r="BQ731" s="2">
        <v>8.0653159999999995E-3</v>
      </c>
      <c r="BR731" s="2">
        <v>8.0653159999999995E-3</v>
      </c>
      <c r="BS731" s="2">
        <v>0.156803041</v>
      </c>
      <c r="BT731" s="2">
        <v>0.99975147599999903</v>
      </c>
      <c r="BU731" s="2">
        <v>0.99975147599999903</v>
      </c>
      <c r="BV731" s="2">
        <v>1</v>
      </c>
      <c r="BW731" s="2">
        <v>0.99044583500000005</v>
      </c>
      <c r="BX731" s="2">
        <v>136.524747819613</v>
      </c>
      <c r="BY731" s="2">
        <v>0</v>
      </c>
      <c r="BZ731" s="2">
        <v>0</v>
      </c>
      <c r="CA731" s="2">
        <v>0</v>
      </c>
      <c r="CB731" s="2">
        <v>32061415.793343298</v>
      </c>
      <c r="CC731" s="2">
        <v>0</v>
      </c>
      <c r="CD731" s="2">
        <v>0</v>
      </c>
      <c r="CE731" s="2">
        <v>0</v>
      </c>
      <c r="CG731" s="2">
        <f t="shared" si="91"/>
        <v>3624932.8719801023</v>
      </c>
      <c r="CH731" s="2">
        <f t="shared" si="92"/>
        <v>32061415.793343298</v>
      </c>
      <c r="CI731" s="2">
        <f t="shared" si="93"/>
        <v>2041138.641243191</v>
      </c>
      <c r="CJ731" s="2">
        <f t="shared" si="94"/>
        <v>295.52497091032751</v>
      </c>
      <c r="CK731" s="2">
        <f t="shared" si="95"/>
        <v>36.649498191210121</v>
      </c>
      <c r="CL731" s="2">
        <f t="shared" si="96"/>
        <v>281.51606656623159</v>
      </c>
      <c r="CM731" s="2">
        <f t="shared" si="97"/>
        <v>209.04135673279563</v>
      </c>
      <c r="CN731" s="2">
        <f t="shared" si="98"/>
        <v>2011819.0426902231</v>
      </c>
    </row>
    <row r="732" spans="1:92" x14ac:dyDescent="0.45">
      <c r="A732" s="2">
        <v>311</v>
      </c>
      <c r="B732" s="2" t="s">
        <v>157</v>
      </c>
      <c r="C732" s="2">
        <v>1</v>
      </c>
      <c r="D732" s="2">
        <v>2024</v>
      </c>
      <c r="E732" s="2">
        <v>2022</v>
      </c>
      <c r="F732" s="2">
        <v>0.15741692995005899</v>
      </c>
      <c r="G732" s="2">
        <v>1.8398938514718601E-2</v>
      </c>
      <c r="H732" s="2">
        <v>0.23263672606354799</v>
      </c>
      <c r="I732" s="2">
        <v>0.59154740547167295</v>
      </c>
      <c r="J732" s="2">
        <v>148.390477331905</v>
      </c>
      <c r="K732" s="2">
        <v>148.390477331905</v>
      </c>
      <c r="L732" s="2">
        <v>121.82836022252</v>
      </c>
      <c r="M732" s="2">
        <v>99.548382750681</v>
      </c>
      <c r="N732" s="2">
        <v>240952.58279939799</v>
      </c>
      <c r="O732" s="2">
        <v>28162.610954839602</v>
      </c>
      <c r="P732" s="2">
        <v>433726.60028168699</v>
      </c>
      <c r="Q732" s="2">
        <v>1349713.29081619</v>
      </c>
      <c r="R732" s="2">
        <v>1580.4166614323799</v>
      </c>
      <c r="S732" s="2">
        <v>227136107.833518</v>
      </c>
      <c r="T732" s="2">
        <v>143719.13013600899</v>
      </c>
      <c r="U732" s="2">
        <v>45.86</v>
      </c>
      <c r="V732" s="2">
        <v>37902.088018393799</v>
      </c>
      <c r="W732" s="2">
        <v>3.19046095036008E-4</v>
      </c>
      <c r="X732" s="2">
        <v>3.7856804929406001</v>
      </c>
      <c r="Y732" s="2">
        <v>3.7856804929406001</v>
      </c>
      <c r="Z732" s="2">
        <v>4.5834324911379802</v>
      </c>
      <c r="AA732" s="2">
        <v>3.2771539626225099</v>
      </c>
      <c r="AB732" s="2">
        <v>14.4570393023373</v>
      </c>
      <c r="AC732" s="2">
        <v>14.4570393023373</v>
      </c>
      <c r="AD732" s="2">
        <v>14.4570393023373</v>
      </c>
      <c r="AE732" s="2">
        <v>14.4570393023373</v>
      </c>
      <c r="AF732" s="2">
        <v>3417932.8954181601</v>
      </c>
      <c r="AG732" s="2">
        <v>423874.58860901301</v>
      </c>
      <c r="AH732" s="2">
        <v>6257454.0893281596</v>
      </c>
      <c r="AI732" s="2">
        <v>19409559.984616999</v>
      </c>
      <c r="AJ732" s="2">
        <v>130.14775753662701</v>
      </c>
      <c r="AK732" s="2">
        <v>130.14775753662701</v>
      </c>
      <c r="AL732" s="2">
        <v>102.787888429045</v>
      </c>
      <c r="AM732" s="2">
        <v>81.814189485721201</v>
      </c>
      <c r="AN732" s="2">
        <v>133.93343802956699</v>
      </c>
      <c r="AO732" s="2">
        <v>133.93343802956699</v>
      </c>
      <c r="AP732" s="2">
        <v>107.371320920183</v>
      </c>
      <c r="AQ732" s="2">
        <v>85.091343448343693</v>
      </c>
      <c r="AR732" s="2">
        <v>35755068.775958098</v>
      </c>
      <c r="AS732" s="2">
        <v>4179063.2825014</v>
      </c>
      <c r="AT732" s="2">
        <v>52840200.497206599</v>
      </c>
      <c r="AU732" s="2">
        <v>134361775.277852</v>
      </c>
      <c r="AV732" s="2">
        <v>1.03165239368238</v>
      </c>
      <c r="AW732" s="2">
        <v>1.03165239368238</v>
      </c>
      <c r="AX732" s="2">
        <v>1.0448721743204099</v>
      </c>
      <c r="AY732" s="2">
        <v>1.0407756347055599</v>
      </c>
      <c r="AZ732" s="2">
        <v>1.0316797256408099</v>
      </c>
      <c r="BA732" s="2">
        <v>1.0316797256408099</v>
      </c>
      <c r="BB732" s="2">
        <v>1.0448721743204099</v>
      </c>
      <c r="BC732" s="2">
        <v>1.0414042239335799</v>
      </c>
      <c r="BD732" s="2">
        <v>0.88273632131855295</v>
      </c>
      <c r="BE732" s="2">
        <v>0.88273632131855295</v>
      </c>
      <c r="BF732" s="2">
        <v>0.88144602169174802</v>
      </c>
      <c r="BG732" s="2">
        <v>0.94802125217581401</v>
      </c>
      <c r="BH732" s="2">
        <v>0.14845984000000001</v>
      </c>
      <c r="BI732" s="2">
        <v>0.14845984000000001</v>
      </c>
      <c r="BJ732" s="2">
        <v>0.16933219299999999</v>
      </c>
      <c r="BK732" s="2">
        <v>0.20689772000000001</v>
      </c>
      <c r="BL732" s="2">
        <v>0.148460025</v>
      </c>
      <c r="BM732" s="2">
        <v>0.148460025</v>
      </c>
      <c r="BN732" s="2">
        <v>0.16933219299999999</v>
      </c>
      <c r="BO732" s="2">
        <v>0.20705116899999901</v>
      </c>
      <c r="BP732" s="2">
        <v>8.0653159999999995E-3</v>
      </c>
      <c r="BQ732" s="2">
        <v>8.0653159999999995E-3</v>
      </c>
      <c r="BR732" s="2">
        <v>8.0653159999999995E-3</v>
      </c>
      <c r="BS732" s="2">
        <v>0.156803041</v>
      </c>
      <c r="BT732" s="2">
        <v>0.99975147599999903</v>
      </c>
      <c r="BU732" s="2">
        <v>0.99975147599999903</v>
      </c>
      <c r="BV732" s="2">
        <v>1</v>
      </c>
      <c r="BW732" s="2">
        <v>0.99044583500000005</v>
      </c>
      <c r="BX732" s="2">
        <v>14.4570393023373</v>
      </c>
      <c r="BY732" s="2">
        <v>14.4570393023373</v>
      </c>
      <c r="BZ732" s="2">
        <v>14.4570393023373</v>
      </c>
      <c r="CA732" s="2">
        <v>14.4570393023373</v>
      </c>
      <c r="CB732" s="2">
        <v>3417932.8954181601</v>
      </c>
      <c r="CC732" s="2">
        <v>423874.58860901301</v>
      </c>
      <c r="CD732" s="2">
        <v>6257454.0893281596</v>
      </c>
      <c r="CE732" s="2">
        <v>19409559.984616999</v>
      </c>
      <c r="CG732" s="2">
        <f t="shared" si="91"/>
        <v>3733175.3619585945</v>
      </c>
      <c r="CH732" s="2">
        <f t="shared" si="92"/>
        <v>29508821.557972331</v>
      </c>
      <c r="CI732" s="2">
        <f t="shared" si="93"/>
        <v>2052555.0848521146</v>
      </c>
      <c r="CJ732" s="2">
        <f t="shared" si="94"/>
        <v>301.19072849924748</v>
      </c>
      <c r="CK732" s="2">
        <f t="shared" si="95"/>
        <v>35.203263693549502</v>
      </c>
      <c r="CL732" s="2">
        <f t="shared" si="96"/>
        <v>282.09860180922732</v>
      </c>
      <c r="CM732" s="2">
        <f t="shared" si="97"/>
        <v>210.15387945756169</v>
      </c>
      <c r="CN732" s="2">
        <f t="shared" si="98"/>
        <v>2024392.473897275</v>
      </c>
    </row>
    <row r="733" spans="1:92" x14ac:dyDescent="0.45">
      <c r="A733" s="2">
        <v>333</v>
      </c>
      <c r="B733" s="2" t="s">
        <v>157</v>
      </c>
      <c r="C733" s="2">
        <v>1</v>
      </c>
      <c r="D733" s="2">
        <v>2025</v>
      </c>
      <c r="E733" s="2">
        <v>2023</v>
      </c>
      <c r="F733" s="2">
        <v>0.15771666901371501</v>
      </c>
      <c r="G733" s="2">
        <v>1.8433401935236599E-2</v>
      </c>
      <c r="H733" s="2">
        <v>0.232535646150514</v>
      </c>
      <c r="I733" s="2">
        <v>0.59131428290053401</v>
      </c>
      <c r="J733" s="2">
        <v>148.54882605513399</v>
      </c>
      <c r="K733" s="2">
        <v>148.54882605513399</v>
      </c>
      <c r="L733" s="2">
        <v>121.68178493673901</v>
      </c>
      <c r="M733" s="2">
        <v>99.431795450001999</v>
      </c>
      <c r="N733" s="2">
        <v>242585.547218969</v>
      </c>
      <c r="O733" s="2">
        <v>28352.5953441087</v>
      </c>
      <c r="P733" s="2">
        <v>436636.98124142102</v>
      </c>
      <c r="Q733" s="2">
        <v>1358781.5412328299</v>
      </c>
      <c r="R733" s="2">
        <v>1581.0472098831899</v>
      </c>
      <c r="S733" s="2">
        <v>228484398.52725101</v>
      </c>
      <c r="T733" s="2">
        <v>144514.595831791</v>
      </c>
      <c r="U733" s="2">
        <v>45.86</v>
      </c>
      <c r="V733" s="2">
        <v>38280.639916712702</v>
      </c>
      <c r="W733" s="2">
        <v>3.1728021860929898E-4</v>
      </c>
      <c r="X733" s="2">
        <v>4.1194880584283204</v>
      </c>
      <c r="Y733" s="2">
        <v>4.1194880584283204</v>
      </c>
      <c r="Z733" s="2">
        <v>4.6123160476155096</v>
      </c>
      <c r="AA733" s="2">
        <v>3.33602550420198</v>
      </c>
      <c r="AB733" s="2">
        <v>14.2815804600788</v>
      </c>
      <c r="AC733" s="2">
        <v>14.2815804600788</v>
      </c>
      <c r="AD733" s="2">
        <v>14.2815804600788</v>
      </c>
      <c r="AE733" s="2">
        <v>14.2815804600788</v>
      </c>
      <c r="AF733" s="2">
        <v>3441183.6983134099</v>
      </c>
      <c r="AG733" s="2">
        <v>402206.59431744</v>
      </c>
      <c r="AH733" s="2">
        <v>6194301.33959937</v>
      </c>
      <c r="AI733" s="2">
        <v>19276038.960829299</v>
      </c>
      <c r="AJ733" s="2">
        <v>130.14775753662701</v>
      </c>
      <c r="AK733" s="2">
        <v>130.14775753662701</v>
      </c>
      <c r="AL733" s="2">
        <v>102.787888429045</v>
      </c>
      <c r="AM733" s="2">
        <v>81.814189485721201</v>
      </c>
      <c r="AN733" s="2">
        <v>134.26724559505499</v>
      </c>
      <c r="AO733" s="2">
        <v>134.26724559505499</v>
      </c>
      <c r="AP733" s="2">
        <v>107.40020447665999</v>
      </c>
      <c r="AQ733" s="2">
        <v>85.1502149899231</v>
      </c>
      <c r="AR733" s="2">
        <v>36035798.2573203</v>
      </c>
      <c r="AS733" s="2">
        <v>4211744.7539836103</v>
      </c>
      <c r="AT733" s="2">
        <v>53130767.246845901</v>
      </c>
      <c r="AU733" s="2">
        <v>135106088.26910099</v>
      </c>
      <c r="AV733" s="2">
        <v>1.03256130576893</v>
      </c>
      <c r="AW733" s="2">
        <v>1.03256130576893</v>
      </c>
      <c r="AX733" s="2">
        <v>1.04578363995415</v>
      </c>
      <c r="AY733" s="2">
        <v>1.0416846735652601</v>
      </c>
      <c r="AZ733" s="2">
        <v>1.03258866180751</v>
      </c>
      <c r="BA733" s="2">
        <v>1.03258866180751</v>
      </c>
      <c r="BB733" s="2">
        <v>1.04578363995415</v>
      </c>
      <c r="BC733" s="2">
        <v>1.0423138118184601</v>
      </c>
      <c r="BD733" s="2">
        <v>0.88303544179027105</v>
      </c>
      <c r="BE733" s="2">
        <v>0.88303544179027105</v>
      </c>
      <c r="BF733" s="2">
        <v>0.88174175450095305</v>
      </c>
      <c r="BG733" s="2">
        <v>0.94833972329755201</v>
      </c>
      <c r="BH733" s="2">
        <v>0.14845984000000001</v>
      </c>
      <c r="BI733" s="2">
        <v>0.14845984000000001</v>
      </c>
      <c r="BJ733" s="2">
        <v>0.16933219299999999</v>
      </c>
      <c r="BK733" s="2">
        <v>0.20689772000000001</v>
      </c>
      <c r="BL733" s="2">
        <v>0.148460025</v>
      </c>
      <c r="BM733" s="2">
        <v>0.148460025</v>
      </c>
      <c r="BN733" s="2">
        <v>0.16933219299999999</v>
      </c>
      <c r="BO733" s="2">
        <v>0.20705116899999901</v>
      </c>
      <c r="BP733" s="2">
        <v>8.0653159999999995E-3</v>
      </c>
      <c r="BQ733" s="2">
        <v>8.0653159999999995E-3</v>
      </c>
      <c r="BR733" s="2">
        <v>8.0653159999999995E-3</v>
      </c>
      <c r="BS733" s="2">
        <v>0.156803041</v>
      </c>
      <c r="BT733" s="2">
        <v>0.99975147599999903</v>
      </c>
      <c r="BU733" s="2">
        <v>0.99975147599999903</v>
      </c>
      <c r="BV733" s="2">
        <v>1</v>
      </c>
      <c r="BW733" s="2">
        <v>0.99044583500000005</v>
      </c>
      <c r="BX733" s="2">
        <v>14.2815804600788</v>
      </c>
      <c r="BY733" s="2">
        <v>14.2815804600788</v>
      </c>
      <c r="BZ733" s="2">
        <v>14.2815804600788</v>
      </c>
      <c r="CA733" s="2">
        <v>14.2815804600788</v>
      </c>
      <c r="CB733" s="2">
        <v>3441183.6983134099</v>
      </c>
      <c r="CC733" s="2">
        <v>402206.59431744</v>
      </c>
      <c r="CD733" s="2">
        <v>6194301.33959937</v>
      </c>
      <c r="CE733" s="2">
        <v>19276038.960829299</v>
      </c>
      <c r="CG733" s="2">
        <f t="shared" si="91"/>
        <v>3843322.0295065544</v>
      </c>
      <c r="CH733" s="2">
        <f t="shared" si="92"/>
        <v>29313730.593059517</v>
      </c>
      <c r="CI733" s="2">
        <f t="shared" si="93"/>
        <v>2066356.6650373286</v>
      </c>
      <c r="CJ733" s="2">
        <f t="shared" si="94"/>
        <v>303.23193402371123</v>
      </c>
      <c r="CK733" s="2">
        <f t="shared" si="95"/>
        <v>35.440744180135873</v>
      </c>
      <c r="CL733" s="2">
        <f t="shared" si="96"/>
        <v>283.99153251474536</v>
      </c>
      <c r="CM733" s="2">
        <f t="shared" si="97"/>
        <v>211.56582969759904</v>
      </c>
      <c r="CN733" s="2">
        <f t="shared" si="98"/>
        <v>2038004.0696932198</v>
      </c>
    </row>
    <row r="734" spans="1:92" x14ac:dyDescent="0.45">
      <c r="A734" s="2">
        <v>355</v>
      </c>
      <c r="B734" s="2" t="s">
        <v>157</v>
      </c>
      <c r="C734" s="2">
        <v>1</v>
      </c>
      <c r="D734" s="2">
        <v>2026</v>
      </c>
      <c r="E734" s="2">
        <v>2024</v>
      </c>
      <c r="F734" s="2">
        <v>0.157793152330966</v>
      </c>
      <c r="G734" s="2">
        <v>1.8440884188123601E-2</v>
      </c>
      <c r="H734" s="2">
        <v>0.232571395870692</v>
      </c>
      <c r="I734" s="2">
        <v>0.59119456761021705</v>
      </c>
      <c r="J734" s="2">
        <v>148.47959392301101</v>
      </c>
      <c r="K734" s="2">
        <v>148.47959392301101</v>
      </c>
      <c r="L734" s="2">
        <v>121.587947562621</v>
      </c>
      <c r="M734" s="2">
        <v>99.318642725532897</v>
      </c>
      <c r="N734" s="2">
        <v>244225.242385094</v>
      </c>
      <c r="O734" s="2">
        <v>28541.982615275399</v>
      </c>
      <c r="P734" s="2">
        <v>439576.978959325</v>
      </c>
      <c r="Q734" s="2">
        <v>1367945.59991487</v>
      </c>
      <c r="R734" s="2">
        <v>1581.4676869944101</v>
      </c>
      <c r="S734" s="2">
        <v>229810129.776914</v>
      </c>
      <c r="T734" s="2">
        <v>145314.46432122</v>
      </c>
      <c r="U734" s="2">
        <v>45.86</v>
      </c>
      <c r="V734" s="2">
        <v>38662.972649998999</v>
      </c>
      <c r="W734" s="2">
        <v>3.1552411606668602E-4</v>
      </c>
      <c r="X734" s="2">
        <v>4.2377809282910297</v>
      </c>
      <c r="Y734" s="2">
        <v>4.2377809282910297</v>
      </c>
      <c r="Z734" s="2">
        <v>4.7060036754830996</v>
      </c>
      <c r="AA734" s="2">
        <v>3.4103977817187801</v>
      </c>
      <c r="AB734" s="2">
        <v>14.0940554580929</v>
      </c>
      <c r="AC734" s="2">
        <v>14.0940554580929</v>
      </c>
      <c r="AD734" s="2">
        <v>14.0940554580929</v>
      </c>
      <c r="AE734" s="2">
        <v>14.0940554580929</v>
      </c>
      <c r="AF734" s="2">
        <v>3419014.1558359801</v>
      </c>
      <c r="AG734" s="2">
        <v>399603.05116073601</v>
      </c>
      <c r="AH734" s="2">
        <v>6153985.8286708901</v>
      </c>
      <c r="AI734" s="2">
        <v>19150742.397568502</v>
      </c>
      <c r="AJ734" s="2">
        <v>130.14775753662701</v>
      </c>
      <c r="AK734" s="2">
        <v>130.14775753662701</v>
      </c>
      <c r="AL734" s="2">
        <v>102.787888429045</v>
      </c>
      <c r="AM734" s="2">
        <v>81.814189485721201</v>
      </c>
      <c r="AN734" s="2">
        <v>134.385538464918</v>
      </c>
      <c r="AO734" s="2">
        <v>134.385538464918</v>
      </c>
      <c r="AP734" s="2">
        <v>107.493892104528</v>
      </c>
      <c r="AQ734" s="2">
        <v>85.224587267439901</v>
      </c>
      <c r="AR734" s="2">
        <v>36262464.815087698</v>
      </c>
      <c r="AS734" s="2">
        <v>4237901.9884737404</v>
      </c>
      <c r="AT734" s="2">
        <v>53447262.667442001</v>
      </c>
      <c r="AU734" s="2">
        <v>135862500.30590999</v>
      </c>
      <c r="AV734" s="2">
        <v>1.0334686193090701</v>
      </c>
      <c r="AW734" s="2">
        <v>1.0334686193090701</v>
      </c>
      <c r="AX734" s="2">
        <v>1.04669904156717</v>
      </c>
      <c r="AY734" s="2">
        <v>1.04259798280174</v>
      </c>
      <c r="AZ734" s="2">
        <v>1.03349599938545</v>
      </c>
      <c r="BA734" s="2">
        <v>1.03349599938545</v>
      </c>
      <c r="BB734" s="2">
        <v>1.04669904156717</v>
      </c>
      <c r="BC734" s="2">
        <v>1.04322767265928</v>
      </c>
      <c r="BD734" s="2">
        <v>0.883333874438469</v>
      </c>
      <c r="BE734" s="2">
        <v>0.883333874438469</v>
      </c>
      <c r="BF734" s="2">
        <v>0.88203860507218101</v>
      </c>
      <c r="BG734" s="2">
        <v>0.94865951866609</v>
      </c>
      <c r="BH734" s="2">
        <v>0.14845984000000001</v>
      </c>
      <c r="BI734" s="2">
        <v>0.14845984000000001</v>
      </c>
      <c r="BJ734" s="2">
        <v>0.16933219299999999</v>
      </c>
      <c r="BK734" s="2">
        <v>0.20689772000000001</v>
      </c>
      <c r="BL734" s="2">
        <v>0.148460025</v>
      </c>
      <c r="BM734" s="2">
        <v>0.148460025</v>
      </c>
      <c r="BN734" s="2">
        <v>0.16933219299999999</v>
      </c>
      <c r="BO734" s="2">
        <v>0.20705116899999901</v>
      </c>
      <c r="BP734" s="2">
        <v>8.0653159999999995E-3</v>
      </c>
      <c r="BQ734" s="2">
        <v>8.0653159999999995E-3</v>
      </c>
      <c r="BR734" s="2">
        <v>8.0653159999999995E-3</v>
      </c>
      <c r="BS734" s="2">
        <v>0.156803041</v>
      </c>
      <c r="BT734" s="2">
        <v>0.99975147599999903</v>
      </c>
      <c r="BU734" s="2">
        <v>0.99975147599999903</v>
      </c>
      <c r="BV734" s="2">
        <v>1</v>
      </c>
      <c r="BW734" s="2">
        <v>0.99044583500000005</v>
      </c>
      <c r="BX734" s="2">
        <v>14.0940554580929</v>
      </c>
      <c r="BY734" s="2">
        <v>14.0940554580929</v>
      </c>
      <c r="BZ734" s="2">
        <v>14.0940554580929</v>
      </c>
      <c r="CA734" s="2">
        <v>14.0940554580929</v>
      </c>
      <c r="CB734" s="2">
        <v>3419014.1558359801</v>
      </c>
      <c r="CC734" s="2">
        <v>399603.05116073601</v>
      </c>
      <c r="CD734" s="2">
        <v>6153985.8286708901</v>
      </c>
      <c r="CE734" s="2">
        <v>19150742.397568502</v>
      </c>
      <c r="CG734" s="2">
        <f t="shared" si="91"/>
        <v>3955157.7915785601</v>
      </c>
      <c r="CH734" s="2">
        <f t="shared" si="92"/>
        <v>29123345.433236107</v>
      </c>
      <c r="CI734" s="2">
        <f t="shared" si="93"/>
        <v>2080289.8038745644</v>
      </c>
      <c r="CJ734" s="2">
        <f t="shared" si="94"/>
        <v>305.2815529813675</v>
      </c>
      <c r="CK734" s="2">
        <f t="shared" si="95"/>
        <v>35.677478269094252</v>
      </c>
      <c r="CL734" s="2">
        <f t="shared" si="96"/>
        <v>285.90372615240648</v>
      </c>
      <c r="CM734" s="2">
        <f t="shared" si="97"/>
        <v>212.99269753442897</v>
      </c>
      <c r="CN734" s="2">
        <f t="shared" si="98"/>
        <v>2051747.821259289</v>
      </c>
    </row>
    <row r="735" spans="1:92" x14ac:dyDescent="0.45">
      <c r="A735" s="2">
        <v>377</v>
      </c>
      <c r="B735" s="2" t="s">
        <v>157</v>
      </c>
      <c r="C735" s="2">
        <v>1</v>
      </c>
      <c r="D735" s="2">
        <v>2027</v>
      </c>
      <c r="E735" s="2">
        <v>2025</v>
      </c>
      <c r="F735" s="2">
        <v>0.15780776785315101</v>
      </c>
      <c r="G735" s="2">
        <v>1.84430410607146E-2</v>
      </c>
      <c r="H735" s="2">
        <v>0.232578225667991</v>
      </c>
      <c r="I735" s="2">
        <v>0.59117096541814196</v>
      </c>
      <c r="J735" s="2">
        <v>148.571477941024</v>
      </c>
      <c r="K735" s="2">
        <v>148.571477941024</v>
      </c>
      <c r="L735" s="2">
        <v>121.65583895687</v>
      </c>
      <c r="M735" s="2">
        <v>99.367163575847599</v>
      </c>
      <c r="N735" s="2">
        <v>245832.92625357499</v>
      </c>
      <c r="O735" s="2">
        <v>28730.567668819502</v>
      </c>
      <c r="P735" s="2">
        <v>442469.37044079701</v>
      </c>
      <c r="Q735" s="2">
        <v>1376947.30532154</v>
      </c>
      <c r="R735" s="2">
        <v>1583.94880109933</v>
      </c>
      <c r="S735" s="2">
        <v>231444634.67760301</v>
      </c>
      <c r="T735" s="2">
        <v>146118.75997315699</v>
      </c>
      <c r="U735" s="2">
        <v>45.86</v>
      </c>
      <c r="V735" s="2">
        <v>39049.123979820302</v>
      </c>
      <c r="W735" s="2">
        <v>3.1377773331106102E-4</v>
      </c>
      <c r="X735" s="2">
        <v>4.3558657509225798</v>
      </c>
      <c r="Y735" s="2">
        <v>4.3558657509225798</v>
      </c>
      <c r="Z735" s="2">
        <v>4.8000958743505802</v>
      </c>
      <c r="AA735" s="2">
        <v>3.4851194366517899</v>
      </c>
      <c r="AB735" s="2">
        <v>14.0678546534745</v>
      </c>
      <c r="AC735" s="2">
        <v>14.0678546534745</v>
      </c>
      <c r="AD735" s="2">
        <v>14.0678546534745</v>
      </c>
      <c r="AE735" s="2">
        <v>14.0678546534745</v>
      </c>
      <c r="AF735" s="2">
        <v>3435725.2125831</v>
      </c>
      <c r="AG735" s="2">
        <v>401524.46295369399</v>
      </c>
      <c r="AH735" s="2">
        <v>6183905.0490132496</v>
      </c>
      <c r="AI735" s="2">
        <v>19244059.873462599</v>
      </c>
      <c r="AJ735" s="2">
        <v>130.14775753662701</v>
      </c>
      <c r="AK735" s="2">
        <v>130.14775753662701</v>
      </c>
      <c r="AL735" s="2">
        <v>102.787888429045</v>
      </c>
      <c r="AM735" s="2">
        <v>81.814189485721201</v>
      </c>
      <c r="AN735" s="2">
        <v>134.503623287549</v>
      </c>
      <c r="AO735" s="2">
        <v>134.503623287549</v>
      </c>
      <c r="AP735" s="2">
        <v>107.587984303396</v>
      </c>
      <c r="AQ735" s="2">
        <v>85.299308922373001</v>
      </c>
      <c r="AR735" s="2">
        <v>36523761.180060603</v>
      </c>
      <c r="AS735" s="2">
        <v>4268542.9006411303</v>
      </c>
      <c r="AT735" s="2">
        <v>53828982.473693497</v>
      </c>
      <c r="AU735" s="2">
        <v>136823348.12320799</v>
      </c>
      <c r="AV735" s="2">
        <v>1.03435302341697</v>
      </c>
      <c r="AW735" s="2">
        <v>1.03435302341697</v>
      </c>
      <c r="AX735" s="2">
        <v>1.04759438017618</v>
      </c>
      <c r="AY735" s="2">
        <v>1.0434898828794299</v>
      </c>
      <c r="AZ735" s="2">
        <v>1.0343804269242101</v>
      </c>
      <c r="BA735" s="2">
        <v>1.0343804269242101</v>
      </c>
      <c r="BB735" s="2">
        <v>1.04759438017618</v>
      </c>
      <c r="BC735" s="2">
        <v>1.0441201114109799</v>
      </c>
      <c r="BD735" s="2">
        <v>0.88362461457788899</v>
      </c>
      <c r="BE735" s="2">
        <v>0.88362461457788899</v>
      </c>
      <c r="BF735" s="2">
        <v>0.88232879326102498</v>
      </c>
      <c r="BG735" s="2">
        <v>0.94897164926246702</v>
      </c>
      <c r="BH735" s="2">
        <v>0.14845984000000001</v>
      </c>
      <c r="BI735" s="2">
        <v>0.14845984000000001</v>
      </c>
      <c r="BJ735" s="2">
        <v>0.16933219299999999</v>
      </c>
      <c r="BK735" s="2">
        <v>0.20689772000000001</v>
      </c>
      <c r="BL735" s="2">
        <v>0.148460025</v>
      </c>
      <c r="BM735" s="2">
        <v>0.148460025</v>
      </c>
      <c r="BN735" s="2">
        <v>0.16933219299999999</v>
      </c>
      <c r="BO735" s="2">
        <v>0.20705116899999901</v>
      </c>
      <c r="BP735" s="2">
        <v>8.0653159999999995E-3</v>
      </c>
      <c r="BQ735" s="2">
        <v>8.0653159999999995E-3</v>
      </c>
      <c r="BR735" s="2">
        <v>8.0653159999999995E-3</v>
      </c>
      <c r="BS735" s="2">
        <v>0.156803041</v>
      </c>
      <c r="BT735" s="2">
        <v>0.99975147599999903</v>
      </c>
      <c r="BU735" s="2">
        <v>0.99975147599999903</v>
      </c>
      <c r="BV735" s="2">
        <v>1</v>
      </c>
      <c r="BW735" s="2">
        <v>0.99044583500000005</v>
      </c>
      <c r="BX735" s="2">
        <v>14.0678546534745</v>
      </c>
      <c r="BY735" s="2">
        <v>14.0678546534745</v>
      </c>
      <c r="BZ735" s="2">
        <v>14.0678546534745</v>
      </c>
      <c r="CA735" s="2">
        <v>14.0678546534745</v>
      </c>
      <c r="CB735" s="2">
        <v>3435725.2125831</v>
      </c>
      <c r="CC735" s="2">
        <v>401524.46295369399</v>
      </c>
      <c r="CD735" s="2">
        <v>6183905.0490132496</v>
      </c>
      <c r="CE735" s="2">
        <v>19244059.873462599</v>
      </c>
      <c r="CG735" s="2">
        <f t="shared" si="91"/>
        <v>4065647.571936524</v>
      </c>
      <c r="CH735" s="2">
        <f t="shared" si="92"/>
        <v>29265214.598012641</v>
      </c>
      <c r="CI735" s="2">
        <f t="shared" si="93"/>
        <v>2093980.1696847314</v>
      </c>
      <c r="CJ735" s="2">
        <f t="shared" si="94"/>
        <v>307.29115781696873</v>
      </c>
      <c r="CK735" s="2">
        <f t="shared" si="95"/>
        <v>35.913209586024379</v>
      </c>
      <c r="CL735" s="2">
        <f t="shared" si="96"/>
        <v>287.78495638425824</v>
      </c>
      <c r="CM735" s="2">
        <f t="shared" si="97"/>
        <v>214.39428654286337</v>
      </c>
      <c r="CN735" s="2">
        <f t="shared" si="98"/>
        <v>2065249.6020159121</v>
      </c>
    </row>
    <row r="736" spans="1:92" x14ac:dyDescent="0.45">
      <c r="A736" s="2">
        <v>399</v>
      </c>
      <c r="B736" s="2" t="s">
        <v>157</v>
      </c>
      <c r="C736" s="2">
        <v>1</v>
      </c>
      <c r="D736" s="2">
        <v>2028</v>
      </c>
      <c r="E736" s="2">
        <v>2026</v>
      </c>
      <c r="F736" s="2">
        <v>0.15777183244235601</v>
      </c>
      <c r="G736" s="2">
        <v>1.84408314971185E-2</v>
      </c>
      <c r="H736" s="2">
        <v>0.23256141665055399</v>
      </c>
      <c r="I736" s="2">
        <v>0.59122591940996905</v>
      </c>
      <c r="J736" s="2">
        <v>148.792708490726</v>
      </c>
      <c r="K736" s="2">
        <v>148.792708490726</v>
      </c>
      <c r="L736" s="2">
        <v>121.853996260221</v>
      </c>
      <c r="M736" s="2">
        <v>99.546260996107705</v>
      </c>
      <c r="N736" s="2">
        <v>247416.18213599801</v>
      </c>
      <c r="O736" s="2">
        <v>28918.724298250701</v>
      </c>
      <c r="P736" s="2">
        <v>445326.11950514599</v>
      </c>
      <c r="Q736" s="2">
        <v>1385826.28284915</v>
      </c>
      <c r="R736" s="2">
        <v>1588.09752938049</v>
      </c>
      <c r="S736" s="2">
        <v>233335211.327409</v>
      </c>
      <c r="T736" s="2">
        <v>146927.507291338</v>
      </c>
      <c r="U736" s="2">
        <v>45.86</v>
      </c>
      <c r="V736" s="2">
        <v>39439.132044892402</v>
      </c>
      <c r="W736" s="2">
        <v>3.12041016544734E-4</v>
      </c>
      <c r="X736" s="2">
        <v>4.4709689623228401</v>
      </c>
      <c r="Y736" s="2">
        <v>4.4709689623228401</v>
      </c>
      <c r="Z736" s="2">
        <v>4.8921258393996903</v>
      </c>
      <c r="AA736" s="2">
        <v>3.5580895186102</v>
      </c>
      <c r="AB736" s="2">
        <v>14.1739819917763</v>
      </c>
      <c r="AC736" s="2">
        <v>14.1739819917763</v>
      </c>
      <c r="AD736" s="2">
        <v>14.1739819917763</v>
      </c>
      <c r="AE736" s="2">
        <v>14.1739819917763</v>
      </c>
      <c r="AF736" s="2">
        <v>3484431.4697038601</v>
      </c>
      <c r="AG736" s="2">
        <v>407226.54875135998</v>
      </c>
      <c r="AH736" s="2">
        <v>6271552.88854047</v>
      </c>
      <c r="AI736" s="2">
        <v>19516826.309252501</v>
      </c>
      <c r="AJ736" s="2">
        <v>130.14775753662701</v>
      </c>
      <c r="AK736" s="2">
        <v>130.14775753662701</v>
      </c>
      <c r="AL736" s="2">
        <v>102.787888429045</v>
      </c>
      <c r="AM736" s="2">
        <v>81.814189485721201</v>
      </c>
      <c r="AN736" s="2">
        <v>134.61872649895</v>
      </c>
      <c r="AO736" s="2">
        <v>134.61872649895</v>
      </c>
      <c r="AP736" s="2">
        <v>107.68001426844501</v>
      </c>
      <c r="AQ736" s="2">
        <v>85.372279004331403</v>
      </c>
      <c r="AR736" s="2">
        <v>36813723.86445</v>
      </c>
      <c r="AS736" s="2">
        <v>4302895.3144332999</v>
      </c>
      <c r="AT736" s="2">
        <v>54264767.300759003</v>
      </c>
      <c r="AU736" s="2">
        <v>137953824.847767</v>
      </c>
      <c r="AV736" s="2">
        <v>1.03521903400144</v>
      </c>
      <c r="AW736" s="2">
        <v>1.03521903400144</v>
      </c>
      <c r="AX736" s="2">
        <v>1.0484736565295101</v>
      </c>
      <c r="AY736" s="2">
        <v>1.0443646193446501</v>
      </c>
      <c r="AZ736" s="2">
        <v>1.03524646045223</v>
      </c>
      <c r="BA736" s="2">
        <v>1.03524646045223</v>
      </c>
      <c r="BB736" s="2">
        <v>1.0484736565295101</v>
      </c>
      <c r="BC736" s="2">
        <v>1.04499537618403</v>
      </c>
      <c r="BD736" s="2">
        <v>0.88390915820884197</v>
      </c>
      <c r="BE736" s="2">
        <v>0.88390915820884197</v>
      </c>
      <c r="BF736" s="2">
        <v>0.88261362562717105</v>
      </c>
      <c r="BG736" s="2">
        <v>0.94927761223997398</v>
      </c>
      <c r="BH736" s="2">
        <v>0.14845984000000001</v>
      </c>
      <c r="BI736" s="2">
        <v>0.14845984000000001</v>
      </c>
      <c r="BJ736" s="2">
        <v>0.16933219299999999</v>
      </c>
      <c r="BK736" s="2">
        <v>0.20689772000000001</v>
      </c>
      <c r="BL736" s="2">
        <v>0.148460025</v>
      </c>
      <c r="BM736" s="2">
        <v>0.148460025</v>
      </c>
      <c r="BN736" s="2">
        <v>0.16933219299999999</v>
      </c>
      <c r="BO736" s="2">
        <v>0.20705116899999901</v>
      </c>
      <c r="BP736" s="2">
        <v>8.0653159999999995E-3</v>
      </c>
      <c r="BQ736" s="2">
        <v>8.0653159999999995E-3</v>
      </c>
      <c r="BR736" s="2">
        <v>8.0653159999999995E-3</v>
      </c>
      <c r="BS736" s="2">
        <v>0.156803041</v>
      </c>
      <c r="BT736" s="2">
        <v>0.99975147599999903</v>
      </c>
      <c r="BU736" s="2">
        <v>0.99975147599999903</v>
      </c>
      <c r="BV736" s="2">
        <v>1</v>
      </c>
      <c r="BW736" s="2">
        <v>0.99044583500000005</v>
      </c>
      <c r="BX736" s="2">
        <v>14.1739819917763</v>
      </c>
      <c r="BY736" s="2">
        <v>14.1739819917763</v>
      </c>
      <c r="BZ736" s="2">
        <v>14.1739819917763</v>
      </c>
      <c r="CA736" s="2">
        <v>14.1739819917763</v>
      </c>
      <c r="CB736" s="2">
        <v>3484431.4697038601</v>
      </c>
      <c r="CC736" s="2">
        <v>407226.54875135998</v>
      </c>
      <c r="CD736" s="2">
        <v>6271552.88854047</v>
      </c>
      <c r="CE736" s="2">
        <v>19516826.309252501</v>
      </c>
      <c r="CG736" s="2">
        <f t="shared" si="91"/>
        <v>4175244.1659501721</v>
      </c>
      <c r="CH736" s="2">
        <f t="shared" si="92"/>
        <v>29680037.216248192</v>
      </c>
      <c r="CI736" s="2">
        <f t="shared" si="93"/>
        <v>2107487.3087885445</v>
      </c>
      <c r="CJ736" s="2">
        <f t="shared" si="94"/>
        <v>309.2702276699975</v>
      </c>
      <c r="CK736" s="2">
        <f t="shared" si="95"/>
        <v>36.148405372813379</v>
      </c>
      <c r="CL736" s="2">
        <f t="shared" si="96"/>
        <v>289.64300455619252</v>
      </c>
      <c r="CM736" s="2">
        <f t="shared" si="97"/>
        <v>215.77676650045154</v>
      </c>
      <c r="CN736" s="2">
        <f t="shared" si="98"/>
        <v>2078568.5844902941</v>
      </c>
    </row>
    <row r="737" spans="1:92" x14ac:dyDescent="0.45">
      <c r="A737" s="2">
        <v>421</v>
      </c>
      <c r="B737" s="2" t="s">
        <v>157</v>
      </c>
      <c r="C737" s="2">
        <v>1</v>
      </c>
      <c r="D737" s="2">
        <v>2029</v>
      </c>
      <c r="E737" s="2">
        <v>2027</v>
      </c>
      <c r="F737" s="2">
        <v>0.157783895592884</v>
      </c>
      <c r="G737" s="2">
        <v>1.8442713128050799E-2</v>
      </c>
      <c r="H737" s="2">
        <v>0.23256772881389401</v>
      </c>
      <c r="I737" s="2">
        <v>0.59120566246517003</v>
      </c>
      <c r="J737" s="2">
        <v>148.88425217763501</v>
      </c>
      <c r="K737" s="2">
        <v>148.88425217763501</v>
      </c>
      <c r="L737" s="2">
        <v>121.92320957126201</v>
      </c>
      <c r="M737" s="2">
        <v>99.596661202360394</v>
      </c>
      <c r="N737" s="2">
        <v>249044.42109656401</v>
      </c>
      <c r="O737" s="2">
        <v>29109.782067217198</v>
      </c>
      <c r="P737" s="2">
        <v>448255.85606809898</v>
      </c>
      <c r="Q737" s="2">
        <v>1394943.80419867</v>
      </c>
      <c r="R737" s="2">
        <v>1590.6061735077501</v>
      </c>
      <c r="S737" s="2">
        <v>234997318.672149</v>
      </c>
      <c r="T737" s="2">
        <v>147740.730915127</v>
      </c>
      <c r="U737" s="2">
        <v>45.86</v>
      </c>
      <c r="V737" s="2">
        <v>39833.035364846597</v>
      </c>
      <c r="W737" s="2">
        <v>3.1031391226777802E-4</v>
      </c>
      <c r="X737" s="2">
        <v>4.5836782978949104</v>
      </c>
      <c r="Y737" s="2">
        <v>4.5836782978949104</v>
      </c>
      <c r="Z737" s="2">
        <v>4.9825047991037898</v>
      </c>
      <c r="AA737" s="2">
        <v>3.6296553735256301</v>
      </c>
      <c r="AB737" s="2">
        <v>14.1528163431135</v>
      </c>
      <c r="AC737" s="2">
        <v>14.1528163431135</v>
      </c>
      <c r="AD737" s="2">
        <v>14.1528163431135</v>
      </c>
      <c r="AE737" s="2">
        <v>14.1528163431135</v>
      </c>
      <c r="AF737" s="2">
        <v>3501635.7860851102</v>
      </c>
      <c r="AG737" s="2">
        <v>409281.39387027803</v>
      </c>
      <c r="AH737" s="2">
        <v>6302618.7821477801</v>
      </c>
      <c r="AI737" s="2">
        <v>19613344.8646238</v>
      </c>
      <c r="AJ737" s="2">
        <v>130.14775753662701</v>
      </c>
      <c r="AK737" s="2">
        <v>130.14775753662701</v>
      </c>
      <c r="AL737" s="2">
        <v>102.787888429045</v>
      </c>
      <c r="AM737" s="2">
        <v>81.814189485721201</v>
      </c>
      <c r="AN737" s="2">
        <v>134.73143583452199</v>
      </c>
      <c r="AO737" s="2">
        <v>134.73143583452199</v>
      </c>
      <c r="AP737" s="2">
        <v>107.770393228149</v>
      </c>
      <c r="AQ737" s="2">
        <v>85.443844859246795</v>
      </c>
      <c r="AR737" s="2">
        <v>37078792.3939742</v>
      </c>
      <c r="AS737" s="2">
        <v>4333988.1341315899</v>
      </c>
      <c r="AT737" s="2">
        <v>54652792.680936702</v>
      </c>
      <c r="AU737" s="2">
        <v>138931745.46310601</v>
      </c>
      <c r="AV737" s="2">
        <v>1.0361046911699201</v>
      </c>
      <c r="AW737" s="2">
        <v>1.0361046911699201</v>
      </c>
      <c r="AX737" s="2">
        <v>1.04937036501212</v>
      </c>
      <c r="AY737" s="2">
        <v>1.04525784975028</v>
      </c>
      <c r="AZ737" s="2">
        <v>1.0361321410847599</v>
      </c>
      <c r="BA737" s="2">
        <v>1.0361321410847599</v>
      </c>
      <c r="BB737" s="2">
        <v>1.04937036501212</v>
      </c>
      <c r="BC737" s="2">
        <v>1.04588914606713</v>
      </c>
      <c r="BD737" s="2">
        <v>0.88420000727873205</v>
      </c>
      <c r="BE737" s="2">
        <v>0.88420000727873205</v>
      </c>
      <c r="BF737" s="2">
        <v>0.88290395503933705</v>
      </c>
      <c r="BG737" s="2">
        <v>0.94958988294097502</v>
      </c>
      <c r="BH737" s="2">
        <v>0.14845984000000001</v>
      </c>
      <c r="BI737" s="2">
        <v>0.14845984000000001</v>
      </c>
      <c r="BJ737" s="2">
        <v>0.16933219299999999</v>
      </c>
      <c r="BK737" s="2">
        <v>0.20689772000000001</v>
      </c>
      <c r="BL737" s="2">
        <v>0.148460025</v>
      </c>
      <c r="BM737" s="2">
        <v>0.148460025</v>
      </c>
      <c r="BN737" s="2">
        <v>0.16933219299999999</v>
      </c>
      <c r="BO737" s="2">
        <v>0.20705116899999901</v>
      </c>
      <c r="BP737" s="2">
        <v>8.0653159999999995E-3</v>
      </c>
      <c r="BQ737" s="2">
        <v>8.0653159999999995E-3</v>
      </c>
      <c r="BR737" s="2">
        <v>8.0653159999999995E-3</v>
      </c>
      <c r="BS737" s="2">
        <v>0.156803041</v>
      </c>
      <c r="BT737" s="2">
        <v>0.99975147599999903</v>
      </c>
      <c r="BU737" s="2">
        <v>0.99975147599999903</v>
      </c>
      <c r="BV737" s="2">
        <v>1</v>
      </c>
      <c r="BW737" s="2">
        <v>0.99044583500000005</v>
      </c>
      <c r="BX737" s="2">
        <v>14.1528163431135</v>
      </c>
      <c r="BY737" s="2">
        <v>14.1528163431135</v>
      </c>
      <c r="BZ737" s="2">
        <v>14.1528163431135</v>
      </c>
      <c r="CA737" s="2">
        <v>14.1528163431135</v>
      </c>
      <c r="CB737" s="2">
        <v>3501635.7860851102</v>
      </c>
      <c r="CC737" s="2">
        <v>409281.39387027803</v>
      </c>
      <c r="CD737" s="2">
        <v>6302618.7821477801</v>
      </c>
      <c r="CE737" s="2">
        <v>19613344.8646238</v>
      </c>
      <c r="CG737" s="2">
        <f t="shared" si="91"/>
        <v>4288407.8561353916</v>
      </c>
      <c r="CH737" s="2">
        <f t="shared" si="92"/>
        <v>29826880.826726969</v>
      </c>
      <c r="CI737" s="2">
        <f t="shared" si="93"/>
        <v>2121353.8634305503</v>
      </c>
      <c r="CJ737" s="2">
        <f t="shared" si="94"/>
        <v>311.30552637070502</v>
      </c>
      <c r="CK737" s="2">
        <f t="shared" si="95"/>
        <v>36.387227584021495</v>
      </c>
      <c r="CL737" s="2">
        <f t="shared" si="96"/>
        <v>291.5485242719343</v>
      </c>
      <c r="CM737" s="2">
        <f t="shared" si="97"/>
        <v>217.19638835323784</v>
      </c>
      <c r="CN737" s="2">
        <f t="shared" si="98"/>
        <v>2092244.0813633329</v>
      </c>
    </row>
    <row r="738" spans="1:92" x14ac:dyDescent="0.45">
      <c r="A738" s="2">
        <v>443</v>
      </c>
      <c r="B738" s="2" t="s">
        <v>157</v>
      </c>
      <c r="C738" s="2">
        <v>1</v>
      </c>
      <c r="D738" s="2">
        <v>2030</v>
      </c>
      <c r="E738" s="2">
        <v>2028</v>
      </c>
      <c r="F738" s="2">
        <v>0.157796686294226</v>
      </c>
      <c r="G738" s="2">
        <v>1.84446819820989E-2</v>
      </c>
      <c r="H738" s="2">
        <v>0.232574085984558</v>
      </c>
      <c r="I738" s="2">
        <v>0.59118454573911505</v>
      </c>
      <c r="J738" s="2">
        <v>148.97712791702901</v>
      </c>
      <c r="K738" s="2">
        <v>148.97712791702901</v>
      </c>
      <c r="L738" s="2">
        <v>121.992989787697</v>
      </c>
      <c r="M738" s="2">
        <v>99.647349568992198</v>
      </c>
      <c r="N738" s="2">
        <v>250683.292338108</v>
      </c>
      <c r="O738" s="2">
        <v>29302.095715625299</v>
      </c>
      <c r="P738" s="2">
        <v>451204.639044129</v>
      </c>
      <c r="Q738" s="2">
        <v>1404120.6588619701</v>
      </c>
      <c r="R738" s="2">
        <v>1593.1245585218201</v>
      </c>
      <c r="S738" s="2">
        <v>236672124.02471501</v>
      </c>
      <c r="T738" s="2">
        <v>148558.45562026199</v>
      </c>
      <c r="U738" s="2">
        <v>45.86</v>
      </c>
      <c r="V738" s="2">
        <v>40230.872844033598</v>
      </c>
      <c r="W738" s="2">
        <v>3.0859636727638098E-4</v>
      </c>
      <c r="X738" s="2">
        <v>4.6989445923177096</v>
      </c>
      <c r="Y738" s="2">
        <v>4.6989445923177096</v>
      </c>
      <c r="Z738" s="2">
        <v>5.0746755705675799</v>
      </c>
      <c r="AA738" s="2">
        <v>3.7027342951862701</v>
      </c>
      <c r="AB738" s="2">
        <v>14.1304257880847</v>
      </c>
      <c r="AC738" s="2">
        <v>14.1304257880847</v>
      </c>
      <c r="AD738" s="2">
        <v>14.1304257880847</v>
      </c>
      <c r="AE738" s="2">
        <v>14.1304257880847</v>
      </c>
      <c r="AF738" s="2">
        <v>3519103.7102415198</v>
      </c>
      <c r="AG738" s="2">
        <v>411333.61520813301</v>
      </c>
      <c r="AH738" s="2">
        <v>6334046.1082446696</v>
      </c>
      <c r="AI738" s="2">
        <v>19711149.903777901</v>
      </c>
      <c r="AJ738" s="2">
        <v>130.14775753662701</v>
      </c>
      <c r="AK738" s="2">
        <v>130.14775753662701</v>
      </c>
      <c r="AL738" s="2">
        <v>102.787888429045</v>
      </c>
      <c r="AM738" s="2">
        <v>81.814189485721201</v>
      </c>
      <c r="AN738" s="2">
        <v>134.846702128944</v>
      </c>
      <c r="AO738" s="2">
        <v>134.846702128944</v>
      </c>
      <c r="AP738" s="2">
        <v>107.862563999613</v>
      </c>
      <c r="AQ738" s="2">
        <v>85.516923780907405</v>
      </c>
      <c r="AR738" s="2">
        <v>37346076.909316398</v>
      </c>
      <c r="AS738" s="2">
        <v>4365342.0616637496</v>
      </c>
      <c r="AT738" s="2">
        <v>55043802.923072301</v>
      </c>
      <c r="AU738" s="2">
        <v>139916902.13066301</v>
      </c>
      <c r="AV738" s="2">
        <v>1.03699106108993</v>
      </c>
      <c r="AW738" s="2">
        <v>1.03699106108993</v>
      </c>
      <c r="AX738" s="2">
        <v>1.05026777104794</v>
      </c>
      <c r="AY738" s="2">
        <v>1.0461517806131</v>
      </c>
      <c r="AZ738" s="2">
        <v>1.0370185344877001</v>
      </c>
      <c r="BA738" s="2">
        <v>1.0370185344877001</v>
      </c>
      <c r="BB738" s="2">
        <v>1.05026777104794</v>
      </c>
      <c r="BC738" s="2">
        <v>1.0467836168304701</v>
      </c>
      <c r="BD738" s="2">
        <v>0.88449093729782702</v>
      </c>
      <c r="BE738" s="2">
        <v>0.88449093729782702</v>
      </c>
      <c r="BF738" s="2">
        <v>0.88319435750891395</v>
      </c>
      <c r="BG738" s="2">
        <v>0.94990223417402397</v>
      </c>
      <c r="BH738" s="2">
        <v>0.14845984000000001</v>
      </c>
      <c r="BI738" s="2">
        <v>0.14845984000000001</v>
      </c>
      <c r="BJ738" s="2">
        <v>0.16933219299999999</v>
      </c>
      <c r="BK738" s="2">
        <v>0.20689772000000001</v>
      </c>
      <c r="BL738" s="2">
        <v>0.148460025</v>
      </c>
      <c r="BM738" s="2">
        <v>0.148460025</v>
      </c>
      <c r="BN738" s="2">
        <v>0.16933219299999999</v>
      </c>
      <c r="BO738" s="2">
        <v>0.20705116899999901</v>
      </c>
      <c r="BP738" s="2">
        <v>8.0653159999999995E-3</v>
      </c>
      <c r="BQ738" s="2">
        <v>8.0653159999999995E-3</v>
      </c>
      <c r="BR738" s="2">
        <v>8.0653159999999995E-3</v>
      </c>
      <c r="BS738" s="2">
        <v>0.156803041</v>
      </c>
      <c r="BT738" s="2">
        <v>0.99975147599999903</v>
      </c>
      <c r="BU738" s="2">
        <v>0.99975147599999903</v>
      </c>
      <c r="BV738" s="2">
        <v>1</v>
      </c>
      <c r="BW738" s="2">
        <v>0.99044583500000005</v>
      </c>
      <c r="BX738" s="2">
        <v>14.1304257880847</v>
      </c>
      <c r="BY738" s="2">
        <v>14.1304257880847</v>
      </c>
      <c r="BZ738" s="2">
        <v>14.1304257880847</v>
      </c>
      <c r="CA738" s="2">
        <v>14.1304257880847</v>
      </c>
      <c r="CB738" s="2">
        <v>3519103.7102415198</v>
      </c>
      <c r="CC738" s="2">
        <v>411333.61520813301</v>
      </c>
      <c r="CD738" s="2">
        <v>6334046.1082446696</v>
      </c>
      <c r="CE738" s="2">
        <v>19711149.903777901</v>
      </c>
      <c r="CG738" s="2">
        <f t="shared" si="91"/>
        <v>4402945.6049390398</v>
      </c>
      <c r="CH738" s="2">
        <f t="shared" si="92"/>
        <v>29975633.337472223</v>
      </c>
      <c r="CI738" s="2">
        <f t="shared" si="93"/>
        <v>2135310.6859598323</v>
      </c>
      <c r="CJ738" s="2">
        <f t="shared" si="94"/>
        <v>313.354115422635</v>
      </c>
      <c r="CK738" s="2">
        <f t="shared" si="95"/>
        <v>36.62761964453162</v>
      </c>
      <c r="CL738" s="2">
        <f t="shared" si="96"/>
        <v>293.4664318986205</v>
      </c>
      <c r="CM738" s="2">
        <f t="shared" si="97"/>
        <v>218.62524855772207</v>
      </c>
      <c r="CN738" s="2">
        <f t="shared" si="98"/>
        <v>2106008.5902442071</v>
      </c>
    </row>
    <row r="739" spans="1:92" x14ac:dyDescent="0.45">
      <c r="A739" s="2">
        <v>465</v>
      </c>
      <c r="B739" s="2" t="s">
        <v>157</v>
      </c>
      <c r="C739" s="2">
        <v>1</v>
      </c>
      <c r="D739" s="2">
        <v>2031</v>
      </c>
      <c r="E739" s="2">
        <v>2029</v>
      </c>
      <c r="F739" s="2">
        <v>0.15780926242704099</v>
      </c>
      <c r="G739" s="2">
        <v>1.8446632571370601E-2</v>
      </c>
      <c r="H739" s="2">
        <v>0.232580338657734</v>
      </c>
      <c r="I739" s="2">
        <v>0.59116376634385304</v>
      </c>
      <c r="J739" s="2">
        <v>149.070640968508</v>
      </c>
      <c r="K739" s="2">
        <v>149.070640968508</v>
      </c>
      <c r="L739" s="2">
        <v>122.063386253224</v>
      </c>
      <c r="M739" s="2">
        <v>99.6986397920314</v>
      </c>
      <c r="N739" s="2">
        <v>252332.79103105699</v>
      </c>
      <c r="O739" s="2">
        <v>29495.672245539499</v>
      </c>
      <c r="P739" s="2">
        <v>454172.57384683599</v>
      </c>
      <c r="Q739" s="2">
        <v>1413357.06585269</v>
      </c>
      <c r="R739" s="2">
        <v>1595.6543174115</v>
      </c>
      <c r="S739" s="2">
        <v>238359968.97687</v>
      </c>
      <c r="T739" s="2">
        <v>149380.70631961201</v>
      </c>
      <c r="U739" s="2">
        <v>45.86</v>
      </c>
      <c r="V739" s="2">
        <v>40632.683775366502</v>
      </c>
      <c r="W739" s="2">
        <v>3.0688832866120899E-4</v>
      </c>
      <c r="X739" s="2">
        <v>4.8143036497549101</v>
      </c>
      <c r="Y739" s="2">
        <v>4.8143036497549101</v>
      </c>
      <c r="Z739" s="2">
        <v>5.1669180420529104</v>
      </c>
      <c r="AA739" s="2">
        <v>3.7758705241839601</v>
      </c>
      <c r="AB739" s="2">
        <v>14.108579782126199</v>
      </c>
      <c r="AC739" s="2">
        <v>14.108579782126199</v>
      </c>
      <c r="AD739" s="2">
        <v>14.108579782126199</v>
      </c>
      <c r="AE739" s="2">
        <v>14.108579782126199</v>
      </c>
      <c r="AF739" s="2">
        <v>3536785.2299982798</v>
      </c>
      <c r="AG739" s="2">
        <v>413410.95518740098</v>
      </c>
      <c r="AH739" s="2">
        <v>6365856.6480195997</v>
      </c>
      <c r="AI739" s="2">
        <v>19810148.339285899</v>
      </c>
      <c r="AJ739" s="2">
        <v>130.14775753662701</v>
      </c>
      <c r="AK739" s="2">
        <v>130.14775753662701</v>
      </c>
      <c r="AL739" s="2">
        <v>102.787888429045</v>
      </c>
      <c r="AM739" s="2">
        <v>81.814189485721201</v>
      </c>
      <c r="AN739" s="2">
        <v>134.96206118638199</v>
      </c>
      <c r="AO739" s="2">
        <v>134.96206118638199</v>
      </c>
      <c r="AP739" s="2">
        <v>107.954806471098</v>
      </c>
      <c r="AQ739" s="2">
        <v>85.590060009905102</v>
      </c>
      <c r="AR739" s="2">
        <v>37615410.8963724</v>
      </c>
      <c r="AS739" s="2">
        <v>4396938.7674396196</v>
      </c>
      <c r="AT739" s="2">
        <v>55437842.307087503</v>
      </c>
      <c r="AU739" s="2">
        <v>140909777.00597</v>
      </c>
      <c r="AV739" s="2">
        <v>1.03787810465756</v>
      </c>
      <c r="AW739" s="2">
        <v>1.03787810465756</v>
      </c>
      <c r="AX739" s="2">
        <v>1.05116587000353</v>
      </c>
      <c r="AY739" s="2">
        <v>1.04704639665813</v>
      </c>
      <c r="AZ739" s="2">
        <v>1.0379056015561201</v>
      </c>
      <c r="BA739" s="2">
        <v>1.0379056015561201</v>
      </c>
      <c r="BB739" s="2">
        <v>1.05116587000353</v>
      </c>
      <c r="BC739" s="2">
        <v>1.04767877318985</v>
      </c>
      <c r="BD739" s="2">
        <v>0.88478193528005999</v>
      </c>
      <c r="BE739" s="2">
        <v>0.88478193528005999</v>
      </c>
      <c r="BF739" s="2">
        <v>0.88348483139197898</v>
      </c>
      <c r="BG739" s="2">
        <v>0.95021466044525804</v>
      </c>
      <c r="BH739" s="2">
        <v>0.14845984000000001</v>
      </c>
      <c r="BI739" s="2">
        <v>0.14845984000000001</v>
      </c>
      <c r="BJ739" s="2">
        <v>0.16933219299999999</v>
      </c>
      <c r="BK739" s="2">
        <v>0.20689772000000001</v>
      </c>
      <c r="BL739" s="2">
        <v>0.148460025</v>
      </c>
      <c r="BM739" s="2">
        <v>0.148460025</v>
      </c>
      <c r="BN739" s="2">
        <v>0.16933219299999999</v>
      </c>
      <c r="BO739" s="2">
        <v>0.20705116899999901</v>
      </c>
      <c r="BP739" s="2">
        <v>8.0653159999999995E-3</v>
      </c>
      <c r="BQ739" s="2">
        <v>8.0653159999999995E-3</v>
      </c>
      <c r="BR739" s="2">
        <v>8.0653159999999995E-3</v>
      </c>
      <c r="BS739" s="2">
        <v>0.156803041</v>
      </c>
      <c r="BT739" s="2">
        <v>0.99975147599999903</v>
      </c>
      <c r="BU739" s="2">
        <v>0.99975147599999903</v>
      </c>
      <c r="BV739" s="2">
        <v>1</v>
      </c>
      <c r="BW739" s="2">
        <v>0.99044583500000005</v>
      </c>
      <c r="BX739" s="2">
        <v>14.108579782126199</v>
      </c>
      <c r="BY739" s="2">
        <v>14.108579782126199</v>
      </c>
      <c r="BZ739" s="2">
        <v>14.108579782126199</v>
      </c>
      <c r="CA739" s="2">
        <v>14.108579782126199</v>
      </c>
      <c r="CB739" s="2">
        <v>3536785.2299982798</v>
      </c>
      <c r="CC739" s="2">
        <v>413410.95518740098</v>
      </c>
      <c r="CD739" s="2">
        <v>6365856.6480195997</v>
      </c>
      <c r="CE739" s="2">
        <v>19810148.339285899</v>
      </c>
      <c r="CG739" s="2">
        <f t="shared" si="91"/>
        <v>4518868.7432671478</v>
      </c>
      <c r="CH739" s="2">
        <f t="shared" si="92"/>
        <v>30126201.172491178</v>
      </c>
      <c r="CI739" s="2">
        <f t="shared" si="93"/>
        <v>2149358.1029761224</v>
      </c>
      <c r="CJ739" s="2">
        <f t="shared" si="94"/>
        <v>315.41598878882121</v>
      </c>
      <c r="CK739" s="2">
        <f t="shared" si="95"/>
        <v>36.869590306924373</v>
      </c>
      <c r="CL739" s="2">
        <f t="shared" si="96"/>
        <v>295.39679599794209</v>
      </c>
      <c r="CM739" s="2">
        <f t="shared" si="97"/>
        <v>220.06338121489918</v>
      </c>
      <c r="CN739" s="2">
        <f t="shared" si="98"/>
        <v>2119862.4307305831</v>
      </c>
    </row>
    <row r="740" spans="1:92" x14ac:dyDescent="0.45">
      <c r="A740" s="2">
        <v>487</v>
      </c>
      <c r="B740" s="2" t="s">
        <v>157</v>
      </c>
      <c r="C740" s="2">
        <v>1</v>
      </c>
      <c r="D740" s="2">
        <v>2032</v>
      </c>
      <c r="E740" s="2">
        <v>2030</v>
      </c>
      <c r="F740" s="2">
        <v>0.15774920226384201</v>
      </c>
      <c r="G740" s="2">
        <v>1.8442353296217601E-2</v>
      </c>
      <c r="H740" s="2">
        <v>0.232552077300273</v>
      </c>
      <c r="I740" s="2">
        <v>0.59125636713966601</v>
      </c>
      <c r="J740" s="2">
        <v>149.35645908872601</v>
      </c>
      <c r="K740" s="2">
        <v>149.35645908872601</v>
      </c>
      <c r="L740" s="2">
        <v>122.326071337522</v>
      </c>
      <c r="M740" s="2">
        <v>99.942203467708893</v>
      </c>
      <c r="N740" s="2">
        <v>253940.37944795401</v>
      </c>
      <c r="O740" s="2">
        <v>29687.999221205398</v>
      </c>
      <c r="P740" s="2">
        <v>457077.45085375902</v>
      </c>
      <c r="Q740" s="2">
        <v>1422379.5894486699</v>
      </c>
      <c r="R740" s="2">
        <v>1600.6521420332001</v>
      </c>
      <c r="S740" s="2">
        <v>240429969.53200701</v>
      </c>
      <c r="T740" s="2">
        <v>150207.50806393399</v>
      </c>
      <c r="U740" s="2">
        <v>45.86</v>
      </c>
      <c r="V740" s="2">
        <v>41038.507844201202</v>
      </c>
      <c r="W740" s="2">
        <v>3.0518974380577E-4</v>
      </c>
      <c r="X740" s="2">
        <v>4.9297503809202601</v>
      </c>
      <c r="Y740" s="2">
        <v>4.9297503809202601</v>
      </c>
      <c r="Z740" s="2">
        <v>5.2592317372978998</v>
      </c>
      <c r="AA740" s="2">
        <v>3.84906281080896</v>
      </c>
      <c r="AB740" s="2">
        <v>14.278951171178701</v>
      </c>
      <c r="AC740" s="2">
        <v>14.278951171178701</v>
      </c>
      <c r="AD740" s="2">
        <v>14.278951171178701</v>
      </c>
      <c r="AE740" s="2">
        <v>14.278951171178701</v>
      </c>
      <c r="AF740" s="2">
        <v>3603047.6020197198</v>
      </c>
      <c r="AG740" s="2">
        <v>421167.26375515101</v>
      </c>
      <c r="AH740" s="2">
        <v>6485108.0052475501</v>
      </c>
      <c r="AI740" s="2">
        <v>20181256.530751102</v>
      </c>
      <c r="AJ740" s="2">
        <v>130.14775753662701</v>
      </c>
      <c r="AK740" s="2">
        <v>130.14775753662701</v>
      </c>
      <c r="AL740" s="2">
        <v>102.787888429045</v>
      </c>
      <c r="AM740" s="2">
        <v>81.814189485721201</v>
      </c>
      <c r="AN740" s="2">
        <v>135.077507917547</v>
      </c>
      <c r="AO740" s="2">
        <v>135.077507917547</v>
      </c>
      <c r="AP740" s="2">
        <v>108.04712016634301</v>
      </c>
      <c r="AQ740" s="2">
        <v>85.663252296530104</v>
      </c>
      <c r="AR740" s="2">
        <v>37927635.893994004</v>
      </c>
      <c r="AS740" s="2">
        <v>4434094.4411081104</v>
      </c>
      <c r="AT740" s="2">
        <v>55912488.859909698</v>
      </c>
      <c r="AU740" s="2">
        <v>142155750.33699501</v>
      </c>
      <c r="AV740" s="2">
        <v>1.0387376937169599</v>
      </c>
      <c r="AW740" s="2">
        <v>1.0387376937169599</v>
      </c>
      <c r="AX740" s="2">
        <v>1.05203989015901</v>
      </c>
      <c r="AY740" s="2">
        <v>1.0479153278972799</v>
      </c>
      <c r="AZ740" s="2">
        <v>1.03876521338893</v>
      </c>
      <c r="BA740" s="2">
        <v>1.03876521338893</v>
      </c>
      <c r="BB740" s="2">
        <v>1.05203989015901</v>
      </c>
      <c r="BC740" s="2">
        <v>1.04854822923069</v>
      </c>
      <c r="BD740" s="2">
        <v>0.88506377839383499</v>
      </c>
      <c r="BE740" s="2">
        <v>0.88506377839383499</v>
      </c>
      <c r="BF740" s="2">
        <v>0.88376736879300899</v>
      </c>
      <c r="BG740" s="2">
        <v>0.95051795726961497</v>
      </c>
      <c r="BH740" s="2">
        <v>0.14845984000000001</v>
      </c>
      <c r="BI740" s="2">
        <v>0.14845984000000001</v>
      </c>
      <c r="BJ740" s="2">
        <v>0.16933219299999999</v>
      </c>
      <c r="BK740" s="2">
        <v>0.20689772000000001</v>
      </c>
      <c r="BL740" s="2">
        <v>0.148460025</v>
      </c>
      <c r="BM740" s="2">
        <v>0.148460025</v>
      </c>
      <c r="BN740" s="2">
        <v>0.16933219299999999</v>
      </c>
      <c r="BO740" s="2">
        <v>0.20705116899999901</v>
      </c>
      <c r="BP740" s="2">
        <v>8.0653159999999995E-3</v>
      </c>
      <c r="BQ740" s="2">
        <v>8.0653159999999995E-3</v>
      </c>
      <c r="BR740" s="2">
        <v>8.0653159999999995E-3</v>
      </c>
      <c r="BS740" s="2">
        <v>0.156803041</v>
      </c>
      <c r="BT740" s="2">
        <v>0.99975147599999903</v>
      </c>
      <c r="BU740" s="2">
        <v>0.99975147599999903</v>
      </c>
      <c r="BV740" s="2">
        <v>1</v>
      </c>
      <c r="BW740" s="2">
        <v>0.99044583500000005</v>
      </c>
      <c r="BX740" s="2">
        <v>14.278951171178701</v>
      </c>
      <c r="BY740" s="2">
        <v>14.278951171178701</v>
      </c>
      <c r="BZ740" s="2">
        <v>14.278951171178701</v>
      </c>
      <c r="CA740" s="2">
        <v>14.278951171178701</v>
      </c>
      <c r="CB740" s="2">
        <v>3603047.6020197198</v>
      </c>
      <c r="CC740" s="2">
        <v>421167.26375515101</v>
      </c>
      <c r="CD740" s="2">
        <v>6485108.0052475501</v>
      </c>
      <c r="CE740" s="2">
        <v>20181256.530751102</v>
      </c>
      <c r="CG740" s="2">
        <f t="shared" si="91"/>
        <v>4632731.8570845444</v>
      </c>
      <c r="CH740" s="2">
        <f t="shared" si="92"/>
        <v>30690579.401773524</v>
      </c>
      <c r="CI740" s="2">
        <f t="shared" si="93"/>
        <v>2163085.4189715884</v>
      </c>
      <c r="CJ740" s="2">
        <f t="shared" si="94"/>
        <v>317.4254743099425</v>
      </c>
      <c r="CK740" s="2">
        <f t="shared" si="95"/>
        <v>37.109999026506749</v>
      </c>
      <c r="CL740" s="2">
        <f t="shared" si="96"/>
        <v>297.28614689675385</v>
      </c>
      <c r="CM740" s="2">
        <f t="shared" si="97"/>
        <v>221.46821166970338</v>
      </c>
      <c r="CN740" s="2">
        <f t="shared" si="98"/>
        <v>2133397.4197503831</v>
      </c>
    </row>
    <row r="741" spans="1:92" x14ac:dyDescent="0.45">
      <c r="A741" s="2">
        <v>509</v>
      </c>
      <c r="B741" s="2" t="s">
        <v>157</v>
      </c>
      <c r="C741" s="2">
        <v>1</v>
      </c>
      <c r="D741" s="2">
        <v>2033</v>
      </c>
      <c r="E741" s="2">
        <v>2031</v>
      </c>
      <c r="F741" s="2">
        <v>0.15765283564386601</v>
      </c>
      <c r="G741" s="2">
        <v>1.843492731693E-2</v>
      </c>
      <c r="H741" s="2">
        <v>0.23250702239832999</v>
      </c>
      <c r="I741" s="2">
        <v>0.59140521464087203</v>
      </c>
      <c r="J741" s="2">
        <v>149.735023270629</v>
      </c>
      <c r="K741" s="2">
        <v>149.735023270629</v>
      </c>
      <c r="L741" s="2">
        <v>122.682600617169</v>
      </c>
      <c r="M741" s="2">
        <v>100.27998496617801</v>
      </c>
      <c r="N741" s="2">
        <v>255532.41856783701</v>
      </c>
      <c r="O741" s="2">
        <v>29880.347817268699</v>
      </c>
      <c r="P741" s="2">
        <v>459960.68716062099</v>
      </c>
      <c r="Q741" s="2">
        <v>1431325.8099660999</v>
      </c>
      <c r="R741" s="2">
        <v>1606.8629580300301</v>
      </c>
      <c r="S741" s="2">
        <v>242698791.20403799</v>
      </c>
      <c r="T741" s="2">
        <v>151038.88604263999</v>
      </c>
      <c r="U741" s="2">
        <v>45.86</v>
      </c>
      <c r="V741" s="2">
        <v>41448.385132256</v>
      </c>
      <c r="W741" s="2">
        <v>3.0350056038479998E-4</v>
      </c>
      <c r="X741" s="2">
        <v>5.0416239694030196</v>
      </c>
      <c r="Y741" s="2">
        <v>5.0416239694030196</v>
      </c>
      <c r="Z741" s="2">
        <v>5.3490704235246396</v>
      </c>
      <c r="AA741" s="2">
        <v>3.9201537158586999</v>
      </c>
      <c r="AB741" s="2">
        <v>14.5456417645989</v>
      </c>
      <c r="AC741" s="2">
        <v>14.5456417645989</v>
      </c>
      <c r="AD741" s="2">
        <v>14.5456417645989</v>
      </c>
      <c r="AE741" s="2">
        <v>14.5456417645989</v>
      </c>
      <c r="AF741" s="2">
        <v>3693725.7890162701</v>
      </c>
      <c r="AG741" s="2">
        <v>431831.001379347</v>
      </c>
      <c r="AH741" s="2">
        <v>6648484.8587948596</v>
      </c>
      <c r="AI741" s="2">
        <v>20689423.961397599</v>
      </c>
      <c r="AJ741" s="2">
        <v>130.14775753662701</v>
      </c>
      <c r="AK741" s="2">
        <v>130.14775753662701</v>
      </c>
      <c r="AL741" s="2">
        <v>102.787888429045</v>
      </c>
      <c r="AM741" s="2">
        <v>81.814189485721201</v>
      </c>
      <c r="AN741" s="2">
        <v>135.18938150603</v>
      </c>
      <c r="AO741" s="2">
        <v>135.18938150603</v>
      </c>
      <c r="AP741" s="2">
        <v>108.13695885257</v>
      </c>
      <c r="AQ741" s="2">
        <v>85.734343201579904</v>
      </c>
      <c r="AR741" s="2">
        <v>38262152.640655197</v>
      </c>
      <c r="AS741" s="2">
        <v>4474134.5757532297</v>
      </c>
      <c r="AT741" s="2">
        <v>56429173.2825251</v>
      </c>
      <c r="AU741" s="2">
        <v>143533330.70510399</v>
      </c>
      <c r="AV741" s="2">
        <v>1.0395842799752999</v>
      </c>
      <c r="AW741" s="2">
        <v>1.0395842799752999</v>
      </c>
      <c r="AX741" s="2">
        <v>1.0529026024810599</v>
      </c>
      <c r="AY741" s="2">
        <v>1.0487721558621499</v>
      </c>
      <c r="AZ741" s="2">
        <v>1.0396118220762101</v>
      </c>
      <c r="BA741" s="2">
        <v>1.0396118220762101</v>
      </c>
      <c r="BB741" s="2">
        <v>1.0529026024810599</v>
      </c>
      <c r="BC741" s="2">
        <v>1.0494055746873401</v>
      </c>
      <c r="BD741" s="2">
        <v>0.88534121677560296</v>
      </c>
      <c r="BE741" s="2">
        <v>0.88534121677560296</v>
      </c>
      <c r="BF741" s="2">
        <v>0.88404610822324803</v>
      </c>
      <c r="BG741" s="2">
        <v>0.95081687688694405</v>
      </c>
      <c r="BH741" s="2">
        <v>0.14845984000000001</v>
      </c>
      <c r="BI741" s="2">
        <v>0.14845984000000001</v>
      </c>
      <c r="BJ741" s="2">
        <v>0.16933219299999999</v>
      </c>
      <c r="BK741" s="2">
        <v>0.20689772000000001</v>
      </c>
      <c r="BL741" s="2">
        <v>0.148460025</v>
      </c>
      <c r="BM741" s="2">
        <v>0.148460025</v>
      </c>
      <c r="BN741" s="2">
        <v>0.16933219299999999</v>
      </c>
      <c r="BO741" s="2">
        <v>0.20705116899999901</v>
      </c>
      <c r="BP741" s="2">
        <v>8.0653159999999995E-3</v>
      </c>
      <c r="BQ741" s="2">
        <v>8.0653159999999995E-3</v>
      </c>
      <c r="BR741" s="2">
        <v>8.0653159999999995E-3</v>
      </c>
      <c r="BS741" s="2">
        <v>0.156803041</v>
      </c>
      <c r="BT741" s="2">
        <v>0.99975147599999903</v>
      </c>
      <c r="BU741" s="2">
        <v>0.99975147599999903</v>
      </c>
      <c r="BV741" s="2">
        <v>1</v>
      </c>
      <c r="BW741" s="2">
        <v>0.99044583500000005</v>
      </c>
      <c r="BX741" s="2">
        <v>14.5456417645989</v>
      </c>
      <c r="BY741" s="2">
        <v>14.5456417645989</v>
      </c>
      <c r="BZ741" s="2">
        <v>14.5456417645989</v>
      </c>
      <c r="CA741" s="2">
        <v>14.5456417645989</v>
      </c>
      <c r="CB741" s="2">
        <v>3693725.7890162701</v>
      </c>
      <c r="CC741" s="2">
        <v>431831.001379347</v>
      </c>
      <c r="CD741" s="2">
        <v>6648484.8587948596</v>
      </c>
      <c r="CE741" s="2">
        <v>20689423.961397599</v>
      </c>
      <c r="CG741" s="2">
        <f t="shared" si="91"/>
        <v>4746235.1005116832</v>
      </c>
      <c r="CH741" s="2">
        <f t="shared" si="92"/>
        <v>31463465.610588074</v>
      </c>
      <c r="CI741" s="2">
        <f t="shared" si="93"/>
        <v>2176699.2635118267</v>
      </c>
      <c r="CJ741" s="2">
        <f t="shared" si="94"/>
        <v>319.41552320979628</v>
      </c>
      <c r="CK741" s="2">
        <f t="shared" si="95"/>
        <v>37.350434771585874</v>
      </c>
      <c r="CL741" s="2">
        <f t="shared" si="96"/>
        <v>299.1614225434933</v>
      </c>
      <c r="CM741" s="2">
        <f t="shared" si="97"/>
        <v>222.86116153617749</v>
      </c>
      <c r="CN741" s="2">
        <f t="shared" si="98"/>
        <v>2146818.9156945581</v>
      </c>
    </row>
    <row r="742" spans="1:92" x14ac:dyDescent="0.45">
      <c r="A742" s="2">
        <v>531</v>
      </c>
      <c r="B742" s="2" t="s">
        <v>157</v>
      </c>
      <c r="C742" s="2">
        <v>1</v>
      </c>
      <c r="D742" s="2">
        <v>2034</v>
      </c>
      <c r="E742" s="2">
        <v>2032</v>
      </c>
      <c r="F742" s="2">
        <v>0.15764701918440899</v>
      </c>
      <c r="G742" s="2">
        <v>1.84352452362333E-2</v>
      </c>
      <c r="H742" s="2">
        <v>0.23250521096391</v>
      </c>
      <c r="I742" s="2">
        <v>0.59141252461544702</v>
      </c>
      <c r="J742" s="2">
        <v>149.87080684045799</v>
      </c>
      <c r="K742" s="2">
        <v>149.87080684045799</v>
      </c>
      <c r="L742" s="2">
        <v>122.79687926181801</v>
      </c>
      <c r="M742" s="2">
        <v>100.37568791839701</v>
      </c>
      <c r="N742" s="2">
        <v>257201.66577069301</v>
      </c>
      <c r="O742" s="2">
        <v>30077.167384331999</v>
      </c>
      <c r="P742" s="2">
        <v>462967.40935651498</v>
      </c>
      <c r="Q742" s="2">
        <v>1440678.38958639</v>
      </c>
      <c r="R742" s="2">
        <v>1609.9750743140801</v>
      </c>
      <c r="S742" s="2">
        <v>244514748.00594199</v>
      </c>
      <c r="T742" s="2">
        <v>151874.86558455799</v>
      </c>
      <c r="U742" s="2">
        <v>45.86</v>
      </c>
      <c r="V742" s="2">
        <v>41862.356121570599</v>
      </c>
      <c r="W742" s="2">
        <v>3.0182072636264701E-4</v>
      </c>
      <c r="X742" s="2">
        <v>5.1518052724882804</v>
      </c>
      <c r="Y742" s="2">
        <v>5.1518052724882804</v>
      </c>
      <c r="Z742" s="2">
        <v>5.4377468014302899</v>
      </c>
      <c r="AA742" s="2">
        <v>3.9902544013335599</v>
      </c>
      <c r="AB742" s="2">
        <v>14.571244031342699</v>
      </c>
      <c r="AC742" s="2">
        <v>14.571244031342699</v>
      </c>
      <c r="AD742" s="2">
        <v>14.571244031342699</v>
      </c>
      <c r="AE742" s="2">
        <v>14.571244031342699</v>
      </c>
      <c r="AF742" s="2">
        <v>3723425.22887117</v>
      </c>
      <c r="AG742" s="2">
        <v>435393.83978682302</v>
      </c>
      <c r="AH742" s="2">
        <v>6702199.4174415199</v>
      </c>
      <c r="AI742" s="2">
        <v>20856197.6653754</v>
      </c>
      <c r="AJ742" s="2">
        <v>130.14775753662701</v>
      </c>
      <c r="AK742" s="2">
        <v>130.14775753662701</v>
      </c>
      <c r="AL742" s="2">
        <v>102.787888429045</v>
      </c>
      <c r="AM742" s="2">
        <v>81.814189485721201</v>
      </c>
      <c r="AN742" s="2">
        <v>135.299562809115</v>
      </c>
      <c r="AO742" s="2">
        <v>135.299562809115</v>
      </c>
      <c r="AP742" s="2">
        <v>108.22563523047501</v>
      </c>
      <c r="AQ742" s="2">
        <v>85.804443887054703</v>
      </c>
      <c r="AR742" s="2">
        <v>38547021.169763602</v>
      </c>
      <c r="AS742" s="2">
        <v>4507689.3433653498</v>
      </c>
      <c r="AT742" s="2">
        <v>56850953.0689089</v>
      </c>
      <c r="AU742" s="2">
        <v>144609084.423904</v>
      </c>
      <c r="AV742" s="2">
        <v>1.0404671112456201</v>
      </c>
      <c r="AW742" s="2">
        <v>1.0404671112456201</v>
      </c>
      <c r="AX742" s="2">
        <v>1.05379735749543</v>
      </c>
      <c r="AY742" s="2">
        <v>1.0496630321762499</v>
      </c>
      <c r="AZ742" s="2">
        <v>1.0404946767357099</v>
      </c>
      <c r="BA742" s="2">
        <v>1.0404946767357099</v>
      </c>
      <c r="BB742" s="2">
        <v>1.05379735749543</v>
      </c>
      <c r="BC742" s="2">
        <v>1.0502969890571401</v>
      </c>
      <c r="BD742" s="2">
        <v>0.88563038817662498</v>
      </c>
      <c r="BE742" s="2">
        <v>0.88563038817662498</v>
      </c>
      <c r="BF742" s="2">
        <v>0.88433505477128904</v>
      </c>
      <c r="BG742" s="2">
        <v>0.95112751861797096</v>
      </c>
      <c r="BH742" s="2">
        <v>0.14845984000000001</v>
      </c>
      <c r="BI742" s="2">
        <v>0.14845984000000001</v>
      </c>
      <c r="BJ742" s="2">
        <v>0.16933219299999999</v>
      </c>
      <c r="BK742" s="2">
        <v>0.20689772000000001</v>
      </c>
      <c r="BL742" s="2">
        <v>0.148460025</v>
      </c>
      <c r="BM742" s="2">
        <v>0.148460025</v>
      </c>
      <c r="BN742" s="2">
        <v>0.16933219299999999</v>
      </c>
      <c r="BO742" s="2">
        <v>0.20705116899999901</v>
      </c>
      <c r="BP742" s="2">
        <v>8.0653159999999995E-3</v>
      </c>
      <c r="BQ742" s="2">
        <v>8.0653159999999995E-3</v>
      </c>
      <c r="BR742" s="2">
        <v>8.0653159999999995E-3</v>
      </c>
      <c r="BS742" s="2">
        <v>0.156803041</v>
      </c>
      <c r="BT742" s="2">
        <v>0.99975147599999903</v>
      </c>
      <c r="BU742" s="2">
        <v>0.99975147599999903</v>
      </c>
      <c r="BV742" s="2">
        <v>1</v>
      </c>
      <c r="BW742" s="2">
        <v>0.99044583500000005</v>
      </c>
      <c r="BX742" s="2">
        <v>14.571244031342699</v>
      </c>
      <c r="BY742" s="2">
        <v>14.571244031342699</v>
      </c>
      <c r="BZ742" s="2">
        <v>14.571244031342699</v>
      </c>
      <c r="CA742" s="2">
        <v>14.571244031342699</v>
      </c>
      <c r="CB742" s="2">
        <v>3723425.22887117</v>
      </c>
      <c r="CC742" s="2">
        <v>435393.83978682302</v>
      </c>
      <c r="CD742" s="2">
        <v>6702199.4174415199</v>
      </c>
      <c r="CE742" s="2">
        <v>20856197.6653754</v>
      </c>
      <c r="CG742" s="2">
        <f t="shared" si="91"/>
        <v>4865521.2857119143</v>
      </c>
      <c r="CH742" s="2">
        <f t="shared" si="92"/>
        <v>31717216.151474915</v>
      </c>
      <c r="CI742" s="2">
        <f t="shared" si="93"/>
        <v>2190924.6320979297</v>
      </c>
      <c r="CJ742" s="2">
        <f t="shared" si="94"/>
        <v>321.50208221336629</v>
      </c>
      <c r="CK742" s="2">
        <f t="shared" si="95"/>
        <v>37.596459230415</v>
      </c>
      <c r="CL742" s="2">
        <f t="shared" si="96"/>
        <v>301.11701421561952</v>
      </c>
      <c r="CM742" s="2">
        <f t="shared" si="97"/>
        <v>224.31738257475905</v>
      </c>
      <c r="CN742" s="2">
        <f t="shared" si="98"/>
        <v>2160847.4647135981</v>
      </c>
    </row>
    <row r="743" spans="1:92" x14ac:dyDescent="0.45">
      <c r="A743" s="2">
        <v>553</v>
      </c>
      <c r="B743" s="2" t="s">
        <v>157</v>
      </c>
      <c r="C743" s="2">
        <v>1</v>
      </c>
      <c r="D743" s="2">
        <v>2035</v>
      </c>
      <c r="E743" s="2">
        <v>2033</v>
      </c>
      <c r="F743" s="2">
        <v>0.15764354425007701</v>
      </c>
      <c r="G743" s="2">
        <v>1.8435810211401799E-2</v>
      </c>
      <c r="H743" s="2">
        <v>0.232503947102051</v>
      </c>
      <c r="I743" s="2">
        <v>0.59141669843646905</v>
      </c>
      <c r="J743" s="2">
        <v>150.006471229711</v>
      </c>
      <c r="K743" s="2">
        <v>150.006471229711</v>
      </c>
      <c r="L743" s="2">
        <v>122.909615119544</v>
      </c>
      <c r="M743" s="2">
        <v>100.46934012110501</v>
      </c>
      <c r="N743" s="2">
        <v>258882.39064848301</v>
      </c>
      <c r="O743" s="2">
        <v>30275.306507307701</v>
      </c>
      <c r="P743" s="2">
        <v>465994.49497014598</v>
      </c>
      <c r="Q743" s="2">
        <v>1450094.64074543</v>
      </c>
      <c r="R743" s="2">
        <v>1613.0702278593401</v>
      </c>
      <c r="S743" s="2">
        <v>246340781.472702</v>
      </c>
      <c r="T743" s="2">
        <v>152715.47215871199</v>
      </c>
      <c r="U743" s="2">
        <v>45.86</v>
      </c>
      <c r="V743" s="2">
        <v>42280.461698504303</v>
      </c>
      <c r="W743" s="2">
        <v>3.0015018999166899E-4</v>
      </c>
      <c r="X743" s="2">
        <v>5.2667037826038898</v>
      </c>
      <c r="Y743" s="2">
        <v>5.2667037826038898</v>
      </c>
      <c r="Z743" s="2">
        <v>5.5297167800185001</v>
      </c>
      <c r="AA743" s="2">
        <v>4.0631407249039002</v>
      </c>
      <c r="AB743" s="2">
        <v>14.5920099104806</v>
      </c>
      <c r="AC743" s="2">
        <v>14.5920099104806</v>
      </c>
      <c r="AD743" s="2">
        <v>14.5920099104806</v>
      </c>
      <c r="AE743" s="2">
        <v>14.5920099104806</v>
      </c>
      <c r="AF743" s="2">
        <v>3753089.2559180702</v>
      </c>
      <c r="AG743" s="2">
        <v>438886.32455135603</v>
      </c>
      <c r="AH743" s="2">
        <v>6755625.0255597997</v>
      </c>
      <c r="AI743" s="2">
        <v>21022393.338659901</v>
      </c>
      <c r="AJ743" s="2">
        <v>130.14775753662701</v>
      </c>
      <c r="AK743" s="2">
        <v>130.14775753662701</v>
      </c>
      <c r="AL743" s="2">
        <v>102.787888429045</v>
      </c>
      <c r="AM743" s="2">
        <v>81.814189485721201</v>
      </c>
      <c r="AN743" s="2">
        <v>135.41446131923101</v>
      </c>
      <c r="AO743" s="2">
        <v>135.41446131923101</v>
      </c>
      <c r="AP743" s="2">
        <v>108.317605209063</v>
      </c>
      <c r="AQ743" s="2">
        <v>85.877330210625104</v>
      </c>
      <c r="AR743" s="2">
        <v>38834033.884690702</v>
      </c>
      <c r="AS743" s="2">
        <v>4541491.8945591496</v>
      </c>
      <c r="AT743" s="2">
        <v>57275204.024607196</v>
      </c>
      <c r="AU743" s="2">
        <v>145690051.668845</v>
      </c>
      <c r="AV743" s="2">
        <v>1.0413509937971199</v>
      </c>
      <c r="AW743" s="2">
        <v>1.0413509937971199</v>
      </c>
      <c r="AX743" s="2">
        <v>1.05469308259031</v>
      </c>
      <c r="AY743" s="2">
        <v>1.0505549077023399</v>
      </c>
      <c r="AZ743" s="2">
        <v>1.0413785827042501</v>
      </c>
      <c r="BA743" s="2">
        <v>1.0413785827042501</v>
      </c>
      <c r="BB743" s="2">
        <v>1.05469308259031</v>
      </c>
      <c r="BC743" s="2">
        <v>1.0511894032424001</v>
      </c>
      <c r="BD743" s="2">
        <v>0.88591975275392598</v>
      </c>
      <c r="BE743" s="2">
        <v>0.88591975275392598</v>
      </c>
      <c r="BF743" s="2">
        <v>0.88462416345019701</v>
      </c>
      <c r="BG743" s="2">
        <v>0.95143834633858804</v>
      </c>
      <c r="BH743" s="2">
        <v>0.14845984000000001</v>
      </c>
      <c r="BI743" s="2">
        <v>0.14845984000000001</v>
      </c>
      <c r="BJ743" s="2">
        <v>0.16933219299999999</v>
      </c>
      <c r="BK743" s="2">
        <v>0.20689772000000001</v>
      </c>
      <c r="BL743" s="2">
        <v>0.148460025</v>
      </c>
      <c r="BM743" s="2">
        <v>0.148460025</v>
      </c>
      <c r="BN743" s="2">
        <v>0.16933219299999999</v>
      </c>
      <c r="BO743" s="2">
        <v>0.20705116899999901</v>
      </c>
      <c r="BP743" s="2">
        <v>8.0653159999999995E-3</v>
      </c>
      <c r="BQ743" s="2">
        <v>8.0653159999999995E-3</v>
      </c>
      <c r="BR743" s="2">
        <v>8.0653159999999995E-3</v>
      </c>
      <c r="BS743" s="2">
        <v>0.156803041</v>
      </c>
      <c r="BT743" s="2">
        <v>0.99975147599999903</v>
      </c>
      <c r="BU743" s="2">
        <v>0.99975147599999903</v>
      </c>
      <c r="BV743" s="2">
        <v>1</v>
      </c>
      <c r="BW743" s="2">
        <v>0.99044583500000005</v>
      </c>
      <c r="BX743" s="2">
        <v>14.5920099104806</v>
      </c>
      <c r="BY743" s="2">
        <v>14.5920099104806</v>
      </c>
      <c r="BZ743" s="2">
        <v>14.5920099104806</v>
      </c>
      <c r="CA743" s="2">
        <v>14.5920099104806</v>
      </c>
      <c r="CB743" s="2">
        <v>3753089.2559180702</v>
      </c>
      <c r="CC743" s="2">
        <v>438886.32455135603</v>
      </c>
      <c r="CD743" s="2">
        <v>6755625.0255597997</v>
      </c>
      <c r="CE743" s="2">
        <v>21022393.338659901</v>
      </c>
      <c r="CG743" s="2">
        <f t="shared" si="91"/>
        <v>4986272.3523874599</v>
      </c>
      <c r="CH743" s="2">
        <f t="shared" si="92"/>
        <v>31969993.944689125</v>
      </c>
      <c r="CI743" s="2">
        <f t="shared" si="93"/>
        <v>2205246.8328713668</v>
      </c>
      <c r="CJ743" s="2">
        <f t="shared" si="94"/>
        <v>323.60298831060373</v>
      </c>
      <c r="CK743" s="2">
        <f t="shared" si="95"/>
        <v>37.84413313413463</v>
      </c>
      <c r="CL743" s="2">
        <f t="shared" si="96"/>
        <v>303.08585038708679</v>
      </c>
      <c r="CM743" s="2">
        <f t="shared" si="97"/>
        <v>225.78351743798055</v>
      </c>
      <c r="CN743" s="2">
        <f t="shared" si="98"/>
        <v>2174971.5263640592</v>
      </c>
    </row>
    <row r="744" spans="1:92" x14ac:dyDescent="0.45">
      <c r="A744" s="2">
        <v>575</v>
      </c>
      <c r="B744" s="2" t="s">
        <v>157</v>
      </c>
      <c r="C744" s="2">
        <v>1</v>
      </c>
      <c r="D744" s="2">
        <v>2036</v>
      </c>
      <c r="E744" s="2">
        <v>2034</v>
      </c>
      <c r="F744" s="2">
        <v>0.157640595380936</v>
      </c>
      <c r="G744" s="2">
        <v>1.8436420822879301E-2</v>
      </c>
      <c r="H744" s="2">
        <v>0.23250292222281599</v>
      </c>
      <c r="I744" s="2">
        <v>0.59142006157336702</v>
      </c>
      <c r="J744" s="2">
        <v>150.140916768084</v>
      </c>
      <c r="K744" s="2">
        <v>150.140916768084</v>
      </c>
      <c r="L744" s="2">
        <v>123.02109501703001</v>
      </c>
      <c r="M744" s="2">
        <v>100.56171840076399</v>
      </c>
      <c r="N744" s="2">
        <v>260574.47897866101</v>
      </c>
      <c r="O744" s="2">
        <v>30474.769132558598</v>
      </c>
      <c r="P744" s="2">
        <v>469041.96682705998</v>
      </c>
      <c r="Q744" s="2">
        <v>1459574.4122361499</v>
      </c>
      <c r="R744" s="2">
        <v>1616.1538572392899</v>
      </c>
      <c r="S744" s="2">
        <v>248177768.33234</v>
      </c>
      <c r="T744" s="2">
        <v>153560.73137509101</v>
      </c>
      <c r="U744" s="2">
        <v>45.86</v>
      </c>
      <c r="V744" s="2">
        <v>42702.743157773701</v>
      </c>
      <c r="W744" s="2">
        <v>2.98488899810641E-4</v>
      </c>
      <c r="X744" s="2">
        <v>5.3817391146071696</v>
      </c>
      <c r="Y744" s="2">
        <v>5.3817391146071696</v>
      </c>
      <c r="Z744" s="2">
        <v>5.6217864711341701</v>
      </c>
      <c r="AA744" s="2">
        <v>4.1361087981927298</v>
      </c>
      <c r="AB744" s="2">
        <v>14.6114201168504</v>
      </c>
      <c r="AC744" s="2">
        <v>14.6114201168504</v>
      </c>
      <c r="AD744" s="2">
        <v>14.6114201168504</v>
      </c>
      <c r="AE744" s="2">
        <v>14.6114201168504</v>
      </c>
      <c r="AF744" s="2">
        <v>3782639.3706195801</v>
      </c>
      <c r="AG744" s="2">
        <v>442365.22254468797</v>
      </c>
      <c r="AH744" s="2">
        <v>6808841.3381483499</v>
      </c>
      <c r="AI744" s="2">
        <v>21187942.0051248</v>
      </c>
      <c r="AJ744" s="2">
        <v>130.14775753662701</v>
      </c>
      <c r="AK744" s="2">
        <v>130.14775753662701</v>
      </c>
      <c r="AL744" s="2">
        <v>102.787888429045</v>
      </c>
      <c r="AM744" s="2">
        <v>81.814189485721201</v>
      </c>
      <c r="AN744" s="2">
        <v>135.52949665123401</v>
      </c>
      <c r="AO744" s="2">
        <v>135.52949665123401</v>
      </c>
      <c r="AP744" s="2">
        <v>108.409674900179</v>
      </c>
      <c r="AQ744" s="2">
        <v>85.950298283913895</v>
      </c>
      <c r="AR744" s="2">
        <v>39122891.160222203</v>
      </c>
      <c r="AS744" s="2">
        <v>4575509.77585808</v>
      </c>
      <c r="AT744" s="2">
        <v>57702056.368006401</v>
      </c>
      <c r="AU744" s="2">
        <v>146777311.02825299</v>
      </c>
      <c r="AV744" s="2">
        <v>1.0422358261790201</v>
      </c>
      <c r="AW744" s="2">
        <v>1.0422358261790201</v>
      </c>
      <c r="AX744" s="2">
        <v>1.05558974376937</v>
      </c>
      <c r="AY744" s="2">
        <v>1.0514477271252101</v>
      </c>
      <c r="AZ744" s="2">
        <v>1.04226343852835</v>
      </c>
      <c r="BA744" s="2">
        <v>1.04226343852835</v>
      </c>
      <c r="BB744" s="2">
        <v>1.05558974376937</v>
      </c>
      <c r="BC744" s="2">
        <v>1.0520827618945201</v>
      </c>
      <c r="BD744" s="2">
        <v>0.88620927697984098</v>
      </c>
      <c r="BE744" s="2">
        <v>0.88620927697984098</v>
      </c>
      <c r="BF744" s="2">
        <v>0.88491342300917797</v>
      </c>
      <c r="BG744" s="2">
        <v>0.95174934045777804</v>
      </c>
      <c r="BH744" s="2">
        <v>0.14845984000000001</v>
      </c>
      <c r="BI744" s="2">
        <v>0.14845984000000001</v>
      </c>
      <c r="BJ744" s="2">
        <v>0.16933219299999999</v>
      </c>
      <c r="BK744" s="2">
        <v>0.20689772000000001</v>
      </c>
      <c r="BL744" s="2">
        <v>0.148460025</v>
      </c>
      <c r="BM744" s="2">
        <v>0.148460025</v>
      </c>
      <c r="BN744" s="2">
        <v>0.16933219299999999</v>
      </c>
      <c r="BO744" s="2">
        <v>0.20705116899999901</v>
      </c>
      <c r="BP744" s="2">
        <v>8.0653159999999995E-3</v>
      </c>
      <c r="BQ744" s="2">
        <v>8.0653159999999995E-3</v>
      </c>
      <c r="BR744" s="2">
        <v>8.0653159999999995E-3</v>
      </c>
      <c r="BS744" s="2">
        <v>0.156803041</v>
      </c>
      <c r="BT744" s="2">
        <v>0.99975147599999903</v>
      </c>
      <c r="BU744" s="2">
        <v>0.99975147599999903</v>
      </c>
      <c r="BV744" s="2">
        <v>1</v>
      </c>
      <c r="BW744" s="2">
        <v>0.99044583500000005</v>
      </c>
      <c r="BX744" s="2">
        <v>14.6114201168504</v>
      </c>
      <c r="BY744" s="2">
        <v>14.6114201168504</v>
      </c>
      <c r="BZ744" s="2">
        <v>14.6114201168504</v>
      </c>
      <c r="CA744" s="2">
        <v>14.6114201168504</v>
      </c>
      <c r="CB744" s="2">
        <v>3782639.3706195801</v>
      </c>
      <c r="CC744" s="2">
        <v>442365.22254468797</v>
      </c>
      <c r="CD744" s="2">
        <v>6808841.3381483499</v>
      </c>
      <c r="CE744" s="2">
        <v>21187942.0051248</v>
      </c>
      <c r="CG744" s="2">
        <f t="shared" si="91"/>
        <v>5108495.5781388385</v>
      </c>
      <c r="CH744" s="2">
        <f t="shared" si="92"/>
        <v>32221787.936437417</v>
      </c>
      <c r="CI744" s="2">
        <f t="shared" si="93"/>
        <v>2219665.6271744296</v>
      </c>
      <c r="CJ744" s="2">
        <f t="shared" si="94"/>
        <v>325.71809872332625</v>
      </c>
      <c r="CK744" s="2">
        <f t="shared" si="95"/>
        <v>38.093461415698251</v>
      </c>
      <c r="CL744" s="2">
        <f t="shared" si="96"/>
        <v>305.06794590377882</v>
      </c>
      <c r="CM744" s="2">
        <f t="shared" si="97"/>
        <v>227.25954258250678</v>
      </c>
      <c r="CN744" s="2">
        <f t="shared" si="98"/>
        <v>2189190.8580418709</v>
      </c>
    </row>
    <row r="745" spans="1:92" x14ac:dyDescent="0.45">
      <c r="A745" s="2">
        <v>597</v>
      </c>
      <c r="B745" s="2" t="s">
        <v>157</v>
      </c>
      <c r="C745" s="2">
        <v>1</v>
      </c>
      <c r="D745" s="2">
        <v>2037</v>
      </c>
      <c r="E745" s="2">
        <v>2035</v>
      </c>
      <c r="F745" s="2">
        <v>0.15763815681378801</v>
      </c>
      <c r="G745" s="2">
        <v>1.8437075444784599E-2</v>
      </c>
      <c r="H745" s="2">
        <v>0.23250213659922001</v>
      </c>
      <c r="I745" s="2">
        <v>0.59142263114220595</v>
      </c>
      <c r="J745" s="2">
        <v>150.27415145864799</v>
      </c>
      <c r="K745" s="2">
        <v>150.27415145864799</v>
      </c>
      <c r="L745" s="2">
        <v>123.131336666525</v>
      </c>
      <c r="M745" s="2">
        <v>100.652839438467</v>
      </c>
      <c r="N745" s="2">
        <v>262278.00418905</v>
      </c>
      <c r="O745" s="2">
        <v>30675.563889352001</v>
      </c>
      <c r="P745" s="2">
        <v>472109.957621123</v>
      </c>
      <c r="Q745" s="2">
        <v>1469118.11706824</v>
      </c>
      <c r="R745" s="2">
        <v>1619.2261233725501</v>
      </c>
      <c r="S745" s="2">
        <v>250025788.948643</v>
      </c>
      <c r="T745" s="2">
        <v>154410.66898543201</v>
      </c>
      <c r="U745" s="2">
        <v>45.86</v>
      </c>
      <c r="V745" s="2">
        <v>43129.242206531897</v>
      </c>
      <c r="W745" s="2">
        <v>2.9683680464316902E-4</v>
      </c>
      <c r="X745" s="2">
        <v>5.49689806490702</v>
      </c>
      <c r="Y745" s="2">
        <v>5.49689806490702</v>
      </c>
      <c r="Z745" s="2">
        <v>5.7139523803656997</v>
      </c>
      <c r="AA745" s="2">
        <v>4.2091540956316598</v>
      </c>
      <c r="AB745" s="2">
        <v>14.6294958571143</v>
      </c>
      <c r="AC745" s="2">
        <v>14.6294958571143</v>
      </c>
      <c r="AD745" s="2">
        <v>14.6294958571143</v>
      </c>
      <c r="AE745" s="2">
        <v>14.6294958571143</v>
      </c>
      <c r="AF745" s="2">
        <v>3812073.2606880399</v>
      </c>
      <c r="AG745" s="2">
        <v>445830.50877128198</v>
      </c>
      <c r="AH745" s="2">
        <v>6861847.51050922</v>
      </c>
      <c r="AI745" s="2">
        <v>21352837.816958901</v>
      </c>
      <c r="AJ745" s="2">
        <v>130.14775753662701</v>
      </c>
      <c r="AK745" s="2">
        <v>130.14775753662701</v>
      </c>
      <c r="AL745" s="2">
        <v>102.787888429045</v>
      </c>
      <c r="AM745" s="2">
        <v>81.814189485721201</v>
      </c>
      <c r="AN745" s="2">
        <v>135.644655601534</v>
      </c>
      <c r="AO745" s="2">
        <v>135.644655601534</v>
      </c>
      <c r="AP745" s="2">
        <v>108.50184080941099</v>
      </c>
      <c r="AQ745" s="2">
        <v>86.023343581352805</v>
      </c>
      <c r="AR745" s="2">
        <v>39413604.5257774</v>
      </c>
      <c r="AS745" s="2">
        <v>4609744.3339879401</v>
      </c>
      <c r="AT745" s="2">
        <v>58131530.1354656</v>
      </c>
      <c r="AU745" s="2">
        <v>147870909.953412</v>
      </c>
      <c r="AV745" s="2">
        <v>1.0431216065193001</v>
      </c>
      <c r="AW745" s="2">
        <v>1.0431216065193001</v>
      </c>
      <c r="AX745" s="2">
        <v>1.05648733967737</v>
      </c>
      <c r="AY745" s="2">
        <v>1.05234148894173</v>
      </c>
      <c r="AZ745" s="2">
        <v>1.0431492423359401</v>
      </c>
      <c r="BA745" s="2">
        <v>1.0431492423359401</v>
      </c>
      <c r="BB745" s="2">
        <v>1.05648733967737</v>
      </c>
      <c r="BC745" s="2">
        <v>1.05297706350947</v>
      </c>
      <c r="BD745" s="2">
        <v>0.88649895996240502</v>
      </c>
      <c r="BE745" s="2">
        <v>0.88649895996240502</v>
      </c>
      <c r="BF745" s="2">
        <v>0.88520283274512401</v>
      </c>
      <c r="BG745" s="2">
        <v>0.95206050015965105</v>
      </c>
      <c r="BH745" s="2">
        <v>0.14845984000000001</v>
      </c>
      <c r="BI745" s="2">
        <v>0.14845984000000001</v>
      </c>
      <c r="BJ745" s="2">
        <v>0.16933219299999999</v>
      </c>
      <c r="BK745" s="2">
        <v>0.20689772000000001</v>
      </c>
      <c r="BL745" s="2">
        <v>0.148460025</v>
      </c>
      <c r="BM745" s="2">
        <v>0.148460025</v>
      </c>
      <c r="BN745" s="2">
        <v>0.16933219299999999</v>
      </c>
      <c r="BO745" s="2">
        <v>0.20705116899999901</v>
      </c>
      <c r="BP745" s="2">
        <v>8.0653159999999995E-3</v>
      </c>
      <c r="BQ745" s="2">
        <v>8.0653159999999995E-3</v>
      </c>
      <c r="BR745" s="2">
        <v>8.0653159999999995E-3</v>
      </c>
      <c r="BS745" s="2">
        <v>0.156803041</v>
      </c>
      <c r="BT745" s="2">
        <v>0.99975147599999903</v>
      </c>
      <c r="BU745" s="2">
        <v>0.99975147599999903</v>
      </c>
      <c r="BV745" s="2">
        <v>1</v>
      </c>
      <c r="BW745" s="2">
        <v>0.99044583500000005</v>
      </c>
      <c r="BX745" s="2">
        <v>14.6294958571143</v>
      </c>
      <c r="BY745" s="2">
        <v>14.6294958571143</v>
      </c>
      <c r="BZ745" s="2">
        <v>14.6294958571143</v>
      </c>
      <c r="CA745" s="2">
        <v>14.6294958571143</v>
      </c>
      <c r="CB745" s="2">
        <v>3812073.2606880399</v>
      </c>
      <c r="CC745" s="2">
        <v>445830.50877128198</v>
      </c>
      <c r="CD745" s="2">
        <v>6861847.51050922</v>
      </c>
      <c r="CE745" s="2">
        <v>21352837.816958901</v>
      </c>
      <c r="CG745" s="2">
        <f t="shared" si="91"/>
        <v>5232205.8233957551</v>
      </c>
      <c r="CH745" s="2">
        <f t="shared" si="92"/>
        <v>32472589.096927442</v>
      </c>
      <c r="CI745" s="2">
        <f t="shared" si="93"/>
        <v>2234181.6427677651</v>
      </c>
      <c r="CJ745" s="2">
        <f t="shared" si="94"/>
        <v>327.84750523631249</v>
      </c>
      <c r="CK745" s="2">
        <f t="shared" si="95"/>
        <v>38.344454861690004</v>
      </c>
      <c r="CL745" s="2">
        <f t="shared" si="96"/>
        <v>307.06338707064913</v>
      </c>
      <c r="CM745" s="2">
        <f t="shared" si="97"/>
        <v>228.74552231502375</v>
      </c>
      <c r="CN745" s="2">
        <f t="shared" si="98"/>
        <v>2203506.078878413</v>
      </c>
    </row>
    <row r="746" spans="1:92" x14ac:dyDescent="0.45">
      <c r="A746" s="2">
        <v>619</v>
      </c>
      <c r="B746" s="2" t="s">
        <v>157</v>
      </c>
      <c r="C746" s="2">
        <v>1</v>
      </c>
      <c r="D746" s="2">
        <v>2038</v>
      </c>
      <c r="E746" s="2">
        <v>2036</v>
      </c>
      <c r="F746" s="2">
        <v>0.157636220778854</v>
      </c>
      <c r="G746" s="2">
        <v>1.8437773409979E-2</v>
      </c>
      <c r="H746" s="2">
        <v>0.232501586608274</v>
      </c>
      <c r="I746" s="2">
        <v>0.59142441920289202</v>
      </c>
      <c r="J746" s="2">
        <v>150.406191840632</v>
      </c>
      <c r="K746" s="2">
        <v>150.406191840632</v>
      </c>
      <c r="L746" s="2">
        <v>123.240356711597</v>
      </c>
      <c r="M746" s="2">
        <v>100.742719894104</v>
      </c>
      <c r="N746" s="2">
        <v>263993.04025099199</v>
      </c>
      <c r="O746" s="2">
        <v>30877.6995154416</v>
      </c>
      <c r="P746" s="2">
        <v>475198.60032257799</v>
      </c>
      <c r="Q746" s="2">
        <v>1478726.1691229399</v>
      </c>
      <c r="R746" s="2">
        <v>1622.28719916916</v>
      </c>
      <c r="S746" s="2">
        <v>251884926.32214099</v>
      </c>
      <c r="T746" s="2">
        <v>155265.31088400501</v>
      </c>
      <c r="U746" s="2">
        <v>45.86</v>
      </c>
      <c r="V746" s="2">
        <v>43560.000968487497</v>
      </c>
      <c r="W746" s="2">
        <v>2.9519385359611102E-4</v>
      </c>
      <c r="X746" s="2">
        <v>5.6121803898648297</v>
      </c>
      <c r="Y746" s="2">
        <v>5.6121803898648297</v>
      </c>
      <c r="Z746" s="2">
        <v>5.8062143684117302</v>
      </c>
      <c r="AA746" s="2">
        <v>4.2822764942435301</v>
      </c>
      <c r="AB746" s="2">
        <v>14.6462539141401</v>
      </c>
      <c r="AC746" s="2">
        <v>14.6462539141401</v>
      </c>
      <c r="AD746" s="2">
        <v>14.6462539141401</v>
      </c>
      <c r="AE746" s="2">
        <v>14.6462539141401</v>
      </c>
      <c r="AF746" s="2">
        <v>3841390.24544675</v>
      </c>
      <c r="AG746" s="2">
        <v>449282.09768287902</v>
      </c>
      <c r="AH746" s="2">
        <v>6914642.3147129202</v>
      </c>
      <c r="AI746" s="2">
        <v>21517076.972444899</v>
      </c>
      <c r="AJ746" s="2">
        <v>130.14775753662701</v>
      </c>
      <c r="AK746" s="2">
        <v>130.14775753662701</v>
      </c>
      <c r="AL746" s="2">
        <v>102.787888429045</v>
      </c>
      <c r="AM746" s="2">
        <v>81.814189485721201</v>
      </c>
      <c r="AN746" s="2">
        <v>135.759937926492</v>
      </c>
      <c r="AO746" s="2">
        <v>135.759937926492</v>
      </c>
      <c r="AP746" s="2">
        <v>108.594102797457</v>
      </c>
      <c r="AQ746" s="2">
        <v>86.096465979964705</v>
      </c>
      <c r="AR746" s="2">
        <v>39706187.8565825</v>
      </c>
      <c r="AS746" s="2">
        <v>4644197.1969168996</v>
      </c>
      <c r="AT746" s="2">
        <v>58563645.012606397</v>
      </c>
      <c r="AU746" s="2">
        <v>148970896.256035</v>
      </c>
      <c r="AV746" s="2">
        <v>1.04400833300291</v>
      </c>
      <c r="AW746" s="2">
        <v>1.04400833300291</v>
      </c>
      <c r="AX746" s="2">
        <v>1.0573858688051001</v>
      </c>
      <c r="AY746" s="2">
        <v>1.0532361914979</v>
      </c>
      <c r="AZ746" s="2">
        <v>1.04403599231193</v>
      </c>
      <c r="BA746" s="2">
        <v>1.04403599231193</v>
      </c>
      <c r="BB746" s="2">
        <v>1.0573858688051001</v>
      </c>
      <c r="BC746" s="2">
        <v>1.0538723064322399</v>
      </c>
      <c r="BD746" s="2">
        <v>0.88678880082990597</v>
      </c>
      <c r="BE746" s="2">
        <v>0.88678880082990597</v>
      </c>
      <c r="BF746" s="2">
        <v>0.88549239190655804</v>
      </c>
      <c r="BG746" s="2">
        <v>0.95237182457728997</v>
      </c>
      <c r="BH746" s="2">
        <v>0.14845984000000001</v>
      </c>
      <c r="BI746" s="2">
        <v>0.14845984000000001</v>
      </c>
      <c r="BJ746" s="2">
        <v>0.16933219299999999</v>
      </c>
      <c r="BK746" s="2">
        <v>0.20689772000000001</v>
      </c>
      <c r="BL746" s="2">
        <v>0.148460025</v>
      </c>
      <c r="BM746" s="2">
        <v>0.148460025</v>
      </c>
      <c r="BN746" s="2">
        <v>0.16933219299999999</v>
      </c>
      <c r="BO746" s="2">
        <v>0.20705116899999901</v>
      </c>
      <c r="BP746" s="2">
        <v>8.0653159999999995E-3</v>
      </c>
      <c r="BQ746" s="2">
        <v>8.0653159999999995E-3</v>
      </c>
      <c r="BR746" s="2">
        <v>8.0653159999999995E-3</v>
      </c>
      <c r="BS746" s="2">
        <v>0.156803041</v>
      </c>
      <c r="BT746" s="2">
        <v>0.99975147599999903</v>
      </c>
      <c r="BU746" s="2">
        <v>0.99975147599999903</v>
      </c>
      <c r="BV746" s="2">
        <v>1</v>
      </c>
      <c r="BW746" s="2">
        <v>0.99044583500000005</v>
      </c>
      <c r="BX746" s="2">
        <v>14.6462539141401</v>
      </c>
      <c r="BY746" s="2">
        <v>14.6462539141401</v>
      </c>
      <c r="BZ746" s="2">
        <v>14.6462539141401</v>
      </c>
      <c r="CA746" s="2">
        <v>14.6462539141401</v>
      </c>
      <c r="CB746" s="2">
        <v>3841390.24544675</v>
      </c>
      <c r="CC746" s="2">
        <v>449282.09768287902</v>
      </c>
      <c r="CD746" s="2">
        <v>6914642.3147129202</v>
      </c>
      <c r="CE746" s="2">
        <v>21517076.972444899</v>
      </c>
      <c r="CG746" s="2">
        <f t="shared" si="91"/>
        <v>5357418.0632254696</v>
      </c>
      <c r="CH746" s="2">
        <f t="shared" si="92"/>
        <v>32722391.63028745</v>
      </c>
      <c r="CI746" s="2">
        <f t="shared" si="93"/>
        <v>2248795.5092119514</v>
      </c>
      <c r="CJ746" s="2">
        <f t="shared" si="94"/>
        <v>329.99130031374</v>
      </c>
      <c r="CK746" s="2">
        <f t="shared" si="95"/>
        <v>38.597124394302</v>
      </c>
      <c r="CL746" s="2">
        <f t="shared" si="96"/>
        <v>309.07226037240844</v>
      </c>
      <c r="CM746" s="2">
        <f t="shared" si="97"/>
        <v>230.2415210779198</v>
      </c>
      <c r="CN746" s="2">
        <f t="shared" si="98"/>
        <v>2217917.80969651</v>
      </c>
    </row>
    <row r="747" spans="1:92" x14ac:dyDescent="0.45">
      <c r="A747" s="2">
        <v>641</v>
      </c>
      <c r="B747" s="2" t="s">
        <v>157</v>
      </c>
      <c r="C747" s="2">
        <v>1</v>
      </c>
      <c r="D747" s="2">
        <v>2039</v>
      </c>
      <c r="E747" s="2">
        <v>2037</v>
      </c>
      <c r="F747" s="2">
        <v>0.15763477935077999</v>
      </c>
      <c r="G747" s="2">
        <v>1.84385140388439E-2</v>
      </c>
      <c r="H747" s="2">
        <v>0.23250126853361799</v>
      </c>
      <c r="I747" s="2">
        <v>0.59142543807675696</v>
      </c>
      <c r="J747" s="2">
        <v>150.53705510498199</v>
      </c>
      <c r="K747" s="2">
        <v>150.53705510498199</v>
      </c>
      <c r="L747" s="2">
        <v>123.348172424289</v>
      </c>
      <c r="M747" s="2">
        <v>100.831377059529</v>
      </c>
      <c r="N747" s="2">
        <v>265719.66140986601</v>
      </c>
      <c r="O747" s="2">
        <v>31081.184796154601</v>
      </c>
      <c r="P747" s="2">
        <v>478308.02844130201</v>
      </c>
      <c r="Q747" s="2">
        <v>1488398.9838932001</v>
      </c>
      <c r="R747" s="2">
        <v>1625.3372664230801</v>
      </c>
      <c r="S747" s="2">
        <v>253755265.66457701</v>
      </c>
      <c r="T747" s="2">
        <v>156124.6831084</v>
      </c>
      <c r="U747" s="2">
        <v>45.86</v>
      </c>
      <c r="V747" s="2">
        <v>43995.061988064801</v>
      </c>
      <c r="W747" s="2">
        <v>2.93559996058014E-4</v>
      </c>
      <c r="X747" s="2">
        <v>5.7275858532547597</v>
      </c>
      <c r="Y747" s="2">
        <v>5.7275858532547597</v>
      </c>
      <c r="Z747" s="2">
        <v>5.8985722801430303</v>
      </c>
      <c r="AA747" s="2">
        <v>4.3554758587075799</v>
      </c>
      <c r="AB747" s="2">
        <v>14.6617117151008</v>
      </c>
      <c r="AC747" s="2">
        <v>14.6617117151008</v>
      </c>
      <c r="AD747" s="2">
        <v>14.6617117151008</v>
      </c>
      <c r="AE747" s="2">
        <v>14.6617117151008</v>
      </c>
      <c r="AF747" s="2">
        <v>3870589.85095307</v>
      </c>
      <c r="AG747" s="2">
        <v>452719.928720914</v>
      </c>
      <c r="AH747" s="2">
        <v>6967224.88534908</v>
      </c>
      <c r="AI747" s="2">
        <v>21680656.797256101</v>
      </c>
      <c r="AJ747" s="2">
        <v>130.14775753662701</v>
      </c>
      <c r="AK747" s="2">
        <v>130.14775753662701</v>
      </c>
      <c r="AL747" s="2">
        <v>102.787888429045</v>
      </c>
      <c r="AM747" s="2">
        <v>81.814189485721201</v>
      </c>
      <c r="AN747" s="2">
        <v>135.87534338988101</v>
      </c>
      <c r="AO747" s="2">
        <v>135.87534338988101</v>
      </c>
      <c r="AP747" s="2">
        <v>108.686460709188</v>
      </c>
      <c r="AQ747" s="2">
        <v>86.169665344428793</v>
      </c>
      <c r="AR747" s="2">
        <v>40000655.3121344</v>
      </c>
      <c r="AS747" s="2">
        <v>4678870.0283868797</v>
      </c>
      <c r="AT747" s="2">
        <v>58998421.164099701</v>
      </c>
      <c r="AU747" s="2">
        <v>150077319.15995601</v>
      </c>
      <c r="AV747" s="2">
        <v>1.04489600373049</v>
      </c>
      <c r="AW747" s="2">
        <v>1.04489600373049</v>
      </c>
      <c r="AX747" s="2">
        <v>1.0582853295686101</v>
      </c>
      <c r="AY747" s="2">
        <v>1.0541318330604199</v>
      </c>
      <c r="AZ747" s="2">
        <v>1.04492368655691</v>
      </c>
      <c r="BA747" s="2">
        <v>1.04492368655691</v>
      </c>
      <c r="BB747" s="2">
        <v>1.0582853295686101</v>
      </c>
      <c r="BC747" s="2">
        <v>1.0547684889284901</v>
      </c>
      <c r="BD747" s="2">
        <v>0.88707879868468098</v>
      </c>
      <c r="BE747" s="2">
        <v>0.88707879868468098</v>
      </c>
      <c r="BF747" s="2">
        <v>0.885782099719295</v>
      </c>
      <c r="BG747" s="2">
        <v>0.95268331281777296</v>
      </c>
      <c r="BH747" s="2">
        <v>0.14845984000000001</v>
      </c>
      <c r="BI747" s="2">
        <v>0.14845984000000001</v>
      </c>
      <c r="BJ747" s="2">
        <v>0.16933219299999999</v>
      </c>
      <c r="BK747" s="2">
        <v>0.20689772000000001</v>
      </c>
      <c r="BL747" s="2">
        <v>0.148460025</v>
      </c>
      <c r="BM747" s="2">
        <v>0.148460025</v>
      </c>
      <c r="BN747" s="2">
        <v>0.16933219299999999</v>
      </c>
      <c r="BO747" s="2">
        <v>0.20705116899999901</v>
      </c>
      <c r="BP747" s="2">
        <v>8.0653159999999995E-3</v>
      </c>
      <c r="BQ747" s="2">
        <v>8.0653159999999995E-3</v>
      </c>
      <c r="BR747" s="2">
        <v>8.0653159999999995E-3</v>
      </c>
      <c r="BS747" s="2">
        <v>0.156803041</v>
      </c>
      <c r="BT747" s="2">
        <v>0.99975147599999903</v>
      </c>
      <c r="BU747" s="2">
        <v>0.99975147599999903</v>
      </c>
      <c r="BV747" s="2">
        <v>1</v>
      </c>
      <c r="BW747" s="2">
        <v>0.99044583500000005</v>
      </c>
      <c r="BX747" s="2">
        <v>14.6617117151008</v>
      </c>
      <c r="BY747" s="2">
        <v>14.6617117151008</v>
      </c>
      <c r="BZ747" s="2">
        <v>14.6617117151008</v>
      </c>
      <c r="CA747" s="2">
        <v>14.6617117151008</v>
      </c>
      <c r="CB747" s="2">
        <v>3870589.85095307</v>
      </c>
      <c r="CC747" s="2">
        <v>452719.928720914</v>
      </c>
      <c r="CD747" s="2">
        <v>6967224.88534908</v>
      </c>
      <c r="CE747" s="2">
        <v>21680656.797256101</v>
      </c>
      <c r="CG747" s="2">
        <f t="shared" si="91"/>
        <v>5484147.3929942157</v>
      </c>
      <c r="CH747" s="2">
        <f t="shared" si="92"/>
        <v>32971191.462279163</v>
      </c>
      <c r="CI747" s="2">
        <f t="shared" si="93"/>
        <v>2263507.8585405229</v>
      </c>
      <c r="CJ747" s="2">
        <f t="shared" si="94"/>
        <v>332.14957676233252</v>
      </c>
      <c r="CK747" s="2">
        <f t="shared" si="95"/>
        <v>38.851480995193249</v>
      </c>
      <c r="CL747" s="2">
        <f t="shared" si="96"/>
        <v>311.09465264474926</v>
      </c>
      <c r="CM747" s="2">
        <f t="shared" si="97"/>
        <v>231.74760356453095</v>
      </c>
      <c r="CN747" s="2">
        <f t="shared" si="98"/>
        <v>2232426.6737443684</v>
      </c>
    </row>
    <row r="748" spans="1:92" x14ac:dyDescent="0.45">
      <c r="A748" s="2">
        <v>663</v>
      </c>
      <c r="B748" s="2" t="s">
        <v>157</v>
      </c>
      <c r="C748" s="2">
        <v>1</v>
      </c>
      <c r="D748" s="2">
        <v>2040</v>
      </c>
      <c r="E748" s="2">
        <v>2038</v>
      </c>
      <c r="F748" s="2">
        <v>0.15763382448409199</v>
      </c>
      <c r="G748" s="2">
        <v>1.8439296641544499E-2</v>
      </c>
      <c r="H748" s="2">
        <v>0.23250117860306099</v>
      </c>
      <c r="I748" s="2">
        <v>0.59142570027130104</v>
      </c>
      <c r="J748" s="2">
        <v>150.66675891328401</v>
      </c>
      <c r="K748" s="2">
        <v>150.66675891328401</v>
      </c>
      <c r="L748" s="2">
        <v>123.454801550572</v>
      </c>
      <c r="M748" s="2">
        <v>100.91882870171401</v>
      </c>
      <c r="N748" s="2">
        <v>267457.94222664501</v>
      </c>
      <c r="O748" s="2">
        <v>31286.0285664888</v>
      </c>
      <c r="P748" s="2">
        <v>481438.37609460799</v>
      </c>
      <c r="Q748" s="2">
        <v>1498136.97870723</v>
      </c>
      <c r="R748" s="2">
        <v>1628.3765137973501</v>
      </c>
      <c r="S748" s="2">
        <v>255636894.12973499</v>
      </c>
      <c r="T748" s="2">
        <v>156988.811840323</v>
      </c>
      <c r="U748" s="2">
        <v>45.86</v>
      </c>
      <c r="V748" s="2">
        <v>44434.468234606</v>
      </c>
      <c r="W748" s="2">
        <v>2.91935181697553E-4</v>
      </c>
      <c r="X748" s="2">
        <v>5.8431142078795997</v>
      </c>
      <c r="Y748" s="2">
        <v>5.8431142078795997</v>
      </c>
      <c r="Z748" s="2">
        <v>5.99102595274889</v>
      </c>
      <c r="AA748" s="2">
        <v>4.4287520472153101</v>
      </c>
      <c r="AB748" s="2">
        <v>14.675887168777701</v>
      </c>
      <c r="AC748" s="2">
        <v>14.675887168777701</v>
      </c>
      <c r="AD748" s="2">
        <v>14.675887168777701</v>
      </c>
      <c r="AE748" s="2">
        <v>14.675887168777701</v>
      </c>
      <c r="AF748" s="2">
        <v>3899671.7693770202</v>
      </c>
      <c r="AG748" s="2">
        <v>456143.96114029601</v>
      </c>
      <c r="AH748" s="2">
        <v>7019594.6573250899</v>
      </c>
      <c r="AI748" s="2">
        <v>21843575.549740098</v>
      </c>
      <c r="AJ748" s="2">
        <v>130.14775753662701</v>
      </c>
      <c r="AK748" s="2">
        <v>130.14775753662701</v>
      </c>
      <c r="AL748" s="2">
        <v>102.787888429045</v>
      </c>
      <c r="AM748" s="2">
        <v>81.814189485721201</v>
      </c>
      <c r="AN748" s="2">
        <v>135.99087174450599</v>
      </c>
      <c r="AO748" s="2">
        <v>135.99087174450599</v>
      </c>
      <c r="AP748" s="2">
        <v>108.778914381794</v>
      </c>
      <c r="AQ748" s="2">
        <v>86.242941532936499</v>
      </c>
      <c r="AR748" s="2">
        <v>40297021.300905198</v>
      </c>
      <c r="AS748" s="2">
        <v>4713764.5233813096</v>
      </c>
      <c r="AT748" s="2">
        <v>59435879.179589503</v>
      </c>
      <c r="AU748" s="2">
        <v>151190229.12585899</v>
      </c>
      <c r="AV748" s="2">
        <v>1.04578461674088</v>
      </c>
      <c r="AW748" s="2">
        <v>1.04578461674088</v>
      </c>
      <c r="AX748" s="2">
        <v>1.05918572032963</v>
      </c>
      <c r="AY748" s="2">
        <v>1.0550284118383699</v>
      </c>
      <c r="AZ748" s="2">
        <v>1.0458123231096601</v>
      </c>
      <c r="BA748" s="2">
        <v>1.0458123231096601</v>
      </c>
      <c r="BB748" s="2">
        <v>1.05918572032963</v>
      </c>
      <c r="BC748" s="2">
        <v>1.0556656092062</v>
      </c>
      <c r="BD748" s="2">
        <v>0.88736895261054105</v>
      </c>
      <c r="BE748" s="2">
        <v>0.88736895261054105</v>
      </c>
      <c r="BF748" s="2">
        <v>0.88607195539307904</v>
      </c>
      <c r="BG748" s="2">
        <v>0.952994963969784</v>
      </c>
      <c r="BH748" s="2">
        <v>0.14845984000000001</v>
      </c>
      <c r="BI748" s="2">
        <v>0.14845984000000001</v>
      </c>
      <c r="BJ748" s="2">
        <v>0.16933219299999999</v>
      </c>
      <c r="BK748" s="2">
        <v>0.20689772000000001</v>
      </c>
      <c r="BL748" s="2">
        <v>0.148460025</v>
      </c>
      <c r="BM748" s="2">
        <v>0.148460025</v>
      </c>
      <c r="BN748" s="2">
        <v>0.16933219299999999</v>
      </c>
      <c r="BO748" s="2">
        <v>0.20705116899999901</v>
      </c>
      <c r="BP748" s="2">
        <v>8.0653159999999995E-3</v>
      </c>
      <c r="BQ748" s="2">
        <v>8.0653159999999995E-3</v>
      </c>
      <c r="BR748" s="2">
        <v>8.0653159999999995E-3</v>
      </c>
      <c r="BS748" s="2">
        <v>0.156803041</v>
      </c>
      <c r="BT748" s="2">
        <v>0.99975147599999903</v>
      </c>
      <c r="BU748" s="2">
        <v>0.99975147599999903</v>
      </c>
      <c r="BV748" s="2">
        <v>1</v>
      </c>
      <c r="BW748" s="2">
        <v>0.99044583500000005</v>
      </c>
      <c r="BX748" s="2">
        <v>14.675887168777701</v>
      </c>
      <c r="BY748" s="2">
        <v>14.675887168777701</v>
      </c>
      <c r="BZ748" s="2">
        <v>14.675887168777701</v>
      </c>
      <c r="CA748" s="2">
        <v>14.675887168777701</v>
      </c>
      <c r="CB748" s="2">
        <v>3899671.7693770202</v>
      </c>
      <c r="CC748" s="2">
        <v>456143.96114029601</v>
      </c>
      <c r="CD748" s="2">
        <v>7019594.6573250899</v>
      </c>
      <c r="CE748" s="2">
        <v>21843575.549740098</v>
      </c>
      <c r="CG748" s="2">
        <f t="shared" si="91"/>
        <v>5612409.0318400115</v>
      </c>
      <c r="CH748" s="2">
        <f t="shared" si="92"/>
        <v>33218985.937582504</v>
      </c>
      <c r="CI748" s="2">
        <f t="shared" si="93"/>
        <v>2278319.3255949719</v>
      </c>
      <c r="CJ748" s="2">
        <f t="shared" si="94"/>
        <v>334.32242778330624</v>
      </c>
      <c r="CK748" s="2">
        <f t="shared" si="95"/>
        <v>39.107535708111001</v>
      </c>
      <c r="CL748" s="2">
        <f t="shared" si="96"/>
        <v>313.13065111844423</v>
      </c>
      <c r="CM748" s="2">
        <f t="shared" si="97"/>
        <v>233.26383475394783</v>
      </c>
      <c r="CN748" s="2">
        <f t="shared" si="98"/>
        <v>2247033.2970284829</v>
      </c>
    </row>
    <row r="749" spans="1:92" x14ac:dyDescent="0.45">
      <c r="A749" s="2">
        <v>685</v>
      </c>
      <c r="B749" s="2" t="s">
        <v>157</v>
      </c>
      <c r="C749" s="2">
        <v>1</v>
      </c>
      <c r="D749" s="2">
        <v>2041</v>
      </c>
      <c r="E749" s="2">
        <v>2039</v>
      </c>
      <c r="F749" s="2">
        <v>0.157633348031396</v>
      </c>
      <c r="G749" s="2">
        <v>1.8440120519601699E-2</v>
      </c>
      <c r="H749" s="2">
        <v>0.23250131299691501</v>
      </c>
      <c r="I749" s="2">
        <v>0.59142521845208595</v>
      </c>
      <c r="J749" s="2">
        <v>150.79532134963699</v>
      </c>
      <c r="K749" s="2">
        <v>150.79532134963699</v>
      </c>
      <c r="L749" s="2">
        <v>123.560262261391</v>
      </c>
      <c r="M749" s="2">
        <v>101.005093013474</v>
      </c>
      <c r="N749" s="2">
        <v>269207.95759013598</v>
      </c>
      <c r="O749" s="2">
        <v>31492.2397119245</v>
      </c>
      <c r="P749" s="2">
        <v>484589.778027047</v>
      </c>
      <c r="Q749" s="2">
        <v>1507940.5727932299</v>
      </c>
      <c r="R749" s="2">
        <v>1631.40513622545</v>
      </c>
      <c r="S749" s="2">
        <v>257529900.758046</v>
      </c>
      <c r="T749" s="2">
        <v>157857.723406392</v>
      </c>
      <c r="U749" s="2">
        <v>45.86</v>
      </c>
      <c r="V749" s="2">
        <v>44878.263106614999</v>
      </c>
      <c r="W749" s="2">
        <v>2.9031936046197698E-4</v>
      </c>
      <c r="X749" s="2">
        <v>5.9587651985000196</v>
      </c>
      <c r="Y749" s="2">
        <v>5.9587651985000196</v>
      </c>
      <c r="Z749" s="2">
        <v>6.0835752178356497</v>
      </c>
      <c r="AA749" s="2">
        <v>4.5021049132430102</v>
      </c>
      <c r="AB749" s="2">
        <v>14.688798614509899</v>
      </c>
      <c r="AC749" s="2">
        <v>14.688798614509899</v>
      </c>
      <c r="AD749" s="2">
        <v>14.688798614509899</v>
      </c>
      <c r="AE749" s="2">
        <v>14.688798614509899</v>
      </c>
      <c r="AF749" s="2">
        <v>3928635.8512184299</v>
      </c>
      <c r="AG749" s="2">
        <v>459554.17306095897</v>
      </c>
      <c r="AH749" s="2">
        <v>7071751.3517503897</v>
      </c>
      <c r="AI749" s="2">
        <v>22005832.3771809</v>
      </c>
      <c r="AJ749" s="2">
        <v>130.14775753662701</v>
      </c>
      <c r="AK749" s="2">
        <v>130.14775753662701</v>
      </c>
      <c r="AL749" s="2">
        <v>102.787888429045</v>
      </c>
      <c r="AM749" s="2">
        <v>81.814189485721201</v>
      </c>
      <c r="AN749" s="2">
        <v>136.10652273512699</v>
      </c>
      <c r="AO749" s="2">
        <v>136.10652273512699</v>
      </c>
      <c r="AP749" s="2">
        <v>108.871463646881</v>
      </c>
      <c r="AQ749" s="2">
        <v>86.316294398964203</v>
      </c>
      <c r="AR749" s="2">
        <v>40595300.474684097</v>
      </c>
      <c r="AS749" s="2">
        <v>4748882.4073794596</v>
      </c>
      <c r="AT749" s="2">
        <v>59876040.062211201</v>
      </c>
      <c r="AU749" s="2">
        <v>152309677.81377101</v>
      </c>
      <c r="AV749" s="2">
        <v>1.04667417001802</v>
      </c>
      <c r="AW749" s="2">
        <v>1.04667417001802</v>
      </c>
      <c r="AX749" s="2">
        <v>1.06008703940162</v>
      </c>
      <c r="AY749" s="2">
        <v>1.0559259259895899</v>
      </c>
      <c r="AZ749" s="2">
        <v>1.04670189995408</v>
      </c>
      <c r="BA749" s="2">
        <v>1.04670189995408</v>
      </c>
      <c r="BB749" s="2">
        <v>1.06008703940162</v>
      </c>
      <c r="BC749" s="2">
        <v>1.05656366542211</v>
      </c>
      <c r="BD749" s="2">
        <v>0.88765926167506604</v>
      </c>
      <c r="BE749" s="2">
        <v>0.88765926167506604</v>
      </c>
      <c r="BF749" s="2">
        <v>0.886361958123559</v>
      </c>
      <c r="BG749" s="2">
        <v>0.95330677710588396</v>
      </c>
      <c r="BH749" s="2">
        <v>0.14845984000000001</v>
      </c>
      <c r="BI749" s="2">
        <v>0.14845984000000001</v>
      </c>
      <c r="BJ749" s="2">
        <v>0.16933219299999999</v>
      </c>
      <c r="BK749" s="2">
        <v>0.20689772000000001</v>
      </c>
      <c r="BL749" s="2">
        <v>0.148460025</v>
      </c>
      <c r="BM749" s="2">
        <v>0.148460025</v>
      </c>
      <c r="BN749" s="2">
        <v>0.16933219299999999</v>
      </c>
      <c r="BO749" s="2">
        <v>0.20705116899999901</v>
      </c>
      <c r="BP749" s="2">
        <v>8.0653159999999995E-3</v>
      </c>
      <c r="BQ749" s="2">
        <v>8.0653159999999995E-3</v>
      </c>
      <c r="BR749" s="2">
        <v>8.0653159999999995E-3</v>
      </c>
      <c r="BS749" s="2">
        <v>0.156803041</v>
      </c>
      <c r="BT749" s="2">
        <v>0.99975147599999903</v>
      </c>
      <c r="BU749" s="2">
        <v>0.99975147599999903</v>
      </c>
      <c r="BV749" s="2">
        <v>1</v>
      </c>
      <c r="BW749" s="2">
        <v>0.99044583500000005</v>
      </c>
      <c r="BX749" s="2">
        <v>14.688798614509899</v>
      </c>
      <c r="BY749" s="2">
        <v>14.688798614509899</v>
      </c>
      <c r="BZ749" s="2">
        <v>14.688798614509899</v>
      </c>
      <c r="CA749" s="2">
        <v>14.688798614509899</v>
      </c>
      <c r="CB749" s="2">
        <v>3928635.8512184299</v>
      </c>
      <c r="CC749" s="2">
        <v>459554.17306095897</v>
      </c>
      <c r="CD749" s="2">
        <v>7071751.3517503897</v>
      </c>
      <c r="CE749" s="2">
        <v>22005832.3771809</v>
      </c>
      <c r="CG749" s="2">
        <f t="shared" si="91"/>
        <v>5742218.3241484473</v>
      </c>
      <c r="CH749" s="2">
        <f t="shared" si="92"/>
        <v>33465773.753210679</v>
      </c>
      <c r="CI749" s="2">
        <f t="shared" si="93"/>
        <v>2293230.5481223376</v>
      </c>
      <c r="CJ749" s="2">
        <f t="shared" si="94"/>
        <v>336.50994698766999</v>
      </c>
      <c r="CK749" s="2">
        <f t="shared" si="95"/>
        <v>39.365299639905622</v>
      </c>
      <c r="CL749" s="2">
        <f t="shared" si="96"/>
        <v>315.1803434322257</v>
      </c>
      <c r="CM749" s="2">
        <f t="shared" si="97"/>
        <v>234.79027992109459</v>
      </c>
      <c r="CN749" s="2">
        <f t="shared" si="98"/>
        <v>2261738.3084104126</v>
      </c>
    </row>
    <row r="750" spans="1:92" x14ac:dyDescent="0.45">
      <c r="A750" s="2">
        <v>707</v>
      </c>
      <c r="B750" s="2" t="s">
        <v>157</v>
      </c>
      <c r="C750" s="2">
        <v>1</v>
      </c>
      <c r="D750" s="2">
        <v>2042</v>
      </c>
      <c r="E750" s="2">
        <v>2040</v>
      </c>
      <c r="F750" s="2">
        <v>0.157633341764219</v>
      </c>
      <c r="G750" s="2">
        <v>1.8440984967671901E-2</v>
      </c>
      <c r="H750" s="2">
        <v>0.23250166785777199</v>
      </c>
      <c r="I750" s="2">
        <v>0.59142400541033602</v>
      </c>
      <c r="J750" s="2">
        <v>150.92276086267199</v>
      </c>
      <c r="K750" s="2">
        <v>150.92276086267199</v>
      </c>
      <c r="L750" s="2">
        <v>123.664573094407</v>
      </c>
      <c r="M750" s="2">
        <v>101.090188555113</v>
      </c>
      <c r="N750" s="2">
        <v>270969.78273224097</v>
      </c>
      <c r="O750" s="2">
        <v>31699.827169386401</v>
      </c>
      <c r="P750" s="2">
        <v>487762.36963504698</v>
      </c>
      <c r="Q750" s="2">
        <v>1517810.1873600001</v>
      </c>
      <c r="R750" s="2">
        <v>1634.4233341895799</v>
      </c>
      <c r="S750" s="2">
        <v>259434376.399111</v>
      </c>
      <c r="T750" s="2">
        <v>158731.44427893899</v>
      </c>
      <c r="U750" s="2">
        <v>45.86</v>
      </c>
      <c r="V750" s="2">
        <v>45326.490436043801</v>
      </c>
      <c r="W750" s="2">
        <v>2.88712482575572E-4</v>
      </c>
      <c r="X750" s="2">
        <v>6.0745385627296704</v>
      </c>
      <c r="Y750" s="2">
        <v>6.0745385627296704</v>
      </c>
      <c r="Z750" s="2">
        <v>6.1762199020462596</v>
      </c>
      <c r="AA750" s="2">
        <v>4.5755343060767997</v>
      </c>
      <c r="AB750" s="2">
        <v>14.7004647633154</v>
      </c>
      <c r="AC750" s="2">
        <v>14.7004647633154</v>
      </c>
      <c r="AD750" s="2">
        <v>14.7004647633154</v>
      </c>
      <c r="AE750" s="2">
        <v>14.7004647633154</v>
      </c>
      <c r="AF750" s="2">
        <v>3957482.0945579298</v>
      </c>
      <c r="AG750" s="2">
        <v>462950.560203031</v>
      </c>
      <c r="AH750" s="2">
        <v>7123694.9565494796</v>
      </c>
      <c r="AI750" s="2">
        <v>22167427.255520601</v>
      </c>
      <c r="AJ750" s="2">
        <v>130.14775753662701</v>
      </c>
      <c r="AK750" s="2">
        <v>130.14775753662701</v>
      </c>
      <c r="AL750" s="2">
        <v>102.787888429045</v>
      </c>
      <c r="AM750" s="2">
        <v>81.814189485721201</v>
      </c>
      <c r="AN750" s="2">
        <v>136.22229609935599</v>
      </c>
      <c r="AO750" s="2">
        <v>136.22229609935599</v>
      </c>
      <c r="AP750" s="2">
        <v>108.964108331091</v>
      </c>
      <c r="AQ750" s="2">
        <v>86.389723791798005</v>
      </c>
      <c r="AR750" s="2">
        <v>40895507.720308401</v>
      </c>
      <c r="AS750" s="2">
        <v>4784225.4352733502</v>
      </c>
      <c r="AT750" s="2">
        <v>60318925.2124345</v>
      </c>
      <c r="AU750" s="2">
        <v>153435718.031095</v>
      </c>
      <c r="AV750" s="2">
        <v>1.0475646614991401</v>
      </c>
      <c r="AW750" s="2">
        <v>1.0475646614991401</v>
      </c>
      <c r="AX750" s="2">
        <v>1.06098928505696</v>
      </c>
      <c r="AY750" s="2">
        <v>1.05682437362839</v>
      </c>
      <c r="AZ750" s="2">
        <v>1.0475924150273199</v>
      </c>
      <c r="BA750" s="2">
        <v>1.0475924150273199</v>
      </c>
      <c r="BB750" s="2">
        <v>1.06098928505696</v>
      </c>
      <c r="BC750" s="2">
        <v>1.0574626556894</v>
      </c>
      <c r="BD750" s="2">
        <v>0.88794972493232704</v>
      </c>
      <c r="BE750" s="2">
        <v>0.88794972493232704</v>
      </c>
      <c r="BF750" s="2">
        <v>0.88665210709465803</v>
      </c>
      <c r="BG750" s="2">
        <v>0.95361875128522799</v>
      </c>
      <c r="BH750" s="2">
        <v>0.14845984000000001</v>
      </c>
      <c r="BI750" s="2">
        <v>0.14845984000000001</v>
      </c>
      <c r="BJ750" s="2">
        <v>0.16933219299999999</v>
      </c>
      <c r="BK750" s="2">
        <v>0.20689772000000001</v>
      </c>
      <c r="BL750" s="2">
        <v>0.148460025</v>
      </c>
      <c r="BM750" s="2">
        <v>0.148460025</v>
      </c>
      <c r="BN750" s="2">
        <v>0.16933219299999999</v>
      </c>
      <c r="BO750" s="2">
        <v>0.20705116899999901</v>
      </c>
      <c r="BP750" s="2">
        <v>8.0653159999999995E-3</v>
      </c>
      <c r="BQ750" s="2">
        <v>8.0653159999999995E-3</v>
      </c>
      <c r="BR750" s="2">
        <v>8.0653159999999995E-3</v>
      </c>
      <c r="BS750" s="2">
        <v>0.156803041</v>
      </c>
      <c r="BT750" s="2">
        <v>0.99975147599999903</v>
      </c>
      <c r="BU750" s="2">
        <v>0.99975147599999903</v>
      </c>
      <c r="BV750" s="2">
        <v>1</v>
      </c>
      <c r="BW750" s="2">
        <v>0.99044583500000005</v>
      </c>
      <c r="BX750" s="2">
        <v>14.7004647633154</v>
      </c>
      <c r="BY750" s="2">
        <v>14.7004647633154</v>
      </c>
      <c r="BZ750" s="2">
        <v>14.7004647633154</v>
      </c>
      <c r="CA750" s="2">
        <v>14.7004647633154</v>
      </c>
      <c r="CB750" s="2">
        <v>3957482.0945579298</v>
      </c>
      <c r="CC750" s="2">
        <v>462950.560203031</v>
      </c>
      <c r="CD750" s="2">
        <v>7123694.9565494796</v>
      </c>
      <c r="CE750" s="2">
        <v>22167427.255520601</v>
      </c>
      <c r="CG750" s="2">
        <f t="shared" si="91"/>
        <v>5873590.7412629155</v>
      </c>
      <c r="CH750" s="2">
        <f t="shared" si="92"/>
        <v>33711554.866831042</v>
      </c>
      <c r="CI750" s="2">
        <f t="shared" si="93"/>
        <v>2308242.1668966743</v>
      </c>
      <c r="CJ750" s="2">
        <f t="shared" si="94"/>
        <v>338.71222841530124</v>
      </c>
      <c r="CK750" s="2">
        <f t="shared" si="95"/>
        <v>39.624783961733002</v>
      </c>
      <c r="CL750" s="2">
        <f t="shared" si="96"/>
        <v>317.24381764881105</v>
      </c>
      <c r="CM750" s="2">
        <f t="shared" si="97"/>
        <v>236.3270046492799</v>
      </c>
      <c r="CN750" s="2">
        <f t="shared" si="98"/>
        <v>2276542.3397272881</v>
      </c>
    </row>
    <row r="751" spans="1:92" x14ac:dyDescent="0.45">
      <c r="A751" s="2">
        <v>729</v>
      </c>
      <c r="B751" s="2" t="s">
        <v>157</v>
      </c>
      <c r="C751" s="2">
        <v>1</v>
      </c>
      <c r="D751" s="2">
        <v>2043</v>
      </c>
      <c r="E751" s="2">
        <v>2041</v>
      </c>
      <c r="F751" s="2">
        <v>0.15763379739920599</v>
      </c>
      <c r="G751" s="2">
        <v>1.84418892757881E-2</v>
      </c>
      <c r="H751" s="2">
        <v>0.232502239302806</v>
      </c>
      <c r="I751" s="2">
        <v>0.59142207402219904</v>
      </c>
      <c r="J751" s="2">
        <v>151.04909619306301</v>
      </c>
      <c r="K751" s="2">
        <v>151.04909619306301</v>
      </c>
      <c r="L751" s="2">
        <v>123.767752881181</v>
      </c>
      <c r="M751" s="2">
        <v>101.17413418149501</v>
      </c>
      <c r="N751" s="2">
        <v>272743.49324796803</v>
      </c>
      <c r="O751" s="2">
        <v>31908.799928434801</v>
      </c>
      <c r="P751" s="2">
        <v>490956.286998956</v>
      </c>
      <c r="Q751" s="2">
        <v>1527746.24570229</v>
      </c>
      <c r="R751" s="2">
        <v>1637.43131280581</v>
      </c>
      <c r="S751" s="2">
        <v>261350413.60014701</v>
      </c>
      <c r="T751" s="2">
        <v>159610.00107681501</v>
      </c>
      <c r="U751" s="2">
        <v>45.86</v>
      </c>
      <c r="V751" s="2">
        <v>45779.194492621602</v>
      </c>
      <c r="W751" s="2">
        <v>2.8711449853812603E-4</v>
      </c>
      <c r="X751" s="2">
        <v>6.1904340321025204</v>
      </c>
      <c r="Y751" s="2">
        <v>6.1904340321025204</v>
      </c>
      <c r="Z751" s="2">
        <v>6.2689598278023198</v>
      </c>
      <c r="AA751" s="2">
        <v>4.6490400714405098</v>
      </c>
      <c r="AB751" s="2">
        <v>14.710904624333301</v>
      </c>
      <c r="AC751" s="2">
        <v>14.710904624333301</v>
      </c>
      <c r="AD751" s="2">
        <v>14.710904624333301</v>
      </c>
      <c r="AE751" s="2">
        <v>14.710904624333301</v>
      </c>
      <c r="AF751" s="2">
        <v>3986210.6298503298</v>
      </c>
      <c r="AG751" s="2">
        <v>466333.134096694</v>
      </c>
      <c r="AH751" s="2">
        <v>7175425.6990399901</v>
      </c>
      <c r="AI751" s="2">
        <v>22328360.904094499</v>
      </c>
      <c r="AJ751" s="2">
        <v>130.14775753662701</v>
      </c>
      <c r="AK751" s="2">
        <v>130.14775753662701</v>
      </c>
      <c r="AL751" s="2">
        <v>102.787888429045</v>
      </c>
      <c r="AM751" s="2">
        <v>81.814189485721201</v>
      </c>
      <c r="AN751" s="2">
        <v>136.338191568729</v>
      </c>
      <c r="AO751" s="2">
        <v>136.338191568729</v>
      </c>
      <c r="AP751" s="2">
        <v>109.056848256847</v>
      </c>
      <c r="AQ751" s="2">
        <v>86.463229557161696</v>
      </c>
      <c r="AR751" s="2">
        <v>41197658.147644401</v>
      </c>
      <c r="AS751" s="2">
        <v>4819795.3897953602</v>
      </c>
      <c r="AT751" s="2">
        <v>60764556.404748999</v>
      </c>
      <c r="AU751" s="2">
        <v>154568403.65795901</v>
      </c>
      <c r="AV751" s="2">
        <v>1.04845608908507</v>
      </c>
      <c r="AW751" s="2">
        <v>1.04845608908507</v>
      </c>
      <c r="AX751" s="2">
        <v>1.0618924555360401</v>
      </c>
      <c r="AY751" s="2">
        <v>1.0577237528351999</v>
      </c>
      <c r="AZ751" s="2">
        <v>1.0484838662301801</v>
      </c>
      <c r="BA751" s="2">
        <v>1.0484838662301801</v>
      </c>
      <c r="BB751" s="2">
        <v>1.0618924555360401</v>
      </c>
      <c r="BC751" s="2">
        <v>1.05836257808734</v>
      </c>
      <c r="BD751" s="2">
        <v>0.88824034142628905</v>
      </c>
      <c r="BE751" s="2">
        <v>0.88824034142628905</v>
      </c>
      <c r="BF751" s="2">
        <v>0.88694240148152403</v>
      </c>
      <c r="BG751" s="2">
        <v>0.95393088555695604</v>
      </c>
      <c r="BH751" s="2">
        <v>0.14845984000000001</v>
      </c>
      <c r="BI751" s="2">
        <v>0.14845984000000001</v>
      </c>
      <c r="BJ751" s="2">
        <v>0.16933219299999999</v>
      </c>
      <c r="BK751" s="2">
        <v>0.20689772000000001</v>
      </c>
      <c r="BL751" s="2">
        <v>0.148460025</v>
      </c>
      <c r="BM751" s="2">
        <v>0.148460025</v>
      </c>
      <c r="BN751" s="2">
        <v>0.16933219299999999</v>
      </c>
      <c r="BO751" s="2">
        <v>0.20705116899999901</v>
      </c>
      <c r="BP751" s="2">
        <v>8.0653159999999995E-3</v>
      </c>
      <c r="BQ751" s="2">
        <v>8.0653159999999995E-3</v>
      </c>
      <c r="BR751" s="2">
        <v>8.0653159999999995E-3</v>
      </c>
      <c r="BS751" s="2">
        <v>0.156803041</v>
      </c>
      <c r="BT751" s="2">
        <v>0.99975147599999903</v>
      </c>
      <c r="BU751" s="2">
        <v>0.99975147599999903</v>
      </c>
      <c r="BV751" s="2">
        <v>1</v>
      </c>
      <c r="BW751" s="2">
        <v>0.99044583500000005</v>
      </c>
      <c r="BX751" s="2">
        <v>14.710904624333301</v>
      </c>
      <c r="BY751" s="2">
        <v>14.710904624333301</v>
      </c>
      <c r="BZ751" s="2">
        <v>14.710904624333301</v>
      </c>
      <c r="CA751" s="2">
        <v>14.710904624333301</v>
      </c>
      <c r="CB751" s="2">
        <v>3986210.6298503298</v>
      </c>
      <c r="CC751" s="2">
        <v>466333.134096694</v>
      </c>
      <c r="CD751" s="2">
        <v>7175425.6990399901</v>
      </c>
      <c r="CE751" s="2">
        <v>22328360.904094499</v>
      </c>
      <c r="CG751" s="2">
        <f t="shared" si="91"/>
        <v>6006541.8835604927</v>
      </c>
      <c r="CH751" s="2">
        <f t="shared" si="92"/>
        <v>33956330.367081508</v>
      </c>
      <c r="CI751" s="2">
        <f t="shared" si="93"/>
        <v>2323354.8258776488</v>
      </c>
      <c r="CJ751" s="2">
        <f t="shared" si="94"/>
        <v>340.92936655996004</v>
      </c>
      <c r="CK751" s="2">
        <f t="shared" si="95"/>
        <v>39.885999910543504</v>
      </c>
      <c r="CL751" s="2">
        <f t="shared" si="96"/>
        <v>319.32116227574375</v>
      </c>
      <c r="CM751" s="2">
        <f t="shared" si="97"/>
        <v>237.87407484660022</v>
      </c>
      <c r="CN751" s="2">
        <f t="shared" si="98"/>
        <v>2291446.0259492141</v>
      </c>
    </row>
    <row r="752" spans="1:92" x14ac:dyDescent="0.45">
      <c r="A752" s="2">
        <v>751</v>
      </c>
      <c r="B752" s="2" t="s">
        <v>157</v>
      </c>
      <c r="C752" s="2">
        <v>1</v>
      </c>
      <c r="D752" s="2">
        <v>2044</v>
      </c>
      <c r="E752" s="2">
        <v>2042</v>
      </c>
      <c r="F752" s="2">
        <v>0.157634706613937</v>
      </c>
      <c r="G752" s="2">
        <v>1.84428327307153E-2</v>
      </c>
      <c r="H752" s="2">
        <v>0.232503023431119</v>
      </c>
      <c r="I752" s="2">
        <v>0.59141943722422696</v>
      </c>
      <c r="J752" s="2">
        <v>151.17434632896001</v>
      </c>
      <c r="K752" s="2">
        <v>151.17434632896001</v>
      </c>
      <c r="L752" s="2">
        <v>123.86982070219899</v>
      </c>
      <c r="M752" s="2">
        <v>101.256948996924</v>
      </c>
      <c r="N752" s="2">
        <v>274529.16510795499</v>
      </c>
      <c r="O752" s="2">
        <v>32119.167032098801</v>
      </c>
      <c r="P752" s="2">
        <v>494171.66690338298</v>
      </c>
      <c r="Q752" s="2">
        <v>1537749.17326708</v>
      </c>
      <c r="R752" s="2">
        <v>1640.42928126471</v>
      </c>
      <c r="S752" s="2">
        <v>263278106.547135</v>
      </c>
      <c r="T752" s="2">
        <v>160493.42056620499</v>
      </c>
      <c r="U752" s="2">
        <v>45.86</v>
      </c>
      <c r="V752" s="2">
        <v>46236.419988226997</v>
      </c>
      <c r="W752" s="2">
        <v>2.8552535912340399E-4</v>
      </c>
      <c r="X752" s="2">
        <v>6.3064513334174199</v>
      </c>
      <c r="Y752" s="2">
        <v>6.3064513334174199</v>
      </c>
      <c r="Z752" s="2">
        <v>6.3617948142384098</v>
      </c>
      <c r="AA752" s="2">
        <v>4.7226220522867202</v>
      </c>
      <c r="AB752" s="2">
        <v>14.720137458916099</v>
      </c>
      <c r="AC752" s="2">
        <v>14.720137458916099</v>
      </c>
      <c r="AD752" s="2">
        <v>14.720137458916099</v>
      </c>
      <c r="AE752" s="2">
        <v>14.720137458916099</v>
      </c>
      <c r="AF752" s="2">
        <v>4014821.7116350499</v>
      </c>
      <c r="AG752" s="2">
        <v>469701.92109561397</v>
      </c>
      <c r="AH752" s="2">
        <v>7226944.0309437001</v>
      </c>
      <c r="AI752" s="2">
        <v>22488634.739080701</v>
      </c>
      <c r="AJ752" s="2">
        <v>130.14775753662701</v>
      </c>
      <c r="AK752" s="2">
        <v>130.14775753662701</v>
      </c>
      <c r="AL752" s="2">
        <v>102.787888429045</v>
      </c>
      <c r="AM752" s="2">
        <v>81.814189485721201</v>
      </c>
      <c r="AN752" s="2">
        <v>136.454208870044</v>
      </c>
      <c r="AO752" s="2">
        <v>136.454208870044</v>
      </c>
      <c r="AP752" s="2">
        <v>109.14968324328299</v>
      </c>
      <c r="AQ752" s="2">
        <v>86.536811538007896</v>
      </c>
      <c r="AR752" s="2">
        <v>41501767.083430499</v>
      </c>
      <c r="AS752" s="2">
        <v>4855594.0807082504</v>
      </c>
      <c r="AT752" s="2">
        <v>61212955.775429301</v>
      </c>
      <c r="AU752" s="2">
        <v>155707789.607566</v>
      </c>
      <c r="AV752" s="2">
        <v>1.04934845064653</v>
      </c>
      <c r="AW752" s="2">
        <v>1.04934845064653</v>
      </c>
      <c r="AX752" s="2">
        <v>1.06279654905279</v>
      </c>
      <c r="AY752" s="2">
        <v>1.05862406166246</v>
      </c>
      <c r="AZ752" s="2">
        <v>1.04937625143331</v>
      </c>
      <c r="BA752" s="2">
        <v>1.04937625143331</v>
      </c>
      <c r="BB752" s="2">
        <v>1.06279654905279</v>
      </c>
      <c r="BC752" s="2">
        <v>1.05926343066716</v>
      </c>
      <c r="BD752" s="2">
        <v>0.888531110192888</v>
      </c>
      <c r="BE752" s="2">
        <v>0.888531110192888</v>
      </c>
      <c r="BF752" s="2">
        <v>0.88723284045232798</v>
      </c>
      <c r="BG752" s="2">
        <v>0.95424317896225397</v>
      </c>
      <c r="BH752" s="2">
        <v>0.14845984000000001</v>
      </c>
      <c r="BI752" s="2">
        <v>0.14845984000000001</v>
      </c>
      <c r="BJ752" s="2">
        <v>0.16933219299999999</v>
      </c>
      <c r="BK752" s="2">
        <v>0.20689772000000001</v>
      </c>
      <c r="BL752" s="2">
        <v>0.148460025</v>
      </c>
      <c r="BM752" s="2">
        <v>0.148460025</v>
      </c>
      <c r="BN752" s="2">
        <v>0.16933219299999999</v>
      </c>
      <c r="BO752" s="2">
        <v>0.20705116899999901</v>
      </c>
      <c r="BP752" s="2">
        <v>8.0653159999999995E-3</v>
      </c>
      <c r="BQ752" s="2">
        <v>8.0653159999999995E-3</v>
      </c>
      <c r="BR752" s="2">
        <v>8.0653159999999995E-3</v>
      </c>
      <c r="BS752" s="2">
        <v>0.156803041</v>
      </c>
      <c r="BT752" s="2">
        <v>0.99975147599999903</v>
      </c>
      <c r="BU752" s="2">
        <v>0.99975147599999903</v>
      </c>
      <c r="BV752" s="2">
        <v>1</v>
      </c>
      <c r="BW752" s="2">
        <v>0.99044583500000005</v>
      </c>
      <c r="BX752" s="2">
        <v>14.720137458916099</v>
      </c>
      <c r="BY752" s="2">
        <v>14.720137458916099</v>
      </c>
      <c r="BZ752" s="2">
        <v>14.720137458916099</v>
      </c>
      <c r="CA752" s="2">
        <v>14.720137458916099</v>
      </c>
      <c r="CB752" s="2">
        <v>4014821.7116350499</v>
      </c>
      <c r="CC752" s="2">
        <v>469701.92109561397</v>
      </c>
      <c r="CD752" s="2">
        <v>7226944.0309437001</v>
      </c>
      <c r="CE752" s="2">
        <v>22488634.739080701</v>
      </c>
      <c r="CG752" s="2">
        <f t="shared" si="91"/>
        <v>6141087.4820477888</v>
      </c>
      <c r="CH752" s="2">
        <f t="shared" si="92"/>
        <v>34200102.402755067</v>
      </c>
      <c r="CI752" s="2">
        <f t="shared" si="93"/>
        <v>2338569.1723105167</v>
      </c>
      <c r="CJ752" s="2">
        <f t="shared" si="94"/>
        <v>343.16145638494373</v>
      </c>
      <c r="CK752" s="2">
        <f t="shared" si="95"/>
        <v>40.148958790123501</v>
      </c>
      <c r="CL752" s="2">
        <f t="shared" si="96"/>
        <v>321.41246627862307</v>
      </c>
      <c r="CM752" s="2">
        <f t="shared" si="97"/>
        <v>239.43155675626002</v>
      </c>
      <c r="CN752" s="2">
        <f t="shared" si="98"/>
        <v>2306450.0052784178</v>
      </c>
    </row>
    <row r="753" spans="1:92" x14ac:dyDescent="0.45">
      <c r="A753" s="2">
        <v>773</v>
      </c>
      <c r="B753" s="2" t="s">
        <v>157</v>
      </c>
      <c r="C753" s="2">
        <v>1</v>
      </c>
      <c r="D753" s="2">
        <v>2045</v>
      </c>
      <c r="E753" s="2">
        <v>2043</v>
      </c>
      <c r="F753" s="2">
        <v>0.15763606106679301</v>
      </c>
      <c r="G753" s="2">
        <v>1.8443814617646399E-2</v>
      </c>
      <c r="H753" s="2">
        <v>0.232504016333066</v>
      </c>
      <c r="I753" s="2">
        <v>0.591416107982494</v>
      </c>
      <c r="J753" s="2">
        <v>151.29853044967501</v>
      </c>
      <c r="K753" s="2">
        <v>151.29853044967501</v>
      </c>
      <c r="L753" s="2">
        <v>123.97079583030801</v>
      </c>
      <c r="M753" s="2">
        <v>101.33865229849199</v>
      </c>
      <c r="N753" s="2">
        <v>276326.87467479898</v>
      </c>
      <c r="O753" s="2">
        <v>32330.937577894299</v>
      </c>
      <c r="P753" s="2">
        <v>497408.64686350402</v>
      </c>
      <c r="Q753" s="2">
        <v>1547819.3977397999</v>
      </c>
      <c r="R753" s="2">
        <v>1643.41745211803</v>
      </c>
      <c r="S753" s="2">
        <v>265217550.97860599</v>
      </c>
      <c r="T753" s="2">
        <v>161381.72966144001</v>
      </c>
      <c r="U753" s="2">
        <v>45.86</v>
      </c>
      <c r="V753" s="2">
        <v>46698.212081304198</v>
      </c>
      <c r="W753" s="2">
        <v>2.8394501537763002E-4</v>
      </c>
      <c r="X753" s="2">
        <v>6.4225901895531496</v>
      </c>
      <c r="Y753" s="2">
        <v>6.4225901895531496</v>
      </c>
      <c r="Z753" s="2">
        <v>6.4547246777678904</v>
      </c>
      <c r="AA753" s="2">
        <v>4.7962800892754496</v>
      </c>
      <c r="AB753" s="2">
        <v>14.728182723495401</v>
      </c>
      <c r="AC753" s="2">
        <v>14.728182723495401</v>
      </c>
      <c r="AD753" s="2">
        <v>14.728182723495401</v>
      </c>
      <c r="AE753" s="2">
        <v>14.728182723495401</v>
      </c>
      <c r="AF753" s="2">
        <v>4043315.7066386198</v>
      </c>
      <c r="AG753" s="2">
        <v>473056.96097522299</v>
      </c>
      <c r="AH753" s="2">
        <v>7278250.6069273502</v>
      </c>
      <c r="AI753" s="2">
        <v>22648250.806781601</v>
      </c>
      <c r="AJ753" s="2">
        <v>130.14775753662701</v>
      </c>
      <c r="AK753" s="2">
        <v>130.14775753662701</v>
      </c>
      <c r="AL753" s="2">
        <v>102.787888429045</v>
      </c>
      <c r="AM753" s="2">
        <v>81.814189485721201</v>
      </c>
      <c r="AN753" s="2">
        <v>136.57034772617999</v>
      </c>
      <c r="AO753" s="2">
        <v>136.57034772617999</v>
      </c>
      <c r="AP753" s="2">
        <v>109.242613106813</v>
      </c>
      <c r="AQ753" s="2">
        <v>86.6104695749966</v>
      </c>
      <c r="AR753" s="2">
        <v>41807850.0620488</v>
      </c>
      <c r="AS753" s="2">
        <v>4891623.34359561</v>
      </c>
      <c r="AT753" s="2">
        <v>61664145.804545604</v>
      </c>
      <c r="AU753" s="2">
        <v>156853931.76841599</v>
      </c>
      <c r="AV753" s="2">
        <v>1.0502417440320699</v>
      </c>
      <c r="AW753" s="2">
        <v>1.0502417440320699</v>
      </c>
      <c r="AX753" s="2">
        <v>1.06370156380167</v>
      </c>
      <c r="AY753" s="2">
        <v>1.05952529814199</v>
      </c>
      <c r="AZ753" s="2">
        <v>1.0502695684852099</v>
      </c>
      <c r="BA753" s="2">
        <v>1.0502695684852099</v>
      </c>
      <c r="BB753" s="2">
        <v>1.06370156380167</v>
      </c>
      <c r="BC753" s="2">
        <v>1.0601652114595299</v>
      </c>
      <c r="BD753" s="2">
        <v>0.88882203026263795</v>
      </c>
      <c r="BE753" s="2">
        <v>0.88882203026263795</v>
      </c>
      <c r="BF753" s="2">
        <v>0.88752342317052602</v>
      </c>
      <c r="BG753" s="2">
        <v>0.95455563053695802</v>
      </c>
      <c r="BH753" s="2">
        <v>0.14845984000000001</v>
      </c>
      <c r="BI753" s="2">
        <v>0.14845984000000001</v>
      </c>
      <c r="BJ753" s="2">
        <v>0.16933219299999999</v>
      </c>
      <c r="BK753" s="2">
        <v>0.20689772000000001</v>
      </c>
      <c r="BL753" s="2">
        <v>0.148460025</v>
      </c>
      <c r="BM753" s="2">
        <v>0.148460025</v>
      </c>
      <c r="BN753" s="2">
        <v>0.16933219299999999</v>
      </c>
      <c r="BO753" s="2">
        <v>0.20705116899999901</v>
      </c>
      <c r="BP753" s="2">
        <v>8.0653159999999995E-3</v>
      </c>
      <c r="BQ753" s="2">
        <v>8.0653159999999995E-3</v>
      </c>
      <c r="BR753" s="2">
        <v>8.0653159999999995E-3</v>
      </c>
      <c r="BS753" s="2">
        <v>0.156803041</v>
      </c>
      <c r="BT753" s="2">
        <v>0.99975147599999903</v>
      </c>
      <c r="BU753" s="2">
        <v>0.99975147599999903</v>
      </c>
      <c r="BV753" s="2">
        <v>1</v>
      </c>
      <c r="BW753" s="2">
        <v>0.99044583500000005</v>
      </c>
      <c r="BX753" s="2">
        <v>14.728182723495401</v>
      </c>
      <c r="BY753" s="2">
        <v>14.728182723495401</v>
      </c>
      <c r="BZ753" s="2">
        <v>14.728182723495401</v>
      </c>
      <c r="CA753" s="2">
        <v>14.728182723495401</v>
      </c>
      <c r="CB753" s="2">
        <v>4043315.7066386198</v>
      </c>
      <c r="CC753" s="2">
        <v>473056.96097522299</v>
      </c>
      <c r="CD753" s="2">
        <v>7278250.6069273502</v>
      </c>
      <c r="CE753" s="2">
        <v>22648250.806781601</v>
      </c>
      <c r="CG753" s="2">
        <f t="shared" si="91"/>
        <v>6277243.4002556382</v>
      </c>
      <c r="CH753" s="2">
        <f t="shared" si="92"/>
        <v>34442874.081322789</v>
      </c>
      <c r="CI753" s="2">
        <f t="shared" si="93"/>
        <v>2353885.8568559974</v>
      </c>
      <c r="CJ753" s="2">
        <f t="shared" si="94"/>
        <v>345.40859334349875</v>
      </c>
      <c r="CK753" s="2">
        <f t="shared" si="95"/>
        <v>40.413671972367872</v>
      </c>
      <c r="CL753" s="2">
        <f t="shared" si="96"/>
        <v>323.51781909821398</v>
      </c>
      <c r="CM753" s="2">
        <f t="shared" si="97"/>
        <v>240.99951696999611</v>
      </c>
      <c r="CN753" s="2">
        <f t="shared" si="98"/>
        <v>2321554.9192781029</v>
      </c>
    </row>
    <row r="754" spans="1:92" x14ac:dyDescent="0.45">
      <c r="A754" s="2">
        <v>795</v>
      </c>
      <c r="B754" s="2" t="s">
        <v>157</v>
      </c>
      <c r="C754" s="2">
        <v>1</v>
      </c>
      <c r="D754" s="2">
        <v>2046</v>
      </c>
      <c r="E754" s="2">
        <v>2044</v>
      </c>
      <c r="F754" s="2">
        <v>0.15763785241799599</v>
      </c>
      <c r="G754" s="2">
        <v>1.8444834222003999E-2</v>
      </c>
      <c r="H754" s="2">
        <v>0.23250521410011701</v>
      </c>
      <c r="I754" s="2">
        <v>0.59141209925988203</v>
      </c>
      <c r="J754" s="2">
        <v>151.42166786622599</v>
      </c>
      <c r="K754" s="2">
        <v>151.42166786622599</v>
      </c>
      <c r="L754" s="2">
        <v>124.07069767094301</v>
      </c>
      <c r="M754" s="2">
        <v>101.4192635162</v>
      </c>
      <c r="N754" s="2">
        <v>278136.69872085802</v>
      </c>
      <c r="O754" s="2">
        <v>32544.120718914401</v>
      </c>
      <c r="P754" s="2">
        <v>500667.36515368201</v>
      </c>
      <c r="Q754" s="2">
        <v>1557957.3491382101</v>
      </c>
      <c r="R754" s="2">
        <v>1646.3960405195401</v>
      </c>
      <c r="S754" s="2">
        <v>267168844.08855501</v>
      </c>
      <c r="T754" s="2">
        <v>162274.955425819</v>
      </c>
      <c r="U754" s="2">
        <v>45.86</v>
      </c>
      <c r="V754" s="2">
        <v>47164.616381323001</v>
      </c>
      <c r="W754" s="2">
        <v>2.8237341861798201E-4</v>
      </c>
      <c r="X754" s="2">
        <v>6.5388503205033199</v>
      </c>
      <c r="Y754" s="2">
        <v>6.5388503205033199</v>
      </c>
      <c r="Z754" s="2">
        <v>6.5477492328023903</v>
      </c>
      <c r="AA754" s="2">
        <v>4.8700140213829997</v>
      </c>
      <c r="AB754" s="2">
        <v>14.735060009095999</v>
      </c>
      <c r="AC754" s="2">
        <v>14.735060009095999</v>
      </c>
      <c r="AD754" s="2">
        <v>14.735060009095999</v>
      </c>
      <c r="AE754" s="2">
        <v>14.735060009095999</v>
      </c>
      <c r="AF754" s="2">
        <v>4071693.08045913</v>
      </c>
      <c r="AG754" s="2">
        <v>476398.305360611</v>
      </c>
      <c r="AH754" s="2">
        <v>7329346.2605769904</v>
      </c>
      <c r="AI754" s="2">
        <v>22807211.7089389</v>
      </c>
      <c r="AJ754" s="2">
        <v>130.14775753662701</v>
      </c>
      <c r="AK754" s="2">
        <v>130.14775753662701</v>
      </c>
      <c r="AL754" s="2">
        <v>102.787888429045</v>
      </c>
      <c r="AM754" s="2">
        <v>81.814189485721201</v>
      </c>
      <c r="AN754" s="2">
        <v>136.68660785713001</v>
      </c>
      <c r="AO754" s="2">
        <v>136.68660785713001</v>
      </c>
      <c r="AP754" s="2">
        <v>109.335637661847</v>
      </c>
      <c r="AQ754" s="2">
        <v>86.684203507104201</v>
      </c>
      <c r="AR754" s="2">
        <v>42115922.815118499</v>
      </c>
      <c r="AS754" s="2">
        <v>4927885.0384978503</v>
      </c>
      <c r="AT754" s="2">
        <v>62118149.295690499</v>
      </c>
      <c r="AU754" s="2">
        <v>158006886.93924901</v>
      </c>
      <c r="AV754" s="2">
        <v>1.0511359670764899</v>
      </c>
      <c r="AW754" s="2">
        <v>1.0511359670764899</v>
      </c>
      <c r="AX754" s="2">
        <v>1.0646074979650699</v>
      </c>
      <c r="AY754" s="2">
        <v>1.06042746029293</v>
      </c>
      <c r="AZ754" s="2">
        <v>1.05116381522063</v>
      </c>
      <c r="BA754" s="2">
        <v>1.05116381522063</v>
      </c>
      <c r="BB754" s="2">
        <v>1.0646074979650699</v>
      </c>
      <c r="BC754" s="2">
        <v>1.0610679184823899</v>
      </c>
      <c r="BD754" s="2">
        <v>0.88911310066339599</v>
      </c>
      <c r="BE754" s="2">
        <v>0.88911310066339599</v>
      </c>
      <c r="BF754" s="2">
        <v>0.88781414879725995</v>
      </c>
      <c r="BG754" s="2">
        <v>0.95486823931429898</v>
      </c>
      <c r="BH754" s="2">
        <v>0.14845984000000001</v>
      </c>
      <c r="BI754" s="2">
        <v>0.14845984000000001</v>
      </c>
      <c r="BJ754" s="2">
        <v>0.16933219299999999</v>
      </c>
      <c r="BK754" s="2">
        <v>0.20689772000000001</v>
      </c>
      <c r="BL754" s="2">
        <v>0.148460025</v>
      </c>
      <c r="BM754" s="2">
        <v>0.148460025</v>
      </c>
      <c r="BN754" s="2">
        <v>0.16933219299999999</v>
      </c>
      <c r="BO754" s="2">
        <v>0.20705116899999901</v>
      </c>
      <c r="BP754" s="2">
        <v>8.0653159999999995E-3</v>
      </c>
      <c r="BQ754" s="2">
        <v>8.0653159999999995E-3</v>
      </c>
      <c r="BR754" s="2">
        <v>8.0653159999999995E-3</v>
      </c>
      <c r="BS754" s="2">
        <v>0.156803041</v>
      </c>
      <c r="BT754" s="2">
        <v>0.99975147599999903</v>
      </c>
      <c r="BU754" s="2">
        <v>0.99975147599999903</v>
      </c>
      <c r="BV754" s="2">
        <v>1</v>
      </c>
      <c r="BW754" s="2">
        <v>0.99044583500000005</v>
      </c>
      <c r="BX754" s="2">
        <v>14.735060009095999</v>
      </c>
      <c r="BY754" s="2">
        <v>14.735060009095999</v>
      </c>
      <c r="BZ754" s="2">
        <v>14.735060009095999</v>
      </c>
      <c r="CA754" s="2">
        <v>14.735060009095999</v>
      </c>
      <c r="CB754" s="2">
        <v>4071693.08045913</v>
      </c>
      <c r="CC754" s="2">
        <v>476398.305360611</v>
      </c>
      <c r="CD754" s="2">
        <v>7329346.2605769904</v>
      </c>
      <c r="CE754" s="2">
        <v>22807211.7089389</v>
      </c>
      <c r="CG754" s="2">
        <f t="shared" si="91"/>
        <v>6415025.6362671284</v>
      </c>
      <c r="CH754" s="2">
        <f t="shared" si="92"/>
        <v>34684649.35533563</v>
      </c>
      <c r="CI754" s="2">
        <f t="shared" si="93"/>
        <v>2369305.5337316645</v>
      </c>
      <c r="CJ754" s="2">
        <f t="shared" si="94"/>
        <v>347.67087340107253</v>
      </c>
      <c r="CK754" s="2">
        <f t="shared" si="95"/>
        <v>40.680150898642999</v>
      </c>
      <c r="CL754" s="2">
        <f t="shared" si="96"/>
        <v>325.63731066906149</v>
      </c>
      <c r="CM754" s="2">
        <f t="shared" si="97"/>
        <v>242.57802244269521</v>
      </c>
      <c r="CN754" s="2">
        <f t="shared" si="98"/>
        <v>2336761.41301275</v>
      </c>
    </row>
    <row r="755" spans="1:92" x14ac:dyDescent="0.45">
      <c r="A755" s="2">
        <v>817</v>
      </c>
      <c r="B755" s="2" t="s">
        <v>157</v>
      </c>
      <c r="C755" s="2">
        <v>1</v>
      </c>
      <c r="D755" s="2">
        <v>2047</v>
      </c>
      <c r="E755" s="2">
        <v>2045</v>
      </c>
      <c r="F755" s="2">
        <v>0.15764007234170299</v>
      </c>
      <c r="G755" s="2">
        <v>1.84458908304737E-2</v>
      </c>
      <c r="H755" s="2">
        <v>0.232506612830465</v>
      </c>
      <c r="I755" s="2">
        <v>0.59140742399735702</v>
      </c>
      <c r="J755" s="2">
        <v>151.54377798591801</v>
      </c>
      <c r="K755" s="2">
        <v>151.54377798591801</v>
      </c>
      <c r="L755" s="2">
        <v>124.169545726377</v>
      </c>
      <c r="M755" s="2">
        <v>101.49880217708601</v>
      </c>
      <c r="N755" s="2">
        <v>279958.71443949098</v>
      </c>
      <c r="O755" s="2">
        <v>32758.725664606802</v>
      </c>
      <c r="P755" s="2">
        <v>503947.96082580899</v>
      </c>
      <c r="Q755" s="2">
        <v>1568163.4598719899</v>
      </c>
      <c r="R755" s="2">
        <v>1649.3652637733601</v>
      </c>
      <c r="S755" s="2">
        <v>269132084.47581702</v>
      </c>
      <c r="T755" s="2">
        <v>163173.12507243201</v>
      </c>
      <c r="U755" s="2">
        <v>45.86</v>
      </c>
      <c r="V755" s="2">
        <v>47635.678953283801</v>
      </c>
      <c r="W755" s="2">
        <v>2.8081052043108998E-4</v>
      </c>
      <c r="X755" s="2">
        <v>6.6552314444727996</v>
      </c>
      <c r="Y755" s="2">
        <v>6.6552314444727996</v>
      </c>
      <c r="Z755" s="2">
        <v>6.6408682925136997</v>
      </c>
      <c r="AA755" s="2">
        <v>4.9438236865468799</v>
      </c>
      <c r="AB755" s="2">
        <v>14.740789004818099</v>
      </c>
      <c r="AC755" s="2">
        <v>14.740789004818099</v>
      </c>
      <c r="AD755" s="2">
        <v>14.740789004818099</v>
      </c>
      <c r="AE755" s="2">
        <v>14.740789004818099</v>
      </c>
      <c r="AF755" s="2">
        <v>4099954.39034084</v>
      </c>
      <c r="AG755" s="2">
        <v>479726.01686484902</v>
      </c>
      <c r="AH755" s="2">
        <v>7380231.9913286697</v>
      </c>
      <c r="AI755" s="2">
        <v>22965520.562152099</v>
      </c>
      <c r="AJ755" s="2">
        <v>130.14775753662701</v>
      </c>
      <c r="AK755" s="2">
        <v>130.14775753662701</v>
      </c>
      <c r="AL755" s="2">
        <v>102.787888429045</v>
      </c>
      <c r="AM755" s="2">
        <v>81.814189485721201</v>
      </c>
      <c r="AN755" s="2">
        <v>136.80298898109999</v>
      </c>
      <c r="AO755" s="2">
        <v>136.80298898109999</v>
      </c>
      <c r="AP755" s="2">
        <v>109.428756721559</v>
      </c>
      <c r="AQ755" s="2">
        <v>86.758013172268093</v>
      </c>
      <c r="AR755" s="2">
        <v>42426001.266241297</v>
      </c>
      <c r="AS755" s="2">
        <v>4964381.0492187701</v>
      </c>
      <c r="AT755" s="2">
        <v>62574989.365474902</v>
      </c>
      <c r="AU755" s="2">
        <v>159166712.794882</v>
      </c>
      <c r="AV755" s="2">
        <v>1.0520311176057899</v>
      </c>
      <c r="AW755" s="2">
        <v>1.0520311176057899</v>
      </c>
      <c r="AX755" s="2">
        <v>1.06551434971764</v>
      </c>
      <c r="AY755" s="2">
        <v>1.0613305461263201</v>
      </c>
      <c r="AZ755" s="2">
        <v>1.0520589894654899</v>
      </c>
      <c r="BA755" s="2">
        <v>1.0520589894654899</v>
      </c>
      <c r="BB755" s="2">
        <v>1.06551434971764</v>
      </c>
      <c r="BC755" s="2">
        <v>1.06197154974556</v>
      </c>
      <c r="BD755" s="2">
        <v>0.88940432042197204</v>
      </c>
      <c r="BE755" s="2">
        <v>0.88940432042197204</v>
      </c>
      <c r="BF755" s="2">
        <v>0.88810501649275098</v>
      </c>
      <c r="BG755" s="2">
        <v>0.95518100432651198</v>
      </c>
      <c r="BH755" s="2">
        <v>0.14845984000000001</v>
      </c>
      <c r="BI755" s="2">
        <v>0.14845984000000001</v>
      </c>
      <c r="BJ755" s="2">
        <v>0.16933219299999999</v>
      </c>
      <c r="BK755" s="2">
        <v>0.20689772000000001</v>
      </c>
      <c r="BL755" s="2">
        <v>0.148460025</v>
      </c>
      <c r="BM755" s="2">
        <v>0.148460025</v>
      </c>
      <c r="BN755" s="2">
        <v>0.16933219299999999</v>
      </c>
      <c r="BO755" s="2">
        <v>0.20705116899999901</v>
      </c>
      <c r="BP755" s="2">
        <v>8.0653159999999995E-3</v>
      </c>
      <c r="BQ755" s="2">
        <v>8.0653159999999995E-3</v>
      </c>
      <c r="BR755" s="2">
        <v>8.0653159999999995E-3</v>
      </c>
      <c r="BS755" s="2">
        <v>0.156803041</v>
      </c>
      <c r="BT755" s="2">
        <v>0.99975147599999903</v>
      </c>
      <c r="BU755" s="2">
        <v>0.99975147599999903</v>
      </c>
      <c r="BV755" s="2">
        <v>1</v>
      </c>
      <c r="BW755" s="2">
        <v>0.99044583500000005</v>
      </c>
      <c r="BX755" s="2">
        <v>14.740789004818099</v>
      </c>
      <c r="BY755" s="2">
        <v>14.740789004818099</v>
      </c>
      <c r="BZ755" s="2">
        <v>14.740789004818099</v>
      </c>
      <c r="CA755" s="2">
        <v>14.740789004818099</v>
      </c>
      <c r="CB755" s="2">
        <v>4099954.39034084</v>
      </c>
      <c r="CC755" s="2">
        <v>479726.01686484902</v>
      </c>
      <c r="CD755" s="2">
        <v>7380231.9913286697</v>
      </c>
      <c r="CE755" s="2">
        <v>22965520.562152099</v>
      </c>
      <c r="CG755" s="2">
        <f t="shared" si="91"/>
        <v>6554450.3243227182</v>
      </c>
      <c r="CH755" s="2">
        <f t="shared" si="92"/>
        <v>34925432.96068646</v>
      </c>
      <c r="CI755" s="2">
        <f t="shared" si="93"/>
        <v>2384828.8608018965</v>
      </c>
      <c r="CJ755" s="2">
        <f t="shared" si="94"/>
        <v>349.94839304936374</v>
      </c>
      <c r="CK755" s="2">
        <f t="shared" si="95"/>
        <v>40.9484070807585</v>
      </c>
      <c r="CL755" s="2">
        <f t="shared" si="96"/>
        <v>327.77103143142045</v>
      </c>
      <c r="CM755" s="2">
        <f t="shared" si="97"/>
        <v>244.16714050167224</v>
      </c>
      <c r="CN755" s="2">
        <f t="shared" si="98"/>
        <v>2352070.1351372898</v>
      </c>
    </row>
    <row r="756" spans="1:92" x14ac:dyDescent="0.45">
      <c r="A756" s="2">
        <v>839</v>
      </c>
      <c r="B756" s="2" t="s">
        <v>157</v>
      </c>
      <c r="C756" s="2">
        <v>1</v>
      </c>
      <c r="D756" s="2">
        <v>2048</v>
      </c>
      <c r="E756" s="2">
        <v>2046</v>
      </c>
      <c r="F756" s="2">
        <v>0.157642712541122</v>
      </c>
      <c r="G756" s="2">
        <v>1.84469837322951E-2</v>
      </c>
      <c r="H756" s="2">
        <v>0.23250820863611901</v>
      </c>
      <c r="I756" s="2">
        <v>0.59140209509046204</v>
      </c>
      <c r="J756" s="2">
        <v>151.66488026807099</v>
      </c>
      <c r="K756" s="2">
        <v>151.66488026807099</v>
      </c>
      <c r="L756" s="2">
        <v>124.267359551249</v>
      </c>
      <c r="M756" s="2">
        <v>101.577287860689</v>
      </c>
      <c r="N756" s="2">
        <v>281792.99945923698</v>
      </c>
      <c r="O756" s="2">
        <v>32974.7616816933</v>
      </c>
      <c r="P756" s="2">
        <v>507250.57373227301</v>
      </c>
      <c r="Q756" s="2">
        <v>1578438.1648178599</v>
      </c>
      <c r="R756" s="2">
        <v>1652.3253407662401</v>
      </c>
      <c r="S756" s="2">
        <v>271107372.07225603</v>
      </c>
      <c r="T756" s="2">
        <v>164076.26596498999</v>
      </c>
      <c r="U756" s="2">
        <v>45.86</v>
      </c>
      <c r="V756" s="2">
        <v>48111.446322266798</v>
      </c>
      <c r="W756" s="2">
        <v>2.7925627267154498E-4</v>
      </c>
      <c r="X756" s="2">
        <v>6.77173327851831</v>
      </c>
      <c r="Y756" s="2">
        <v>6.77173327851831</v>
      </c>
      <c r="Z756" s="2">
        <v>6.7340816692784902</v>
      </c>
      <c r="AA756" s="2">
        <v>5.0177089220419102</v>
      </c>
      <c r="AB756" s="2">
        <v>14.745389452925901</v>
      </c>
      <c r="AC756" s="2">
        <v>14.745389452925901</v>
      </c>
      <c r="AD756" s="2">
        <v>14.745389452925901</v>
      </c>
      <c r="AE756" s="2">
        <v>14.745389452925901</v>
      </c>
      <c r="AF756" s="2">
        <v>4128100.2751507699</v>
      </c>
      <c r="AG756" s="2">
        <v>483040.16790618701</v>
      </c>
      <c r="AH756" s="2">
        <v>7430908.9463844197</v>
      </c>
      <c r="AI756" s="2">
        <v>23123180.9416603</v>
      </c>
      <c r="AJ756" s="2">
        <v>130.14775753662701</v>
      </c>
      <c r="AK756" s="2">
        <v>130.14775753662701</v>
      </c>
      <c r="AL756" s="2">
        <v>102.787888429045</v>
      </c>
      <c r="AM756" s="2">
        <v>81.814189485721201</v>
      </c>
      <c r="AN756" s="2">
        <v>136.919490815145</v>
      </c>
      <c r="AO756" s="2">
        <v>136.919490815145</v>
      </c>
      <c r="AP756" s="2">
        <v>109.521970098323</v>
      </c>
      <c r="AQ756" s="2">
        <v>86.831898407763106</v>
      </c>
      <c r="AR756" s="2">
        <v>42738101.5233659</v>
      </c>
      <c r="AS756" s="2">
        <v>5001113.2823222103</v>
      </c>
      <c r="AT756" s="2">
        <v>63034689.428566203</v>
      </c>
      <c r="AU756" s="2">
        <v>160333467.838002</v>
      </c>
      <c r="AV756" s="2">
        <v>1.05292719344331</v>
      </c>
      <c r="AW756" s="2">
        <v>1.05292719344331</v>
      </c>
      <c r="AX756" s="2">
        <v>1.0664221172317501</v>
      </c>
      <c r="AY756" s="2">
        <v>1.0622345536508999</v>
      </c>
      <c r="AZ756" s="2">
        <v>1.0529550890430901</v>
      </c>
      <c r="BA756" s="2">
        <v>1.0529550890430901</v>
      </c>
      <c r="BB756" s="2">
        <v>1.0664221172317501</v>
      </c>
      <c r="BC756" s="2">
        <v>1.0628761032565901</v>
      </c>
      <c r="BD756" s="2">
        <v>0.889695688566148</v>
      </c>
      <c r="BE756" s="2">
        <v>0.889695688566148</v>
      </c>
      <c r="BF756" s="2">
        <v>0.88839602541805396</v>
      </c>
      <c r="BG756" s="2">
        <v>0.95549392460684301</v>
      </c>
      <c r="BH756" s="2">
        <v>0.14845984000000001</v>
      </c>
      <c r="BI756" s="2">
        <v>0.14845984000000001</v>
      </c>
      <c r="BJ756" s="2">
        <v>0.16933219299999999</v>
      </c>
      <c r="BK756" s="2">
        <v>0.20689772000000001</v>
      </c>
      <c r="BL756" s="2">
        <v>0.148460025</v>
      </c>
      <c r="BM756" s="2">
        <v>0.148460025</v>
      </c>
      <c r="BN756" s="2">
        <v>0.16933219299999999</v>
      </c>
      <c r="BO756" s="2">
        <v>0.20705116899999901</v>
      </c>
      <c r="BP756" s="2">
        <v>8.0653159999999995E-3</v>
      </c>
      <c r="BQ756" s="2">
        <v>8.0653159999999995E-3</v>
      </c>
      <c r="BR756" s="2">
        <v>8.0653159999999995E-3</v>
      </c>
      <c r="BS756" s="2">
        <v>0.156803041</v>
      </c>
      <c r="BT756" s="2">
        <v>0.99975147599999903</v>
      </c>
      <c r="BU756" s="2">
        <v>0.99975147599999903</v>
      </c>
      <c r="BV756" s="2">
        <v>1</v>
      </c>
      <c r="BW756" s="2">
        <v>0.99044583500000005</v>
      </c>
      <c r="BX756" s="2">
        <v>14.745389452925901</v>
      </c>
      <c r="BY756" s="2">
        <v>14.745389452925901</v>
      </c>
      <c r="BZ756" s="2">
        <v>14.745389452925901</v>
      </c>
      <c r="CA756" s="2">
        <v>14.745389452925901</v>
      </c>
      <c r="CB756" s="2">
        <v>4128100.2751507699</v>
      </c>
      <c r="CC756" s="2">
        <v>483040.16790618701</v>
      </c>
      <c r="CD756" s="2">
        <v>7430908.9463844197</v>
      </c>
      <c r="CE756" s="2">
        <v>23123180.9416603</v>
      </c>
      <c r="CG756" s="2">
        <f t="shared" si="91"/>
        <v>6695533.7366649471</v>
      </c>
      <c r="CH756" s="2">
        <f t="shared" si="92"/>
        <v>35165230.331101678</v>
      </c>
      <c r="CI756" s="2">
        <f t="shared" si="93"/>
        <v>2400456.4996910631</v>
      </c>
      <c r="CJ756" s="2">
        <f t="shared" si="94"/>
        <v>352.24124932404624</v>
      </c>
      <c r="CK756" s="2">
        <f t="shared" si="95"/>
        <v>41.218452102116629</v>
      </c>
      <c r="CL756" s="2">
        <f t="shared" si="96"/>
        <v>329.91907234619384</v>
      </c>
      <c r="CM756" s="2">
        <f t="shared" si="97"/>
        <v>245.76693885836667</v>
      </c>
      <c r="CN756" s="2">
        <f t="shared" si="98"/>
        <v>2367481.7380093699</v>
      </c>
    </row>
    <row r="757" spans="1:92" x14ac:dyDescent="0.45">
      <c r="A757" s="2">
        <v>861</v>
      </c>
      <c r="B757" s="2" t="s">
        <v>157</v>
      </c>
      <c r="C757" s="2">
        <v>1</v>
      </c>
      <c r="D757" s="2">
        <v>2049</v>
      </c>
      <c r="E757" s="2">
        <v>2047</v>
      </c>
      <c r="F757" s="2">
        <v>0.157645764762851</v>
      </c>
      <c r="G757" s="2">
        <v>1.84481122204866E-2</v>
      </c>
      <c r="H757" s="2">
        <v>0.232509997649615</v>
      </c>
      <c r="I757" s="2">
        <v>0.591396125367046</v>
      </c>
      <c r="J757" s="2">
        <v>151.78499418197899</v>
      </c>
      <c r="K757" s="2">
        <v>151.78499418197899</v>
      </c>
      <c r="L757" s="2">
        <v>124.364158710281</v>
      </c>
      <c r="M757" s="2">
        <v>101.654740156673</v>
      </c>
      <c r="N757" s="2">
        <v>283639.63185778499</v>
      </c>
      <c r="O757" s="2">
        <v>33192.238095082401</v>
      </c>
      <c r="P757" s="2">
        <v>510575.34454860003</v>
      </c>
      <c r="Q757" s="2">
        <v>1588781.9013934899</v>
      </c>
      <c r="R757" s="2">
        <v>1655.27649142469</v>
      </c>
      <c r="S757" s="2">
        <v>273094808.07224101</v>
      </c>
      <c r="T757" s="2">
        <v>164984.405618658</v>
      </c>
      <c r="U757" s="2">
        <v>45.86</v>
      </c>
      <c r="V757" s="2">
        <v>48591.965478027298</v>
      </c>
      <c r="W757" s="2">
        <v>2.7771062746041801E-4</v>
      </c>
      <c r="X757" s="2">
        <v>6.8883555393545901</v>
      </c>
      <c r="Y757" s="2">
        <v>6.8883555393545901</v>
      </c>
      <c r="Z757" s="2">
        <v>6.8273891752387996</v>
      </c>
      <c r="AA757" s="2">
        <v>5.0916695649543096</v>
      </c>
      <c r="AB757" s="2">
        <v>14.7488811059975</v>
      </c>
      <c r="AC757" s="2">
        <v>14.7488811059975</v>
      </c>
      <c r="AD757" s="2">
        <v>14.7488811059975</v>
      </c>
      <c r="AE757" s="2">
        <v>14.7488811059975</v>
      </c>
      <c r="AF757" s="2">
        <v>4156131.4455267</v>
      </c>
      <c r="AG757" s="2">
        <v>486340.839541897</v>
      </c>
      <c r="AH757" s="2">
        <v>7481378.4029263202</v>
      </c>
      <c r="AI757" s="2">
        <v>23280196.8260676</v>
      </c>
      <c r="AJ757" s="2">
        <v>130.14775753662701</v>
      </c>
      <c r="AK757" s="2">
        <v>130.14775753662701</v>
      </c>
      <c r="AL757" s="2">
        <v>102.787888429045</v>
      </c>
      <c r="AM757" s="2">
        <v>81.814189485721201</v>
      </c>
      <c r="AN757" s="2">
        <v>137.03611307598101</v>
      </c>
      <c r="AO757" s="2">
        <v>137.03611307598101</v>
      </c>
      <c r="AP757" s="2">
        <v>109.615277604284</v>
      </c>
      <c r="AQ757" s="2">
        <v>86.905859050675502</v>
      </c>
      <c r="AR757" s="2">
        <v>43052239.871312603</v>
      </c>
      <c r="AS757" s="2">
        <v>5038083.6661489503</v>
      </c>
      <c r="AT757" s="2">
        <v>63497273.182998903</v>
      </c>
      <c r="AU757" s="2">
        <v>161507211.35178</v>
      </c>
      <c r="AV757" s="2">
        <v>1.0538241924156699</v>
      </c>
      <c r="AW757" s="2">
        <v>1.0538241924156699</v>
      </c>
      <c r="AX757" s="2">
        <v>1.0673307986826801</v>
      </c>
      <c r="AY757" s="2">
        <v>1.0631394808786001</v>
      </c>
      <c r="AZ757" s="2">
        <v>1.0538521117799799</v>
      </c>
      <c r="BA757" s="2">
        <v>1.0538521117799799</v>
      </c>
      <c r="BB757" s="2">
        <v>1.0673307986826801</v>
      </c>
      <c r="BC757" s="2">
        <v>1.0637815770262</v>
      </c>
      <c r="BD757" s="2">
        <v>0.88998720412659704</v>
      </c>
      <c r="BE757" s="2">
        <v>0.88998720412659704</v>
      </c>
      <c r="BF757" s="2">
        <v>0.88868717473671399</v>
      </c>
      <c r="BG757" s="2">
        <v>0.95580699919145595</v>
      </c>
      <c r="BH757" s="2">
        <v>0.14845984000000001</v>
      </c>
      <c r="BI757" s="2">
        <v>0.14845984000000001</v>
      </c>
      <c r="BJ757" s="2">
        <v>0.16933219299999999</v>
      </c>
      <c r="BK757" s="2">
        <v>0.20689772000000001</v>
      </c>
      <c r="BL757" s="2">
        <v>0.148460025</v>
      </c>
      <c r="BM757" s="2">
        <v>0.148460025</v>
      </c>
      <c r="BN757" s="2">
        <v>0.16933219299999999</v>
      </c>
      <c r="BO757" s="2">
        <v>0.20705116899999901</v>
      </c>
      <c r="BP757" s="2">
        <v>8.0653159999999995E-3</v>
      </c>
      <c r="BQ757" s="2">
        <v>8.0653159999999995E-3</v>
      </c>
      <c r="BR757" s="2">
        <v>8.0653159999999995E-3</v>
      </c>
      <c r="BS757" s="2">
        <v>0.156803041</v>
      </c>
      <c r="BT757" s="2">
        <v>0.99975147599999903</v>
      </c>
      <c r="BU757" s="2">
        <v>0.99975147599999903</v>
      </c>
      <c r="BV757" s="2">
        <v>1</v>
      </c>
      <c r="BW757" s="2">
        <v>0.99044583500000005</v>
      </c>
      <c r="BX757" s="2">
        <v>14.7488811059975</v>
      </c>
      <c r="BY757" s="2">
        <v>14.7488811059975</v>
      </c>
      <c r="BZ757" s="2">
        <v>14.7488811059975</v>
      </c>
      <c r="CA757" s="2">
        <v>14.7488811059975</v>
      </c>
      <c r="CB757" s="2">
        <v>4156131.4455267</v>
      </c>
      <c r="CC757" s="2">
        <v>486340.839541897</v>
      </c>
      <c r="CD757" s="2">
        <v>7481378.4029263202</v>
      </c>
      <c r="CE757" s="2">
        <v>23280196.8260676</v>
      </c>
      <c r="CG757" s="2">
        <f t="shared" si="91"/>
        <v>6838292.2853917666</v>
      </c>
      <c r="CH757" s="2">
        <f t="shared" si="92"/>
        <v>35404047.514062516</v>
      </c>
      <c r="CI757" s="2">
        <f t="shared" si="93"/>
        <v>2416189.1158949574</v>
      </c>
      <c r="CJ757" s="2">
        <f t="shared" si="94"/>
        <v>354.54953982223122</v>
      </c>
      <c r="CK757" s="2">
        <f t="shared" si="95"/>
        <v>41.490297618852999</v>
      </c>
      <c r="CL757" s="2">
        <f t="shared" si="96"/>
        <v>332.08152490965853</v>
      </c>
      <c r="CM757" s="2">
        <f t="shared" si="97"/>
        <v>247.37748561985052</v>
      </c>
      <c r="CN757" s="2">
        <f t="shared" si="98"/>
        <v>2382996.8777998751</v>
      </c>
    </row>
    <row r="758" spans="1:92" x14ac:dyDescent="0.45">
      <c r="A758" s="2">
        <v>883</v>
      </c>
      <c r="B758" s="2" t="s">
        <v>157</v>
      </c>
      <c r="C758" s="2">
        <v>1</v>
      </c>
      <c r="D758" s="2">
        <v>2050</v>
      </c>
      <c r="E758" s="2">
        <v>2048</v>
      </c>
      <c r="F758" s="2">
        <v>0.15764922080912699</v>
      </c>
      <c r="G758" s="2">
        <v>1.84492755928919E-2</v>
      </c>
      <c r="H758" s="2">
        <v>0.232511976029737</v>
      </c>
      <c r="I758" s="2">
        <v>0.59138952756824303</v>
      </c>
      <c r="J758" s="2">
        <v>151.90413917037799</v>
      </c>
      <c r="K758" s="2">
        <v>151.90413917037799</v>
      </c>
      <c r="L758" s="2">
        <v>124.45996274151</v>
      </c>
      <c r="M758" s="2">
        <v>101.73117862798399</v>
      </c>
      <c r="N758" s="2">
        <v>285498.69017470803</v>
      </c>
      <c r="O758" s="2">
        <v>33411.164288722699</v>
      </c>
      <c r="P758" s="2">
        <v>513922.41479416197</v>
      </c>
      <c r="Q758" s="2">
        <v>1599195.10962498</v>
      </c>
      <c r="R758" s="2">
        <v>1658.2189362407801</v>
      </c>
      <c r="S758" s="2">
        <v>275094494.870785</v>
      </c>
      <c r="T758" s="2">
        <v>165897.57170089401</v>
      </c>
      <c r="U758" s="2">
        <v>45.86</v>
      </c>
      <c r="V758" s="2">
        <v>49077.283879636801</v>
      </c>
      <c r="W758" s="2">
        <v>2.7617353718377999E-4</v>
      </c>
      <c r="X758" s="2">
        <v>7.00509794412039</v>
      </c>
      <c r="Y758" s="2">
        <v>7.00509794412039</v>
      </c>
      <c r="Z758" s="2">
        <v>6.92079062283441</v>
      </c>
      <c r="AA758" s="2">
        <v>5.16570545263213</v>
      </c>
      <c r="AB758" s="2">
        <v>14.751283689631</v>
      </c>
      <c r="AC758" s="2">
        <v>14.751283689631</v>
      </c>
      <c r="AD758" s="2">
        <v>14.751283689631</v>
      </c>
      <c r="AE758" s="2">
        <v>14.751283689631</v>
      </c>
      <c r="AF758" s="2">
        <v>4184048.6751566902</v>
      </c>
      <c r="AG758" s="2">
        <v>489628.12043433799</v>
      </c>
      <c r="AH758" s="2">
        <v>7531641.7523675002</v>
      </c>
      <c r="AI758" s="2">
        <v>23436572.548406702</v>
      </c>
      <c r="AJ758" s="2">
        <v>130.14775753662701</v>
      </c>
      <c r="AK758" s="2">
        <v>130.14775753662701</v>
      </c>
      <c r="AL758" s="2">
        <v>102.787888429045</v>
      </c>
      <c r="AM758" s="2">
        <v>81.814189485721201</v>
      </c>
      <c r="AN758" s="2">
        <v>137.15285548074701</v>
      </c>
      <c r="AO758" s="2">
        <v>137.15285548074701</v>
      </c>
      <c r="AP758" s="2">
        <v>109.708679051879</v>
      </c>
      <c r="AQ758" s="2">
        <v>86.979894938353297</v>
      </c>
      <c r="AR758" s="2">
        <v>43368432.765259698</v>
      </c>
      <c r="AS758" s="2">
        <v>5075294.1499585202</v>
      </c>
      <c r="AT758" s="2">
        <v>63962764.597308703</v>
      </c>
      <c r="AU758" s="2">
        <v>162688003.35825801</v>
      </c>
      <c r="AV758" s="2">
        <v>1.0547221123578401</v>
      </c>
      <c r="AW758" s="2">
        <v>1.0547221123578401</v>
      </c>
      <c r="AX758" s="2">
        <v>1.0682403922530599</v>
      </c>
      <c r="AY758" s="2">
        <v>1.0640453258293101</v>
      </c>
      <c r="AZ758" s="2">
        <v>1.05475005551108</v>
      </c>
      <c r="BA758" s="2">
        <v>1.05475005551108</v>
      </c>
      <c r="BB758" s="2">
        <v>1.0682403922530599</v>
      </c>
      <c r="BC758" s="2">
        <v>1.0646879690730899</v>
      </c>
      <c r="BD758" s="2">
        <v>0.89027886613852203</v>
      </c>
      <c r="BE758" s="2">
        <v>0.89027886613852203</v>
      </c>
      <c r="BF758" s="2">
        <v>0.88897846361620403</v>
      </c>
      <c r="BG758" s="2">
        <v>0.95612022712107203</v>
      </c>
      <c r="BH758" s="2">
        <v>0.14845984000000001</v>
      </c>
      <c r="BI758" s="2">
        <v>0.14845984000000001</v>
      </c>
      <c r="BJ758" s="2">
        <v>0.16933219299999999</v>
      </c>
      <c r="BK758" s="2">
        <v>0.20689772000000001</v>
      </c>
      <c r="BL758" s="2">
        <v>0.148460025</v>
      </c>
      <c r="BM758" s="2">
        <v>0.148460025</v>
      </c>
      <c r="BN758" s="2">
        <v>0.16933219299999999</v>
      </c>
      <c r="BO758" s="2">
        <v>0.20705116899999901</v>
      </c>
      <c r="BP758" s="2">
        <v>8.0653159999999995E-3</v>
      </c>
      <c r="BQ758" s="2">
        <v>8.0653159999999995E-3</v>
      </c>
      <c r="BR758" s="2">
        <v>8.0653159999999995E-3</v>
      </c>
      <c r="BS758" s="2">
        <v>0.156803041</v>
      </c>
      <c r="BT758" s="2">
        <v>0.99975147599999903</v>
      </c>
      <c r="BU758" s="2">
        <v>0.99975147599999903</v>
      </c>
      <c r="BV758" s="2">
        <v>1</v>
      </c>
      <c r="BW758" s="2">
        <v>0.99044583500000005</v>
      </c>
      <c r="BX758" s="2">
        <v>14.751283689631</v>
      </c>
      <c r="BY758" s="2">
        <v>14.751283689631</v>
      </c>
      <c r="BZ758" s="2">
        <v>14.751283689631</v>
      </c>
      <c r="CA758" s="2">
        <v>14.751283689631</v>
      </c>
      <c r="CB758" s="2">
        <v>4184048.6751566902</v>
      </c>
      <c r="CC758" s="2">
        <v>489628.12043433799</v>
      </c>
      <c r="CD758" s="2">
        <v>7531641.7523675002</v>
      </c>
      <c r="CE758" s="2">
        <v>23436572.548406702</v>
      </c>
      <c r="CG758" s="2">
        <f t="shared" si="91"/>
        <v>6982742.524259327</v>
      </c>
      <c r="CH758" s="2">
        <f t="shared" si="92"/>
        <v>35641891.096365228</v>
      </c>
      <c r="CI758" s="2">
        <f t="shared" si="93"/>
        <v>2432027.378882573</v>
      </c>
      <c r="CJ758" s="2">
        <f t="shared" si="94"/>
        <v>356.87336271838501</v>
      </c>
      <c r="CK758" s="2">
        <f t="shared" si="95"/>
        <v>41.763955360903374</v>
      </c>
      <c r="CL758" s="2">
        <f t="shared" si="96"/>
        <v>334.25848116693464</v>
      </c>
      <c r="CM758" s="2">
        <f t="shared" si="97"/>
        <v>248.99884929933515</v>
      </c>
      <c r="CN758" s="2">
        <f t="shared" si="98"/>
        <v>2398616.2145938501</v>
      </c>
    </row>
    <row r="759" spans="1:92" x14ac:dyDescent="0.45">
      <c r="A759" s="2">
        <v>905</v>
      </c>
      <c r="B759" s="2" t="s">
        <v>157</v>
      </c>
      <c r="C759" s="2">
        <v>1</v>
      </c>
      <c r="D759" s="2">
        <v>2051</v>
      </c>
      <c r="E759" s="2">
        <v>2049</v>
      </c>
      <c r="F759" s="2">
        <v>0.15765307254553901</v>
      </c>
      <c r="G759" s="2">
        <v>1.8450473152837901E-2</v>
      </c>
      <c r="H759" s="2">
        <v>0.23251413996509501</v>
      </c>
      <c r="I759" s="2">
        <v>0.59138231433652599</v>
      </c>
      <c r="J759" s="2">
        <v>152.022334625014</v>
      </c>
      <c r="K759" s="2">
        <v>152.022334625014</v>
      </c>
      <c r="L759" s="2">
        <v>124.554791131654</v>
      </c>
      <c r="M759" s="2">
        <v>101.806622786142</v>
      </c>
      <c r="N759" s="2">
        <v>287370.25342088798</v>
      </c>
      <c r="O759" s="2">
        <v>33631.549706300699</v>
      </c>
      <c r="P759" s="2">
        <v>517291.92684771499</v>
      </c>
      <c r="Q759" s="2">
        <v>1609678.23219722</v>
      </c>
      <c r="R759" s="2">
        <v>1661.1528959534501</v>
      </c>
      <c r="S759" s="2">
        <v>277106536.02520901</v>
      </c>
      <c r="T759" s="2">
        <v>166815.79203229101</v>
      </c>
      <c r="U759" s="2">
        <v>45.86</v>
      </c>
      <c r="V759" s="2">
        <v>49567.449460170297</v>
      </c>
      <c r="W759" s="2">
        <v>2.7464495449124201E-4</v>
      </c>
      <c r="X759" s="2">
        <v>7.1219602110404399</v>
      </c>
      <c r="Y759" s="2">
        <v>7.1219602110404399</v>
      </c>
      <c r="Z759" s="2">
        <v>7.0142858252627196</v>
      </c>
      <c r="AA759" s="2">
        <v>5.2398164230741804</v>
      </c>
      <c r="AB759" s="2">
        <v>14.7526168773466</v>
      </c>
      <c r="AC759" s="2">
        <v>14.7526168773466</v>
      </c>
      <c r="AD759" s="2">
        <v>14.7526168773466</v>
      </c>
      <c r="AE759" s="2">
        <v>14.7526168773466</v>
      </c>
      <c r="AF759" s="2">
        <v>4211852.79513177</v>
      </c>
      <c r="AG759" s="2">
        <v>492902.10617761302</v>
      </c>
      <c r="AH759" s="2">
        <v>7581700.49013911</v>
      </c>
      <c r="AI759" s="2">
        <v>23592312.764423799</v>
      </c>
      <c r="AJ759" s="2">
        <v>130.14775753662701</v>
      </c>
      <c r="AK759" s="2">
        <v>130.14775753662701</v>
      </c>
      <c r="AL759" s="2">
        <v>102.787888429045</v>
      </c>
      <c r="AM759" s="2">
        <v>81.814189485721201</v>
      </c>
      <c r="AN759" s="2">
        <v>137.26971774766699</v>
      </c>
      <c r="AO759" s="2">
        <v>137.26971774766699</v>
      </c>
      <c r="AP759" s="2">
        <v>109.802174254308</v>
      </c>
      <c r="AQ759" s="2">
        <v>87.054005908795304</v>
      </c>
      <c r="AR759" s="2">
        <v>43686696.826825403</v>
      </c>
      <c r="AS759" s="2">
        <v>5112746.7034090497</v>
      </c>
      <c r="AT759" s="2">
        <v>64431187.902608402</v>
      </c>
      <c r="AU759" s="2">
        <v>163875904.59236601</v>
      </c>
      <c r="AV759" s="2">
        <v>1.0556209511164201</v>
      </c>
      <c r="AW759" s="2">
        <v>1.0556209511164201</v>
      </c>
      <c r="AX759" s="2">
        <v>1.06915089613583</v>
      </c>
      <c r="AY759" s="2">
        <v>1.0649520865339701</v>
      </c>
      <c r="AZ759" s="2">
        <v>1.05564891808294</v>
      </c>
      <c r="BA759" s="2">
        <v>1.05564891808294</v>
      </c>
      <c r="BB759" s="2">
        <v>1.06915089613583</v>
      </c>
      <c r="BC759" s="2">
        <v>1.0655952774270301</v>
      </c>
      <c r="BD759" s="2">
        <v>0.89057067364273401</v>
      </c>
      <c r="BE759" s="2">
        <v>0.89057067364273401</v>
      </c>
      <c r="BF759" s="2">
        <v>0.88926989122884303</v>
      </c>
      <c r="BG759" s="2">
        <v>0.95643360744203398</v>
      </c>
      <c r="BH759" s="2">
        <v>0.14845984000000001</v>
      </c>
      <c r="BI759" s="2">
        <v>0.14845984000000001</v>
      </c>
      <c r="BJ759" s="2">
        <v>0.16933219299999999</v>
      </c>
      <c r="BK759" s="2">
        <v>0.20689772000000001</v>
      </c>
      <c r="BL759" s="2">
        <v>0.148460025</v>
      </c>
      <c r="BM759" s="2">
        <v>0.148460025</v>
      </c>
      <c r="BN759" s="2">
        <v>0.16933219299999999</v>
      </c>
      <c r="BO759" s="2">
        <v>0.20705116899999901</v>
      </c>
      <c r="BP759" s="2">
        <v>8.0653159999999995E-3</v>
      </c>
      <c r="BQ759" s="2">
        <v>8.0653159999999995E-3</v>
      </c>
      <c r="BR759" s="2">
        <v>8.0653159999999995E-3</v>
      </c>
      <c r="BS759" s="2">
        <v>0.156803041</v>
      </c>
      <c r="BT759" s="2">
        <v>0.99975147599999903</v>
      </c>
      <c r="BU759" s="2">
        <v>0.99975147599999903</v>
      </c>
      <c r="BV759" s="2">
        <v>1</v>
      </c>
      <c r="BW759" s="2">
        <v>0.99044583500000005</v>
      </c>
      <c r="BX759" s="2">
        <v>14.7526168773466</v>
      </c>
      <c r="BY759" s="2">
        <v>14.7526168773466</v>
      </c>
      <c r="BZ759" s="2">
        <v>14.7526168773466</v>
      </c>
      <c r="CA759" s="2">
        <v>14.7526168773466</v>
      </c>
      <c r="CB759" s="2">
        <v>4211852.79513177</v>
      </c>
      <c r="CC759" s="2">
        <v>492902.10617761302</v>
      </c>
      <c r="CD759" s="2">
        <v>7581700.49013911</v>
      </c>
      <c r="CE759" s="2">
        <v>23592312.764423799</v>
      </c>
      <c r="CG759" s="2">
        <f t="shared" si="91"/>
        <v>7128901.1502696788</v>
      </c>
      <c r="CH759" s="2">
        <f t="shared" si="92"/>
        <v>35878768.155872293</v>
      </c>
      <c r="CI759" s="2">
        <f t="shared" si="93"/>
        <v>2447971.9621721236</v>
      </c>
      <c r="CJ759" s="2">
        <f t="shared" si="94"/>
        <v>359.21281677611</v>
      </c>
      <c r="CK759" s="2">
        <f t="shared" si="95"/>
        <v>42.039437132875875</v>
      </c>
      <c r="CL759" s="2">
        <f t="shared" si="96"/>
        <v>336.45003372209106</v>
      </c>
      <c r="CM759" s="2">
        <f t="shared" si="97"/>
        <v>250.63109882401244</v>
      </c>
      <c r="CN759" s="2">
        <f t="shared" si="98"/>
        <v>2414340.4124658229</v>
      </c>
    </row>
    <row r="760" spans="1:92" x14ac:dyDescent="0.45">
      <c r="A760" s="2">
        <v>60</v>
      </c>
      <c r="B760" s="2" t="s">
        <v>157</v>
      </c>
      <c r="C760" s="2">
        <v>2</v>
      </c>
      <c r="D760" s="2">
        <v>2010</v>
      </c>
      <c r="E760" s="2">
        <v>2008</v>
      </c>
      <c r="F760" s="2">
        <v>0.182288271</v>
      </c>
      <c r="G760" s="20">
        <v>1.5199999999999901E-7</v>
      </c>
      <c r="H760" s="2">
        <v>0.18292883399999901</v>
      </c>
      <c r="I760" s="2">
        <v>0.63478274299999904</v>
      </c>
      <c r="J760" s="2">
        <v>306.07769049999899</v>
      </c>
      <c r="K760" s="2">
        <v>209.9008111</v>
      </c>
      <c r="L760" s="2">
        <v>151.14797949999999</v>
      </c>
      <c r="M760" s="2">
        <v>123.39156699999999</v>
      </c>
      <c r="N760" s="2">
        <v>83926.827999999994</v>
      </c>
      <c r="O760" s="2">
        <v>0.10199999999999999</v>
      </c>
      <c r="P760" s="2">
        <v>170550.72949999999</v>
      </c>
      <c r="Q760" s="2">
        <v>724958.91150000005</v>
      </c>
      <c r="R760" s="2">
        <v>140920365.40000001</v>
      </c>
      <c r="S760" s="2">
        <v>140920365.40000001</v>
      </c>
      <c r="T760" s="2">
        <v>1</v>
      </c>
      <c r="U760" s="2">
        <v>4.0000000000000001E-3</v>
      </c>
      <c r="V760" s="2">
        <v>37519.504399999998</v>
      </c>
      <c r="W760" s="2">
        <v>4.0000000000000001E-3</v>
      </c>
      <c r="X760" s="2">
        <v>-19.602683800000001</v>
      </c>
      <c r="Y760" s="2">
        <v>-19.602683800000001</v>
      </c>
      <c r="Z760" s="2">
        <v>-6.7520198359999997</v>
      </c>
      <c r="AA760" s="2">
        <v>-6.1112864409999998</v>
      </c>
      <c r="AB760" s="2">
        <v>96.176879380000003</v>
      </c>
      <c r="AC760" s="2">
        <v>0</v>
      </c>
      <c r="AD760" s="2">
        <v>0</v>
      </c>
      <c r="AE760" s="2">
        <v>0</v>
      </c>
      <c r="AF760" s="2">
        <v>8071820.4129999997</v>
      </c>
      <c r="AG760" s="2">
        <v>0</v>
      </c>
      <c r="AH760" s="2">
        <v>0</v>
      </c>
      <c r="AI760" s="2">
        <v>0</v>
      </c>
      <c r="AJ760" s="2">
        <v>229.50349489999999</v>
      </c>
      <c r="AK760" s="2">
        <v>229.50349489999999</v>
      </c>
      <c r="AL760" s="2">
        <v>157.89999939999899</v>
      </c>
      <c r="AM760" s="2">
        <v>129.50285349999999</v>
      </c>
      <c r="AN760" s="2">
        <v>209.9008111</v>
      </c>
      <c r="AO760" s="2">
        <v>209.9008111</v>
      </c>
      <c r="AP760" s="2">
        <v>151.14797949999999</v>
      </c>
      <c r="AQ760" s="2">
        <v>123.39156699999999</v>
      </c>
      <c r="AR760" s="2">
        <v>25688129.68</v>
      </c>
      <c r="AS760" s="2">
        <v>21.40988273</v>
      </c>
      <c r="AT760" s="2">
        <v>25778398.170000002</v>
      </c>
      <c r="AU760" s="2">
        <v>89453816.109999999</v>
      </c>
      <c r="AV760" s="2">
        <v>1.029125029</v>
      </c>
      <c r="AW760" s="2">
        <v>1.029125029</v>
      </c>
      <c r="AX760" s="2">
        <v>1.046285447</v>
      </c>
      <c r="AY760" s="2">
        <v>1.04181009</v>
      </c>
      <c r="AZ760" s="2">
        <v>1.029152294</v>
      </c>
      <c r="BA760" s="2">
        <v>1.029152294</v>
      </c>
      <c r="BB760" s="2">
        <v>1.046285447</v>
      </c>
      <c r="BC760" s="2">
        <v>1.042439304</v>
      </c>
      <c r="BD760" s="2">
        <v>0.88190216099999996</v>
      </c>
      <c r="BE760" s="2">
        <v>0.88190216099999996</v>
      </c>
      <c r="BF760" s="2">
        <v>0.88190216099999996</v>
      </c>
      <c r="BG760" s="2">
        <v>0.94838101699999999</v>
      </c>
      <c r="BH760" s="2">
        <v>0.14845984000000001</v>
      </c>
      <c r="BI760" s="2">
        <v>0.14845984000000001</v>
      </c>
      <c r="BJ760" s="2">
        <v>0.16933219299999999</v>
      </c>
      <c r="BK760" s="2">
        <v>0.20689772000000001</v>
      </c>
      <c r="BL760" s="2">
        <v>0.148460025</v>
      </c>
      <c r="BM760" s="2">
        <v>0.148460025</v>
      </c>
      <c r="BN760" s="2">
        <v>0.16933219299999999</v>
      </c>
      <c r="BO760" s="2">
        <v>0.20705116899999901</v>
      </c>
      <c r="BP760" s="2">
        <v>8.0653159999999995E-3</v>
      </c>
      <c r="BQ760" s="2">
        <v>8.0653159999999995E-3</v>
      </c>
      <c r="BR760" s="2">
        <v>8.0653159999999995E-3</v>
      </c>
      <c r="BS760" s="2">
        <v>0.156803041</v>
      </c>
      <c r="BT760" s="2">
        <v>0.99975147599999903</v>
      </c>
      <c r="BU760" s="2">
        <v>0.99975147599999903</v>
      </c>
      <c r="BV760" s="2">
        <v>1</v>
      </c>
      <c r="BW760" s="2">
        <v>0.99044583500000005</v>
      </c>
      <c r="BX760" s="2">
        <v>102.0409693</v>
      </c>
      <c r="BY760" s="2">
        <v>0</v>
      </c>
      <c r="BZ760" s="2">
        <v>0</v>
      </c>
      <c r="CA760" s="2">
        <v>0</v>
      </c>
      <c r="CB760" s="2">
        <v>8563974.8819999993</v>
      </c>
      <c r="CC760" s="2">
        <v>0</v>
      </c>
      <c r="CD760" s="2">
        <v>0</v>
      </c>
      <c r="CE760" s="2">
        <v>0</v>
      </c>
      <c r="CG760" s="2">
        <f t="shared" si="91"/>
        <v>2853645.2418838772</v>
      </c>
      <c r="CH760" s="2">
        <f t="shared" si="92"/>
        <v>8563974.8819999993</v>
      </c>
      <c r="CI760" s="2">
        <f t="shared" si="93"/>
        <v>979436.571</v>
      </c>
      <c r="CJ760" s="2">
        <f t="shared" si="94"/>
        <v>104.90853499999999</v>
      </c>
      <c r="CK760" s="2">
        <f t="shared" si="95"/>
        <v>1.2749999999999998E-4</v>
      </c>
      <c r="CL760" s="2">
        <f t="shared" si="96"/>
        <v>110.92730373983738</v>
      </c>
      <c r="CM760" s="2">
        <f t="shared" si="97"/>
        <v>112.87799322693655</v>
      </c>
      <c r="CN760" s="2">
        <f t="shared" si="98"/>
        <v>979436.46900000004</v>
      </c>
    </row>
    <row r="761" spans="1:92" x14ac:dyDescent="0.45">
      <c r="A761" s="2">
        <v>61</v>
      </c>
      <c r="B761" s="2" t="s">
        <v>157</v>
      </c>
      <c r="C761" s="2">
        <v>2</v>
      </c>
      <c r="D761" s="2">
        <v>2011</v>
      </c>
      <c r="E761" s="2">
        <v>2009</v>
      </c>
      <c r="F761" s="2">
        <v>0.27347395200000002</v>
      </c>
      <c r="G761" s="20">
        <v>3.4200000000000002E-8</v>
      </c>
      <c r="H761" s="2">
        <v>0.204332867</v>
      </c>
      <c r="I761" s="2">
        <v>0.52219314699999997</v>
      </c>
      <c r="J761" s="2">
        <v>196.36254640000001</v>
      </c>
      <c r="K761" s="2">
        <v>109.403451</v>
      </c>
      <c r="L761" s="2">
        <v>66.803201860000001</v>
      </c>
      <c r="M761" s="2">
        <v>39.301661199999998</v>
      </c>
      <c r="N761" s="2">
        <v>75819.570999999996</v>
      </c>
      <c r="O761" s="2">
        <v>1.7000000000000001E-2</v>
      </c>
      <c r="P761" s="2">
        <v>166519.44699999999</v>
      </c>
      <c r="Q761" s="2">
        <v>723342.98</v>
      </c>
      <c r="R761" s="2">
        <v>54440738.850000001</v>
      </c>
      <c r="S761" s="2">
        <v>54440738.850000001</v>
      </c>
      <c r="T761" s="2">
        <v>1</v>
      </c>
      <c r="U761" s="2">
        <v>4.0000000000000001E-3</v>
      </c>
      <c r="V761" s="2">
        <v>35557.76064</v>
      </c>
      <c r="W761" s="2">
        <v>4.0000000000000001E-3</v>
      </c>
      <c r="X761" s="2">
        <v>20.550259579999999</v>
      </c>
      <c r="Y761" s="2">
        <v>20.550259579999999</v>
      </c>
      <c r="Z761" s="2">
        <v>7.1789329349999997</v>
      </c>
      <c r="AA761" s="2">
        <v>3.3579015339999998</v>
      </c>
      <c r="AB761" s="2">
        <v>86.959095419999997</v>
      </c>
      <c r="AC761" s="2">
        <v>0</v>
      </c>
      <c r="AD761" s="2">
        <v>0</v>
      </c>
      <c r="AE761" s="2">
        <v>0</v>
      </c>
      <c r="AF761" s="2">
        <v>6593201.3089999901</v>
      </c>
      <c r="AG761" s="2">
        <v>0</v>
      </c>
      <c r="AH761" s="2">
        <v>0</v>
      </c>
      <c r="AI761" s="2">
        <v>0</v>
      </c>
      <c r="AJ761" s="2">
        <v>88.853191379999998</v>
      </c>
      <c r="AK761" s="2">
        <v>88.853191379999998</v>
      </c>
      <c r="AL761" s="2">
        <v>59.624268919999999</v>
      </c>
      <c r="AM761" s="2">
        <v>35.943759669999999</v>
      </c>
      <c r="AN761" s="2">
        <v>109.403451</v>
      </c>
      <c r="AO761" s="2">
        <v>109.403451</v>
      </c>
      <c r="AP761" s="2">
        <v>66.803201860000001</v>
      </c>
      <c r="AQ761" s="2">
        <v>39.301661199999998</v>
      </c>
      <c r="AR761" s="2">
        <v>14888124.029999999</v>
      </c>
      <c r="AS761" s="2">
        <v>1.859858666</v>
      </c>
      <c r="AT761" s="2">
        <v>11124032.23</v>
      </c>
      <c r="AU761" s="2">
        <v>28428580.73</v>
      </c>
      <c r="AV761" s="2">
        <v>1.029125029</v>
      </c>
      <c r="AW761" s="2">
        <v>1.029125029</v>
      </c>
      <c r="AX761" s="2">
        <v>1.046285447</v>
      </c>
      <c r="AY761" s="2">
        <v>1.04181009</v>
      </c>
      <c r="AZ761" s="2">
        <v>1.029152294</v>
      </c>
      <c r="BA761" s="2">
        <v>1.029152294</v>
      </c>
      <c r="BB761" s="2">
        <v>1.046285447</v>
      </c>
      <c r="BC761" s="2">
        <v>1.042439304</v>
      </c>
      <c r="BD761" s="2">
        <v>0.88190216099999996</v>
      </c>
      <c r="BE761" s="2">
        <v>0.88190216099999996</v>
      </c>
      <c r="BF761" s="2">
        <v>0.88190216099999996</v>
      </c>
      <c r="BG761" s="2">
        <v>0.94838101699999999</v>
      </c>
      <c r="BH761" s="2">
        <v>0.14845984000000001</v>
      </c>
      <c r="BI761" s="2">
        <v>0.14845984000000001</v>
      </c>
      <c r="BJ761" s="2">
        <v>0.16933219299999999</v>
      </c>
      <c r="BK761" s="2">
        <v>0.20689772000000001</v>
      </c>
      <c r="BL761" s="2">
        <v>0.148460025</v>
      </c>
      <c r="BM761" s="2">
        <v>0.148460025</v>
      </c>
      <c r="BN761" s="2">
        <v>0.16933219299999999</v>
      </c>
      <c r="BO761" s="2">
        <v>0.20705116899999901</v>
      </c>
      <c r="BP761" s="2">
        <v>8.0653159999999995E-3</v>
      </c>
      <c r="BQ761" s="2">
        <v>8.0653159999999995E-3</v>
      </c>
      <c r="BR761" s="2">
        <v>8.0653159999999995E-3</v>
      </c>
      <c r="BS761" s="2">
        <v>0.156803041</v>
      </c>
      <c r="BT761" s="2">
        <v>0.99975147599999903</v>
      </c>
      <c r="BU761" s="2">
        <v>0.99975147599999903</v>
      </c>
      <c r="BV761" s="2">
        <v>1</v>
      </c>
      <c r="BW761" s="2">
        <v>0.99044583500000005</v>
      </c>
      <c r="BX761" s="2">
        <v>103.0185638</v>
      </c>
      <c r="BY761" s="2">
        <v>0</v>
      </c>
      <c r="BZ761" s="2">
        <v>0</v>
      </c>
      <c r="CA761" s="2">
        <v>0</v>
      </c>
      <c r="CB761" s="2">
        <v>7810823.3099999996</v>
      </c>
      <c r="CC761" s="2">
        <v>0</v>
      </c>
      <c r="CD761" s="2">
        <v>0</v>
      </c>
      <c r="CE761" s="2">
        <v>0</v>
      </c>
      <c r="CG761" s="2">
        <f t="shared" si="91"/>
        <v>867869.91948183125</v>
      </c>
      <c r="CH761" s="2">
        <f t="shared" si="92"/>
        <v>7810823.3099999996</v>
      </c>
      <c r="CI761" s="2">
        <f t="shared" si="93"/>
        <v>965682.0149999999</v>
      </c>
      <c r="CJ761" s="2">
        <f t="shared" si="94"/>
        <v>94.774463749999995</v>
      </c>
      <c r="CK761" s="2">
        <f t="shared" si="95"/>
        <v>2.1250000000000002E-5</v>
      </c>
      <c r="CL761" s="2">
        <f t="shared" si="96"/>
        <v>108.30533138211381</v>
      </c>
      <c r="CM761" s="2">
        <f t="shared" si="97"/>
        <v>112.626388478007</v>
      </c>
      <c r="CN761" s="2">
        <f t="shared" si="98"/>
        <v>965681.99799999991</v>
      </c>
    </row>
    <row r="762" spans="1:92" x14ac:dyDescent="0.45">
      <c r="A762" s="2">
        <v>62</v>
      </c>
      <c r="B762" s="2" t="s">
        <v>157</v>
      </c>
      <c r="C762" s="2">
        <v>2</v>
      </c>
      <c r="D762" s="2">
        <v>2012</v>
      </c>
      <c r="E762" s="2">
        <v>2010</v>
      </c>
      <c r="F762" s="2">
        <v>0.201220027</v>
      </c>
      <c r="G762" s="20">
        <v>2.66E-8</v>
      </c>
      <c r="H762" s="2">
        <v>0.16898796299999999</v>
      </c>
      <c r="I762" s="2">
        <v>0.62979198400000003</v>
      </c>
      <c r="J762" s="2">
        <v>188.81066129999999</v>
      </c>
      <c r="K762" s="2">
        <v>86.493592109999994</v>
      </c>
      <c r="L762" s="2">
        <v>73.68269368</v>
      </c>
      <c r="M762" s="2">
        <v>62.155007550000001</v>
      </c>
      <c r="N762" s="2">
        <v>76129.103000000003</v>
      </c>
      <c r="O762" s="2">
        <v>2.1999999999999999E-2</v>
      </c>
      <c r="P762" s="2">
        <v>163831.08199999999</v>
      </c>
      <c r="Q762" s="2">
        <v>723814.08200000005</v>
      </c>
      <c r="R762" s="2">
        <v>71434173.349999994</v>
      </c>
      <c r="S762" s="2">
        <v>71434173.349999994</v>
      </c>
      <c r="T762" s="2">
        <v>1</v>
      </c>
      <c r="U762" s="2">
        <v>2E-3</v>
      </c>
      <c r="V762" s="2">
        <v>34815.788289999997</v>
      </c>
      <c r="W762" s="2">
        <v>2E-3</v>
      </c>
      <c r="X762" s="2">
        <v>5.0209332030000002</v>
      </c>
      <c r="Y762" s="2">
        <v>5.0209332030000002</v>
      </c>
      <c r="Z762" s="2">
        <v>3.0423402610000001</v>
      </c>
      <c r="AA762" s="2">
        <v>0.90651791000000004</v>
      </c>
      <c r="AB762" s="2">
        <v>102.31706920000001</v>
      </c>
      <c r="AC762" s="2">
        <v>0</v>
      </c>
      <c r="AD762" s="2">
        <v>0</v>
      </c>
      <c r="AE762" s="2">
        <v>0</v>
      </c>
      <c r="AF762" s="2">
        <v>7789306.699</v>
      </c>
      <c r="AG762" s="2">
        <v>0</v>
      </c>
      <c r="AH762" s="2">
        <v>0</v>
      </c>
      <c r="AI762" s="2">
        <v>0</v>
      </c>
      <c r="AJ762" s="2">
        <v>81.472658910000007</v>
      </c>
      <c r="AK762" s="2">
        <v>81.472658910000007</v>
      </c>
      <c r="AL762" s="2">
        <v>70.640353419999997</v>
      </c>
      <c r="AM762" s="2">
        <v>61.248489640000003</v>
      </c>
      <c r="AN762" s="2">
        <v>86.493592109999994</v>
      </c>
      <c r="AO762" s="2">
        <v>86.493592109999994</v>
      </c>
      <c r="AP762" s="2">
        <v>73.68269368</v>
      </c>
      <c r="AQ762" s="2">
        <v>62.155007550000001</v>
      </c>
      <c r="AR762" s="2">
        <v>14373986.279999999</v>
      </c>
      <c r="AS762" s="2">
        <v>1.902859026</v>
      </c>
      <c r="AT762" s="2">
        <v>12071515.43</v>
      </c>
      <c r="AU762" s="2">
        <v>44988669.729999997</v>
      </c>
      <c r="AV762" s="2">
        <v>1.029125029</v>
      </c>
      <c r="AW762" s="2">
        <v>1.029125029</v>
      </c>
      <c r="AX762" s="2">
        <v>1.046285447</v>
      </c>
      <c r="AY762" s="2">
        <v>1.04181009</v>
      </c>
      <c r="AZ762" s="2">
        <v>1.029152294</v>
      </c>
      <c r="BA762" s="2">
        <v>1.029152294</v>
      </c>
      <c r="BB762" s="2">
        <v>1.046285447</v>
      </c>
      <c r="BC762" s="2">
        <v>1.042439304</v>
      </c>
      <c r="BD762" s="2">
        <v>0.88190216099999996</v>
      </c>
      <c r="BE762" s="2">
        <v>0.88190216099999996</v>
      </c>
      <c r="BF762" s="2">
        <v>0.88190216099999996</v>
      </c>
      <c r="BG762" s="2">
        <v>0.94838101699999999</v>
      </c>
      <c r="BH762" s="2">
        <v>0.14845984000000001</v>
      </c>
      <c r="BI762" s="2">
        <v>0.14845984000000001</v>
      </c>
      <c r="BJ762" s="2">
        <v>0.16933219299999999</v>
      </c>
      <c r="BK762" s="2">
        <v>0.20689772000000001</v>
      </c>
      <c r="BL762" s="2">
        <v>0.148460025</v>
      </c>
      <c r="BM762" s="2">
        <v>0.148460025</v>
      </c>
      <c r="BN762" s="2">
        <v>0.16933219299999999</v>
      </c>
      <c r="BO762" s="2">
        <v>0.20705116899999901</v>
      </c>
      <c r="BP762" s="2">
        <v>8.0653159999999995E-3</v>
      </c>
      <c r="BQ762" s="2">
        <v>8.0653159999999995E-3</v>
      </c>
      <c r="BR762" s="2">
        <v>8.0653159999999995E-3</v>
      </c>
      <c r="BS762" s="2">
        <v>0.156803041</v>
      </c>
      <c r="BT762" s="2">
        <v>0.99975147599999903</v>
      </c>
      <c r="BU762" s="2">
        <v>0.99975147599999903</v>
      </c>
      <c r="BV762" s="2">
        <v>1</v>
      </c>
      <c r="BW762" s="2">
        <v>0.99044583500000005</v>
      </c>
      <c r="BX762" s="2">
        <v>103.8912108</v>
      </c>
      <c r="BY762" s="2">
        <v>0</v>
      </c>
      <c r="BZ762" s="2">
        <v>0</v>
      </c>
      <c r="CA762" s="2">
        <v>0</v>
      </c>
      <c r="CB762" s="2">
        <v>7909144.6909999996</v>
      </c>
      <c r="CC762" s="2">
        <v>0</v>
      </c>
      <c r="CD762" s="2">
        <v>0</v>
      </c>
      <c r="CE762" s="2">
        <v>0</v>
      </c>
      <c r="CG762" s="2">
        <f t="shared" si="91"/>
        <v>1278927.8706944964</v>
      </c>
      <c r="CH762" s="2">
        <f t="shared" si="92"/>
        <v>7909144.6909999996</v>
      </c>
      <c r="CI762" s="2">
        <f t="shared" si="93"/>
        <v>963774.28900000011</v>
      </c>
      <c r="CJ762" s="2">
        <f t="shared" si="94"/>
        <v>95.161378749999997</v>
      </c>
      <c r="CK762" s="2">
        <f t="shared" si="95"/>
        <v>2.7499999999999998E-5</v>
      </c>
      <c r="CL762" s="2">
        <f t="shared" si="96"/>
        <v>106.55680130081301</v>
      </c>
      <c r="CM762" s="2">
        <f t="shared" si="97"/>
        <v>112.69974028804984</v>
      </c>
      <c r="CN762" s="2">
        <f t="shared" si="98"/>
        <v>963774.26699999999</v>
      </c>
    </row>
    <row r="763" spans="1:92" x14ac:dyDescent="0.45">
      <c r="A763" s="2">
        <v>63</v>
      </c>
      <c r="B763" s="2" t="s">
        <v>157</v>
      </c>
      <c r="C763" s="2">
        <v>2</v>
      </c>
      <c r="D763" s="2">
        <v>2013</v>
      </c>
      <c r="E763" s="2">
        <v>2011</v>
      </c>
      <c r="F763" s="2">
        <v>0.22393719199999901</v>
      </c>
      <c r="G763" s="20">
        <v>2.96E-8</v>
      </c>
      <c r="H763" s="2">
        <v>0.17665961599999999</v>
      </c>
      <c r="I763" s="2">
        <v>0.59940316199999999</v>
      </c>
      <c r="J763" s="2">
        <v>159.44646589999999</v>
      </c>
      <c r="K763" s="2">
        <v>80.42655963</v>
      </c>
      <c r="L763" s="2">
        <v>58.723298370000002</v>
      </c>
      <c r="M763" s="2">
        <v>48.011101330000002</v>
      </c>
      <c r="N763" s="2">
        <v>80057.892000000007</v>
      </c>
      <c r="O763" s="2">
        <v>2.1000000000000001E-2</v>
      </c>
      <c r="P763" s="2">
        <v>171482.443</v>
      </c>
      <c r="Q763" s="2">
        <v>711656.10800000001</v>
      </c>
      <c r="R763" s="2">
        <v>57002357.810000002</v>
      </c>
      <c r="S763" s="2">
        <v>57002357.810000002</v>
      </c>
      <c r="T763" s="2">
        <v>1</v>
      </c>
      <c r="U763" s="2">
        <v>2E-3</v>
      </c>
      <c r="V763" s="2">
        <v>33724.262649999997</v>
      </c>
      <c r="W763" s="2">
        <v>2E-3</v>
      </c>
      <c r="X763" s="2">
        <v>-1.2509056199999999</v>
      </c>
      <c r="Y763" s="2">
        <v>-1.2509056199999999</v>
      </c>
      <c r="Z763" s="2">
        <v>-0.92363100300000001</v>
      </c>
      <c r="AA763" s="2">
        <v>1.094933105</v>
      </c>
      <c r="AB763" s="2">
        <v>79.019906230000004</v>
      </c>
      <c r="AC763" s="2">
        <v>0</v>
      </c>
      <c r="AD763" s="2">
        <v>0</v>
      </c>
      <c r="AE763" s="2">
        <v>0</v>
      </c>
      <c r="AF763" s="2">
        <v>6326167.1189999999</v>
      </c>
      <c r="AG763" s="2">
        <v>0</v>
      </c>
      <c r="AH763" s="2">
        <v>0</v>
      </c>
      <c r="AI763" s="2">
        <v>0</v>
      </c>
      <c r="AJ763" s="2">
        <v>81.677465249999997</v>
      </c>
      <c r="AK763" s="2">
        <v>81.677465249999997</v>
      </c>
      <c r="AL763" s="2">
        <v>59.646929370000002</v>
      </c>
      <c r="AM763" s="2">
        <v>46.916168229999997</v>
      </c>
      <c r="AN763" s="2">
        <v>80.42655963</v>
      </c>
      <c r="AO763" s="2">
        <v>80.42655963</v>
      </c>
      <c r="AP763" s="2">
        <v>58.723298370000002</v>
      </c>
      <c r="AQ763" s="2">
        <v>48.011101330000002</v>
      </c>
      <c r="AR763" s="2">
        <v>12764947.939999999</v>
      </c>
      <c r="AS763" s="2">
        <v>1.6889577519999901</v>
      </c>
      <c r="AT763" s="2">
        <v>10070014.67</v>
      </c>
      <c r="AU763" s="2">
        <v>34167393.509999998</v>
      </c>
      <c r="AV763" s="2">
        <v>1.029125029</v>
      </c>
      <c r="AW763" s="2">
        <v>1.029125029</v>
      </c>
      <c r="AX763" s="2">
        <v>1.046285447</v>
      </c>
      <c r="AY763" s="2">
        <v>1.04181009</v>
      </c>
      <c r="AZ763" s="2">
        <v>1.029152294</v>
      </c>
      <c r="BA763" s="2">
        <v>1.029152294</v>
      </c>
      <c r="BB763" s="2">
        <v>1.046285447</v>
      </c>
      <c r="BC763" s="2">
        <v>1.042439304</v>
      </c>
      <c r="BD763" s="2">
        <v>0.88190216099999996</v>
      </c>
      <c r="BE763" s="2">
        <v>0.88190216099999996</v>
      </c>
      <c r="BF763" s="2">
        <v>0.88190216099999996</v>
      </c>
      <c r="BG763" s="2">
        <v>0.94838101699999999</v>
      </c>
      <c r="BH763" s="2">
        <v>0.14845984000000001</v>
      </c>
      <c r="BI763" s="2">
        <v>0.14845984000000001</v>
      </c>
      <c r="BJ763" s="2">
        <v>0.16933219299999999</v>
      </c>
      <c r="BK763" s="2">
        <v>0.20689772000000001</v>
      </c>
      <c r="BL763" s="2">
        <v>0.148460025</v>
      </c>
      <c r="BM763" s="2">
        <v>0.148460025</v>
      </c>
      <c r="BN763" s="2">
        <v>0.16933219299999999</v>
      </c>
      <c r="BO763" s="2">
        <v>0.20705116899999901</v>
      </c>
      <c r="BP763" s="2">
        <v>8.0653159999999995E-3</v>
      </c>
      <c r="BQ763" s="2">
        <v>8.0653159999999995E-3</v>
      </c>
      <c r="BR763" s="2">
        <v>8.0653159999999995E-3</v>
      </c>
      <c r="BS763" s="2">
        <v>0.156803041</v>
      </c>
      <c r="BT763" s="2">
        <v>0.99975147599999903</v>
      </c>
      <c r="BU763" s="2">
        <v>0.99975147599999903</v>
      </c>
      <c r="BV763" s="2">
        <v>1</v>
      </c>
      <c r="BW763" s="2">
        <v>0.99044583500000005</v>
      </c>
      <c r="BX763" s="2">
        <v>103.6997411</v>
      </c>
      <c r="BY763" s="2">
        <v>0</v>
      </c>
      <c r="BZ763" s="2">
        <v>0</v>
      </c>
      <c r="CA763" s="2">
        <v>0</v>
      </c>
      <c r="CB763" s="2">
        <v>8301982.6749999998</v>
      </c>
      <c r="CC763" s="2">
        <v>0</v>
      </c>
      <c r="CD763" s="2">
        <v>0</v>
      </c>
      <c r="CE763" s="2">
        <v>0</v>
      </c>
      <c r="CG763" s="2">
        <f t="shared" si="91"/>
        <v>1025389.1507780745</v>
      </c>
      <c r="CH763" s="2">
        <f t="shared" si="92"/>
        <v>8301982.6749999998</v>
      </c>
      <c r="CI763" s="2">
        <f t="shared" si="93"/>
        <v>963196.46400000004</v>
      </c>
      <c r="CJ763" s="2">
        <f t="shared" si="94"/>
        <v>100.072365</v>
      </c>
      <c r="CK763" s="2">
        <f t="shared" si="95"/>
        <v>2.6250000000000001E-5</v>
      </c>
      <c r="CL763" s="2">
        <f t="shared" si="96"/>
        <v>111.5332962601626</v>
      </c>
      <c r="CM763" s="2">
        <f t="shared" si="97"/>
        <v>110.80671202802647</v>
      </c>
      <c r="CN763" s="2">
        <f t="shared" si="98"/>
        <v>963196.44299999997</v>
      </c>
    </row>
    <row r="764" spans="1:92" x14ac:dyDescent="0.45">
      <c r="A764" s="2">
        <v>64</v>
      </c>
      <c r="B764" s="2" t="s">
        <v>157</v>
      </c>
      <c r="C764" s="2">
        <v>2</v>
      </c>
      <c r="D764" s="2">
        <v>2014</v>
      </c>
      <c r="E764" s="2">
        <v>2012</v>
      </c>
      <c r="F764" s="2">
        <v>0.174595849</v>
      </c>
      <c r="G764" s="20">
        <v>6.6000000000000003E-7</v>
      </c>
      <c r="H764" s="2">
        <v>0.18588702300000001</v>
      </c>
      <c r="I764" s="2">
        <v>0.63951646900000003</v>
      </c>
      <c r="J764" s="2">
        <v>191.45622460000001</v>
      </c>
      <c r="K764" s="2">
        <v>108.936844999999</v>
      </c>
      <c r="L764" s="2">
        <v>97.816133919999999</v>
      </c>
      <c r="M764" s="2">
        <v>83.420636099999996</v>
      </c>
      <c r="N764" s="2">
        <v>77264.183999999994</v>
      </c>
      <c r="O764" s="2">
        <v>0.51300000000000001</v>
      </c>
      <c r="P764" s="2">
        <v>161009.82399999999</v>
      </c>
      <c r="Q764" s="2">
        <v>649519.26</v>
      </c>
      <c r="R764" s="2">
        <v>84725433.189999998</v>
      </c>
      <c r="S764" s="2">
        <v>84725433.189999998</v>
      </c>
      <c r="T764" s="2">
        <v>1</v>
      </c>
      <c r="U764" s="2">
        <v>12.208</v>
      </c>
      <c r="V764" s="2">
        <v>33131.376360000002</v>
      </c>
      <c r="W764" s="2">
        <v>12.208</v>
      </c>
      <c r="X764" s="2">
        <v>-10.464449719999999</v>
      </c>
      <c r="Y764" s="2">
        <v>-10.464449719999999</v>
      </c>
      <c r="Z764" s="2">
        <v>-10.199001450000001</v>
      </c>
      <c r="AA764" s="2">
        <v>-8.6268533620000003</v>
      </c>
      <c r="AB764" s="2">
        <v>82.519379689999994</v>
      </c>
      <c r="AC764" s="2">
        <v>0</v>
      </c>
      <c r="AD764" s="2">
        <v>0</v>
      </c>
      <c r="AE764" s="2">
        <v>0</v>
      </c>
      <c r="AF764" s="2">
        <v>6375792.5360000003</v>
      </c>
      <c r="AG764" s="2">
        <v>0</v>
      </c>
      <c r="AH764" s="2">
        <v>0</v>
      </c>
      <c r="AI764" s="2">
        <v>0</v>
      </c>
      <c r="AJ764" s="2">
        <v>119.40129469999999</v>
      </c>
      <c r="AK764" s="2">
        <v>119.40129469999999</v>
      </c>
      <c r="AL764" s="2">
        <v>108.01513540000001</v>
      </c>
      <c r="AM764" s="2">
        <v>92.047489459999994</v>
      </c>
      <c r="AN764" s="2">
        <v>108.936844999999</v>
      </c>
      <c r="AO764" s="2">
        <v>108.936844999999</v>
      </c>
      <c r="AP764" s="2">
        <v>97.816133919999999</v>
      </c>
      <c r="AQ764" s="2">
        <v>83.420636099999996</v>
      </c>
      <c r="AR764" s="2">
        <v>14792708.970000001</v>
      </c>
      <c r="AS764" s="2">
        <v>55.884601459999999</v>
      </c>
      <c r="AT764" s="2">
        <v>15749358.51</v>
      </c>
      <c r="AU764" s="2">
        <v>54183309.829999998</v>
      </c>
      <c r="AV764" s="2">
        <v>1.029125029</v>
      </c>
      <c r="AW764" s="2">
        <v>1.029125029</v>
      </c>
      <c r="AX764" s="2">
        <v>1.046285447</v>
      </c>
      <c r="AY764" s="2">
        <v>1.04181009</v>
      </c>
      <c r="AZ764" s="2">
        <v>1.029152294</v>
      </c>
      <c r="BA764" s="2">
        <v>1.029152294</v>
      </c>
      <c r="BB764" s="2">
        <v>1.046285447</v>
      </c>
      <c r="BC764" s="2">
        <v>1.042439304</v>
      </c>
      <c r="BD764" s="2">
        <v>0.88190216099999996</v>
      </c>
      <c r="BE764" s="2">
        <v>0.88190216099999996</v>
      </c>
      <c r="BF764" s="2">
        <v>0.88190216099999996</v>
      </c>
      <c r="BG764" s="2">
        <v>0.94838101699999999</v>
      </c>
      <c r="BH764" s="2">
        <v>0.14845984000000001</v>
      </c>
      <c r="BI764" s="2">
        <v>0.14845984000000001</v>
      </c>
      <c r="BJ764" s="2">
        <v>0.16933219299999999</v>
      </c>
      <c r="BK764" s="2">
        <v>0.20689772000000001</v>
      </c>
      <c r="BL764" s="2">
        <v>0.148460025</v>
      </c>
      <c r="BM764" s="2">
        <v>0.148460025</v>
      </c>
      <c r="BN764" s="2">
        <v>0.16933219299999999</v>
      </c>
      <c r="BO764" s="2">
        <v>0.20705116899999901</v>
      </c>
      <c r="BP764" s="2">
        <v>8.0653159999999995E-3</v>
      </c>
      <c r="BQ764" s="2">
        <v>8.0653159999999995E-3</v>
      </c>
      <c r="BR764" s="2">
        <v>8.0653159999999995E-3</v>
      </c>
      <c r="BS764" s="2">
        <v>0.156803041</v>
      </c>
      <c r="BT764" s="2">
        <v>0.99975147599999903</v>
      </c>
      <c r="BU764" s="2">
        <v>0.99975147599999903</v>
      </c>
      <c r="BV764" s="2">
        <v>1</v>
      </c>
      <c r="BW764" s="2">
        <v>0.99044583500000005</v>
      </c>
      <c r="BX764" s="2">
        <v>108.0149625</v>
      </c>
      <c r="BY764" s="2">
        <v>0</v>
      </c>
      <c r="BZ764" s="2">
        <v>0</v>
      </c>
      <c r="CA764" s="2">
        <v>0</v>
      </c>
      <c r="CB764" s="2">
        <v>8345687.9379999898</v>
      </c>
      <c r="CC764" s="2">
        <v>0</v>
      </c>
      <c r="CD764" s="2">
        <v>0</v>
      </c>
      <c r="CE764" s="2">
        <v>0</v>
      </c>
      <c r="CG764" s="2">
        <f t="shared" si="91"/>
        <v>1778576.8850397905</v>
      </c>
      <c r="CH764" s="2">
        <f t="shared" si="92"/>
        <v>8345687.9379999898</v>
      </c>
      <c r="CI764" s="2">
        <f t="shared" si="93"/>
        <v>887793.78099999996</v>
      </c>
      <c r="CJ764" s="2">
        <f t="shared" si="94"/>
        <v>96.580229999999986</v>
      </c>
      <c r="CK764" s="2">
        <f t="shared" si="95"/>
        <v>6.4125E-4</v>
      </c>
      <c r="CL764" s="2">
        <f t="shared" si="96"/>
        <v>104.72183674796747</v>
      </c>
      <c r="CM764" s="2">
        <f t="shared" si="97"/>
        <v>101.1318427403659</v>
      </c>
      <c r="CN764" s="2">
        <f t="shared" si="98"/>
        <v>887793.26799999992</v>
      </c>
    </row>
    <row r="765" spans="1:92" x14ac:dyDescent="0.45">
      <c r="A765" s="2">
        <v>65</v>
      </c>
      <c r="B765" s="2" t="s">
        <v>157</v>
      </c>
      <c r="C765" s="2">
        <v>2</v>
      </c>
      <c r="D765" s="2">
        <v>2015</v>
      </c>
      <c r="E765" s="2">
        <v>2013</v>
      </c>
      <c r="F765" s="2">
        <v>0.20883243000000001</v>
      </c>
      <c r="G765" s="20">
        <v>2.9399999999999999E-8</v>
      </c>
      <c r="H765" s="2">
        <v>0.171557247</v>
      </c>
      <c r="I765" s="2">
        <v>0.61961029400000001</v>
      </c>
      <c r="J765" s="2">
        <v>253.02058689999899</v>
      </c>
      <c r="K765" s="2">
        <v>77.329570390000001</v>
      </c>
      <c r="L765" s="2">
        <v>75.658332400000006</v>
      </c>
      <c r="M765" s="2">
        <v>64.718858370000007</v>
      </c>
      <c r="N765" s="2">
        <v>39058.002</v>
      </c>
      <c r="O765" s="2">
        <v>1.7999999999999999E-2</v>
      </c>
      <c r="P765" s="2">
        <v>107305.07</v>
      </c>
      <c r="Q765" s="2">
        <v>453059.995</v>
      </c>
      <c r="R765" s="2">
        <v>47322528.289999999</v>
      </c>
      <c r="S765" s="2">
        <v>47322528.289999999</v>
      </c>
      <c r="T765" s="2">
        <v>1</v>
      </c>
      <c r="U765" s="2">
        <v>4.0000000000000001E-3</v>
      </c>
      <c r="V765" s="2">
        <v>33741.97683</v>
      </c>
      <c r="W765" s="2">
        <v>4.0000000000000001E-3</v>
      </c>
      <c r="X765" s="2">
        <v>4.9852228089999997</v>
      </c>
      <c r="Y765" s="2">
        <v>4.9852228089999997</v>
      </c>
      <c r="Z765" s="2">
        <v>9.1329810859999991</v>
      </c>
      <c r="AA765" s="2">
        <v>4.4625764319999996</v>
      </c>
      <c r="AB765" s="2">
        <v>175.69101659999899</v>
      </c>
      <c r="AC765" s="2">
        <v>0</v>
      </c>
      <c r="AD765" s="2">
        <v>0</v>
      </c>
      <c r="AE765" s="2">
        <v>0</v>
      </c>
      <c r="AF765" s="2">
        <v>6862140.0760000004</v>
      </c>
      <c r="AG765" s="2">
        <v>0</v>
      </c>
      <c r="AH765" s="2">
        <v>0</v>
      </c>
      <c r="AI765" s="2">
        <v>0</v>
      </c>
      <c r="AJ765" s="2">
        <v>72.344347580000004</v>
      </c>
      <c r="AK765" s="2">
        <v>72.344347580000004</v>
      </c>
      <c r="AL765" s="2">
        <v>66.525351319999999</v>
      </c>
      <c r="AM765" s="2">
        <v>60.256281940000001</v>
      </c>
      <c r="AN765" s="2">
        <v>77.329570390000001</v>
      </c>
      <c r="AO765" s="2">
        <v>77.329570390000001</v>
      </c>
      <c r="AP765" s="2">
        <v>75.658332400000006</v>
      </c>
      <c r="AQ765" s="2">
        <v>64.718858370000007</v>
      </c>
      <c r="AR765" s="2">
        <v>9882478.591</v>
      </c>
      <c r="AS765" s="2">
        <v>1.3919322669999901</v>
      </c>
      <c r="AT765" s="2">
        <v>8118522.6550000003</v>
      </c>
      <c r="AU765" s="2">
        <v>29321525.649999999</v>
      </c>
      <c r="AV765" s="2">
        <v>1.029125029</v>
      </c>
      <c r="AW765" s="2">
        <v>1.029125029</v>
      </c>
      <c r="AX765" s="2">
        <v>1.046285447</v>
      </c>
      <c r="AY765" s="2">
        <v>1.04181009</v>
      </c>
      <c r="AZ765" s="2">
        <v>1.029152294</v>
      </c>
      <c r="BA765" s="2">
        <v>1.029152294</v>
      </c>
      <c r="BB765" s="2">
        <v>1.046285447</v>
      </c>
      <c r="BC765" s="2">
        <v>1.042439304</v>
      </c>
      <c r="BD765" s="2">
        <v>0.88190216099999996</v>
      </c>
      <c r="BE765" s="2">
        <v>0.88190216099999996</v>
      </c>
      <c r="BF765" s="2">
        <v>0.88190216099999996</v>
      </c>
      <c r="BG765" s="2">
        <v>0.94838101699999999</v>
      </c>
      <c r="BH765" s="2">
        <v>0.14845984000000001</v>
      </c>
      <c r="BI765" s="2">
        <v>0.14845984000000001</v>
      </c>
      <c r="BJ765" s="2">
        <v>0.16933219299999999</v>
      </c>
      <c r="BK765" s="2">
        <v>0.20689772000000001</v>
      </c>
      <c r="BL765" s="2">
        <v>0.148460025</v>
      </c>
      <c r="BM765" s="2">
        <v>0.148460025</v>
      </c>
      <c r="BN765" s="2">
        <v>0.16933219299999999</v>
      </c>
      <c r="BO765" s="2">
        <v>0.20705116899999901</v>
      </c>
      <c r="BP765" s="2">
        <v>8.0653159999999995E-3</v>
      </c>
      <c r="BQ765" s="2">
        <v>8.0653159999999995E-3</v>
      </c>
      <c r="BR765" s="2">
        <v>8.0653159999999995E-3</v>
      </c>
      <c r="BS765" s="2">
        <v>0.156803041</v>
      </c>
      <c r="BT765" s="2">
        <v>0.99975147599999903</v>
      </c>
      <c r="BU765" s="2">
        <v>0.99975147599999903</v>
      </c>
      <c r="BV765" s="2">
        <v>1</v>
      </c>
      <c r="BW765" s="2">
        <v>0.99044583500000005</v>
      </c>
      <c r="BX765" s="2">
        <v>124.87115249999999</v>
      </c>
      <c r="BY765" s="2">
        <v>0</v>
      </c>
      <c r="BZ765" s="2">
        <v>0</v>
      </c>
      <c r="CA765" s="2">
        <v>0</v>
      </c>
      <c r="CB765" s="2">
        <v>4877217.7249999996</v>
      </c>
      <c r="CC765" s="2">
        <v>0</v>
      </c>
      <c r="CD765" s="2">
        <v>0</v>
      </c>
      <c r="CE765" s="2">
        <v>0</v>
      </c>
      <c r="CG765" s="2">
        <f t="shared" si="91"/>
        <v>773363.47996116278</v>
      </c>
      <c r="CH765" s="2">
        <f t="shared" si="92"/>
        <v>4877217.7249999996</v>
      </c>
      <c r="CI765" s="2">
        <f t="shared" si="93"/>
        <v>599423.08499999996</v>
      </c>
      <c r="CJ765" s="2">
        <f t="shared" si="94"/>
        <v>48.822502499999999</v>
      </c>
      <c r="CK765" s="2">
        <f t="shared" si="95"/>
        <v>2.2499999999999998E-5</v>
      </c>
      <c r="CL765" s="2">
        <f t="shared" si="96"/>
        <v>69.79191544715448</v>
      </c>
      <c r="CM765" s="2">
        <f t="shared" si="97"/>
        <v>70.542622810432078</v>
      </c>
      <c r="CN765" s="2">
        <f t="shared" si="98"/>
        <v>599423.06700000004</v>
      </c>
    </row>
    <row r="766" spans="1:92" x14ac:dyDescent="0.45">
      <c r="A766" s="2">
        <v>66</v>
      </c>
      <c r="B766" s="2" t="s">
        <v>157</v>
      </c>
      <c r="C766" s="2">
        <v>2</v>
      </c>
      <c r="D766" s="2">
        <v>2016</v>
      </c>
      <c r="E766" s="2">
        <v>2014</v>
      </c>
      <c r="F766" s="2">
        <v>0.28491198000000001</v>
      </c>
      <c r="G766" s="20">
        <v>3.7900000000000002E-8</v>
      </c>
      <c r="H766" s="2">
        <v>0.143626321</v>
      </c>
      <c r="I766" s="2">
        <v>0.57146166099999995</v>
      </c>
      <c r="J766" s="2">
        <v>362.92397899999997</v>
      </c>
      <c r="K766" s="2">
        <v>81.073975090000005</v>
      </c>
      <c r="L766" s="2">
        <v>71.966743299999905</v>
      </c>
      <c r="M766" s="2">
        <v>61.749775999999997</v>
      </c>
      <c r="N766" s="2">
        <v>30259.2039999999</v>
      </c>
      <c r="O766" s="2">
        <v>1.7999999999999999E-2</v>
      </c>
      <c r="P766" s="2">
        <v>76924.491999999998</v>
      </c>
      <c r="Q766" s="2">
        <v>356709.08</v>
      </c>
      <c r="R766" s="2">
        <v>38544503.130000003</v>
      </c>
      <c r="S766" s="2">
        <v>38544503.130000003</v>
      </c>
      <c r="T766" s="2">
        <v>1</v>
      </c>
      <c r="U766" s="2">
        <v>2E-3</v>
      </c>
      <c r="V766" s="2">
        <v>33121.61219</v>
      </c>
      <c r="W766" s="2">
        <v>2E-3</v>
      </c>
      <c r="X766" s="2">
        <v>4.2811448140000001</v>
      </c>
      <c r="Y766" s="2">
        <v>4.2811448140000001</v>
      </c>
      <c r="Z766" s="2">
        <v>5.1792794339999997</v>
      </c>
      <c r="AA766" s="2">
        <v>2.498054175</v>
      </c>
      <c r="AB766" s="2">
        <v>281.85000389999999</v>
      </c>
      <c r="AC766" s="2">
        <v>0</v>
      </c>
      <c r="AD766" s="2">
        <v>0</v>
      </c>
      <c r="AE766" s="2">
        <v>0</v>
      </c>
      <c r="AF766" s="2">
        <v>8528556.7650000006</v>
      </c>
      <c r="AG766" s="2">
        <v>0</v>
      </c>
      <c r="AH766" s="2">
        <v>0</v>
      </c>
      <c r="AI766" s="2">
        <v>0</v>
      </c>
      <c r="AJ766" s="2">
        <v>76.792830280000004</v>
      </c>
      <c r="AK766" s="2">
        <v>76.792830280000004</v>
      </c>
      <c r="AL766" s="2">
        <v>66.787463860000003</v>
      </c>
      <c r="AM766" s="2">
        <v>59.25172182</v>
      </c>
      <c r="AN766" s="2">
        <v>81.073975090000005</v>
      </c>
      <c r="AO766" s="2">
        <v>81.073975090000005</v>
      </c>
      <c r="AP766" s="2">
        <v>71.966743299999905</v>
      </c>
      <c r="AQ766" s="2">
        <v>61.749775999999997</v>
      </c>
      <c r="AR766" s="2">
        <v>10981790.720000001</v>
      </c>
      <c r="AS766" s="2">
        <v>1.4593315519999901</v>
      </c>
      <c r="AT766" s="2">
        <v>5536005.1689999998</v>
      </c>
      <c r="AU766" s="2">
        <v>22026705.789999999</v>
      </c>
      <c r="AV766" s="2">
        <v>1.029125029</v>
      </c>
      <c r="AW766" s="2">
        <v>1.029125029</v>
      </c>
      <c r="AX766" s="2">
        <v>1.046285447</v>
      </c>
      <c r="AY766" s="2">
        <v>1.04181009</v>
      </c>
      <c r="AZ766" s="2">
        <v>1.029152294</v>
      </c>
      <c r="BA766" s="2">
        <v>1.029152294</v>
      </c>
      <c r="BB766" s="2">
        <v>1.046285447</v>
      </c>
      <c r="BC766" s="2">
        <v>1.042439304</v>
      </c>
      <c r="BD766" s="2">
        <v>0.88190216099999996</v>
      </c>
      <c r="BE766" s="2">
        <v>0.88190216099999996</v>
      </c>
      <c r="BF766" s="2">
        <v>0.88190216099999996</v>
      </c>
      <c r="BG766" s="2">
        <v>0.94838101699999999</v>
      </c>
      <c r="BH766" s="2">
        <v>0.14845984000000001</v>
      </c>
      <c r="BI766" s="2">
        <v>0.14845984000000001</v>
      </c>
      <c r="BJ766" s="2">
        <v>0.16933219299999999</v>
      </c>
      <c r="BK766" s="2">
        <v>0.20689772000000001</v>
      </c>
      <c r="BL766" s="2">
        <v>0.148460025</v>
      </c>
      <c r="BM766" s="2">
        <v>0.148460025</v>
      </c>
      <c r="BN766" s="2">
        <v>0.16933219299999999</v>
      </c>
      <c r="BO766" s="2">
        <v>0.20705116899999901</v>
      </c>
      <c r="BP766" s="2">
        <v>8.0653159999999995E-3</v>
      </c>
      <c r="BQ766" s="2">
        <v>8.0653159999999995E-3</v>
      </c>
      <c r="BR766" s="2">
        <v>8.0653159999999995E-3</v>
      </c>
      <c r="BS766" s="2">
        <v>0.156803041</v>
      </c>
      <c r="BT766" s="2">
        <v>0.99975147599999903</v>
      </c>
      <c r="BU766" s="2">
        <v>0.99975147599999903</v>
      </c>
      <c r="BV766" s="2">
        <v>1</v>
      </c>
      <c r="BW766" s="2">
        <v>0.99044583500000005</v>
      </c>
      <c r="BX766" s="2">
        <v>138.7734476</v>
      </c>
      <c r="BY766" s="2">
        <v>0</v>
      </c>
      <c r="BZ766" s="2">
        <v>0</v>
      </c>
      <c r="CA766" s="2">
        <v>0</v>
      </c>
      <c r="CB766" s="2">
        <v>4199174.0599999996</v>
      </c>
      <c r="CC766" s="2">
        <v>0</v>
      </c>
      <c r="CD766" s="2">
        <v>0</v>
      </c>
      <c r="CE766" s="2">
        <v>0</v>
      </c>
      <c r="CG766" s="2">
        <f t="shared" si="91"/>
        <v>591719.69755552092</v>
      </c>
      <c r="CH766" s="2">
        <f t="shared" si="92"/>
        <v>4199174.0599999996</v>
      </c>
      <c r="CI766" s="2">
        <f t="shared" si="93"/>
        <v>463892.79399999988</v>
      </c>
      <c r="CJ766" s="2">
        <f t="shared" si="94"/>
        <v>37.824004999999872</v>
      </c>
      <c r="CK766" s="2">
        <f t="shared" si="95"/>
        <v>2.2499999999999998E-5</v>
      </c>
      <c r="CL766" s="2">
        <f t="shared" si="96"/>
        <v>50.032189918699189</v>
      </c>
      <c r="CM766" s="2">
        <f t="shared" si="97"/>
        <v>55.540534059945507</v>
      </c>
      <c r="CN766" s="2">
        <f t="shared" si="98"/>
        <v>463892.7759999999</v>
      </c>
    </row>
    <row r="767" spans="1:92" x14ac:dyDescent="0.45">
      <c r="A767" s="2">
        <v>67</v>
      </c>
      <c r="B767" s="2" t="s">
        <v>157</v>
      </c>
      <c r="C767" s="2">
        <v>2</v>
      </c>
      <c r="D767" s="2">
        <v>2017</v>
      </c>
      <c r="E767" s="2">
        <v>2015</v>
      </c>
      <c r="F767" s="2">
        <v>0.14649551799999999</v>
      </c>
      <c r="G767" s="20">
        <v>1.8999999999999899E-8</v>
      </c>
      <c r="H767" s="2">
        <v>0.152096764</v>
      </c>
      <c r="I767" s="2">
        <v>0.70140769999999997</v>
      </c>
      <c r="J767" s="2">
        <v>167.72057709999899</v>
      </c>
      <c r="K767" s="2">
        <v>67.321685029999998</v>
      </c>
      <c r="L767" s="2">
        <v>70.495390119999996</v>
      </c>
      <c r="M767" s="2">
        <v>68.99302385</v>
      </c>
      <c r="N767" s="2">
        <v>30949.746999999999</v>
      </c>
      <c r="O767" s="2">
        <v>0.01</v>
      </c>
      <c r="P767" s="2">
        <v>76450.154999999999</v>
      </c>
      <c r="Q767" s="2">
        <v>360233.804</v>
      </c>
      <c r="R767" s="2">
        <v>35433913.030000001</v>
      </c>
      <c r="S767" s="2">
        <v>35433913.030000001</v>
      </c>
      <c r="T767" s="2">
        <v>1</v>
      </c>
      <c r="U767" s="2">
        <v>2E-3</v>
      </c>
      <c r="V767" s="2">
        <v>34464.308409999998</v>
      </c>
      <c r="W767" s="2">
        <v>2E-3</v>
      </c>
      <c r="X767" s="2">
        <v>1.5900046969999999</v>
      </c>
      <c r="Y767" s="2">
        <v>1.5900046969999999</v>
      </c>
      <c r="Z767" s="2">
        <v>1.2054715519999999</v>
      </c>
      <c r="AA767" s="2">
        <v>-0.38329396999999998</v>
      </c>
      <c r="AB767" s="2">
        <v>100.3988921</v>
      </c>
      <c r="AC767" s="2">
        <v>0</v>
      </c>
      <c r="AD767" s="2">
        <v>0</v>
      </c>
      <c r="AE767" s="2">
        <v>0</v>
      </c>
      <c r="AF767" s="2">
        <v>3107320.3089999999</v>
      </c>
      <c r="AG767" s="2">
        <v>0</v>
      </c>
      <c r="AH767" s="2">
        <v>0</v>
      </c>
      <c r="AI767" s="2">
        <v>0</v>
      </c>
      <c r="AJ767" s="2">
        <v>65.731680330000003</v>
      </c>
      <c r="AK767" s="2">
        <v>65.731680330000003</v>
      </c>
      <c r="AL767" s="2">
        <v>69.289918569999998</v>
      </c>
      <c r="AM767" s="2">
        <v>69.376317819999997</v>
      </c>
      <c r="AN767" s="2">
        <v>67.321685029999998</v>
      </c>
      <c r="AO767" s="2">
        <v>67.321685029999998</v>
      </c>
      <c r="AP767" s="2">
        <v>70.495390119999996</v>
      </c>
      <c r="AQ767" s="2">
        <v>68.99302385</v>
      </c>
      <c r="AR767" s="2">
        <v>5190909.4280000003</v>
      </c>
      <c r="AS767" s="2">
        <v>0.67321684999999998</v>
      </c>
      <c r="AT767" s="2">
        <v>5389383.5020000003</v>
      </c>
      <c r="AU767" s="2">
        <v>24853619.43</v>
      </c>
      <c r="AV767" s="2">
        <v>1.029125029</v>
      </c>
      <c r="AW767" s="2">
        <v>1.029125029</v>
      </c>
      <c r="AX767" s="2">
        <v>1.046285447</v>
      </c>
      <c r="AY767" s="2">
        <v>1.04181009</v>
      </c>
      <c r="AZ767" s="2">
        <v>1.029152294</v>
      </c>
      <c r="BA767" s="2">
        <v>1.029152294</v>
      </c>
      <c r="BB767" s="2">
        <v>1.046285447</v>
      </c>
      <c r="BC767" s="2">
        <v>1.042439304</v>
      </c>
      <c r="BD767" s="2">
        <v>0.88190216099999996</v>
      </c>
      <c r="BE767" s="2">
        <v>0.88190216099999996</v>
      </c>
      <c r="BF767" s="2">
        <v>0.88190216099999996</v>
      </c>
      <c r="BG767" s="2">
        <v>0.94838101699999999</v>
      </c>
      <c r="BH767" s="2">
        <v>0.14845984000000001</v>
      </c>
      <c r="BI767" s="2">
        <v>0.14845984000000001</v>
      </c>
      <c r="BJ767" s="2">
        <v>0.16933219299999999</v>
      </c>
      <c r="BK767" s="2">
        <v>0.20689772000000001</v>
      </c>
      <c r="BL767" s="2">
        <v>0.148460025</v>
      </c>
      <c r="BM767" s="2">
        <v>0.148460025</v>
      </c>
      <c r="BN767" s="2">
        <v>0.16933219299999999</v>
      </c>
      <c r="BO767" s="2">
        <v>0.20705116899999901</v>
      </c>
      <c r="BP767" s="2">
        <v>8.0653159999999995E-3</v>
      </c>
      <c r="BQ767" s="2">
        <v>8.0653159999999995E-3</v>
      </c>
      <c r="BR767" s="2">
        <v>8.0653159999999995E-3</v>
      </c>
      <c r="BS767" s="2">
        <v>0.156803041</v>
      </c>
      <c r="BT767" s="2">
        <v>0.99975147599999903</v>
      </c>
      <c r="BU767" s="2">
        <v>0.99975147599999903</v>
      </c>
      <c r="BV767" s="2">
        <v>1</v>
      </c>
      <c r="BW767" s="2">
        <v>0.99044583500000005</v>
      </c>
      <c r="BX767" s="2">
        <v>147.0038342</v>
      </c>
      <c r="BY767" s="2">
        <v>0</v>
      </c>
      <c r="BZ767" s="2">
        <v>0</v>
      </c>
      <c r="CA767" s="2">
        <v>0</v>
      </c>
      <c r="CB767" s="2">
        <v>4549731.4759999998</v>
      </c>
      <c r="CC767" s="2">
        <v>0</v>
      </c>
      <c r="CD767" s="2">
        <v>0</v>
      </c>
      <c r="CE767" s="2">
        <v>0</v>
      </c>
      <c r="CG767" s="2">
        <f t="shared" si="91"/>
        <v>671294.090067324</v>
      </c>
      <c r="CH767" s="2">
        <f t="shared" si="92"/>
        <v>4549731.4759999998</v>
      </c>
      <c r="CI767" s="2">
        <f t="shared" si="93"/>
        <v>467633.71600000001</v>
      </c>
      <c r="CJ767" s="2">
        <f t="shared" si="94"/>
        <v>38.687183750000003</v>
      </c>
      <c r="CK767" s="2">
        <f t="shared" si="95"/>
        <v>1.2500000000000001E-5</v>
      </c>
      <c r="CL767" s="2">
        <f t="shared" si="96"/>
        <v>49.723678048780485</v>
      </c>
      <c r="CM767" s="2">
        <f t="shared" si="97"/>
        <v>56.089342779291556</v>
      </c>
      <c r="CN767" s="2">
        <f t="shared" si="98"/>
        <v>467633.70600000001</v>
      </c>
    </row>
    <row r="768" spans="1:92" x14ac:dyDescent="0.45">
      <c r="A768" s="2">
        <v>68</v>
      </c>
      <c r="B768" s="2" t="s">
        <v>157</v>
      </c>
      <c r="C768" s="2">
        <v>2</v>
      </c>
      <c r="D768" s="2">
        <v>2018</v>
      </c>
      <c r="E768" s="2">
        <v>2016</v>
      </c>
      <c r="F768" s="2">
        <v>0.114554636</v>
      </c>
      <c r="G768" s="20">
        <v>3.5199999999999998E-8</v>
      </c>
      <c r="H768" s="2">
        <v>0.16232252</v>
      </c>
      <c r="I768" s="2">
        <v>0.72312280799999995</v>
      </c>
      <c r="J768" s="2">
        <v>127.7736453</v>
      </c>
      <c r="K768" s="2">
        <v>70.407371909999995</v>
      </c>
      <c r="L768" s="2">
        <v>65.843662039999998</v>
      </c>
      <c r="M768" s="2">
        <v>61.58204911</v>
      </c>
      <c r="N768" s="2">
        <v>30505.1</v>
      </c>
      <c r="O768" s="2">
        <v>1.7000000000000001E-2</v>
      </c>
      <c r="P768" s="2">
        <v>83881.437999999995</v>
      </c>
      <c r="Q768" s="2">
        <v>399538.82799999998</v>
      </c>
      <c r="R768" s="2">
        <v>34025229.810000002</v>
      </c>
      <c r="S768" s="2">
        <v>34025229.810000002</v>
      </c>
      <c r="T768" s="2">
        <v>1</v>
      </c>
      <c r="U768" s="2">
        <v>4.0000000000000001E-3</v>
      </c>
      <c r="V768" s="2">
        <v>35994.778079999996</v>
      </c>
      <c r="W768" s="2">
        <v>4.0000000000000001E-3</v>
      </c>
      <c r="X768" s="2">
        <v>5.7308547979999904</v>
      </c>
      <c r="Y768" s="2">
        <v>5.7308547979999904</v>
      </c>
      <c r="Z768" s="2">
        <v>3.6394596720000001</v>
      </c>
      <c r="AA768" s="2">
        <v>1.9731151869999899</v>
      </c>
      <c r="AB768" s="2">
        <v>57.366273399999997</v>
      </c>
      <c r="AC768" s="2">
        <v>0</v>
      </c>
      <c r="AD768" s="2">
        <v>0</v>
      </c>
      <c r="AE768" s="2">
        <v>0</v>
      </c>
      <c r="AF768" s="2">
        <v>1749963.9069999999</v>
      </c>
      <c r="AG768" s="2">
        <v>0</v>
      </c>
      <c r="AH768" s="2">
        <v>0</v>
      </c>
      <c r="AI768" s="2">
        <v>0</v>
      </c>
      <c r="AJ768" s="2">
        <v>64.676517110000006</v>
      </c>
      <c r="AK768" s="2">
        <v>64.676517110000006</v>
      </c>
      <c r="AL768" s="2">
        <v>62.204202369999997</v>
      </c>
      <c r="AM768" s="2">
        <v>59.608933919999998</v>
      </c>
      <c r="AN768" s="2">
        <v>70.407371909999995</v>
      </c>
      <c r="AO768" s="2">
        <v>70.407371909999995</v>
      </c>
      <c r="AP768" s="2">
        <v>65.843662039999998</v>
      </c>
      <c r="AQ768" s="2">
        <v>61.58204911</v>
      </c>
      <c r="AR768" s="2">
        <v>3897747.8280000002</v>
      </c>
      <c r="AS768" s="2">
        <v>1.1969253229999901</v>
      </c>
      <c r="AT768" s="2">
        <v>5523061.0549999997</v>
      </c>
      <c r="AU768" s="2">
        <v>24604419.73</v>
      </c>
      <c r="AV768" s="2">
        <v>1.029125029</v>
      </c>
      <c r="AW768" s="2">
        <v>1.029125029</v>
      </c>
      <c r="AX768" s="2">
        <v>1.046285447</v>
      </c>
      <c r="AY768" s="2">
        <v>1.04181009</v>
      </c>
      <c r="AZ768" s="2">
        <v>1.029152294</v>
      </c>
      <c r="BA768" s="2">
        <v>1.029152294</v>
      </c>
      <c r="BB768" s="2">
        <v>1.046285447</v>
      </c>
      <c r="BC768" s="2">
        <v>1.042439304</v>
      </c>
      <c r="BD768" s="2">
        <v>0.88190216099999996</v>
      </c>
      <c r="BE768" s="2">
        <v>0.88190216099999996</v>
      </c>
      <c r="BF768" s="2">
        <v>0.88190216099999996</v>
      </c>
      <c r="BG768" s="2">
        <v>0.94838101699999999</v>
      </c>
      <c r="BH768" s="2">
        <v>0.14845984000000001</v>
      </c>
      <c r="BI768" s="2">
        <v>0.14845984000000001</v>
      </c>
      <c r="BJ768" s="2">
        <v>0.16933219299999999</v>
      </c>
      <c r="BK768" s="2">
        <v>0.20689772000000001</v>
      </c>
      <c r="BL768" s="2">
        <v>0.148460025</v>
      </c>
      <c r="BM768" s="2">
        <v>0.148460025</v>
      </c>
      <c r="BN768" s="2">
        <v>0.16933219299999999</v>
      </c>
      <c r="BO768" s="2">
        <v>0.20705116899999901</v>
      </c>
      <c r="BP768" s="2">
        <v>8.0653159999999995E-3</v>
      </c>
      <c r="BQ768" s="2">
        <v>8.0653159999999995E-3</v>
      </c>
      <c r="BR768" s="2">
        <v>8.0653159999999995E-3</v>
      </c>
      <c r="BS768" s="2">
        <v>0.156803041</v>
      </c>
      <c r="BT768" s="2">
        <v>0.99975147599999903</v>
      </c>
      <c r="BU768" s="2">
        <v>0.99975147599999903</v>
      </c>
      <c r="BV768" s="2">
        <v>1</v>
      </c>
      <c r="BW768" s="2">
        <v>0.99044583500000005</v>
      </c>
      <c r="BX768" s="2">
        <v>155.41779119999899</v>
      </c>
      <c r="BY768" s="2">
        <v>0</v>
      </c>
      <c r="BZ768" s="2">
        <v>0</v>
      </c>
      <c r="CA768" s="2">
        <v>0</v>
      </c>
      <c r="CB768" s="2">
        <v>4741035.2630000003</v>
      </c>
      <c r="CC768" s="2">
        <v>0</v>
      </c>
      <c r="CD768" s="2">
        <v>0</v>
      </c>
      <c r="CE768" s="2">
        <v>0</v>
      </c>
      <c r="CG768" s="2">
        <f t="shared" si="91"/>
        <v>644143.56283471291</v>
      </c>
      <c r="CH768" s="2">
        <f t="shared" si="92"/>
        <v>4741035.2630000003</v>
      </c>
      <c r="CI768" s="2">
        <f t="shared" si="93"/>
        <v>513925.38299999997</v>
      </c>
      <c r="CJ768" s="2">
        <f t="shared" si="94"/>
        <v>38.131374999999998</v>
      </c>
      <c r="CK768" s="2">
        <f t="shared" si="95"/>
        <v>2.1250000000000002E-5</v>
      </c>
      <c r="CL768" s="2">
        <f t="shared" si="96"/>
        <v>54.557032845528454</v>
      </c>
      <c r="CM768" s="2">
        <f t="shared" si="97"/>
        <v>62.209237524328529</v>
      </c>
      <c r="CN768" s="2">
        <f t="shared" si="98"/>
        <v>513925.36599999998</v>
      </c>
    </row>
    <row r="769" spans="1:92" x14ac:dyDescent="0.45">
      <c r="A769" s="2">
        <v>69</v>
      </c>
      <c r="B769" s="2" t="s">
        <v>157</v>
      </c>
      <c r="C769" s="2">
        <v>2</v>
      </c>
      <c r="D769" s="2">
        <v>2019</v>
      </c>
      <c r="E769" s="2">
        <v>2017</v>
      </c>
      <c r="F769" s="2">
        <v>0.15744544399999999</v>
      </c>
      <c r="G769" s="2">
        <v>1.332268E-3</v>
      </c>
      <c r="H769" s="2">
        <v>0.19316277399999901</v>
      </c>
      <c r="I769" s="2">
        <v>0.64805951399999995</v>
      </c>
      <c r="J769" s="2">
        <v>166.03632429999999</v>
      </c>
      <c r="K769" s="2">
        <v>101.422641</v>
      </c>
      <c r="L769" s="2">
        <v>72.858303609999993</v>
      </c>
      <c r="M769" s="2">
        <v>52.20686852</v>
      </c>
      <c r="N769" s="2">
        <v>25830.27</v>
      </c>
      <c r="O769" s="2">
        <v>357.815</v>
      </c>
      <c r="P769" s="2">
        <v>72218.145999999993</v>
      </c>
      <c r="Q769" s="2">
        <v>338134.28200000001</v>
      </c>
      <c r="R769" s="2">
        <v>27239677.239999998</v>
      </c>
      <c r="S769" s="2">
        <v>27239677.239999998</v>
      </c>
      <c r="T769" s="2">
        <v>1</v>
      </c>
      <c r="U769" s="2">
        <v>12.122</v>
      </c>
      <c r="V769" s="2">
        <v>36064.745329999998</v>
      </c>
      <c r="W769" s="2">
        <v>12.122</v>
      </c>
      <c r="X769" s="2">
        <v>-4.481286925</v>
      </c>
      <c r="Y769" s="2">
        <v>-4.481286925</v>
      </c>
      <c r="Z769" s="2">
        <v>-2.3147254020000001</v>
      </c>
      <c r="AA769" s="2">
        <v>-0.82950939000000001</v>
      </c>
      <c r="AB769" s="2">
        <v>64.613683280000004</v>
      </c>
      <c r="AC769" s="2">
        <v>0</v>
      </c>
      <c r="AD769" s="2">
        <v>0</v>
      </c>
      <c r="AE769" s="2">
        <v>0</v>
      </c>
      <c r="AF769" s="2">
        <v>1668988.885</v>
      </c>
      <c r="AG769" s="2">
        <v>0</v>
      </c>
      <c r="AH769" s="2">
        <v>0</v>
      </c>
      <c r="AI769" s="2">
        <v>0</v>
      </c>
      <c r="AJ769" s="2">
        <v>105.9039279</v>
      </c>
      <c r="AK769" s="2">
        <v>105.9039279</v>
      </c>
      <c r="AL769" s="2">
        <v>75.173029009999993</v>
      </c>
      <c r="AM769" s="2">
        <v>53.036377909999999</v>
      </c>
      <c r="AN769" s="2">
        <v>101.422641</v>
      </c>
      <c r="AO769" s="2">
        <v>101.422641</v>
      </c>
      <c r="AP769" s="2">
        <v>72.858303609999993</v>
      </c>
      <c r="AQ769" s="2">
        <v>52.20686852</v>
      </c>
      <c r="AR769" s="2">
        <v>4288763.0860000001</v>
      </c>
      <c r="AS769" s="2">
        <v>36290.542289999998</v>
      </c>
      <c r="AT769" s="2">
        <v>5261691.6069999998</v>
      </c>
      <c r="AU769" s="2">
        <v>17652932</v>
      </c>
      <c r="AV769" s="2">
        <v>1.029125029</v>
      </c>
      <c r="AW769" s="2">
        <v>1.029125029</v>
      </c>
      <c r="AX769" s="2">
        <v>1.046285447</v>
      </c>
      <c r="AY769" s="2">
        <v>1.04181009</v>
      </c>
      <c r="AZ769" s="2">
        <v>1.029152294</v>
      </c>
      <c r="BA769" s="2">
        <v>1.029152294</v>
      </c>
      <c r="BB769" s="2">
        <v>1.046285447</v>
      </c>
      <c r="BC769" s="2">
        <v>1.042439304</v>
      </c>
      <c r="BD769" s="2">
        <v>0.88190216099999996</v>
      </c>
      <c r="BE769" s="2">
        <v>0.88190216099999996</v>
      </c>
      <c r="BF769" s="2">
        <v>0.88190216099999996</v>
      </c>
      <c r="BG769" s="2">
        <v>0.94838101699999999</v>
      </c>
      <c r="BH769" s="2">
        <v>0.14845984000000001</v>
      </c>
      <c r="BI769" s="2">
        <v>0.14845984000000001</v>
      </c>
      <c r="BJ769" s="2">
        <v>0.16933219299999999</v>
      </c>
      <c r="BK769" s="2">
        <v>0.20689772000000001</v>
      </c>
      <c r="BL769" s="2">
        <v>0.148460025</v>
      </c>
      <c r="BM769" s="2">
        <v>0.148460025</v>
      </c>
      <c r="BN769" s="2">
        <v>0.16933219299999999</v>
      </c>
      <c r="BO769" s="2">
        <v>0.20705116899999901</v>
      </c>
      <c r="BP769" s="2">
        <v>8.0653159999999995E-3</v>
      </c>
      <c r="BQ769" s="2">
        <v>8.0653159999999995E-3</v>
      </c>
      <c r="BR769" s="2">
        <v>8.0653159999999995E-3</v>
      </c>
      <c r="BS769" s="2">
        <v>0.156803041</v>
      </c>
      <c r="BT769" s="2">
        <v>0.99975147599999903</v>
      </c>
      <c r="BU769" s="2">
        <v>0.99975147599999903</v>
      </c>
      <c r="BV769" s="2">
        <v>1</v>
      </c>
      <c r="BW769" s="2">
        <v>0.99044583500000005</v>
      </c>
      <c r="BX769" s="2">
        <v>150.64252490000001</v>
      </c>
      <c r="BY769" s="2">
        <v>0</v>
      </c>
      <c r="BZ769" s="2">
        <v>0</v>
      </c>
      <c r="CA769" s="2">
        <v>0</v>
      </c>
      <c r="CB769" s="2">
        <v>3891137.091</v>
      </c>
      <c r="CC769" s="2">
        <v>0</v>
      </c>
      <c r="CD769" s="2">
        <v>0</v>
      </c>
      <c r="CE769" s="2">
        <v>0</v>
      </c>
      <c r="CG769" s="2">
        <f t="shared" si="91"/>
        <v>537944.88378544641</v>
      </c>
      <c r="CH769" s="2">
        <f t="shared" si="92"/>
        <v>3891137.091</v>
      </c>
      <c r="CI769" s="2">
        <f t="shared" si="93"/>
        <v>436540.51300000004</v>
      </c>
      <c r="CJ769" s="2">
        <f t="shared" si="94"/>
        <v>32.287837500000002</v>
      </c>
      <c r="CK769" s="2">
        <f t="shared" si="95"/>
        <v>0.44726874999999999</v>
      </c>
      <c r="CL769" s="2">
        <f t="shared" si="96"/>
        <v>46.971151869918693</v>
      </c>
      <c r="CM769" s="2">
        <f t="shared" si="97"/>
        <v>52.648389567925264</v>
      </c>
      <c r="CN769" s="2">
        <f t="shared" si="98"/>
        <v>436182.69799999997</v>
      </c>
    </row>
    <row r="770" spans="1:92" x14ac:dyDescent="0.45">
      <c r="A770" s="2">
        <v>236</v>
      </c>
      <c r="B770" s="2" t="s">
        <v>157</v>
      </c>
      <c r="C770" s="2">
        <v>2</v>
      </c>
      <c r="D770" s="2">
        <v>2020</v>
      </c>
      <c r="E770" s="2">
        <v>2018</v>
      </c>
      <c r="F770" s="2">
        <v>0.119828918742085</v>
      </c>
      <c r="G770" s="2">
        <v>1.1607075426545901E-3</v>
      </c>
      <c r="H770" s="2">
        <v>0.186690928053211</v>
      </c>
      <c r="I770" s="2">
        <v>0.69231944566204695</v>
      </c>
      <c r="J770" s="2">
        <v>282.75649721981898</v>
      </c>
      <c r="K770" s="2">
        <v>133.93831474916601</v>
      </c>
      <c r="L770" s="2">
        <v>107.54547179116901</v>
      </c>
      <c r="M770" s="2">
        <v>85.234848111396204</v>
      </c>
      <c r="N770" s="2">
        <v>25498.2281271092</v>
      </c>
      <c r="O770" s="2">
        <v>357.50507105912999</v>
      </c>
      <c r="P770" s="2">
        <v>71613.568568228904</v>
      </c>
      <c r="Q770" s="2">
        <v>335083.90546567598</v>
      </c>
      <c r="R770" s="2">
        <v>41253825.767710999</v>
      </c>
      <c r="S770" s="2">
        <v>41253825.767710999</v>
      </c>
      <c r="T770" s="2">
        <v>1</v>
      </c>
      <c r="U770" s="2">
        <v>12.122</v>
      </c>
      <c r="V770" s="2">
        <v>36424.946535812996</v>
      </c>
      <c r="W770" s="2">
        <v>12.122</v>
      </c>
      <c r="X770" s="2">
        <v>3.7905572125392299</v>
      </c>
      <c r="Y770" s="2">
        <v>3.7905572125392299</v>
      </c>
      <c r="Z770" s="2">
        <v>4.7575833621244996</v>
      </c>
      <c r="AA770" s="2">
        <v>3.42065862567505</v>
      </c>
      <c r="AB770" s="2">
        <v>148.818182470653</v>
      </c>
      <c r="AC770" s="2">
        <v>0</v>
      </c>
      <c r="AD770" s="2">
        <v>0</v>
      </c>
      <c r="AE770" s="2">
        <v>0</v>
      </c>
      <c r="AF770" s="2">
        <v>1528211.6312844099</v>
      </c>
      <c r="AG770" s="2">
        <v>0</v>
      </c>
      <c r="AH770" s="2">
        <v>0</v>
      </c>
      <c r="AI770" s="2">
        <v>0</v>
      </c>
      <c r="AJ770" s="2">
        <v>130.14775753662701</v>
      </c>
      <c r="AK770" s="2">
        <v>130.14775753662701</v>
      </c>
      <c r="AL770" s="2">
        <v>102.787888429045</v>
      </c>
      <c r="AM770" s="2">
        <v>81.814189485721201</v>
      </c>
      <c r="AN770" s="2">
        <v>133.93831474916601</v>
      </c>
      <c r="AO770" s="2">
        <v>133.93831474916601</v>
      </c>
      <c r="AP770" s="2">
        <v>107.54547179116901</v>
      </c>
      <c r="AQ770" s="2">
        <v>85.234848111396204</v>
      </c>
      <c r="AR770" s="2">
        <v>4943401.3357192101</v>
      </c>
      <c r="AS770" s="2">
        <v>47883.626731940902</v>
      </c>
      <c r="AT770" s="2">
        <v>7701715.0183194801</v>
      </c>
      <c r="AU770" s="2">
        <v>28560825.7869404</v>
      </c>
      <c r="AV770" s="2">
        <v>1.0274052390686901</v>
      </c>
      <c r="AW770" s="2">
        <v>1.0274052390686901</v>
      </c>
      <c r="AX770" s="2">
        <v>1.0451467737100699</v>
      </c>
      <c r="AY770" s="2">
        <v>1.04058830114651</v>
      </c>
      <c r="AZ770" s="2">
        <v>1.02743245850564</v>
      </c>
      <c r="BA770" s="2">
        <v>1.02743245850564</v>
      </c>
      <c r="BB770" s="2">
        <v>1.0451467737100699</v>
      </c>
      <c r="BC770" s="2">
        <v>1.0412167772321299</v>
      </c>
      <c r="BD770" s="2">
        <v>0.88133532905196899</v>
      </c>
      <c r="BE770" s="2">
        <v>0.88133532905196899</v>
      </c>
      <c r="BF770" s="2">
        <v>0.88153301683533902</v>
      </c>
      <c r="BG770" s="2">
        <v>0.94795324032164197</v>
      </c>
      <c r="BH770" s="2">
        <v>0.14845984000000001</v>
      </c>
      <c r="BI770" s="2">
        <v>0.14845984000000001</v>
      </c>
      <c r="BJ770" s="2">
        <v>0.16933219299999999</v>
      </c>
      <c r="BK770" s="2">
        <v>0.20689772000000001</v>
      </c>
      <c r="BL770" s="2">
        <v>0.148460025</v>
      </c>
      <c r="BM770" s="2">
        <v>0.148460025</v>
      </c>
      <c r="BN770" s="2">
        <v>0.16933219299999999</v>
      </c>
      <c r="BO770" s="2">
        <v>0.20705116899999901</v>
      </c>
      <c r="BP770" s="2">
        <v>8.0653159999999995E-3</v>
      </c>
      <c r="BQ770" s="2">
        <v>8.0653159999999995E-3</v>
      </c>
      <c r="BR770" s="2">
        <v>8.0653159999999995E-3</v>
      </c>
      <c r="BS770" s="2">
        <v>0.156803041</v>
      </c>
      <c r="BT770" s="2">
        <v>0.99975147599999903</v>
      </c>
      <c r="BU770" s="2">
        <v>0.99975147599999903</v>
      </c>
      <c r="BV770" s="2">
        <v>1</v>
      </c>
      <c r="BW770" s="2">
        <v>0.99044583500000005</v>
      </c>
      <c r="BX770" s="2">
        <v>158.48481607982299</v>
      </c>
      <c r="BY770" s="2">
        <v>0</v>
      </c>
      <c r="BZ770" s="2">
        <v>0</v>
      </c>
      <c r="CA770" s="2">
        <v>0</v>
      </c>
      <c r="CB770" s="2">
        <v>4093705.5902421698</v>
      </c>
      <c r="CC770" s="2">
        <v>0</v>
      </c>
      <c r="CD770" s="2">
        <v>0</v>
      </c>
      <c r="CE770" s="2">
        <v>0</v>
      </c>
      <c r="CG770" s="2">
        <f t="shared" si="91"/>
        <v>764377.57623730553</v>
      </c>
      <c r="CH770" s="2">
        <f t="shared" si="92"/>
        <v>4093705.5902421698</v>
      </c>
      <c r="CI770" s="2">
        <f t="shared" si="93"/>
        <v>432553.20723207318</v>
      </c>
      <c r="CJ770" s="2">
        <f t="shared" si="94"/>
        <v>31.872785158886501</v>
      </c>
      <c r="CK770" s="2">
        <f t="shared" si="95"/>
        <v>0.44688133882391251</v>
      </c>
      <c r="CL770" s="2">
        <f t="shared" si="96"/>
        <v>46.577930776083839</v>
      </c>
      <c r="CM770" s="2">
        <f t="shared" si="97"/>
        <v>52.173437986092019</v>
      </c>
      <c r="CN770" s="2">
        <f t="shared" si="98"/>
        <v>432195.70216101408</v>
      </c>
    </row>
    <row r="771" spans="1:92" x14ac:dyDescent="0.45">
      <c r="A771" s="2">
        <v>258</v>
      </c>
      <c r="B771" s="2" t="s">
        <v>157</v>
      </c>
      <c r="C771" s="2">
        <v>2</v>
      </c>
      <c r="D771" s="2">
        <v>2021</v>
      </c>
      <c r="E771" s="2">
        <v>2019</v>
      </c>
      <c r="F771" s="2">
        <v>0.163202148516187</v>
      </c>
      <c r="G771" s="2">
        <v>1.1039603703198501E-3</v>
      </c>
      <c r="H771" s="2">
        <v>0.17750605619231</v>
      </c>
      <c r="I771" s="2">
        <v>0.65818783492118205</v>
      </c>
      <c r="J771" s="2">
        <v>275.09875057430702</v>
      </c>
      <c r="K771" s="2">
        <v>133.71448794617299</v>
      </c>
      <c r="L771" s="2">
        <v>107.428429968088</v>
      </c>
      <c r="M771" s="2">
        <v>85.134888446625695</v>
      </c>
      <c r="N771" s="2">
        <v>25520.785331824001</v>
      </c>
      <c r="O771" s="2">
        <v>358.26567303578702</v>
      </c>
      <c r="P771" s="2">
        <v>71700.820735931295</v>
      </c>
      <c r="Q771" s="2">
        <v>335484.50050908298</v>
      </c>
      <c r="R771" s="2">
        <v>43394049.557043202</v>
      </c>
      <c r="S771" s="2">
        <v>43394049.557043202</v>
      </c>
      <c r="T771" s="2">
        <v>1</v>
      </c>
      <c r="U771" s="2">
        <v>12.122</v>
      </c>
      <c r="V771" s="2">
        <v>36788.7452967309</v>
      </c>
      <c r="W771" s="2">
        <v>12.122</v>
      </c>
      <c r="X771" s="2">
        <v>3.5667304095460999</v>
      </c>
      <c r="Y771" s="2">
        <v>3.5667304095460999</v>
      </c>
      <c r="Z771" s="2">
        <v>4.6405415390426201</v>
      </c>
      <c r="AA771" s="2">
        <v>3.3206989609045698</v>
      </c>
      <c r="AB771" s="2">
        <v>141.384262628134</v>
      </c>
      <c r="AC771" s="2">
        <v>0</v>
      </c>
      <c r="AD771" s="2">
        <v>0</v>
      </c>
      <c r="AE771" s="2">
        <v>0</v>
      </c>
      <c r="AF771" s="2">
        <v>3669503.37789828</v>
      </c>
      <c r="AG771" s="2">
        <v>0</v>
      </c>
      <c r="AH771" s="2">
        <v>0</v>
      </c>
      <c r="AI771" s="2">
        <v>0</v>
      </c>
      <c r="AJ771" s="2">
        <v>130.14775753662701</v>
      </c>
      <c r="AK771" s="2">
        <v>130.14775753662701</v>
      </c>
      <c r="AL771" s="2">
        <v>102.787888429045</v>
      </c>
      <c r="AM771" s="2">
        <v>81.814189485721201</v>
      </c>
      <c r="AN771" s="2">
        <v>133.71448794617299</v>
      </c>
      <c r="AO771" s="2">
        <v>133.71448794617299</v>
      </c>
      <c r="AP771" s="2">
        <v>107.428429968088</v>
      </c>
      <c r="AQ771" s="2">
        <v>85.134888446625695</v>
      </c>
      <c r="AR771" s="2">
        <v>7082002.1205273401</v>
      </c>
      <c r="AS771" s="2">
        <v>47905.311018671498</v>
      </c>
      <c r="AT771" s="2">
        <v>7702706.5990844304</v>
      </c>
      <c r="AU771" s="2">
        <v>28561435.526412699</v>
      </c>
      <c r="AV771" s="2">
        <v>1.0275233963274799</v>
      </c>
      <c r="AW771" s="2">
        <v>1.0275233963274799</v>
      </c>
      <c r="AX771" s="2">
        <v>1.0453123131747499</v>
      </c>
      <c r="AY771" s="2">
        <v>1.04075002507939</v>
      </c>
      <c r="AZ771" s="2">
        <v>1.02755061889481</v>
      </c>
      <c r="BA771" s="2">
        <v>1.02755061889481</v>
      </c>
      <c r="BB771" s="2">
        <v>1.0453123131747499</v>
      </c>
      <c r="BC771" s="2">
        <v>1.04137859884016</v>
      </c>
      <c r="BD771" s="2">
        <v>0.88137431305772196</v>
      </c>
      <c r="BE771" s="2">
        <v>0.88137431305772196</v>
      </c>
      <c r="BF771" s="2">
        <v>0.88158671871625205</v>
      </c>
      <c r="BG771" s="2">
        <v>0.948009904542642</v>
      </c>
      <c r="BH771" s="2">
        <v>0.14845984000000001</v>
      </c>
      <c r="BI771" s="2">
        <v>0.14845984000000001</v>
      </c>
      <c r="BJ771" s="2">
        <v>0.16933219299999999</v>
      </c>
      <c r="BK771" s="2">
        <v>0.20689772000000001</v>
      </c>
      <c r="BL771" s="2">
        <v>0.148460025</v>
      </c>
      <c r="BM771" s="2">
        <v>0.148460025</v>
      </c>
      <c r="BN771" s="2">
        <v>0.16933219299999999</v>
      </c>
      <c r="BO771" s="2">
        <v>0.20705116899999901</v>
      </c>
      <c r="BP771" s="2">
        <v>8.0653159999999995E-3</v>
      </c>
      <c r="BQ771" s="2">
        <v>8.0653159999999995E-3</v>
      </c>
      <c r="BR771" s="2">
        <v>8.0653159999999995E-3</v>
      </c>
      <c r="BS771" s="2">
        <v>0.156803041</v>
      </c>
      <c r="BT771" s="2">
        <v>0.99975147599999903</v>
      </c>
      <c r="BU771" s="2">
        <v>0.99975147599999903</v>
      </c>
      <c r="BV771" s="2">
        <v>1</v>
      </c>
      <c r="BW771" s="2">
        <v>0.99044583500000005</v>
      </c>
      <c r="BX771" s="2">
        <v>148.818182470653</v>
      </c>
      <c r="BY771" s="2">
        <v>0</v>
      </c>
      <c r="BZ771" s="2">
        <v>0</v>
      </c>
      <c r="CA771" s="2">
        <v>0</v>
      </c>
      <c r="CB771" s="2">
        <v>3794599.9660984799</v>
      </c>
      <c r="CC771" s="2">
        <v>0</v>
      </c>
      <c r="CD771" s="2">
        <v>0</v>
      </c>
      <c r="CE771" s="2">
        <v>0</v>
      </c>
      <c r="CG771" s="2">
        <f t="shared" si="91"/>
        <v>768294.27817395341</v>
      </c>
      <c r="CH771" s="2">
        <f t="shared" si="92"/>
        <v>3794599.9660984799</v>
      </c>
      <c r="CI771" s="2">
        <f t="shared" si="93"/>
        <v>433064.37224987405</v>
      </c>
      <c r="CJ771" s="2">
        <f t="shared" si="94"/>
        <v>31.900981664780002</v>
      </c>
      <c r="CK771" s="2">
        <f t="shared" si="95"/>
        <v>0.44783209129473378</v>
      </c>
      <c r="CL771" s="2">
        <f t="shared" si="96"/>
        <v>46.634680153451249</v>
      </c>
      <c r="CM771" s="2">
        <f t="shared" si="97"/>
        <v>52.235811679109844</v>
      </c>
      <c r="CN771" s="2">
        <f t="shared" si="98"/>
        <v>432706.1065768383</v>
      </c>
    </row>
    <row r="772" spans="1:92" x14ac:dyDescent="0.45">
      <c r="A772" s="2">
        <v>280</v>
      </c>
      <c r="B772" s="2" t="s">
        <v>157</v>
      </c>
      <c r="C772" s="2">
        <v>2</v>
      </c>
      <c r="D772" s="2">
        <v>2022</v>
      </c>
      <c r="E772" s="2">
        <v>2020</v>
      </c>
      <c r="F772" s="2">
        <v>0.160093997311893</v>
      </c>
      <c r="G772" s="2">
        <v>1.1089393358542799E-3</v>
      </c>
      <c r="H772" s="2">
        <v>0.17816832413265499</v>
      </c>
      <c r="I772" s="2">
        <v>0.66062873921959597</v>
      </c>
      <c r="J772" s="2">
        <v>270.25461366805399</v>
      </c>
      <c r="K772" s="2">
        <v>133.72986584844</v>
      </c>
      <c r="L772" s="2">
        <v>107.445445420114</v>
      </c>
      <c r="M772" s="2">
        <v>85.148119759114707</v>
      </c>
      <c r="N772" s="2">
        <v>25547.081893762701</v>
      </c>
      <c r="O772" s="2">
        <v>358.98139836137398</v>
      </c>
      <c r="P772" s="2">
        <v>71785.222269588296</v>
      </c>
      <c r="Q772" s="2">
        <v>335872.90111840703</v>
      </c>
      <c r="R772" s="2">
        <v>43290496.3263565</v>
      </c>
      <c r="S772" s="2">
        <v>43290496.3263565</v>
      </c>
      <c r="T772" s="2">
        <v>1</v>
      </c>
      <c r="U772" s="2">
        <v>12.122</v>
      </c>
      <c r="V772" s="2">
        <v>37156.1775437904</v>
      </c>
      <c r="W772" s="2">
        <v>12.122</v>
      </c>
      <c r="X772" s="2">
        <v>3.5821083118135801</v>
      </c>
      <c r="Y772" s="2">
        <v>3.5821083118135801</v>
      </c>
      <c r="Z772" s="2">
        <v>4.6575569910686401</v>
      </c>
      <c r="AA772" s="2">
        <v>3.3339302733935501</v>
      </c>
      <c r="AB772" s="2">
        <v>136.524747819613</v>
      </c>
      <c r="AC772" s="2">
        <v>0</v>
      </c>
      <c r="AD772" s="2">
        <v>0</v>
      </c>
      <c r="AE772" s="2">
        <v>0</v>
      </c>
      <c r="AF772" s="2">
        <v>3514140.7680302202</v>
      </c>
      <c r="AG772" s="2">
        <v>0</v>
      </c>
      <c r="AH772" s="2">
        <v>0</v>
      </c>
      <c r="AI772" s="2">
        <v>0</v>
      </c>
      <c r="AJ772" s="2">
        <v>130.14775753662701</v>
      </c>
      <c r="AK772" s="2">
        <v>130.14775753662701</v>
      </c>
      <c r="AL772" s="2">
        <v>102.787888429045</v>
      </c>
      <c r="AM772" s="2">
        <v>81.814189485721201</v>
      </c>
      <c r="AN772" s="2">
        <v>133.72986584844</v>
      </c>
      <c r="AO772" s="2">
        <v>133.72986584844</v>
      </c>
      <c r="AP772" s="2">
        <v>107.445445420114</v>
      </c>
      <c r="AQ772" s="2">
        <v>85.148119759114707</v>
      </c>
      <c r="AR772" s="2">
        <v>6930548.6025022501</v>
      </c>
      <c r="AS772" s="2">
        <v>48006.5342449522</v>
      </c>
      <c r="AT772" s="2">
        <v>7712995.1813378101</v>
      </c>
      <c r="AU772" s="2">
        <v>28598946.0082714</v>
      </c>
      <c r="AV772" s="2">
        <v>1.02766103485219</v>
      </c>
      <c r="AW772" s="2">
        <v>1.02766103485219</v>
      </c>
      <c r="AX772" s="2">
        <v>1.0454722747343499</v>
      </c>
      <c r="AY772" s="2">
        <v>1.04090666311372</v>
      </c>
      <c r="AZ772" s="2">
        <v>1.0276882610660401</v>
      </c>
      <c r="BA772" s="2">
        <v>1.0276882610660401</v>
      </c>
      <c r="BB772" s="2">
        <v>1.0454722747343499</v>
      </c>
      <c r="BC772" s="2">
        <v>1.0415353314779501</v>
      </c>
      <c r="BD772" s="2">
        <v>0.88141972136689695</v>
      </c>
      <c r="BE772" s="2">
        <v>0.88141972136689695</v>
      </c>
      <c r="BF772" s="2">
        <v>0.88163860603800603</v>
      </c>
      <c r="BG772" s="2">
        <v>0.94806478153755702</v>
      </c>
      <c r="BH772" s="2">
        <v>0.14845984000000001</v>
      </c>
      <c r="BI772" s="2">
        <v>0.14845984000000001</v>
      </c>
      <c r="BJ772" s="2">
        <v>0.16933219299999999</v>
      </c>
      <c r="BK772" s="2">
        <v>0.20689772000000001</v>
      </c>
      <c r="BL772" s="2">
        <v>0.148460025</v>
      </c>
      <c r="BM772" s="2">
        <v>0.148460025</v>
      </c>
      <c r="BN772" s="2">
        <v>0.16933219299999999</v>
      </c>
      <c r="BO772" s="2">
        <v>0.20705116899999901</v>
      </c>
      <c r="BP772" s="2">
        <v>8.0653159999999995E-3</v>
      </c>
      <c r="BQ772" s="2">
        <v>8.0653159999999995E-3</v>
      </c>
      <c r="BR772" s="2">
        <v>8.0653159999999995E-3</v>
      </c>
      <c r="BS772" s="2">
        <v>0.156803041</v>
      </c>
      <c r="BT772" s="2">
        <v>0.99975147599999903</v>
      </c>
      <c r="BU772" s="2">
        <v>0.99975147599999903</v>
      </c>
      <c r="BV772" s="2">
        <v>1</v>
      </c>
      <c r="BW772" s="2">
        <v>0.99044583500000005</v>
      </c>
      <c r="BX772" s="2">
        <v>141.384262628134</v>
      </c>
      <c r="BY772" s="2">
        <v>0</v>
      </c>
      <c r="BZ772" s="2">
        <v>0</v>
      </c>
      <c r="CA772" s="2">
        <v>0</v>
      </c>
      <c r="CB772" s="2">
        <v>3608237.4158308399</v>
      </c>
      <c r="CC772" s="2">
        <v>0</v>
      </c>
      <c r="CD772" s="2">
        <v>0</v>
      </c>
      <c r="CE772" s="2">
        <v>0</v>
      </c>
      <c r="CG772" s="2">
        <f t="shared" ref="CG772:CG835" si="99">+(IF((N772*(AJ772*AZ772-AJ772)*BT772+P772*(AL772*BB772-AL772)*BV772+Q772*(AM772*BC772-AM772)*BW772+N772*(AJ772*BD772-AJ772)*(1-BT772)+P772*(AL772*BF772-AL772)*(1-BV772)+Q772*(AM772*BG772-AM772)*(1-BW772))&lt;0,0,(N772*(AJ772*AZ772-AJ772)*BT772+P772*(AL772*BB772-AL772)*BV772+Q772*(AM772*BC772-AM772)*BW772+N772*(AJ772*BD772-AJ772)*(1-BT772)+P772*(AL772*BF772-AL772)*(1-BV772)+Q772*(AM772*BG772-AM772)*(1-BW772))))/2</f>
        <v>772140.18336972047</v>
      </c>
      <c r="CH772" s="2">
        <f t="shared" ref="CH772:CH835" si="100">+SUM(CB772:CE772)</f>
        <v>3608237.4158308399</v>
      </c>
      <c r="CI772" s="2">
        <f t="shared" ref="CI772:CI835" si="101">+SUM(N772:Q772)</f>
        <v>433564.18668011937</v>
      </c>
      <c r="CJ772" s="2">
        <f t="shared" ref="CJ772:CJ835" si="102">+N772/800</f>
        <v>31.933852367203375</v>
      </c>
      <c r="CK772" s="2">
        <f t="shared" ref="CK772:CK835" si="103">+O772/(1600/2)</f>
        <v>0.44872674795171746</v>
      </c>
      <c r="CL772" s="2">
        <f t="shared" ref="CL772:CL835" si="104">+P772/(3075/2)</f>
        <v>46.689575459894826</v>
      </c>
      <c r="CM772" s="2">
        <f t="shared" ref="CM772:CM835" si="105">+Q772/(12845/2)</f>
        <v>52.296286666937647</v>
      </c>
      <c r="CN772" s="2">
        <f t="shared" si="98"/>
        <v>433205.20528175804</v>
      </c>
    </row>
    <row r="773" spans="1:92" x14ac:dyDescent="0.45">
      <c r="A773" s="2">
        <v>302</v>
      </c>
      <c r="B773" s="2" t="s">
        <v>157</v>
      </c>
      <c r="C773" s="2">
        <v>2</v>
      </c>
      <c r="D773" s="2">
        <v>2023</v>
      </c>
      <c r="E773" s="2">
        <v>2021</v>
      </c>
      <c r="F773" s="2">
        <v>0.15912394493089299</v>
      </c>
      <c r="G773" s="2">
        <v>1.1104228194271401E-3</v>
      </c>
      <c r="H773" s="2">
        <v>0.17837507276359699</v>
      </c>
      <c r="I773" s="2">
        <v>0.66139055948608105</v>
      </c>
      <c r="J773" s="2">
        <v>268.42265509320498</v>
      </c>
      <c r="K773" s="2">
        <v>133.74777919378201</v>
      </c>
      <c r="L773" s="2">
        <v>107.461887531055</v>
      </c>
      <c r="M773" s="2">
        <v>85.160934972935706</v>
      </c>
      <c r="N773" s="2">
        <v>25574.629371441599</v>
      </c>
      <c r="O773" s="2">
        <v>359.452279563807</v>
      </c>
      <c r="P773" s="2">
        <v>71865.283373574202</v>
      </c>
      <c r="Q773" s="2">
        <v>336245.91308750003</v>
      </c>
      <c r="R773" s="2">
        <v>43295169.440595202</v>
      </c>
      <c r="S773" s="2">
        <v>43295169.440595202</v>
      </c>
      <c r="T773" s="2">
        <v>1</v>
      </c>
      <c r="U773" s="2">
        <v>12.122</v>
      </c>
      <c r="V773" s="2">
        <v>37527.2795668939</v>
      </c>
      <c r="W773" s="2">
        <v>12.122</v>
      </c>
      <c r="X773" s="2">
        <v>3.6000216571554402</v>
      </c>
      <c r="Y773" s="2">
        <v>3.6000216571554402</v>
      </c>
      <c r="Z773" s="2">
        <v>4.67399910201003</v>
      </c>
      <c r="AA773" s="2">
        <v>3.3467454872145201</v>
      </c>
      <c r="AB773" s="2">
        <v>134.67487589942201</v>
      </c>
      <c r="AC773" s="2">
        <v>0</v>
      </c>
      <c r="AD773" s="2">
        <v>0</v>
      </c>
      <c r="AE773" s="2">
        <v>0</v>
      </c>
      <c r="AF773" s="2">
        <v>3468748.2757045799</v>
      </c>
      <c r="AG773" s="2">
        <v>0</v>
      </c>
      <c r="AH773" s="2">
        <v>0</v>
      </c>
      <c r="AI773" s="2">
        <v>0</v>
      </c>
      <c r="AJ773" s="2">
        <v>130.14775753662701</v>
      </c>
      <c r="AK773" s="2">
        <v>130.14775753662701</v>
      </c>
      <c r="AL773" s="2">
        <v>102.787888429045</v>
      </c>
      <c r="AM773" s="2">
        <v>81.814189485721201</v>
      </c>
      <c r="AN773" s="2">
        <v>133.74777919378201</v>
      </c>
      <c r="AO773" s="2">
        <v>133.74777919378201</v>
      </c>
      <c r="AP773" s="2">
        <v>107.461887531055</v>
      </c>
      <c r="AQ773" s="2">
        <v>85.160934972935706</v>
      </c>
      <c r="AR773" s="2">
        <v>6889298.15783899</v>
      </c>
      <c r="AS773" s="2">
        <v>48075.944117801802</v>
      </c>
      <c r="AT773" s="2">
        <v>7722778.9992784597</v>
      </c>
      <c r="AU773" s="2">
        <v>28635016.339359999</v>
      </c>
      <c r="AV773" s="2">
        <v>1.0278050916583501</v>
      </c>
      <c r="AW773" s="2">
        <v>1.0278050916583501</v>
      </c>
      <c r="AX773" s="2">
        <v>1.045623854907</v>
      </c>
      <c r="AY773" s="2">
        <v>1.04105694372152</v>
      </c>
      <c r="AZ773" s="2">
        <v>1.0278323216887499</v>
      </c>
      <c r="BA773" s="2">
        <v>1.0278323216887499</v>
      </c>
      <c r="BB773" s="2">
        <v>1.045623854907</v>
      </c>
      <c r="BC773" s="2">
        <v>1.0416857028495801</v>
      </c>
      <c r="BD773" s="2">
        <v>0.88146724321342496</v>
      </c>
      <c r="BE773" s="2">
        <v>0.88146724321342496</v>
      </c>
      <c r="BF773" s="2">
        <v>0.88168777002878596</v>
      </c>
      <c r="BG773" s="2">
        <v>0.94811742637877705</v>
      </c>
      <c r="BH773" s="2">
        <v>0.14845984000000001</v>
      </c>
      <c r="BI773" s="2">
        <v>0.14845984000000001</v>
      </c>
      <c r="BJ773" s="2">
        <v>0.16933219299999999</v>
      </c>
      <c r="BK773" s="2">
        <v>0.20689772000000001</v>
      </c>
      <c r="BL773" s="2">
        <v>0.148460025</v>
      </c>
      <c r="BM773" s="2">
        <v>0.148460025</v>
      </c>
      <c r="BN773" s="2">
        <v>0.16933219299999999</v>
      </c>
      <c r="BO773" s="2">
        <v>0.20705116899999901</v>
      </c>
      <c r="BP773" s="2">
        <v>8.0653159999999995E-3</v>
      </c>
      <c r="BQ773" s="2">
        <v>8.0653159999999995E-3</v>
      </c>
      <c r="BR773" s="2">
        <v>8.0653159999999995E-3</v>
      </c>
      <c r="BS773" s="2">
        <v>0.156803041</v>
      </c>
      <c r="BT773" s="2">
        <v>0.99975147599999903</v>
      </c>
      <c r="BU773" s="2">
        <v>0.99975147599999903</v>
      </c>
      <c r="BV773" s="2">
        <v>1</v>
      </c>
      <c r="BW773" s="2">
        <v>0.99044583500000005</v>
      </c>
      <c r="BX773" s="2">
        <v>136.524747819613</v>
      </c>
      <c r="BY773" s="2">
        <v>0</v>
      </c>
      <c r="BZ773" s="2">
        <v>0</v>
      </c>
      <c r="CA773" s="2">
        <v>0</v>
      </c>
      <c r="CB773" s="2">
        <v>3487808.9130729702</v>
      </c>
      <c r="CC773" s="2">
        <v>0</v>
      </c>
      <c r="CD773" s="2">
        <v>0</v>
      </c>
      <c r="CE773" s="2">
        <v>0</v>
      </c>
      <c r="CG773" s="2">
        <f t="shared" si="99"/>
        <v>775852.06543482491</v>
      </c>
      <c r="CH773" s="2">
        <f t="shared" si="100"/>
        <v>3487808.9130729702</v>
      </c>
      <c r="CI773" s="2">
        <f t="shared" si="101"/>
        <v>434045.2781120796</v>
      </c>
      <c r="CJ773" s="2">
        <f t="shared" si="102"/>
        <v>31.968286714302</v>
      </c>
      <c r="CK773" s="2">
        <f t="shared" si="103"/>
        <v>0.44931534945475876</v>
      </c>
      <c r="CL773" s="2">
        <f t="shared" si="104"/>
        <v>46.741647722649887</v>
      </c>
      <c r="CM773" s="2">
        <f t="shared" si="105"/>
        <v>52.35436560334761</v>
      </c>
      <c r="CN773" s="2">
        <f t="shared" ref="CN773:CN836" si="106">+SUM(N773,P773,Q773)</f>
        <v>433685.82583251584</v>
      </c>
    </row>
    <row r="774" spans="1:92" x14ac:dyDescent="0.45">
      <c r="A774" s="2">
        <v>324</v>
      </c>
      <c r="B774" s="2" t="s">
        <v>157</v>
      </c>
      <c r="C774" s="2">
        <v>2</v>
      </c>
      <c r="D774" s="2">
        <v>2024</v>
      </c>
      <c r="E774" s="2">
        <v>2022</v>
      </c>
      <c r="F774" s="2">
        <v>8.3369409428000807E-2</v>
      </c>
      <c r="G774" s="2">
        <v>1.2157926790880699E-3</v>
      </c>
      <c r="H774" s="2">
        <v>0.191914470274718</v>
      </c>
      <c r="I774" s="2">
        <v>0.72350032761819205</v>
      </c>
      <c r="J774" s="2">
        <v>141.47703017371299</v>
      </c>
      <c r="K774" s="2">
        <v>141.47703017371299</v>
      </c>
      <c r="L774" s="2">
        <v>115.18797044658</v>
      </c>
      <c r="M774" s="2">
        <v>92.883732368709502</v>
      </c>
      <c r="N774" s="2">
        <v>25484.158671086199</v>
      </c>
      <c r="O774" s="2">
        <v>371.64055446240701</v>
      </c>
      <c r="P774" s="2">
        <v>72052.674421397503</v>
      </c>
      <c r="Q774" s="2">
        <v>336859.33253274398</v>
      </c>
      <c r="R774" s="2">
        <v>43246355.1079209</v>
      </c>
      <c r="S774" s="2">
        <v>43246355.1079209</v>
      </c>
      <c r="T774" s="2">
        <v>1</v>
      </c>
      <c r="U774" s="2">
        <v>12.122</v>
      </c>
      <c r="V774" s="2">
        <v>37902.088018393799</v>
      </c>
      <c r="W774" s="2">
        <v>12.122</v>
      </c>
      <c r="X774" s="2">
        <v>3.6187703274358198</v>
      </c>
      <c r="Y774" s="2">
        <v>3.6187703274358198</v>
      </c>
      <c r="Z774" s="2">
        <v>4.68957970788429</v>
      </c>
      <c r="AA774" s="2">
        <v>3.3590405733378099</v>
      </c>
      <c r="AB774" s="2">
        <v>7.7105023096504901</v>
      </c>
      <c r="AC774" s="2">
        <v>7.7105023096504901</v>
      </c>
      <c r="AD774" s="2">
        <v>7.7105023096504901</v>
      </c>
      <c r="AE774" s="2">
        <v>7.7105023096504901</v>
      </c>
      <c r="AF774" s="2">
        <v>197193.23883695601</v>
      </c>
      <c r="AG774" s="2">
        <v>2771.5576317858699</v>
      </c>
      <c r="AH774" s="2">
        <v>554117.43343563098</v>
      </c>
      <c r="AI774" s="2">
        <v>2592624.8894717102</v>
      </c>
      <c r="AJ774" s="2">
        <v>130.14775753662701</v>
      </c>
      <c r="AK774" s="2">
        <v>130.14775753662701</v>
      </c>
      <c r="AL774" s="2">
        <v>102.787888429045</v>
      </c>
      <c r="AM774" s="2">
        <v>81.814189485721201</v>
      </c>
      <c r="AN774" s="2">
        <v>133.76652786406299</v>
      </c>
      <c r="AO774" s="2">
        <v>133.76652786406299</v>
      </c>
      <c r="AP774" s="2">
        <v>107.47746813692901</v>
      </c>
      <c r="AQ774" s="2">
        <v>85.173230059058994</v>
      </c>
      <c r="AR774" s="2">
        <v>3605423.0852609701</v>
      </c>
      <c r="AS774" s="2">
        <v>52578.601937453597</v>
      </c>
      <c r="AT774" s="2">
        <v>8299601.3318490004</v>
      </c>
      <c r="AU774" s="2">
        <v>31288752.088873498</v>
      </c>
      <c r="AV774" s="2">
        <v>1.0273324274462701</v>
      </c>
      <c r="AW774" s="2">
        <v>1.0273324274462701</v>
      </c>
      <c r="AX774" s="2">
        <v>1.04597829964413</v>
      </c>
      <c r="AY774" s="2">
        <v>1.0413038421706799</v>
      </c>
      <c r="AZ774" s="2">
        <v>1.02735964495419</v>
      </c>
      <c r="BA774" s="2">
        <v>1.02735964495419</v>
      </c>
      <c r="BB774" s="2">
        <v>1.04597829964413</v>
      </c>
      <c r="BC774" s="2">
        <v>1.04193275041608</v>
      </c>
      <c r="BD774" s="2">
        <v>0.88131133292108899</v>
      </c>
      <c r="BE774" s="2">
        <v>0.88131133292108899</v>
      </c>
      <c r="BF774" s="2">
        <v>0.88180272149583805</v>
      </c>
      <c r="BG774" s="2">
        <v>0.94820390975940305</v>
      </c>
      <c r="BH774" s="2">
        <v>0.14845984000000001</v>
      </c>
      <c r="BI774" s="2">
        <v>0.14845984000000001</v>
      </c>
      <c r="BJ774" s="2">
        <v>0.16933219299999999</v>
      </c>
      <c r="BK774" s="2">
        <v>0.20689772000000001</v>
      </c>
      <c r="BL774" s="2">
        <v>0.148460025</v>
      </c>
      <c r="BM774" s="2">
        <v>0.148460025</v>
      </c>
      <c r="BN774" s="2">
        <v>0.16933219299999999</v>
      </c>
      <c r="BO774" s="2">
        <v>0.20705116899999901</v>
      </c>
      <c r="BP774" s="2">
        <v>8.0653159999999995E-3</v>
      </c>
      <c r="BQ774" s="2">
        <v>8.0653159999999995E-3</v>
      </c>
      <c r="BR774" s="2">
        <v>8.0653159999999995E-3</v>
      </c>
      <c r="BS774" s="2">
        <v>0.156803041</v>
      </c>
      <c r="BT774" s="2">
        <v>0.99975147599999903</v>
      </c>
      <c r="BU774" s="2">
        <v>0.99975147599999903</v>
      </c>
      <c r="BV774" s="2">
        <v>1</v>
      </c>
      <c r="BW774" s="2">
        <v>0.99044583500000005</v>
      </c>
      <c r="BX774" s="2">
        <v>7.7105023096504901</v>
      </c>
      <c r="BY774" s="2">
        <v>7.7105023096504901</v>
      </c>
      <c r="BZ774" s="2">
        <v>7.7105023096504901</v>
      </c>
      <c r="CA774" s="2">
        <v>7.7105023096504901</v>
      </c>
      <c r="CB774" s="2">
        <v>197193.23883695601</v>
      </c>
      <c r="CC774" s="2">
        <v>2771.5576317858699</v>
      </c>
      <c r="CD774" s="2">
        <v>554117.43343563098</v>
      </c>
      <c r="CE774" s="2">
        <v>2592624.8894717102</v>
      </c>
      <c r="CG774" s="2">
        <f t="shared" si="99"/>
        <v>781063.37137936603</v>
      </c>
      <c r="CH774" s="2">
        <f t="shared" si="100"/>
        <v>3346707.1193760829</v>
      </c>
      <c r="CI774" s="2">
        <f t="shared" si="101"/>
        <v>434767.80617969006</v>
      </c>
      <c r="CJ774" s="2">
        <f t="shared" si="102"/>
        <v>31.85519833885775</v>
      </c>
      <c r="CK774" s="2">
        <f t="shared" si="103"/>
        <v>0.46455069307800878</v>
      </c>
      <c r="CL774" s="2">
        <f t="shared" si="104"/>
        <v>46.863528078957728</v>
      </c>
      <c r="CM774" s="2">
        <f t="shared" si="105"/>
        <v>52.449876610781466</v>
      </c>
      <c r="CN774" s="2">
        <f t="shared" si="106"/>
        <v>434396.16562522767</v>
      </c>
    </row>
    <row r="775" spans="1:92" x14ac:dyDescent="0.45">
      <c r="A775" s="2">
        <v>346</v>
      </c>
      <c r="B775" s="2" t="s">
        <v>157</v>
      </c>
      <c r="C775" s="2">
        <v>2</v>
      </c>
      <c r="D775" s="2">
        <v>2025</v>
      </c>
      <c r="E775" s="2">
        <v>2023</v>
      </c>
      <c r="F775" s="2">
        <v>8.3314103578888396E-2</v>
      </c>
      <c r="G775" s="2">
        <v>1.2149600531274399E-3</v>
      </c>
      <c r="H775" s="2">
        <v>0.19193856082892299</v>
      </c>
      <c r="I775" s="2">
        <v>0.72353237553906002</v>
      </c>
      <c r="J775" s="2">
        <v>141.42461807623101</v>
      </c>
      <c r="K775" s="2">
        <v>141.42461807623101</v>
      </c>
      <c r="L775" s="2">
        <v>115.233507162462</v>
      </c>
      <c r="M775" s="2">
        <v>92.913036255000506</v>
      </c>
      <c r="N775" s="2">
        <v>25511.499052810399</v>
      </c>
      <c r="O775" s="2">
        <v>372.03127577570598</v>
      </c>
      <c r="P775" s="2">
        <v>72131.659067230794</v>
      </c>
      <c r="Q775" s="2">
        <v>337228.12187735201</v>
      </c>
      <c r="R775" s="2">
        <v>43305441.157145098</v>
      </c>
      <c r="S775" s="2">
        <v>43305441.157145098</v>
      </c>
      <c r="T775" s="2">
        <v>1</v>
      </c>
      <c r="U775" s="2">
        <v>12.122</v>
      </c>
      <c r="V775" s="2">
        <v>38280.639916712702</v>
      </c>
      <c r="W775" s="2">
        <v>12.122</v>
      </c>
      <c r="X775" s="2">
        <v>3.55725414016498</v>
      </c>
      <c r="Y775" s="2">
        <v>3.55725414016498</v>
      </c>
      <c r="Z775" s="2">
        <v>4.7260123339785096</v>
      </c>
      <c r="AA775" s="2">
        <v>3.3792403698404501</v>
      </c>
      <c r="AB775" s="2">
        <v>7.7196063994388897</v>
      </c>
      <c r="AC775" s="2">
        <v>7.7196063994388897</v>
      </c>
      <c r="AD775" s="2">
        <v>7.7196063994388897</v>
      </c>
      <c r="AE775" s="2">
        <v>7.7196063994388897</v>
      </c>
      <c r="AF775" s="2">
        <v>196727.67436163299</v>
      </c>
      <c r="AG775" s="2">
        <v>2868.9188025190201</v>
      </c>
      <c r="AH775" s="2">
        <v>556218.28656010702</v>
      </c>
      <c r="AI775" s="2">
        <v>2600421.45913048</v>
      </c>
      <c r="AJ775" s="2">
        <v>130.14775753662701</v>
      </c>
      <c r="AK775" s="2">
        <v>130.14775753662701</v>
      </c>
      <c r="AL775" s="2">
        <v>102.787888429045</v>
      </c>
      <c r="AM775" s="2">
        <v>81.814189485721201</v>
      </c>
      <c r="AN775" s="2">
        <v>133.705011676792</v>
      </c>
      <c r="AO775" s="2">
        <v>133.705011676792</v>
      </c>
      <c r="AP775" s="2">
        <v>107.513900763023</v>
      </c>
      <c r="AQ775" s="2">
        <v>85.193429855561604</v>
      </c>
      <c r="AR775" s="2">
        <v>3607954.0100958399</v>
      </c>
      <c r="AS775" s="2">
        <v>52614.381088992297</v>
      </c>
      <c r="AT775" s="2">
        <v>8311984.0517640598</v>
      </c>
      <c r="AU775" s="2">
        <v>31332888.714196201</v>
      </c>
      <c r="AV775" s="2">
        <v>1.02747570845237</v>
      </c>
      <c r="AW775" s="2">
        <v>1.02747570845237</v>
      </c>
      <c r="AX775" s="2">
        <v>1.04612735877909</v>
      </c>
      <c r="AY775" s="2">
        <v>1.04145204298975</v>
      </c>
      <c r="AZ775" s="2">
        <v>1.0275029297563001</v>
      </c>
      <c r="BA775" s="2">
        <v>1.0275029297563001</v>
      </c>
      <c r="BB775" s="2">
        <v>1.04612735877909</v>
      </c>
      <c r="BC775" s="2">
        <v>1.04208104074286</v>
      </c>
      <c r="BD775" s="2">
        <v>0.88135860814914502</v>
      </c>
      <c r="BE775" s="2">
        <v>0.88135860814914502</v>
      </c>
      <c r="BF775" s="2">
        <v>0.88185105341148995</v>
      </c>
      <c r="BG775" s="2">
        <v>0.94825581384289803</v>
      </c>
      <c r="BH775" s="2">
        <v>0.14845984000000001</v>
      </c>
      <c r="BI775" s="2">
        <v>0.14845984000000001</v>
      </c>
      <c r="BJ775" s="2">
        <v>0.16933219299999999</v>
      </c>
      <c r="BK775" s="2">
        <v>0.20689772000000001</v>
      </c>
      <c r="BL775" s="2">
        <v>0.148460025</v>
      </c>
      <c r="BM775" s="2">
        <v>0.148460025</v>
      </c>
      <c r="BN775" s="2">
        <v>0.16933219299999999</v>
      </c>
      <c r="BO775" s="2">
        <v>0.20705116899999901</v>
      </c>
      <c r="BP775" s="2">
        <v>8.0653159999999995E-3</v>
      </c>
      <c r="BQ775" s="2">
        <v>8.0653159999999995E-3</v>
      </c>
      <c r="BR775" s="2">
        <v>8.0653159999999995E-3</v>
      </c>
      <c r="BS775" s="2">
        <v>0.156803041</v>
      </c>
      <c r="BT775" s="2">
        <v>0.99975147599999903</v>
      </c>
      <c r="BU775" s="2">
        <v>0.99975147599999903</v>
      </c>
      <c r="BV775" s="2">
        <v>1</v>
      </c>
      <c r="BW775" s="2">
        <v>0.99044583500000005</v>
      </c>
      <c r="BX775" s="2">
        <v>7.7196063994388897</v>
      </c>
      <c r="BY775" s="2">
        <v>7.7196063994388897</v>
      </c>
      <c r="BZ775" s="2">
        <v>7.7196063994388897</v>
      </c>
      <c r="CA775" s="2">
        <v>7.7196063994388897</v>
      </c>
      <c r="CB775" s="2">
        <v>196727.67436163299</v>
      </c>
      <c r="CC775" s="2">
        <v>2868.9188025190201</v>
      </c>
      <c r="CD775" s="2">
        <v>556218.28656010702</v>
      </c>
      <c r="CE775" s="2">
        <v>2600421.45913048</v>
      </c>
      <c r="CG775" s="2">
        <f t="shared" si="99"/>
        <v>784741.09534371388</v>
      </c>
      <c r="CH775" s="2">
        <f t="shared" si="100"/>
        <v>3356236.338854739</v>
      </c>
      <c r="CI775" s="2">
        <f t="shared" si="101"/>
        <v>435243.31127316889</v>
      </c>
      <c r="CJ775" s="2">
        <f t="shared" si="102"/>
        <v>31.889373816012998</v>
      </c>
      <c r="CK775" s="2">
        <f t="shared" si="103"/>
        <v>0.46503909471963245</v>
      </c>
      <c r="CL775" s="2">
        <f t="shared" si="104"/>
        <v>46.914900206328973</v>
      </c>
      <c r="CM775" s="2">
        <f t="shared" si="105"/>
        <v>52.507298073546437</v>
      </c>
      <c r="CN775" s="2">
        <f t="shared" si="106"/>
        <v>434871.2799973932</v>
      </c>
    </row>
    <row r="776" spans="1:92" x14ac:dyDescent="0.45">
      <c r="A776" s="2">
        <v>368</v>
      </c>
      <c r="B776" s="2" t="s">
        <v>157</v>
      </c>
      <c r="C776" s="2">
        <v>2</v>
      </c>
      <c r="D776" s="2">
        <v>2026</v>
      </c>
      <c r="E776" s="2">
        <v>2024</v>
      </c>
      <c r="F776" s="2">
        <v>8.3312725570626495E-2</v>
      </c>
      <c r="G776" s="2">
        <v>1.21494063932556E-3</v>
      </c>
      <c r="H776" s="2">
        <v>0.19193744316099801</v>
      </c>
      <c r="I776" s="2">
        <v>0.72353489062904897</v>
      </c>
      <c r="J776" s="2">
        <v>141.448950598876</v>
      </c>
      <c r="K776" s="2">
        <v>141.448950598876</v>
      </c>
      <c r="L776" s="2">
        <v>115.25451345720001</v>
      </c>
      <c r="M776" s="2">
        <v>92.930846005897905</v>
      </c>
      <c r="N776" s="2">
        <v>25539.421253688801</v>
      </c>
      <c r="O776" s="2">
        <v>372.43867096458899</v>
      </c>
      <c r="P776" s="2">
        <v>72210.641336885295</v>
      </c>
      <c r="Q776" s="2">
        <v>337597.34819158202</v>
      </c>
      <c r="R776" s="2">
        <v>43361014.904913798</v>
      </c>
      <c r="S776" s="2">
        <v>43361014.904913798</v>
      </c>
      <c r="T776" s="2">
        <v>1</v>
      </c>
      <c r="U776" s="2">
        <v>12.122</v>
      </c>
      <c r="V776" s="2">
        <v>38662.972649998999</v>
      </c>
      <c r="W776" s="2">
        <v>12.122</v>
      </c>
      <c r="X776" s="2">
        <v>3.5759018418070601</v>
      </c>
      <c r="Y776" s="2">
        <v>3.5759018418070601</v>
      </c>
      <c r="Z776" s="2">
        <v>4.7413338077124703</v>
      </c>
      <c r="AA776" s="2">
        <v>3.3913652997341002</v>
      </c>
      <c r="AB776" s="2">
        <v>7.7252912204425899</v>
      </c>
      <c r="AC776" s="2">
        <v>7.7252912204425899</v>
      </c>
      <c r="AD776" s="2">
        <v>7.7252912204425899</v>
      </c>
      <c r="AE776" s="2">
        <v>7.7252912204425899</v>
      </c>
      <c r="AF776" s="2">
        <v>197083.75965300601</v>
      </c>
      <c r="AG776" s="2">
        <v>2874.0499484801198</v>
      </c>
      <c r="AH776" s="2">
        <v>557238.07250803604</v>
      </c>
      <c r="AI776" s="2">
        <v>2605185.4492254499</v>
      </c>
      <c r="AJ776" s="2">
        <v>130.14775753662701</v>
      </c>
      <c r="AK776" s="2">
        <v>130.14775753662701</v>
      </c>
      <c r="AL776" s="2">
        <v>102.787888429045</v>
      </c>
      <c r="AM776" s="2">
        <v>81.814189485721201</v>
      </c>
      <c r="AN776" s="2">
        <v>133.72365937843401</v>
      </c>
      <c r="AO776" s="2">
        <v>133.72365937843401</v>
      </c>
      <c r="AP776" s="2">
        <v>107.52922223675699</v>
      </c>
      <c r="AQ776" s="2">
        <v>85.205554785455305</v>
      </c>
      <c r="AR776" s="2">
        <v>3612524.3352369298</v>
      </c>
      <c r="AS776" s="2">
        <v>52681.059170381501</v>
      </c>
      <c r="AT776" s="2">
        <v>8322602.3337151203</v>
      </c>
      <c r="AU776" s="2">
        <v>31373207.1767914</v>
      </c>
      <c r="AV776" s="2">
        <v>1.0276219021275901</v>
      </c>
      <c r="AW776" s="2">
        <v>1.0276219021275901</v>
      </c>
      <c r="AX776" s="2">
        <v>1.04627627143198</v>
      </c>
      <c r="AY776" s="2">
        <v>1.0416002782396101</v>
      </c>
      <c r="AZ776" s="2">
        <v>1.0276491273046799</v>
      </c>
      <c r="BA776" s="2">
        <v>1.0276491273046799</v>
      </c>
      <c r="BB776" s="2">
        <v>1.04627627143198</v>
      </c>
      <c r="BC776" s="2">
        <v>1.04222936552122</v>
      </c>
      <c r="BD776" s="2">
        <v>0.88140684026606597</v>
      </c>
      <c r="BE776" s="2">
        <v>0.88140684026606597</v>
      </c>
      <c r="BF776" s="2">
        <v>0.88189933359705397</v>
      </c>
      <c r="BG776" s="2">
        <v>0.94830772543869601</v>
      </c>
      <c r="BH776" s="2">
        <v>0.14845984000000001</v>
      </c>
      <c r="BI776" s="2">
        <v>0.14845984000000001</v>
      </c>
      <c r="BJ776" s="2">
        <v>0.16933219299999999</v>
      </c>
      <c r="BK776" s="2">
        <v>0.20689772000000001</v>
      </c>
      <c r="BL776" s="2">
        <v>0.148460025</v>
      </c>
      <c r="BM776" s="2">
        <v>0.148460025</v>
      </c>
      <c r="BN776" s="2">
        <v>0.16933219299999999</v>
      </c>
      <c r="BO776" s="2">
        <v>0.20705116899999901</v>
      </c>
      <c r="BP776" s="2">
        <v>8.0653159999999995E-3</v>
      </c>
      <c r="BQ776" s="2">
        <v>8.0653159999999995E-3</v>
      </c>
      <c r="BR776" s="2">
        <v>8.0653159999999995E-3</v>
      </c>
      <c r="BS776" s="2">
        <v>0.156803041</v>
      </c>
      <c r="BT776" s="2">
        <v>0.99975147599999903</v>
      </c>
      <c r="BU776" s="2">
        <v>0.99975147599999903</v>
      </c>
      <c r="BV776" s="2">
        <v>1</v>
      </c>
      <c r="BW776" s="2">
        <v>0.99044583500000005</v>
      </c>
      <c r="BX776" s="2">
        <v>7.7252912204425899</v>
      </c>
      <c r="BY776" s="2">
        <v>7.7252912204425899</v>
      </c>
      <c r="BZ776" s="2">
        <v>7.7252912204425899</v>
      </c>
      <c r="CA776" s="2">
        <v>7.7252912204425899</v>
      </c>
      <c r="CB776" s="2">
        <v>197083.75965300601</v>
      </c>
      <c r="CC776" s="2">
        <v>2874.0499484801198</v>
      </c>
      <c r="CD776" s="2">
        <v>557238.07250803604</v>
      </c>
      <c r="CE776" s="2">
        <v>2605185.4492254499</v>
      </c>
      <c r="CG776" s="2">
        <f t="shared" si="99"/>
        <v>788431.53283350647</v>
      </c>
      <c r="CH776" s="2">
        <f t="shared" si="100"/>
        <v>3362381.3313349718</v>
      </c>
      <c r="CI776" s="2">
        <f t="shared" si="101"/>
        <v>435719.84945312073</v>
      </c>
      <c r="CJ776" s="2">
        <f t="shared" si="102"/>
        <v>31.924276567111001</v>
      </c>
      <c r="CK776" s="2">
        <f t="shared" si="103"/>
        <v>0.46554833870573625</v>
      </c>
      <c r="CL776" s="2">
        <f t="shared" si="104"/>
        <v>46.966270788218075</v>
      </c>
      <c r="CM776" s="2">
        <f t="shared" si="105"/>
        <v>52.564787573621174</v>
      </c>
      <c r="CN776" s="2">
        <f t="shared" si="106"/>
        <v>435347.4107821561</v>
      </c>
    </row>
    <row r="777" spans="1:92" x14ac:dyDescent="0.45">
      <c r="A777" s="2">
        <v>390</v>
      </c>
      <c r="B777" s="2" t="s">
        <v>157</v>
      </c>
      <c r="C777" s="2">
        <v>2</v>
      </c>
      <c r="D777" s="2">
        <v>2027</v>
      </c>
      <c r="E777" s="2">
        <v>2025</v>
      </c>
      <c r="F777" s="2">
        <v>8.3286378305963096E-2</v>
      </c>
      <c r="G777" s="2">
        <v>1.21457205767966E-3</v>
      </c>
      <c r="H777" s="2">
        <v>0.191910558667828</v>
      </c>
      <c r="I777" s="2">
        <v>0.72358849096852895</v>
      </c>
      <c r="J777" s="2">
        <v>141.57242834203501</v>
      </c>
      <c r="K777" s="2">
        <v>141.57242834203501</v>
      </c>
      <c r="L777" s="2">
        <v>115.37427083851399</v>
      </c>
      <c r="M777" s="2">
        <v>93.047424716881693</v>
      </c>
      <c r="N777" s="2">
        <v>25566.6539741741</v>
      </c>
      <c r="O777" s="2">
        <v>372.840603193493</v>
      </c>
      <c r="P777" s="2">
        <v>72288.380991560203</v>
      </c>
      <c r="Q777" s="2">
        <v>337960.45857787802</v>
      </c>
      <c r="R777" s="2">
        <v>43458886.811088897</v>
      </c>
      <c r="S777" s="2">
        <v>43458886.811088897</v>
      </c>
      <c r="T777" s="2">
        <v>1</v>
      </c>
      <c r="U777" s="2">
        <v>12.122</v>
      </c>
      <c r="V777" s="2">
        <v>39049.123979820302</v>
      </c>
      <c r="W777" s="2">
        <v>12.122</v>
      </c>
      <c r="X777" s="2">
        <v>3.5949286208023499</v>
      </c>
      <c r="Y777" s="2">
        <v>3.5949286208023499</v>
      </c>
      <c r="Z777" s="2">
        <v>4.7566402248629398</v>
      </c>
      <c r="AA777" s="2">
        <v>3.4034930465546198</v>
      </c>
      <c r="AB777" s="2">
        <v>7.8297421846059301</v>
      </c>
      <c r="AC777" s="2">
        <v>7.8297421846059301</v>
      </c>
      <c r="AD777" s="2">
        <v>7.8297421846059301</v>
      </c>
      <c r="AE777" s="2">
        <v>7.8297421846059301</v>
      </c>
      <c r="AF777" s="2">
        <v>199967.08396042799</v>
      </c>
      <c r="AG777" s="2">
        <v>2916.09877323001</v>
      </c>
      <c r="AH777" s="2">
        <v>565390.70465285901</v>
      </c>
      <c r="AI777" s="2">
        <v>2643300.1985467202</v>
      </c>
      <c r="AJ777" s="2">
        <v>130.14775753662701</v>
      </c>
      <c r="AK777" s="2">
        <v>130.14775753662701</v>
      </c>
      <c r="AL777" s="2">
        <v>102.787888429045</v>
      </c>
      <c r="AM777" s="2">
        <v>81.814189485721201</v>
      </c>
      <c r="AN777" s="2">
        <v>133.74268615742901</v>
      </c>
      <c r="AO777" s="2">
        <v>133.74268615742901</v>
      </c>
      <c r="AP777" s="2">
        <v>107.544528653908</v>
      </c>
      <c r="AQ777" s="2">
        <v>85.217682532275802</v>
      </c>
      <c r="AR777" s="2">
        <v>3619533.2877043802</v>
      </c>
      <c r="AS777" s="2">
        <v>52783.949578612097</v>
      </c>
      <c r="AT777" s="2">
        <v>8340219.2469979804</v>
      </c>
      <c r="AU777" s="2">
        <v>31446350.326807901</v>
      </c>
      <c r="AV777" s="2">
        <v>1.0277643502342699</v>
      </c>
      <c r="AW777" s="2">
        <v>1.0277643502342699</v>
      </c>
      <c r="AX777" s="2">
        <v>1.0464227017930601</v>
      </c>
      <c r="AY777" s="2">
        <v>1.04174591938456</v>
      </c>
      <c r="AZ777" s="2">
        <v>1.0277915791852901</v>
      </c>
      <c r="BA777" s="2">
        <v>1.0277915791852901</v>
      </c>
      <c r="BB777" s="2">
        <v>1.0464227017930601</v>
      </c>
      <c r="BC777" s="2">
        <v>1.04237509462793</v>
      </c>
      <c r="BD777" s="2">
        <v>0.88145383253318899</v>
      </c>
      <c r="BE777" s="2">
        <v>0.88145383253318899</v>
      </c>
      <c r="BF777" s="2">
        <v>0.881946804820396</v>
      </c>
      <c r="BG777" s="2">
        <v>0.94835872411898103</v>
      </c>
      <c r="BH777" s="2">
        <v>0.14845984000000001</v>
      </c>
      <c r="BI777" s="2">
        <v>0.14845984000000001</v>
      </c>
      <c r="BJ777" s="2">
        <v>0.16933219299999999</v>
      </c>
      <c r="BK777" s="2">
        <v>0.20689772000000001</v>
      </c>
      <c r="BL777" s="2">
        <v>0.148460025</v>
      </c>
      <c r="BM777" s="2">
        <v>0.148460025</v>
      </c>
      <c r="BN777" s="2">
        <v>0.16933219299999999</v>
      </c>
      <c r="BO777" s="2">
        <v>0.20705116899999901</v>
      </c>
      <c r="BP777" s="2">
        <v>8.0653159999999995E-3</v>
      </c>
      <c r="BQ777" s="2">
        <v>8.0653159999999995E-3</v>
      </c>
      <c r="BR777" s="2">
        <v>8.0653159999999995E-3</v>
      </c>
      <c r="BS777" s="2">
        <v>0.156803041</v>
      </c>
      <c r="BT777" s="2">
        <v>0.99975147599999903</v>
      </c>
      <c r="BU777" s="2">
        <v>0.99975147599999903</v>
      </c>
      <c r="BV777" s="2">
        <v>1</v>
      </c>
      <c r="BW777" s="2">
        <v>0.99044583500000005</v>
      </c>
      <c r="BX777" s="2">
        <v>7.8297421846059301</v>
      </c>
      <c r="BY777" s="2">
        <v>7.8297421846059301</v>
      </c>
      <c r="BZ777" s="2">
        <v>7.8297421846059301</v>
      </c>
      <c r="CA777" s="2">
        <v>7.8297421846059301</v>
      </c>
      <c r="CB777" s="2">
        <v>199967.08396042799</v>
      </c>
      <c r="CC777" s="2">
        <v>2916.09877323001</v>
      </c>
      <c r="CD777" s="2">
        <v>565390.70465285901</v>
      </c>
      <c r="CE777" s="2">
        <v>2643300.1985467202</v>
      </c>
      <c r="CG777" s="2">
        <f t="shared" si="99"/>
        <v>792062.45965435496</v>
      </c>
      <c r="CH777" s="2">
        <f t="shared" si="100"/>
        <v>3411574.0859332373</v>
      </c>
      <c r="CI777" s="2">
        <f t="shared" si="101"/>
        <v>436188.33414680581</v>
      </c>
      <c r="CJ777" s="2">
        <f t="shared" si="102"/>
        <v>31.958317467717624</v>
      </c>
      <c r="CK777" s="2">
        <f t="shared" si="103"/>
        <v>0.46605075399186624</v>
      </c>
      <c r="CL777" s="2">
        <f t="shared" si="104"/>
        <v>47.01683316524241</v>
      </c>
      <c r="CM777" s="2">
        <f t="shared" si="105"/>
        <v>52.621324807766136</v>
      </c>
      <c r="CN777" s="2">
        <f t="shared" si="106"/>
        <v>435815.49354361231</v>
      </c>
    </row>
    <row r="778" spans="1:92" x14ac:dyDescent="0.45">
      <c r="A778" s="2">
        <v>412</v>
      </c>
      <c r="B778" s="2" t="s">
        <v>157</v>
      </c>
      <c r="C778" s="2">
        <v>2</v>
      </c>
      <c r="D778" s="2">
        <v>2028</v>
      </c>
      <c r="E778" s="2">
        <v>2026</v>
      </c>
      <c r="F778" s="2">
        <v>8.3240172463058995E-2</v>
      </c>
      <c r="G778" s="2">
        <v>1.2139255220960301E-3</v>
      </c>
      <c r="H778" s="2">
        <v>0.19186353454805699</v>
      </c>
      <c r="I778" s="2">
        <v>0.72368236746678705</v>
      </c>
      <c r="J778" s="2">
        <v>141.77349675217201</v>
      </c>
      <c r="K778" s="2">
        <v>141.77349675217201</v>
      </c>
      <c r="L778" s="2">
        <v>115.57185121461799</v>
      </c>
      <c r="M778" s="2">
        <v>93.2418693375987</v>
      </c>
      <c r="N778" s="2">
        <v>25593.346505311099</v>
      </c>
      <c r="O778" s="2">
        <v>373.23825262895002</v>
      </c>
      <c r="P778" s="2">
        <v>72365.160118166503</v>
      </c>
      <c r="Q778" s="2">
        <v>338318.83425770199</v>
      </c>
      <c r="R778" s="2">
        <v>43590229.576449104</v>
      </c>
      <c r="S778" s="2">
        <v>43590229.576449104</v>
      </c>
      <c r="T778" s="2">
        <v>1</v>
      </c>
      <c r="U778" s="2">
        <v>12.122</v>
      </c>
      <c r="V778" s="2">
        <v>39439.132044892402</v>
      </c>
      <c r="W778" s="2">
        <v>12.122</v>
      </c>
      <c r="X778" s="2">
        <v>3.6134679224520498</v>
      </c>
      <c r="Y778" s="2">
        <v>3.6134679224520498</v>
      </c>
      <c r="Z778" s="2">
        <v>4.77169149248006</v>
      </c>
      <c r="AA778" s="2">
        <v>3.4154085587842302</v>
      </c>
      <c r="AB778" s="2">
        <v>8.0122712930933098</v>
      </c>
      <c r="AC778" s="2">
        <v>8.0122712930933098</v>
      </c>
      <c r="AD778" s="2">
        <v>8.0122712930933098</v>
      </c>
      <c r="AE778" s="2">
        <v>8.0122712930933098</v>
      </c>
      <c r="AF778" s="2">
        <v>204846.96769772499</v>
      </c>
      <c r="AG778" s="2">
        <v>2987.3000618668202</v>
      </c>
      <c r="AH778" s="2">
        <v>579194.11984287004</v>
      </c>
      <c r="AI778" s="2">
        <v>2707830.8804641799</v>
      </c>
      <c r="AJ778" s="2">
        <v>130.14775753662701</v>
      </c>
      <c r="AK778" s="2">
        <v>130.14775753662701</v>
      </c>
      <c r="AL778" s="2">
        <v>102.787888429045</v>
      </c>
      <c r="AM778" s="2">
        <v>81.814189485721201</v>
      </c>
      <c r="AN778" s="2">
        <v>133.76122545907899</v>
      </c>
      <c r="AO778" s="2">
        <v>133.76122545907899</v>
      </c>
      <c r="AP778" s="2">
        <v>107.559579921525</v>
      </c>
      <c r="AQ778" s="2">
        <v>85.229598044505394</v>
      </c>
      <c r="AR778" s="2">
        <v>3628458.2276479602</v>
      </c>
      <c r="AS778" s="2">
        <v>52915.292196877002</v>
      </c>
      <c r="AT778" s="2">
        <v>8363375.5182988001</v>
      </c>
      <c r="AU778" s="2">
        <v>31545480.538305402</v>
      </c>
      <c r="AV778" s="2">
        <v>1.0279038433471801</v>
      </c>
      <c r="AW778" s="2">
        <v>1.0279038433471801</v>
      </c>
      <c r="AX778" s="2">
        <v>1.04656718759562</v>
      </c>
      <c r="AY778" s="2">
        <v>1.04188952710859</v>
      </c>
      <c r="AZ778" s="2">
        <v>1.02793107599385</v>
      </c>
      <c r="BA778" s="2">
        <v>1.02793107599385</v>
      </c>
      <c r="BB778" s="2">
        <v>1.04656718759562</v>
      </c>
      <c r="BC778" s="2">
        <v>1.0425187890856</v>
      </c>
      <c r="BD778" s="2">
        <v>0.88149984605121701</v>
      </c>
      <c r="BE778" s="2">
        <v>0.88149984605121701</v>
      </c>
      <c r="BF778" s="2">
        <v>0.88199364160416305</v>
      </c>
      <c r="BG778" s="2">
        <v>0.94840900643660797</v>
      </c>
      <c r="BH778" s="2">
        <v>0.14845984000000001</v>
      </c>
      <c r="BI778" s="2">
        <v>0.14845984000000001</v>
      </c>
      <c r="BJ778" s="2">
        <v>0.16933219299999999</v>
      </c>
      <c r="BK778" s="2">
        <v>0.20689772000000001</v>
      </c>
      <c r="BL778" s="2">
        <v>0.148460025</v>
      </c>
      <c r="BM778" s="2">
        <v>0.148460025</v>
      </c>
      <c r="BN778" s="2">
        <v>0.16933219299999999</v>
      </c>
      <c r="BO778" s="2">
        <v>0.20705116899999901</v>
      </c>
      <c r="BP778" s="2">
        <v>8.0653159999999995E-3</v>
      </c>
      <c r="BQ778" s="2">
        <v>8.0653159999999995E-3</v>
      </c>
      <c r="BR778" s="2">
        <v>8.0653159999999995E-3</v>
      </c>
      <c r="BS778" s="2">
        <v>0.156803041</v>
      </c>
      <c r="BT778" s="2">
        <v>0.99975147599999903</v>
      </c>
      <c r="BU778" s="2">
        <v>0.99975147599999903</v>
      </c>
      <c r="BV778" s="2">
        <v>1</v>
      </c>
      <c r="BW778" s="2">
        <v>0.99044583500000005</v>
      </c>
      <c r="BX778" s="2">
        <v>8.0122712930933098</v>
      </c>
      <c r="BY778" s="2">
        <v>8.0122712930933098</v>
      </c>
      <c r="BZ778" s="2">
        <v>8.0122712930933098</v>
      </c>
      <c r="CA778" s="2">
        <v>8.0122712930933098</v>
      </c>
      <c r="CB778" s="2">
        <v>204846.96769772499</v>
      </c>
      <c r="CC778" s="2">
        <v>2987.3000618668202</v>
      </c>
      <c r="CD778" s="2">
        <v>579194.11984287004</v>
      </c>
      <c r="CE778" s="2">
        <v>2707830.8804641799</v>
      </c>
      <c r="CG778" s="2">
        <f t="shared" si="99"/>
        <v>795647.88545584946</v>
      </c>
      <c r="CH778" s="2">
        <f t="shared" si="100"/>
        <v>3494859.2680666419</v>
      </c>
      <c r="CI778" s="2">
        <f t="shared" si="101"/>
        <v>436650.57913380855</v>
      </c>
      <c r="CJ778" s="2">
        <f t="shared" si="102"/>
        <v>31.991683131638876</v>
      </c>
      <c r="CK778" s="2">
        <f t="shared" si="103"/>
        <v>0.46654781578618754</v>
      </c>
      <c r="CL778" s="2">
        <f t="shared" si="104"/>
        <v>47.066770808563582</v>
      </c>
      <c r="CM778" s="2">
        <f t="shared" si="105"/>
        <v>52.677124835765198</v>
      </c>
      <c r="CN778" s="2">
        <f t="shared" si="106"/>
        <v>436277.34088117961</v>
      </c>
    </row>
    <row r="779" spans="1:92" x14ac:dyDescent="0.45">
      <c r="A779" s="2">
        <v>434</v>
      </c>
      <c r="B779" s="2" t="s">
        <v>157</v>
      </c>
      <c r="C779" s="2">
        <v>2</v>
      </c>
      <c r="D779" s="2">
        <v>2029</v>
      </c>
      <c r="E779" s="2">
        <v>2027</v>
      </c>
      <c r="F779" s="2">
        <v>8.3217765228495694E-2</v>
      </c>
      <c r="G779" s="2">
        <v>1.2136118911163E-3</v>
      </c>
      <c r="H779" s="2">
        <v>0.191840895225032</v>
      </c>
      <c r="I779" s="2">
        <v>0.72372772765535498</v>
      </c>
      <c r="J779" s="2">
        <v>141.88054712597301</v>
      </c>
      <c r="K779" s="2">
        <v>141.88054712597301</v>
      </c>
      <c r="L779" s="2">
        <v>115.675598263135</v>
      </c>
      <c r="M779" s="2">
        <v>93.342514145107202</v>
      </c>
      <c r="N779" s="2">
        <v>25620.753685693398</v>
      </c>
      <c r="O779" s="2">
        <v>373.64198914671601</v>
      </c>
      <c r="P779" s="2">
        <v>72443.286583439898</v>
      </c>
      <c r="Q779" s="2">
        <v>338683.80043244699</v>
      </c>
      <c r="R779" s="2">
        <v>43681617.0288269</v>
      </c>
      <c r="S779" s="2">
        <v>43681617.0288269</v>
      </c>
      <c r="T779" s="2">
        <v>1</v>
      </c>
      <c r="U779" s="2">
        <v>12.122</v>
      </c>
      <c r="V779" s="2">
        <v>39833.035364846597</v>
      </c>
      <c r="W779" s="2">
        <v>12.122</v>
      </c>
      <c r="X779" s="2">
        <v>3.6316226382894499</v>
      </c>
      <c r="Y779" s="2">
        <v>3.6316226382894499</v>
      </c>
      <c r="Z779" s="2">
        <v>4.7865428830335803</v>
      </c>
      <c r="AA779" s="2">
        <v>3.4271577083295699</v>
      </c>
      <c r="AB779" s="2">
        <v>8.1011669510565092</v>
      </c>
      <c r="AC779" s="2">
        <v>8.1011669510565092</v>
      </c>
      <c r="AD779" s="2">
        <v>8.1011669510565092</v>
      </c>
      <c r="AE779" s="2">
        <v>8.1011669510565092</v>
      </c>
      <c r="AF779" s="2">
        <v>207335.97287576401</v>
      </c>
      <c r="AG779" s="2">
        <v>3023.6653970677298</v>
      </c>
      <c r="AH779" s="2">
        <v>586242.24355720298</v>
      </c>
      <c r="AI779" s="2">
        <v>2740777.3590084598</v>
      </c>
      <c r="AJ779" s="2">
        <v>130.14775753662701</v>
      </c>
      <c r="AK779" s="2">
        <v>130.14775753662701</v>
      </c>
      <c r="AL779" s="2">
        <v>102.787888429045</v>
      </c>
      <c r="AM779" s="2">
        <v>81.814189485721201</v>
      </c>
      <c r="AN779" s="2">
        <v>133.77938017491601</v>
      </c>
      <c r="AO779" s="2">
        <v>133.77938017491601</v>
      </c>
      <c r="AP779" s="2">
        <v>107.574431312079</v>
      </c>
      <c r="AQ779" s="2">
        <v>85.241347194050704</v>
      </c>
      <c r="AR779" s="2">
        <v>3635086.55070598</v>
      </c>
      <c r="AS779" s="2">
        <v>53012.529849373001</v>
      </c>
      <c r="AT779" s="2">
        <v>8379920.51568719</v>
      </c>
      <c r="AU779" s="2">
        <v>31613597.432584401</v>
      </c>
      <c r="AV779" s="2">
        <v>1.02804694120215</v>
      </c>
      <c r="AW779" s="2">
        <v>1.02804694120215</v>
      </c>
      <c r="AX779" s="2">
        <v>1.0467140731595801</v>
      </c>
      <c r="AY779" s="2">
        <v>1.0420356409857101</v>
      </c>
      <c r="AZ779" s="2">
        <v>1.02807417763997</v>
      </c>
      <c r="BA779" s="2">
        <v>1.02807417763997</v>
      </c>
      <c r="BB779" s="2">
        <v>1.0467140731595801</v>
      </c>
      <c r="BC779" s="2">
        <v>1.0426649912099999</v>
      </c>
      <c r="BD779" s="2">
        <v>0.88154704469575995</v>
      </c>
      <c r="BE779" s="2">
        <v>0.88154704469575995</v>
      </c>
      <c r="BF779" s="2">
        <v>0.88204125225374896</v>
      </c>
      <c r="BG779" s="2">
        <v>0.94846016191069404</v>
      </c>
      <c r="BH779" s="2">
        <v>0.14845984000000001</v>
      </c>
      <c r="BI779" s="2">
        <v>0.14845984000000001</v>
      </c>
      <c r="BJ779" s="2">
        <v>0.16933219299999999</v>
      </c>
      <c r="BK779" s="2">
        <v>0.20689772000000001</v>
      </c>
      <c r="BL779" s="2">
        <v>0.148460025</v>
      </c>
      <c r="BM779" s="2">
        <v>0.148460025</v>
      </c>
      <c r="BN779" s="2">
        <v>0.16933219299999999</v>
      </c>
      <c r="BO779" s="2">
        <v>0.20705116899999901</v>
      </c>
      <c r="BP779" s="2">
        <v>8.0653159999999995E-3</v>
      </c>
      <c r="BQ779" s="2">
        <v>8.0653159999999995E-3</v>
      </c>
      <c r="BR779" s="2">
        <v>8.0653159999999995E-3</v>
      </c>
      <c r="BS779" s="2">
        <v>0.156803041</v>
      </c>
      <c r="BT779" s="2">
        <v>0.99975147599999903</v>
      </c>
      <c r="BU779" s="2">
        <v>0.99975147599999903</v>
      </c>
      <c r="BV779" s="2">
        <v>1</v>
      </c>
      <c r="BW779" s="2">
        <v>0.99044583500000005</v>
      </c>
      <c r="BX779" s="2">
        <v>8.1011669510565092</v>
      </c>
      <c r="BY779" s="2">
        <v>8.1011669510565092</v>
      </c>
      <c r="BZ779" s="2">
        <v>8.1011669510565092</v>
      </c>
      <c r="CA779" s="2">
        <v>8.1011669510565092</v>
      </c>
      <c r="CB779" s="2">
        <v>207335.97287576401</v>
      </c>
      <c r="CC779" s="2">
        <v>3023.6653970677298</v>
      </c>
      <c r="CD779" s="2">
        <v>586242.24355720298</v>
      </c>
      <c r="CE779" s="2">
        <v>2740777.3590084598</v>
      </c>
      <c r="CG779" s="2">
        <f t="shared" si="99"/>
        <v>799304.39048297645</v>
      </c>
      <c r="CH779" s="2">
        <f t="shared" si="100"/>
        <v>3537379.2408384946</v>
      </c>
      <c r="CI779" s="2">
        <f t="shared" si="101"/>
        <v>437121.48269072699</v>
      </c>
      <c r="CJ779" s="2">
        <f t="shared" si="102"/>
        <v>32.025942107116748</v>
      </c>
      <c r="CK779" s="2">
        <f t="shared" si="103"/>
        <v>0.46705248643339503</v>
      </c>
      <c r="CL779" s="2">
        <f t="shared" si="104"/>
        <v>47.117584769717006</v>
      </c>
      <c r="CM779" s="2">
        <f t="shared" si="105"/>
        <v>52.733951021011599</v>
      </c>
      <c r="CN779" s="2">
        <f t="shared" si="106"/>
        <v>436747.84070158028</v>
      </c>
    </row>
    <row r="780" spans="1:92" x14ac:dyDescent="0.45">
      <c r="A780" s="2">
        <v>456</v>
      </c>
      <c r="B780" s="2" t="s">
        <v>157</v>
      </c>
      <c r="C780" s="2">
        <v>2</v>
      </c>
      <c r="D780" s="2">
        <v>2030</v>
      </c>
      <c r="E780" s="2">
        <v>2028</v>
      </c>
      <c r="F780" s="2">
        <v>8.3197368200623095E-2</v>
      </c>
      <c r="G780" s="2">
        <v>1.2133264738219301E-3</v>
      </c>
      <c r="H780" s="2">
        <v>0.19182018796679201</v>
      </c>
      <c r="I780" s="2">
        <v>0.72376911735876204</v>
      </c>
      <c r="J780" s="2">
        <v>141.98064448276901</v>
      </c>
      <c r="K780" s="2">
        <v>141.98064448276901</v>
      </c>
      <c r="L780" s="2">
        <v>115.77216981195799</v>
      </c>
      <c r="M780" s="2">
        <v>93.435941825399595</v>
      </c>
      <c r="N780" s="2">
        <v>25648.244913094099</v>
      </c>
      <c r="O780" s="2">
        <v>374.04662230520802</v>
      </c>
      <c r="P780" s="2">
        <v>72521.594834537202</v>
      </c>
      <c r="Q780" s="2">
        <v>339049.63991375</v>
      </c>
      <c r="R780" s="2">
        <v>43770066.546236403</v>
      </c>
      <c r="S780" s="2">
        <v>43770066.546236403</v>
      </c>
      <c r="T780" s="2">
        <v>1</v>
      </c>
      <c r="U780" s="2">
        <v>12.122</v>
      </c>
      <c r="V780" s="2">
        <v>40230.872844033598</v>
      </c>
      <c r="W780" s="2">
        <v>12.122</v>
      </c>
      <c r="X780" s="2">
        <v>3.6502465032227298</v>
      </c>
      <c r="Y780" s="2">
        <v>3.6502465032227298</v>
      </c>
      <c r="Z780" s="2">
        <v>4.8016409399936402</v>
      </c>
      <c r="AA780" s="2">
        <v>3.43911189675923</v>
      </c>
      <c r="AB780" s="2">
        <v>8.1826404429191495</v>
      </c>
      <c r="AC780" s="2">
        <v>8.1826404429191495</v>
      </c>
      <c r="AD780" s="2">
        <v>8.1826404429191495</v>
      </c>
      <c r="AE780" s="2">
        <v>8.1826404429191495</v>
      </c>
      <c r="AF780" s="2">
        <v>209645.41528662501</v>
      </c>
      <c r="AG780" s="2">
        <v>3057.3780515646799</v>
      </c>
      <c r="AH780" s="2">
        <v>592777.36661563802</v>
      </c>
      <c r="AI780" s="2">
        <v>2771327.7627801001</v>
      </c>
      <c r="AJ780" s="2">
        <v>130.14775753662701</v>
      </c>
      <c r="AK780" s="2">
        <v>130.14775753662701</v>
      </c>
      <c r="AL780" s="2">
        <v>102.787888429045</v>
      </c>
      <c r="AM780" s="2">
        <v>81.814189485721201</v>
      </c>
      <c r="AN780" s="2">
        <v>133.79800403984899</v>
      </c>
      <c r="AO780" s="2">
        <v>133.79800403984899</v>
      </c>
      <c r="AP780" s="2">
        <v>107.589529369039</v>
      </c>
      <c r="AQ780" s="2">
        <v>85.253301382480402</v>
      </c>
      <c r="AR780" s="2">
        <v>3641554.3426130102</v>
      </c>
      <c r="AS780" s="2">
        <v>53107.380501496402</v>
      </c>
      <c r="AT780" s="2">
        <v>8395982.3922180794</v>
      </c>
      <c r="AU780" s="2">
        <v>31679422.4309038</v>
      </c>
      <c r="AV780" s="2">
        <v>1.02819034429779</v>
      </c>
      <c r="AW780" s="2">
        <v>1.02819034429779</v>
      </c>
      <c r="AX780" s="2">
        <v>1.0468611623627799</v>
      </c>
      <c r="AY780" s="2">
        <v>1.0421819671788399</v>
      </c>
      <c r="AZ780" s="2">
        <v>1.02821758453484</v>
      </c>
      <c r="BA780" s="2">
        <v>1.02821758453484</v>
      </c>
      <c r="BB780" s="2">
        <v>1.0468611623627799</v>
      </c>
      <c r="BC780" s="2">
        <v>1.04281140577863</v>
      </c>
      <c r="BD780" s="2">
        <v>0.88159433996772496</v>
      </c>
      <c r="BE780" s="2">
        <v>0.88159433996772496</v>
      </c>
      <c r="BF780" s="2">
        <v>0.88208892479258405</v>
      </c>
      <c r="BG780" s="2">
        <v>0.94851138729750495</v>
      </c>
      <c r="BH780" s="2">
        <v>0.14845984000000001</v>
      </c>
      <c r="BI780" s="2">
        <v>0.14845984000000001</v>
      </c>
      <c r="BJ780" s="2">
        <v>0.16933219299999999</v>
      </c>
      <c r="BK780" s="2">
        <v>0.20689772000000001</v>
      </c>
      <c r="BL780" s="2">
        <v>0.148460025</v>
      </c>
      <c r="BM780" s="2">
        <v>0.148460025</v>
      </c>
      <c r="BN780" s="2">
        <v>0.16933219299999999</v>
      </c>
      <c r="BO780" s="2">
        <v>0.20705116899999901</v>
      </c>
      <c r="BP780" s="2">
        <v>8.0653159999999995E-3</v>
      </c>
      <c r="BQ780" s="2">
        <v>8.0653159999999995E-3</v>
      </c>
      <c r="BR780" s="2">
        <v>8.0653159999999995E-3</v>
      </c>
      <c r="BS780" s="2">
        <v>0.156803041</v>
      </c>
      <c r="BT780" s="2">
        <v>0.99975147599999903</v>
      </c>
      <c r="BU780" s="2">
        <v>0.99975147599999903</v>
      </c>
      <c r="BV780" s="2">
        <v>1</v>
      </c>
      <c r="BW780" s="2">
        <v>0.99044583500000005</v>
      </c>
      <c r="BX780" s="2">
        <v>8.1826404429191495</v>
      </c>
      <c r="BY780" s="2">
        <v>8.1826404429191495</v>
      </c>
      <c r="BZ780" s="2">
        <v>8.1826404429191495</v>
      </c>
      <c r="CA780" s="2">
        <v>8.1826404429191495</v>
      </c>
      <c r="CB780" s="2">
        <v>209645.41528662501</v>
      </c>
      <c r="CC780" s="2">
        <v>3057.3780515646799</v>
      </c>
      <c r="CD780" s="2">
        <v>592777.36661563802</v>
      </c>
      <c r="CE780" s="2">
        <v>2771327.7627801001</v>
      </c>
      <c r="CG780" s="2">
        <f t="shared" si="99"/>
        <v>802973.20897082717</v>
      </c>
      <c r="CH780" s="2">
        <f t="shared" si="100"/>
        <v>3576807.9227339281</v>
      </c>
      <c r="CI780" s="2">
        <f t="shared" si="101"/>
        <v>437593.52628368651</v>
      </c>
      <c r="CJ780" s="2">
        <f t="shared" si="102"/>
        <v>32.060306141367626</v>
      </c>
      <c r="CK780" s="2">
        <f t="shared" si="103"/>
        <v>0.46755827788151</v>
      </c>
      <c r="CL780" s="2">
        <f t="shared" si="104"/>
        <v>47.168516965552648</v>
      </c>
      <c r="CM780" s="2">
        <f t="shared" si="105"/>
        <v>52.79091318236668</v>
      </c>
      <c r="CN780" s="2">
        <f t="shared" si="106"/>
        <v>437219.47966138128</v>
      </c>
    </row>
    <row r="781" spans="1:92" x14ac:dyDescent="0.45">
      <c r="A781" s="2">
        <v>478</v>
      </c>
      <c r="B781" s="2" t="s">
        <v>157</v>
      </c>
      <c r="C781" s="2">
        <v>2</v>
      </c>
      <c r="D781" s="2">
        <v>2031</v>
      </c>
      <c r="E781" s="2">
        <v>2029</v>
      </c>
      <c r="F781" s="2">
        <v>8.31787454404012E-2</v>
      </c>
      <c r="G781" s="2">
        <v>1.2130658884025301E-3</v>
      </c>
      <c r="H781" s="2">
        <v>0.191801281180254</v>
      </c>
      <c r="I781" s="2">
        <v>0.72380690749094101</v>
      </c>
      <c r="J781" s="2">
        <v>142.07393367744501</v>
      </c>
      <c r="K781" s="2">
        <v>142.07393367744501</v>
      </c>
      <c r="L781" s="2">
        <v>115.86191440392101</v>
      </c>
      <c r="M781" s="2">
        <v>93.522538987646797</v>
      </c>
      <c r="N781" s="2">
        <v>25675.816297974899</v>
      </c>
      <c r="O781" s="2">
        <v>374.45211205163099</v>
      </c>
      <c r="P781" s="2">
        <v>72600.080606895193</v>
      </c>
      <c r="Q781" s="2">
        <v>339416.33048561099</v>
      </c>
      <c r="R781" s="2">
        <v>43855725.432244301</v>
      </c>
      <c r="S781" s="2">
        <v>43855725.432244301</v>
      </c>
      <c r="T781" s="2">
        <v>1</v>
      </c>
      <c r="U781" s="2">
        <v>12.122</v>
      </c>
      <c r="V781" s="2">
        <v>40632.683775366502</v>
      </c>
      <c r="W781" s="2">
        <v>12.122</v>
      </c>
      <c r="X781" s="2">
        <v>3.6689100945436999</v>
      </c>
      <c r="Y781" s="2">
        <v>3.6689100945436999</v>
      </c>
      <c r="Z781" s="2">
        <v>4.81675992860142</v>
      </c>
      <c r="AA781" s="2">
        <v>3.4510834556505898</v>
      </c>
      <c r="AB781" s="2">
        <v>8.2572660462750793</v>
      </c>
      <c r="AC781" s="2">
        <v>8.2572660462750793</v>
      </c>
      <c r="AD781" s="2">
        <v>8.2572660462750793</v>
      </c>
      <c r="AE781" s="2">
        <v>8.2572660462750793</v>
      </c>
      <c r="AF781" s="2">
        <v>211784.38186743899</v>
      </c>
      <c r="AG781" s="2">
        <v>3088.6024740846801</v>
      </c>
      <c r="AH781" s="2">
        <v>598830.10264894296</v>
      </c>
      <c r="AI781" s="2">
        <v>2799623.0796615998</v>
      </c>
      <c r="AJ781" s="2">
        <v>130.14775753662701</v>
      </c>
      <c r="AK781" s="2">
        <v>130.14775753662701</v>
      </c>
      <c r="AL781" s="2">
        <v>102.787888429045</v>
      </c>
      <c r="AM781" s="2">
        <v>81.814189485721201</v>
      </c>
      <c r="AN781" s="2">
        <v>133.81666763116999</v>
      </c>
      <c r="AO781" s="2">
        <v>133.81666763116999</v>
      </c>
      <c r="AP781" s="2">
        <v>107.604648357646</v>
      </c>
      <c r="AQ781" s="2">
        <v>85.265272941371705</v>
      </c>
      <c r="AR781" s="2">
        <v>3647864.2218327802</v>
      </c>
      <c r="AS781" s="2">
        <v>53199.884533003002</v>
      </c>
      <c r="AT781" s="2">
        <v>8411584.3249939308</v>
      </c>
      <c r="AU781" s="2">
        <v>31743077.000884499</v>
      </c>
      <c r="AV781" s="2">
        <v>1.02833403140524</v>
      </c>
      <c r="AW781" s="2">
        <v>1.02833403140524</v>
      </c>
      <c r="AX781" s="2">
        <v>1.04700844651888</v>
      </c>
      <c r="AY781" s="2">
        <v>1.0423284961036701</v>
      </c>
      <c r="AZ781" s="2">
        <v>1.0283612754490401</v>
      </c>
      <c r="BA781" s="2">
        <v>1.0283612754490401</v>
      </c>
      <c r="BB781" s="2">
        <v>1.04700844651888</v>
      </c>
      <c r="BC781" s="2">
        <v>1.0429580232014</v>
      </c>
      <c r="BD781" s="2">
        <v>0.88164172484130698</v>
      </c>
      <c r="BE781" s="2">
        <v>0.88164172484130698</v>
      </c>
      <c r="BF781" s="2">
        <v>0.88213665638943295</v>
      </c>
      <c r="BG781" s="2">
        <v>0.94856267922382997</v>
      </c>
      <c r="BH781" s="2">
        <v>0.14845984000000001</v>
      </c>
      <c r="BI781" s="2">
        <v>0.14845984000000001</v>
      </c>
      <c r="BJ781" s="2">
        <v>0.16933219299999999</v>
      </c>
      <c r="BK781" s="2">
        <v>0.20689772000000001</v>
      </c>
      <c r="BL781" s="2">
        <v>0.148460025</v>
      </c>
      <c r="BM781" s="2">
        <v>0.148460025</v>
      </c>
      <c r="BN781" s="2">
        <v>0.16933219299999999</v>
      </c>
      <c r="BO781" s="2">
        <v>0.20705116899999901</v>
      </c>
      <c r="BP781" s="2">
        <v>8.0653159999999995E-3</v>
      </c>
      <c r="BQ781" s="2">
        <v>8.0653159999999995E-3</v>
      </c>
      <c r="BR781" s="2">
        <v>8.0653159999999995E-3</v>
      </c>
      <c r="BS781" s="2">
        <v>0.156803041</v>
      </c>
      <c r="BT781" s="2">
        <v>0.99975147599999903</v>
      </c>
      <c r="BU781" s="2">
        <v>0.99975147599999903</v>
      </c>
      <c r="BV781" s="2">
        <v>1</v>
      </c>
      <c r="BW781" s="2">
        <v>0.99044583500000005</v>
      </c>
      <c r="BX781" s="2">
        <v>8.2572660462750793</v>
      </c>
      <c r="BY781" s="2">
        <v>8.2572660462750793</v>
      </c>
      <c r="BZ781" s="2">
        <v>8.2572660462750793</v>
      </c>
      <c r="CA781" s="2">
        <v>8.2572660462750793</v>
      </c>
      <c r="CB781" s="2">
        <v>211784.38186743899</v>
      </c>
      <c r="CC781" s="2">
        <v>3088.6024740846801</v>
      </c>
      <c r="CD781" s="2">
        <v>598830.10264894296</v>
      </c>
      <c r="CE781" s="2">
        <v>2799623.0796615998</v>
      </c>
      <c r="CG781" s="2">
        <f t="shared" si="99"/>
        <v>806654.12066533614</v>
      </c>
      <c r="CH781" s="2">
        <f t="shared" si="100"/>
        <v>3613326.1666520666</v>
      </c>
      <c r="CI781" s="2">
        <f t="shared" si="101"/>
        <v>438066.6795025327</v>
      </c>
      <c r="CJ781" s="2">
        <f t="shared" si="102"/>
        <v>32.094770372468624</v>
      </c>
      <c r="CK781" s="2">
        <f t="shared" si="103"/>
        <v>0.46806514006453875</v>
      </c>
      <c r="CL781" s="2">
        <f t="shared" si="104"/>
        <v>47.219564622370861</v>
      </c>
      <c r="CM781" s="2">
        <f t="shared" si="105"/>
        <v>52.848007860741298</v>
      </c>
      <c r="CN781" s="2">
        <f t="shared" si="106"/>
        <v>437692.2273904811</v>
      </c>
    </row>
    <row r="782" spans="1:92" x14ac:dyDescent="0.45">
      <c r="A782" s="2">
        <v>500</v>
      </c>
      <c r="B782" s="2" t="s">
        <v>157</v>
      </c>
      <c r="C782" s="2">
        <v>2</v>
      </c>
      <c r="D782" s="2">
        <v>2032</v>
      </c>
      <c r="E782" s="2">
        <v>2030</v>
      </c>
      <c r="F782" s="2">
        <v>8.3130585938673299E-2</v>
      </c>
      <c r="G782" s="2">
        <v>1.21239201302748E-3</v>
      </c>
      <c r="H782" s="2">
        <v>0.19175222428592001</v>
      </c>
      <c r="I782" s="2">
        <v>0.72390479776237904</v>
      </c>
      <c r="J782" s="2">
        <v>142.284754990994</v>
      </c>
      <c r="K782" s="2">
        <v>142.284754990994</v>
      </c>
      <c r="L782" s="2">
        <v>116.069174190053</v>
      </c>
      <c r="M782" s="2">
        <v>93.726647891594396</v>
      </c>
      <c r="N782" s="2">
        <v>25702.560022113001</v>
      </c>
      <c r="O782" s="2">
        <v>374.85094244563197</v>
      </c>
      <c r="P782" s="2">
        <v>72677.072739082403</v>
      </c>
      <c r="Q782" s="2">
        <v>339775.672625696</v>
      </c>
      <c r="R782" s="2">
        <v>43992020.675585702</v>
      </c>
      <c r="S782" s="2">
        <v>43992020.675585702</v>
      </c>
      <c r="T782" s="2">
        <v>1</v>
      </c>
      <c r="U782" s="2">
        <v>12.122</v>
      </c>
      <c r="V782" s="2">
        <v>41038.507844201202</v>
      </c>
      <c r="W782" s="2">
        <v>12.122</v>
      </c>
      <c r="X782" s="2">
        <v>3.6876106493652498</v>
      </c>
      <c r="Y782" s="2">
        <v>3.6876106493652498</v>
      </c>
      <c r="Z782" s="2">
        <v>4.8318989560061603</v>
      </c>
      <c r="AA782" s="2">
        <v>3.4630716008712898</v>
      </c>
      <c r="AB782" s="2">
        <v>8.4493868050019501</v>
      </c>
      <c r="AC782" s="2">
        <v>8.4493868050019501</v>
      </c>
      <c r="AD782" s="2">
        <v>8.4493868050019501</v>
      </c>
      <c r="AE782" s="2">
        <v>8.4493868050019501</v>
      </c>
      <c r="AF782" s="2">
        <v>216944.903435763</v>
      </c>
      <c r="AG782" s="2">
        <v>3163.8907346741598</v>
      </c>
      <c r="AH782" s="2">
        <v>613426.16312197899</v>
      </c>
      <c r="AI782" s="2">
        <v>2867859.8642072999</v>
      </c>
      <c r="AJ782" s="2">
        <v>130.14775753662701</v>
      </c>
      <c r="AK782" s="2">
        <v>130.14775753662701</v>
      </c>
      <c r="AL782" s="2">
        <v>102.787888429045</v>
      </c>
      <c r="AM782" s="2">
        <v>81.814189485721201</v>
      </c>
      <c r="AN782" s="2">
        <v>133.835368185992</v>
      </c>
      <c r="AO782" s="2">
        <v>133.835368185992</v>
      </c>
      <c r="AP782" s="2">
        <v>107.619787385051</v>
      </c>
      <c r="AQ782" s="2">
        <v>85.277261086592404</v>
      </c>
      <c r="AR782" s="2">
        <v>3657082.4553876701</v>
      </c>
      <c r="AS782" s="2">
        <v>53335.5745040201</v>
      </c>
      <c r="AT782" s="2">
        <v>8435567.8153757397</v>
      </c>
      <c r="AU782" s="2">
        <v>31846034.830318298</v>
      </c>
      <c r="AV782" s="2">
        <v>1.0284732749865999</v>
      </c>
      <c r="AW782" s="2">
        <v>1.0284732749865999</v>
      </c>
      <c r="AX782" s="2">
        <v>1.04715279186348</v>
      </c>
      <c r="AY782" s="2">
        <v>1.0424719536436999</v>
      </c>
      <c r="AZ782" s="2">
        <v>1.0285005227194299</v>
      </c>
      <c r="BA782" s="2">
        <v>1.0285005227194299</v>
      </c>
      <c r="BB782" s="2">
        <v>1.04715279186348</v>
      </c>
      <c r="BC782" s="2">
        <v>1.04310156738438</v>
      </c>
      <c r="BD782" s="2">
        <v>0.88168764038845804</v>
      </c>
      <c r="BE782" s="2">
        <v>0.88168764038845804</v>
      </c>
      <c r="BF782" s="2">
        <v>0.88218343153175305</v>
      </c>
      <c r="BG782" s="2">
        <v>0.94861289167864504</v>
      </c>
      <c r="BH782" s="2">
        <v>0.14845984000000001</v>
      </c>
      <c r="BI782" s="2">
        <v>0.14845984000000001</v>
      </c>
      <c r="BJ782" s="2">
        <v>0.16933219299999999</v>
      </c>
      <c r="BK782" s="2">
        <v>0.20689772000000001</v>
      </c>
      <c r="BL782" s="2">
        <v>0.148460025</v>
      </c>
      <c r="BM782" s="2">
        <v>0.148460025</v>
      </c>
      <c r="BN782" s="2">
        <v>0.16933219299999999</v>
      </c>
      <c r="BO782" s="2">
        <v>0.20705116899999901</v>
      </c>
      <c r="BP782" s="2">
        <v>8.0653159999999995E-3</v>
      </c>
      <c r="BQ782" s="2">
        <v>8.0653159999999995E-3</v>
      </c>
      <c r="BR782" s="2">
        <v>8.0653159999999995E-3</v>
      </c>
      <c r="BS782" s="2">
        <v>0.156803041</v>
      </c>
      <c r="BT782" s="2">
        <v>0.99975147599999903</v>
      </c>
      <c r="BU782" s="2">
        <v>0.99975147599999903</v>
      </c>
      <c r="BV782" s="2">
        <v>1</v>
      </c>
      <c r="BW782" s="2">
        <v>0.99044583500000005</v>
      </c>
      <c r="BX782" s="2">
        <v>8.4493868050019501</v>
      </c>
      <c r="BY782" s="2">
        <v>8.4493868050019501</v>
      </c>
      <c r="BZ782" s="2">
        <v>8.4493868050019501</v>
      </c>
      <c r="CA782" s="2">
        <v>8.4493868050019501</v>
      </c>
      <c r="CB782" s="2">
        <v>216944.903435763</v>
      </c>
      <c r="CC782" s="2">
        <v>3163.8907346741598</v>
      </c>
      <c r="CD782" s="2">
        <v>613426.16312197899</v>
      </c>
      <c r="CE782" s="2">
        <v>2867859.8642072999</v>
      </c>
      <c r="CG782" s="2">
        <f t="shared" si="99"/>
        <v>810262.4092963828</v>
      </c>
      <c r="CH782" s="2">
        <f t="shared" si="100"/>
        <v>3701394.821499716</v>
      </c>
      <c r="CI782" s="2">
        <f t="shared" si="101"/>
        <v>438530.15632933704</v>
      </c>
      <c r="CJ782" s="2">
        <f t="shared" si="102"/>
        <v>32.128200027641249</v>
      </c>
      <c r="CK782" s="2">
        <f t="shared" si="103"/>
        <v>0.46856367805703997</v>
      </c>
      <c r="CL782" s="2">
        <f t="shared" si="104"/>
        <v>47.269640805907251</v>
      </c>
      <c r="CM782" s="2">
        <f t="shared" si="105"/>
        <v>52.903958369123551</v>
      </c>
      <c r="CN782" s="2">
        <f t="shared" si="106"/>
        <v>438155.30538689141</v>
      </c>
    </row>
    <row r="783" spans="1:92" x14ac:dyDescent="0.45">
      <c r="A783" s="2">
        <v>522</v>
      </c>
      <c r="B783" s="2" t="s">
        <v>157</v>
      </c>
      <c r="C783" s="2">
        <v>2</v>
      </c>
      <c r="D783" s="2">
        <v>2033</v>
      </c>
      <c r="E783" s="2">
        <v>2031</v>
      </c>
      <c r="F783" s="2">
        <v>8.3069056392959598E-2</v>
      </c>
      <c r="G783" s="2">
        <v>1.21153093615654E-3</v>
      </c>
      <c r="H783" s="2">
        <v>0.19168967193970801</v>
      </c>
      <c r="I783" s="2">
        <v>0.72402974073117499</v>
      </c>
      <c r="J783" s="2">
        <v>142.548756190002</v>
      </c>
      <c r="K783" s="2">
        <v>142.548756190002</v>
      </c>
      <c r="L783" s="2">
        <v>116.329890102372</v>
      </c>
      <c r="M783" s="2">
        <v>93.984263713101797</v>
      </c>
      <c r="N783" s="2">
        <v>25728.943212374299</v>
      </c>
      <c r="O783" s="2">
        <v>375.24695728996198</v>
      </c>
      <c r="P783" s="2">
        <v>72753.4344486099</v>
      </c>
      <c r="Q783" s="2">
        <v>340131.90065710503</v>
      </c>
      <c r="R783" s="2">
        <v>44151565.122605897</v>
      </c>
      <c r="S783" s="2">
        <v>44151565.122605897</v>
      </c>
      <c r="T783" s="2">
        <v>1</v>
      </c>
      <c r="U783" s="2">
        <v>12.122</v>
      </c>
      <c r="V783" s="2">
        <v>41448.385132256</v>
      </c>
      <c r="W783" s="2">
        <v>12.122</v>
      </c>
      <c r="X783" s="2">
        <v>3.7057328892297399</v>
      </c>
      <c r="Y783" s="2">
        <v>3.7057328892297399</v>
      </c>
      <c r="Z783" s="2">
        <v>4.8467359091819002</v>
      </c>
      <c r="AA783" s="2">
        <v>3.47480846323506</v>
      </c>
      <c r="AB783" s="2">
        <v>8.6952657641455602</v>
      </c>
      <c r="AC783" s="2">
        <v>8.6952657641455602</v>
      </c>
      <c r="AD783" s="2">
        <v>8.6952657641455602</v>
      </c>
      <c r="AE783" s="2">
        <v>8.6952657641455602</v>
      </c>
      <c r="AF783" s="2">
        <v>223490.590211175</v>
      </c>
      <c r="AG783" s="2">
        <v>3259.4285665051998</v>
      </c>
      <c r="AH783" s="2">
        <v>631946.46242645895</v>
      </c>
      <c r="AI783" s="2">
        <v>2954439.7736717402</v>
      </c>
      <c r="AJ783" s="2">
        <v>130.14775753662701</v>
      </c>
      <c r="AK783" s="2">
        <v>130.14775753662701</v>
      </c>
      <c r="AL783" s="2">
        <v>102.787888429045</v>
      </c>
      <c r="AM783" s="2">
        <v>81.814189485721201</v>
      </c>
      <c r="AN783" s="2">
        <v>133.85349042585599</v>
      </c>
      <c r="AO783" s="2">
        <v>133.85349042585599</v>
      </c>
      <c r="AP783" s="2">
        <v>107.634624338227</v>
      </c>
      <c r="AQ783" s="2">
        <v>85.288997948956194</v>
      </c>
      <c r="AR783" s="2">
        <v>3667628.8530071699</v>
      </c>
      <c r="AS783" s="2">
        <v>53490.987025767201</v>
      </c>
      <c r="AT783" s="2">
        <v>8463399.0339769796</v>
      </c>
      <c r="AU783" s="2">
        <v>31967046.248595901</v>
      </c>
      <c r="AV783" s="2">
        <v>1.02861051706633</v>
      </c>
      <c r="AW783" s="2">
        <v>1.02861051706633</v>
      </c>
      <c r="AX783" s="2">
        <v>1.0472958233403999</v>
      </c>
      <c r="AY783" s="2">
        <v>1.0426140371094399</v>
      </c>
      <c r="AZ783" s="2">
        <v>1.02863776843517</v>
      </c>
      <c r="BA783" s="2">
        <v>1.02863776843517</v>
      </c>
      <c r="BB783" s="2">
        <v>1.0472958233403999</v>
      </c>
      <c r="BC783" s="2">
        <v>1.0432437366631699</v>
      </c>
      <c r="BD783" s="2">
        <v>0.88173289217027995</v>
      </c>
      <c r="BE783" s="2">
        <v>0.88173289217027995</v>
      </c>
      <c r="BF783" s="2">
        <v>0.88222977698322003</v>
      </c>
      <c r="BG783" s="2">
        <v>0.94866261897376902</v>
      </c>
      <c r="BH783" s="2">
        <v>0.14845984000000001</v>
      </c>
      <c r="BI783" s="2">
        <v>0.14845984000000001</v>
      </c>
      <c r="BJ783" s="2">
        <v>0.16933219299999999</v>
      </c>
      <c r="BK783" s="2">
        <v>0.20689772000000001</v>
      </c>
      <c r="BL783" s="2">
        <v>0.148460025</v>
      </c>
      <c r="BM783" s="2">
        <v>0.148460025</v>
      </c>
      <c r="BN783" s="2">
        <v>0.16933219299999999</v>
      </c>
      <c r="BO783" s="2">
        <v>0.20705116899999901</v>
      </c>
      <c r="BP783" s="2">
        <v>8.0653159999999995E-3</v>
      </c>
      <c r="BQ783" s="2">
        <v>8.0653159999999995E-3</v>
      </c>
      <c r="BR783" s="2">
        <v>8.0653159999999995E-3</v>
      </c>
      <c r="BS783" s="2">
        <v>0.156803041</v>
      </c>
      <c r="BT783" s="2">
        <v>0.99975147599999903</v>
      </c>
      <c r="BU783" s="2">
        <v>0.99975147599999903</v>
      </c>
      <c r="BV783" s="2">
        <v>1</v>
      </c>
      <c r="BW783" s="2">
        <v>0.99044583500000005</v>
      </c>
      <c r="BX783" s="2">
        <v>8.6952657641455602</v>
      </c>
      <c r="BY783" s="2">
        <v>8.6952657641455602</v>
      </c>
      <c r="BZ783" s="2">
        <v>8.6952657641455602</v>
      </c>
      <c r="CA783" s="2">
        <v>8.6952657641455602</v>
      </c>
      <c r="CB783" s="2">
        <v>223490.590211175</v>
      </c>
      <c r="CC783" s="2">
        <v>3259.4285665051998</v>
      </c>
      <c r="CD783" s="2">
        <v>631946.46242645895</v>
      </c>
      <c r="CE783" s="2">
        <v>2954439.7736717402</v>
      </c>
      <c r="CG783" s="2">
        <f t="shared" si="99"/>
        <v>813841.64624021784</v>
      </c>
      <c r="CH783" s="2">
        <f t="shared" si="100"/>
        <v>3813136.2548758793</v>
      </c>
      <c r="CI783" s="2">
        <f t="shared" si="101"/>
        <v>438989.52527537919</v>
      </c>
      <c r="CJ783" s="2">
        <f t="shared" si="102"/>
        <v>32.161179015467873</v>
      </c>
      <c r="CK783" s="2">
        <f t="shared" si="103"/>
        <v>0.46905869661245247</v>
      </c>
      <c r="CL783" s="2">
        <f t="shared" si="104"/>
        <v>47.319306958445466</v>
      </c>
      <c r="CM783" s="2">
        <f t="shared" si="105"/>
        <v>52.959424002663297</v>
      </c>
      <c r="CN783" s="2">
        <f t="shared" si="106"/>
        <v>438614.2783180892</v>
      </c>
    </row>
    <row r="784" spans="1:92" x14ac:dyDescent="0.45">
      <c r="A784" s="2">
        <v>544</v>
      </c>
      <c r="B784" s="2" t="s">
        <v>157</v>
      </c>
      <c r="C784" s="2">
        <v>2</v>
      </c>
      <c r="D784" s="2">
        <v>2034</v>
      </c>
      <c r="E784" s="2">
        <v>2032</v>
      </c>
      <c r="F784" s="2">
        <v>8.3047843164671495E-2</v>
      </c>
      <c r="G784" s="2">
        <v>1.2112339313345901E-3</v>
      </c>
      <c r="H784" s="2">
        <v>0.19166832693101299</v>
      </c>
      <c r="I784" s="2">
        <v>0.72407259597298002</v>
      </c>
      <c r="J784" s="2">
        <v>142.651855519788</v>
      </c>
      <c r="K784" s="2">
        <v>142.651855519788</v>
      </c>
      <c r="L784" s="2">
        <v>116.429829586732</v>
      </c>
      <c r="M784" s="2">
        <v>94.081125737558693</v>
      </c>
      <c r="N784" s="2">
        <v>25756.528297859899</v>
      </c>
      <c r="O784" s="2">
        <v>375.653115588905</v>
      </c>
      <c r="P784" s="2">
        <v>72832.041198618797</v>
      </c>
      <c r="Q784" s="2">
        <v>340499.12267117598</v>
      </c>
      <c r="R784" s="2">
        <v>44242167.086172603</v>
      </c>
      <c r="S784" s="2">
        <v>44242167.086172603</v>
      </c>
      <c r="T784" s="2">
        <v>1</v>
      </c>
      <c r="U784" s="2">
        <v>12.122</v>
      </c>
      <c r="V784" s="2">
        <v>41862.356121570599</v>
      </c>
      <c r="W784" s="2">
        <v>12.122</v>
      </c>
      <c r="X784" s="2">
        <v>3.7235946381474601</v>
      </c>
      <c r="Y784" s="2">
        <v>3.7235946381474601</v>
      </c>
      <c r="Z784" s="2">
        <v>4.8614378126732802</v>
      </c>
      <c r="AA784" s="2">
        <v>3.4864329068237199</v>
      </c>
      <c r="AB784" s="2">
        <v>8.7805033450138499</v>
      </c>
      <c r="AC784" s="2">
        <v>8.7805033450138499</v>
      </c>
      <c r="AD784" s="2">
        <v>8.7805033450138499</v>
      </c>
      <c r="AE784" s="2">
        <v>8.7805033450138499</v>
      </c>
      <c r="AF784" s="2">
        <v>225913.07193992499</v>
      </c>
      <c r="AG784" s="2">
        <v>3294.85716369079</v>
      </c>
      <c r="AH784" s="2">
        <v>638811.77453726495</v>
      </c>
      <c r="AI784" s="2">
        <v>2986529.2914656298</v>
      </c>
      <c r="AJ784" s="2">
        <v>130.14775753662701</v>
      </c>
      <c r="AK784" s="2">
        <v>130.14775753662701</v>
      </c>
      <c r="AL784" s="2">
        <v>102.787888429045</v>
      </c>
      <c r="AM784" s="2">
        <v>81.814189485721201</v>
      </c>
      <c r="AN784" s="2">
        <v>133.87135217477399</v>
      </c>
      <c r="AO784" s="2">
        <v>133.87135217477399</v>
      </c>
      <c r="AP784" s="2">
        <v>107.649326241718</v>
      </c>
      <c r="AQ784" s="2">
        <v>85.300622392544895</v>
      </c>
      <c r="AR784" s="2">
        <v>3674216.55343766</v>
      </c>
      <c r="AS784" s="2">
        <v>53587.613970546998</v>
      </c>
      <c r="AT784" s="2">
        <v>8479822.1452090703</v>
      </c>
      <c r="AU784" s="2">
        <v>32034540.773555301</v>
      </c>
      <c r="AV784" s="2">
        <v>1.0287538832413601</v>
      </c>
      <c r="AW784" s="2">
        <v>1.0287538832413601</v>
      </c>
      <c r="AX784" s="2">
        <v>1.0474429255055</v>
      </c>
      <c r="AY784" s="2">
        <v>1.04276037212642</v>
      </c>
      <c r="AZ784" s="2">
        <v>1.02878113840845</v>
      </c>
      <c r="BA784" s="2">
        <v>1.02878113840845</v>
      </c>
      <c r="BB784" s="2">
        <v>1.0474429255055</v>
      </c>
      <c r="BC784" s="2">
        <v>1.0433901600609801</v>
      </c>
      <c r="BD784" s="2">
        <v>0.881780159321918</v>
      </c>
      <c r="BE784" s="2">
        <v>0.881780159321918</v>
      </c>
      <c r="BF784" s="2">
        <v>0.88227743742430798</v>
      </c>
      <c r="BG784" s="2">
        <v>0.94871382995941</v>
      </c>
      <c r="BH784" s="2">
        <v>0.14845984000000001</v>
      </c>
      <c r="BI784" s="2">
        <v>0.14845984000000001</v>
      </c>
      <c r="BJ784" s="2">
        <v>0.16933219299999999</v>
      </c>
      <c r="BK784" s="2">
        <v>0.20689772000000001</v>
      </c>
      <c r="BL784" s="2">
        <v>0.148460025</v>
      </c>
      <c r="BM784" s="2">
        <v>0.148460025</v>
      </c>
      <c r="BN784" s="2">
        <v>0.16933219299999999</v>
      </c>
      <c r="BO784" s="2">
        <v>0.20705116899999901</v>
      </c>
      <c r="BP784" s="2">
        <v>8.0653159999999995E-3</v>
      </c>
      <c r="BQ784" s="2">
        <v>8.0653159999999995E-3</v>
      </c>
      <c r="BR784" s="2">
        <v>8.0653159999999995E-3</v>
      </c>
      <c r="BS784" s="2">
        <v>0.156803041</v>
      </c>
      <c r="BT784" s="2">
        <v>0.99975147599999903</v>
      </c>
      <c r="BU784" s="2">
        <v>0.99975147599999903</v>
      </c>
      <c r="BV784" s="2">
        <v>1</v>
      </c>
      <c r="BW784" s="2">
        <v>0.99044583500000005</v>
      </c>
      <c r="BX784" s="2">
        <v>8.7805033450138499</v>
      </c>
      <c r="BY784" s="2">
        <v>8.7805033450138499</v>
      </c>
      <c r="BZ784" s="2">
        <v>8.7805033450138499</v>
      </c>
      <c r="CA784" s="2">
        <v>8.7805033450138499</v>
      </c>
      <c r="CB784" s="2">
        <v>225913.07193992499</v>
      </c>
      <c r="CC784" s="2">
        <v>3294.85716369079</v>
      </c>
      <c r="CD784" s="2">
        <v>638811.77453726495</v>
      </c>
      <c r="CE784" s="2">
        <v>2986529.2914656298</v>
      </c>
      <c r="CG784" s="2">
        <f t="shared" si="99"/>
        <v>817537.80756478256</v>
      </c>
      <c r="CH784" s="2">
        <f t="shared" si="100"/>
        <v>3854548.9951065108</v>
      </c>
      <c r="CI784" s="2">
        <f t="shared" si="101"/>
        <v>439463.34528324357</v>
      </c>
      <c r="CJ784" s="2">
        <f t="shared" si="102"/>
        <v>32.195660372324873</v>
      </c>
      <c r="CK784" s="2">
        <f t="shared" si="103"/>
        <v>0.46956639448613124</v>
      </c>
      <c r="CL784" s="2">
        <f t="shared" si="104"/>
        <v>47.370433299914666</v>
      </c>
      <c r="CM784" s="2">
        <f t="shared" si="105"/>
        <v>53.01660142797602</v>
      </c>
      <c r="CN784" s="2">
        <f t="shared" si="106"/>
        <v>439087.69216765469</v>
      </c>
    </row>
    <row r="785" spans="1:92" x14ac:dyDescent="0.45">
      <c r="A785" s="2">
        <v>566</v>
      </c>
      <c r="B785" s="2" t="s">
        <v>157</v>
      </c>
      <c r="C785" s="2">
        <v>2</v>
      </c>
      <c r="D785" s="2">
        <v>2035</v>
      </c>
      <c r="E785" s="2">
        <v>2033</v>
      </c>
      <c r="F785" s="2">
        <v>8.3028541399506203E-2</v>
      </c>
      <c r="G785" s="2">
        <v>1.2109638225164599E-3</v>
      </c>
      <c r="H785" s="2">
        <v>0.19164873091613999</v>
      </c>
      <c r="I785" s="2">
        <v>0.72411176386183695</v>
      </c>
      <c r="J785" s="2">
        <v>142.74885124257401</v>
      </c>
      <c r="K785" s="2">
        <v>142.74885124257401</v>
      </c>
      <c r="L785" s="2">
        <v>116.52328684426701</v>
      </c>
      <c r="M785" s="2">
        <v>94.1714349549666</v>
      </c>
      <c r="N785" s="2">
        <v>25784.193461709099</v>
      </c>
      <c r="O785" s="2">
        <v>376.06014689161901</v>
      </c>
      <c r="P785" s="2">
        <v>72910.820522681301</v>
      </c>
      <c r="Q785" s="2">
        <v>340867.17353361798</v>
      </c>
      <c r="R785" s="2">
        <v>44330105.465361901</v>
      </c>
      <c r="S785" s="2">
        <v>44330105.465361901</v>
      </c>
      <c r="T785" s="2">
        <v>1</v>
      </c>
      <c r="U785" s="2">
        <v>12.122</v>
      </c>
      <c r="V785" s="2">
        <v>42280.461698504303</v>
      </c>
      <c r="W785" s="2">
        <v>12.122</v>
      </c>
      <c r="X785" s="2">
        <v>3.7422534243335601</v>
      </c>
      <c r="Y785" s="2">
        <v>3.7422534243335601</v>
      </c>
      <c r="Z785" s="2">
        <v>4.87655813360771</v>
      </c>
      <c r="AA785" s="2">
        <v>3.4984051876314699</v>
      </c>
      <c r="AB785" s="2">
        <v>8.85884028161394</v>
      </c>
      <c r="AC785" s="2">
        <v>8.85884028161394</v>
      </c>
      <c r="AD785" s="2">
        <v>8.85884028161394</v>
      </c>
      <c r="AE785" s="2">
        <v>8.85884028161394</v>
      </c>
      <c r="AF785" s="2">
        <v>228172.97039961099</v>
      </c>
      <c r="AG785" s="2">
        <v>3327.8509522927702</v>
      </c>
      <c r="AH785" s="2">
        <v>645207.42036249104</v>
      </c>
      <c r="AI785" s="2">
        <v>3016427.3437736202</v>
      </c>
      <c r="AJ785" s="2">
        <v>130.14775753662701</v>
      </c>
      <c r="AK785" s="2">
        <v>130.14775753662701</v>
      </c>
      <c r="AL785" s="2">
        <v>102.787888429045</v>
      </c>
      <c r="AM785" s="2">
        <v>81.814189485721201</v>
      </c>
      <c r="AN785" s="2">
        <v>133.89001096096001</v>
      </c>
      <c r="AO785" s="2">
        <v>133.89001096096001</v>
      </c>
      <c r="AP785" s="2">
        <v>107.664446562653</v>
      </c>
      <c r="AQ785" s="2">
        <v>85.312594673352606</v>
      </c>
      <c r="AR785" s="2">
        <v>3680663.99687528</v>
      </c>
      <c r="AS785" s="2">
        <v>53682.153966892503</v>
      </c>
      <c r="AT785" s="2">
        <v>8495808.4538152702</v>
      </c>
      <c r="AU785" s="2">
        <v>32099950.8607044</v>
      </c>
      <c r="AV785" s="2">
        <v>1.0288975316311399</v>
      </c>
      <c r="AW785" s="2">
        <v>1.0288975316311399</v>
      </c>
      <c r="AX785" s="2">
        <v>1.04759021219087</v>
      </c>
      <c r="AY785" s="2">
        <v>1.0429068998198401</v>
      </c>
      <c r="AZ785" s="2">
        <v>1.02892479060396</v>
      </c>
      <c r="BA785" s="2">
        <v>1.02892479060396</v>
      </c>
      <c r="BB785" s="2">
        <v>1.04759021219087</v>
      </c>
      <c r="BC785" s="2">
        <v>1.0435367762516099</v>
      </c>
      <c r="BD785" s="2">
        <v>0.88182751545684501</v>
      </c>
      <c r="BE785" s="2">
        <v>0.88182751545684501</v>
      </c>
      <c r="BF785" s="2">
        <v>0.88232515352495</v>
      </c>
      <c r="BG785" s="2">
        <v>0.948765103945168</v>
      </c>
      <c r="BH785" s="2">
        <v>0.14845984000000001</v>
      </c>
      <c r="BI785" s="2">
        <v>0.14845984000000001</v>
      </c>
      <c r="BJ785" s="2">
        <v>0.16933219299999999</v>
      </c>
      <c r="BK785" s="2">
        <v>0.20689772000000001</v>
      </c>
      <c r="BL785" s="2">
        <v>0.148460025</v>
      </c>
      <c r="BM785" s="2">
        <v>0.148460025</v>
      </c>
      <c r="BN785" s="2">
        <v>0.16933219299999999</v>
      </c>
      <c r="BO785" s="2">
        <v>0.20705116899999901</v>
      </c>
      <c r="BP785" s="2">
        <v>8.0653159999999995E-3</v>
      </c>
      <c r="BQ785" s="2">
        <v>8.0653159999999995E-3</v>
      </c>
      <c r="BR785" s="2">
        <v>8.0653159999999995E-3</v>
      </c>
      <c r="BS785" s="2">
        <v>0.156803041</v>
      </c>
      <c r="BT785" s="2">
        <v>0.99975147599999903</v>
      </c>
      <c r="BU785" s="2">
        <v>0.99975147599999903</v>
      </c>
      <c r="BV785" s="2">
        <v>1</v>
      </c>
      <c r="BW785" s="2">
        <v>0.99044583500000005</v>
      </c>
      <c r="BX785" s="2">
        <v>8.85884028161394</v>
      </c>
      <c r="BY785" s="2">
        <v>8.85884028161394</v>
      </c>
      <c r="BZ785" s="2">
        <v>8.85884028161394</v>
      </c>
      <c r="CA785" s="2">
        <v>8.85884028161394</v>
      </c>
      <c r="CB785" s="2">
        <v>228172.97039961099</v>
      </c>
      <c r="CC785" s="2">
        <v>3327.8509522927702</v>
      </c>
      <c r="CD785" s="2">
        <v>645207.42036249104</v>
      </c>
      <c r="CE785" s="2">
        <v>3016427.3437736202</v>
      </c>
      <c r="CG785" s="2">
        <f t="shared" si="99"/>
        <v>821245.89782920503</v>
      </c>
      <c r="CH785" s="2">
        <f t="shared" si="100"/>
        <v>3893135.5854880149</v>
      </c>
      <c r="CI785" s="2">
        <f t="shared" si="101"/>
        <v>439938.24766490003</v>
      </c>
      <c r="CJ785" s="2">
        <f t="shared" si="102"/>
        <v>32.230241827136375</v>
      </c>
      <c r="CK785" s="2">
        <f t="shared" si="103"/>
        <v>0.47007518361452377</v>
      </c>
      <c r="CL785" s="2">
        <f t="shared" si="104"/>
        <v>47.421671884670765</v>
      </c>
      <c r="CM785" s="2">
        <f t="shared" si="105"/>
        <v>53.073907907141766</v>
      </c>
      <c r="CN785" s="2">
        <f t="shared" si="106"/>
        <v>439562.1875180084</v>
      </c>
    </row>
    <row r="786" spans="1:92" x14ac:dyDescent="0.45">
      <c r="A786" s="2">
        <v>588</v>
      </c>
      <c r="B786" s="2" t="s">
        <v>157</v>
      </c>
      <c r="C786" s="2">
        <v>2</v>
      </c>
      <c r="D786" s="2">
        <v>2036</v>
      </c>
      <c r="E786" s="2">
        <v>2034</v>
      </c>
      <c r="F786" s="2">
        <v>8.3010844360312905E-2</v>
      </c>
      <c r="G786" s="2">
        <v>1.21071617496137E-3</v>
      </c>
      <c r="H786" s="2">
        <v>0.191630762882151</v>
      </c>
      <c r="I786" s="2">
        <v>0.72414767658257395</v>
      </c>
      <c r="J786" s="2">
        <v>142.83960507787299</v>
      </c>
      <c r="K786" s="2">
        <v>142.83960507787299</v>
      </c>
      <c r="L786" s="2">
        <v>116.610484451145</v>
      </c>
      <c r="M786" s="2">
        <v>94.255481318936802</v>
      </c>
      <c r="N786" s="2">
        <v>25811.934673534801</v>
      </c>
      <c r="O786" s="2">
        <v>376.46800315207798</v>
      </c>
      <c r="P786" s="2">
        <v>72989.770081103401</v>
      </c>
      <c r="Q786" s="2">
        <v>341236.03952430899</v>
      </c>
      <c r="R786" s="2">
        <v>44415480.693824999</v>
      </c>
      <c r="S786" s="2">
        <v>44415480.693824999</v>
      </c>
      <c r="T786" s="2">
        <v>1</v>
      </c>
      <c r="U786" s="2">
        <v>12.122</v>
      </c>
      <c r="V786" s="2">
        <v>42702.743157773701</v>
      </c>
      <c r="W786" s="2">
        <v>12.122</v>
      </c>
      <c r="X786" s="2">
        <v>3.7609489401368701</v>
      </c>
      <c r="Y786" s="2">
        <v>3.7609489401368701</v>
      </c>
      <c r="Z786" s="2">
        <v>4.8916974209900799</v>
      </c>
      <c r="AA786" s="2">
        <v>3.5103932321058702</v>
      </c>
      <c r="AB786" s="2">
        <v>8.9308986011097993</v>
      </c>
      <c r="AC786" s="2">
        <v>8.9308986011097993</v>
      </c>
      <c r="AD786" s="2">
        <v>8.9308986011097993</v>
      </c>
      <c r="AE786" s="2">
        <v>8.9308986011097993</v>
      </c>
      <c r="AF786" s="2">
        <v>230276.017317922</v>
      </c>
      <c r="AG786" s="2">
        <v>3358.5550398075102</v>
      </c>
      <c r="AH786" s="2">
        <v>651159.14501178195</v>
      </c>
      <c r="AI786" s="2">
        <v>3044250.16327564</v>
      </c>
      <c r="AJ786" s="2">
        <v>130.14775753662701</v>
      </c>
      <c r="AK786" s="2">
        <v>130.14775753662701</v>
      </c>
      <c r="AL786" s="2">
        <v>102.787888429045</v>
      </c>
      <c r="AM786" s="2">
        <v>81.814189485721201</v>
      </c>
      <c r="AN786" s="2">
        <v>133.908706476764</v>
      </c>
      <c r="AO786" s="2">
        <v>133.908706476764</v>
      </c>
      <c r="AP786" s="2">
        <v>107.679585850035</v>
      </c>
      <c r="AQ786" s="2">
        <v>85.324582717826999</v>
      </c>
      <c r="AR786" s="2">
        <v>3686966.5550635899</v>
      </c>
      <c r="AS786" s="2">
        <v>53774.540894698599</v>
      </c>
      <c r="AT786" s="2">
        <v>8511372.4491351806</v>
      </c>
      <c r="AU786" s="2">
        <v>32163367.1487316</v>
      </c>
      <c r="AV786" s="2">
        <v>1.0290414404322401</v>
      </c>
      <c r="AW786" s="2">
        <v>1.0290414404322401</v>
      </c>
      <c r="AX786" s="2">
        <v>1.0477376783958701</v>
      </c>
      <c r="AY786" s="2">
        <v>1.0430536140803099</v>
      </c>
      <c r="AZ786" s="2">
        <v>1.02906870321769</v>
      </c>
      <c r="BA786" s="2">
        <v>1.02906870321769</v>
      </c>
      <c r="BB786" s="2">
        <v>1.0477376783958701</v>
      </c>
      <c r="BC786" s="2">
        <v>1.0436835791219601</v>
      </c>
      <c r="BD786" s="2">
        <v>0.88187495336475596</v>
      </c>
      <c r="BE786" s="2">
        <v>0.88187495336475596</v>
      </c>
      <c r="BF786" s="2">
        <v>0.88237292365067099</v>
      </c>
      <c r="BG786" s="2">
        <v>0.94881643877691102</v>
      </c>
      <c r="BH786" s="2">
        <v>0.14845984000000001</v>
      </c>
      <c r="BI786" s="2">
        <v>0.14845984000000001</v>
      </c>
      <c r="BJ786" s="2">
        <v>0.16933219299999999</v>
      </c>
      <c r="BK786" s="2">
        <v>0.20689772000000001</v>
      </c>
      <c r="BL786" s="2">
        <v>0.148460025</v>
      </c>
      <c r="BM786" s="2">
        <v>0.148460025</v>
      </c>
      <c r="BN786" s="2">
        <v>0.16933219299999999</v>
      </c>
      <c r="BO786" s="2">
        <v>0.20705116899999901</v>
      </c>
      <c r="BP786" s="2">
        <v>8.0653159999999995E-3</v>
      </c>
      <c r="BQ786" s="2">
        <v>8.0653159999999995E-3</v>
      </c>
      <c r="BR786" s="2">
        <v>8.0653159999999995E-3</v>
      </c>
      <c r="BS786" s="2">
        <v>0.156803041</v>
      </c>
      <c r="BT786" s="2">
        <v>0.99975147599999903</v>
      </c>
      <c r="BU786" s="2">
        <v>0.99975147599999903</v>
      </c>
      <c r="BV786" s="2">
        <v>1</v>
      </c>
      <c r="BW786" s="2">
        <v>0.99044583500000005</v>
      </c>
      <c r="BX786" s="2">
        <v>8.9308986011097993</v>
      </c>
      <c r="BY786" s="2">
        <v>8.9308986011097993</v>
      </c>
      <c r="BZ786" s="2">
        <v>8.9308986011097993</v>
      </c>
      <c r="CA786" s="2">
        <v>8.9308986011097993</v>
      </c>
      <c r="CB786" s="2">
        <v>230276.017317922</v>
      </c>
      <c r="CC786" s="2">
        <v>3358.5550398075102</v>
      </c>
      <c r="CD786" s="2">
        <v>651159.14501178195</v>
      </c>
      <c r="CE786" s="2">
        <v>3044250.16327564</v>
      </c>
      <c r="CG786" s="2">
        <f t="shared" si="99"/>
        <v>824965.77289153286</v>
      </c>
      <c r="CH786" s="2">
        <f t="shared" si="100"/>
        <v>3929043.8806451513</v>
      </c>
      <c r="CI786" s="2">
        <f t="shared" si="101"/>
        <v>440414.2122820993</v>
      </c>
      <c r="CJ786" s="2">
        <f t="shared" si="102"/>
        <v>32.264918341918502</v>
      </c>
      <c r="CK786" s="2">
        <f t="shared" si="103"/>
        <v>0.4705850039400975</v>
      </c>
      <c r="CL786" s="2">
        <f t="shared" si="104"/>
        <v>47.47302119096156</v>
      </c>
      <c r="CM786" s="2">
        <f t="shared" si="105"/>
        <v>53.131341303901749</v>
      </c>
      <c r="CN786" s="2">
        <f t="shared" si="106"/>
        <v>440037.74427894718</v>
      </c>
    </row>
    <row r="787" spans="1:92" x14ac:dyDescent="0.45">
      <c r="A787" s="2">
        <v>610</v>
      </c>
      <c r="B787" s="2" t="s">
        <v>157</v>
      </c>
      <c r="C787" s="2">
        <v>2</v>
      </c>
      <c r="D787" s="2">
        <v>2037</v>
      </c>
      <c r="E787" s="2">
        <v>2035</v>
      </c>
      <c r="F787" s="2">
        <v>8.2994660697444794E-2</v>
      </c>
      <c r="G787" s="2">
        <v>1.21048970979845E-3</v>
      </c>
      <c r="H787" s="2">
        <v>0.19161433120816801</v>
      </c>
      <c r="I787" s="2">
        <v>0.72418051838458797</v>
      </c>
      <c r="J787" s="2">
        <v>142.92444752078501</v>
      </c>
      <c r="K787" s="2">
        <v>142.92444752078501</v>
      </c>
      <c r="L787" s="2">
        <v>116.69175522613</v>
      </c>
      <c r="M787" s="2">
        <v>94.333597662402596</v>
      </c>
      <c r="N787" s="2">
        <v>25839.7495504443</v>
      </c>
      <c r="O787" s="2">
        <v>376.876664977377</v>
      </c>
      <c r="P787" s="2">
        <v>73068.885572062805</v>
      </c>
      <c r="Q787" s="2">
        <v>341605.69948031101</v>
      </c>
      <c r="R787" s="2">
        <v>44498427.941478699</v>
      </c>
      <c r="S787" s="2">
        <v>44498427.941478699</v>
      </c>
      <c r="T787" s="2">
        <v>1</v>
      </c>
      <c r="U787" s="2">
        <v>12.122</v>
      </c>
      <c r="V787" s="2">
        <v>43129.242206531897</v>
      </c>
      <c r="W787" s="2">
        <v>12.122</v>
      </c>
      <c r="X787" s="2">
        <v>3.7796783478895799</v>
      </c>
      <c r="Y787" s="2">
        <v>3.7796783478895799</v>
      </c>
      <c r="Z787" s="2">
        <v>4.9068551608164803</v>
      </c>
      <c r="AA787" s="2">
        <v>3.52239654041237</v>
      </c>
      <c r="AB787" s="2">
        <v>8.9970116362690096</v>
      </c>
      <c r="AC787" s="2">
        <v>8.9970116362690096</v>
      </c>
      <c r="AD787" s="2">
        <v>8.9970116362690096</v>
      </c>
      <c r="AE787" s="2">
        <v>8.9970116362690096</v>
      </c>
      <c r="AF787" s="2">
        <v>232230.27661240799</v>
      </c>
      <c r="AG787" s="2">
        <v>3387.08700504221</v>
      </c>
      <c r="AH787" s="2">
        <v>656689.81074828701</v>
      </c>
      <c r="AI787" s="2">
        <v>3070104.6183145698</v>
      </c>
      <c r="AJ787" s="2">
        <v>130.14775753662701</v>
      </c>
      <c r="AK787" s="2">
        <v>130.14775753662701</v>
      </c>
      <c r="AL787" s="2">
        <v>102.787888429045</v>
      </c>
      <c r="AM787" s="2">
        <v>81.814189485721201</v>
      </c>
      <c r="AN787" s="2">
        <v>133.927435884516</v>
      </c>
      <c r="AO787" s="2">
        <v>133.927435884516</v>
      </c>
      <c r="AP787" s="2">
        <v>107.69474358986101</v>
      </c>
      <c r="AQ787" s="2">
        <v>85.336586026133503</v>
      </c>
      <c r="AR787" s="2">
        <v>3693131.9285727199</v>
      </c>
      <c r="AS787" s="2">
        <v>53864.889125367998</v>
      </c>
      <c r="AT787" s="2">
        <v>8526536.50982132</v>
      </c>
      <c r="AU787" s="2">
        <v>32224894.613959301</v>
      </c>
      <c r="AV787" s="2">
        <v>1.0291855964584</v>
      </c>
      <c r="AW787" s="2">
        <v>1.0291855964584</v>
      </c>
      <c r="AX787" s="2">
        <v>1.04788531547562</v>
      </c>
      <c r="AY787" s="2">
        <v>1.04320050586224</v>
      </c>
      <c r="AZ787" s="2">
        <v>1.0292128630630299</v>
      </c>
      <c r="BA787" s="2">
        <v>1.0292128630630299</v>
      </c>
      <c r="BB787" s="2">
        <v>1.04788531547562</v>
      </c>
      <c r="BC787" s="2">
        <v>1.04383055962097</v>
      </c>
      <c r="BD787" s="2">
        <v>0.88192246867809398</v>
      </c>
      <c r="BE787" s="2">
        <v>0.88192246867809398</v>
      </c>
      <c r="BF787" s="2">
        <v>0.88242074498713097</v>
      </c>
      <c r="BG787" s="2">
        <v>0.94886783127394903</v>
      </c>
      <c r="BH787" s="2">
        <v>0.14845984000000001</v>
      </c>
      <c r="BI787" s="2">
        <v>0.14845984000000001</v>
      </c>
      <c r="BJ787" s="2">
        <v>0.16933219299999999</v>
      </c>
      <c r="BK787" s="2">
        <v>0.20689772000000001</v>
      </c>
      <c r="BL787" s="2">
        <v>0.148460025</v>
      </c>
      <c r="BM787" s="2">
        <v>0.148460025</v>
      </c>
      <c r="BN787" s="2">
        <v>0.16933219299999999</v>
      </c>
      <c r="BO787" s="2">
        <v>0.20705116899999901</v>
      </c>
      <c r="BP787" s="2">
        <v>8.0653159999999995E-3</v>
      </c>
      <c r="BQ787" s="2">
        <v>8.0653159999999995E-3</v>
      </c>
      <c r="BR787" s="2">
        <v>8.0653159999999995E-3</v>
      </c>
      <c r="BS787" s="2">
        <v>0.156803041</v>
      </c>
      <c r="BT787" s="2">
        <v>0.99975147599999903</v>
      </c>
      <c r="BU787" s="2">
        <v>0.99975147599999903</v>
      </c>
      <c r="BV787" s="2">
        <v>1</v>
      </c>
      <c r="BW787" s="2">
        <v>0.99044583500000005</v>
      </c>
      <c r="BX787" s="2">
        <v>8.9970116362690096</v>
      </c>
      <c r="BY787" s="2">
        <v>8.9970116362690096</v>
      </c>
      <c r="BZ787" s="2">
        <v>8.9970116362690096</v>
      </c>
      <c r="CA787" s="2">
        <v>8.9970116362690096</v>
      </c>
      <c r="CB787" s="2">
        <v>232230.27661240799</v>
      </c>
      <c r="CC787" s="2">
        <v>3387.08700504221</v>
      </c>
      <c r="CD787" s="2">
        <v>656689.81074828701</v>
      </c>
      <c r="CE787" s="2">
        <v>3070104.6183145698</v>
      </c>
      <c r="CG787" s="2">
        <f t="shared" si="99"/>
        <v>828697.23274337268</v>
      </c>
      <c r="CH787" s="2">
        <f t="shared" si="100"/>
        <v>3962411.7926803073</v>
      </c>
      <c r="CI787" s="2">
        <f t="shared" si="101"/>
        <v>440891.21126779553</v>
      </c>
      <c r="CJ787" s="2">
        <f t="shared" si="102"/>
        <v>32.299686938055373</v>
      </c>
      <c r="CK787" s="2">
        <f t="shared" si="103"/>
        <v>0.47109583122172127</v>
      </c>
      <c r="CL787" s="2">
        <f t="shared" si="104"/>
        <v>47.52447842085386</v>
      </c>
      <c r="CM787" s="2">
        <f t="shared" si="105"/>
        <v>53.18889832313134</v>
      </c>
      <c r="CN787" s="2">
        <f t="shared" si="106"/>
        <v>440514.33460281813</v>
      </c>
    </row>
    <row r="788" spans="1:92" x14ac:dyDescent="0.45">
      <c r="A788" s="2">
        <v>632</v>
      </c>
      <c r="B788" s="2" t="s">
        <v>157</v>
      </c>
      <c r="C788" s="2">
        <v>2</v>
      </c>
      <c r="D788" s="2">
        <v>2038</v>
      </c>
      <c r="E788" s="2">
        <v>2036</v>
      </c>
      <c r="F788" s="2">
        <v>8.2979901706779199E-2</v>
      </c>
      <c r="G788" s="2">
        <v>1.2102831859035501E-3</v>
      </c>
      <c r="H788" s="2">
        <v>0.19159934584327401</v>
      </c>
      <c r="I788" s="2">
        <v>0.72421046926404198</v>
      </c>
      <c r="J788" s="2">
        <v>143.003707096298</v>
      </c>
      <c r="K788" s="2">
        <v>143.003707096298</v>
      </c>
      <c r="L788" s="2">
        <v>116.767428521786</v>
      </c>
      <c r="M788" s="2">
        <v>94.406113486455595</v>
      </c>
      <c r="N788" s="2">
        <v>25867.635748298399</v>
      </c>
      <c r="O788" s="2">
        <v>377.28611339973997</v>
      </c>
      <c r="P788" s="2">
        <v>73148.162744079105</v>
      </c>
      <c r="Q788" s="2">
        <v>341976.132496759</v>
      </c>
      <c r="R788" s="2">
        <v>44579081.557543002</v>
      </c>
      <c r="S788" s="2">
        <v>44579081.557543002</v>
      </c>
      <c r="T788" s="2">
        <v>1</v>
      </c>
      <c r="U788" s="2">
        <v>12.122</v>
      </c>
      <c r="V788" s="2">
        <v>43560.000968487497</v>
      </c>
      <c r="W788" s="2">
        <v>12.122</v>
      </c>
      <c r="X788" s="2">
        <v>3.7984399314297401</v>
      </c>
      <c r="Y788" s="2">
        <v>3.7984399314297401</v>
      </c>
      <c r="Z788" s="2">
        <v>4.9220304644986301</v>
      </c>
      <c r="AA788" s="2">
        <v>3.53441437249238</v>
      </c>
      <c r="AB788" s="2">
        <v>9.0575096282420198</v>
      </c>
      <c r="AC788" s="2">
        <v>9.0575096282420198</v>
      </c>
      <c r="AD788" s="2">
        <v>9.0575096282420198</v>
      </c>
      <c r="AE788" s="2">
        <v>9.0575096282420198</v>
      </c>
      <c r="AF788" s="2">
        <v>234043.78034451199</v>
      </c>
      <c r="AG788" s="2">
        <v>3413.5640216923398</v>
      </c>
      <c r="AH788" s="2">
        <v>661822.13459387305</v>
      </c>
      <c r="AI788" s="2">
        <v>3094096.9121052702</v>
      </c>
      <c r="AJ788" s="2">
        <v>130.14775753662701</v>
      </c>
      <c r="AK788" s="2">
        <v>130.14775753662701</v>
      </c>
      <c r="AL788" s="2">
        <v>102.787888429045</v>
      </c>
      <c r="AM788" s="2">
        <v>81.814189485721201</v>
      </c>
      <c r="AN788" s="2">
        <v>133.946197468056</v>
      </c>
      <c r="AO788" s="2">
        <v>133.946197468056</v>
      </c>
      <c r="AP788" s="2">
        <v>107.709918893544</v>
      </c>
      <c r="AQ788" s="2">
        <v>85.348603858213593</v>
      </c>
      <c r="AR788" s="2">
        <v>3699167.8058234099</v>
      </c>
      <c r="AS788" s="2">
        <v>53953.312852117502</v>
      </c>
      <c r="AT788" s="2">
        <v>8541322.86471924</v>
      </c>
      <c r="AU788" s="2">
        <v>32284637.5741482</v>
      </c>
      <c r="AV788" s="2">
        <v>1.02932998677089</v>
      </c>
      <c r="AW788" s="2">
        <v>1.02932998677089</v>
      </c>
      <c r="AX788" s="2">
        <v>1.04803311491021</v>
      </c>
      <c r="AY788" s="2">
        <v>1.0433475662549501</v>
      </c>
      <c r="AZ788" s="2">
        <v>1.02935725720091</v>
      </c>
      <c r="BA788" s="2">
        <v>1.02935725720091</v>
      </c>
      <c r="BB788" s="2">
        <v>1.04803311491021</v>
      </c>
      <c r="BC788" s="2">
        <v>1.0439777088326201</v>
      </c>
      <c r="BD788" s="2">
        <v>0.88197005711234999</v>
      </c>
      <c r="BE788" s="2">
        <v>0.88197005711234999</v>
      </c>
      <c r="BF788" s="2">
        <v>0.88246861476141603</v>
      </c>
      <c r="BG788" s="2">
        <v>0.94891927830388501</v>
      </c>
      <c r="BH788" s="2">
        <v>0.14845984000000001</v>
      </c>
      <c r="BI788" s="2">
        <v>0.14845984000000001</v>
      </c>
      <c r="BJ788" s="2">
        <v>0.16933219299999999</v>
      </c>
      <c r="BK788" s="2">
        <v>0.20689772000000001</v>
      </c>
      <c r="BL788" s="2">
        <v>0.148460025</v>
      </c>
      <c r="BM788" s="2">
        <v>0.148460025</v>
      </c>
      <c r="BN788" s="2">
        <v>0.16933219299999999</v>
      </c>
      <c r="BO788" s="2">
        <v>0.20705116899999901</v>
      </c>
      <c r="BP788" s="2">
        <v>8.0653159999999995E-3</v>
      </c>
      <c r="BQ788" s="2">
        <v>8.0653159999999995E-3</v>
      </c>
      <c r="BR788" s="2">
        <v>8.0653159999999995E-3</v>
      </c>
      <c r="BS788" s="2">
        <v>0.156803041</v>
      </c>
      <c r="BT788" s="2">
        <v>0.99975147599999903</v>
      </c>
      <c r="BU788" s="2">
        <v>0.99975147599999903</v>
      </c>
      <c r="BV788" s="2">
        <v>1</v>
      </c>
      <c r="BW788" s="2">
        <v>0.99044583500000005</v>
      </c>
      <c r="BX788" s="2">
        <v>9.0575096282420198</v>
      </c>
      <c r="BY788" s="2">
        <v>9.0575096282420198</v>
      </c>
      <c r="BZ788" s="2">
        <v>9.0575096282420198</v>
      </c>
      <c r="CA788" s="2">
        <v>9.0575096282420198</v>
      </c>
      <c r="CB788" s="2">
        <v>234043.78034451199</v>
      </c>
      <c r="CC788" s="2">
        <v>3413.5640216923398</v>
      </c>
      <c r="CD788" s="2">
        <v>661822.13459387305</v>
      </c>
      <c r="CE788" s="2">
        <v>3094096.9121052702</v>
      </c>
      <c r="CG788" s="2">
        <f t="shared" si="99"/>
        <v>832440.07933885639</v>
      </c>
      <c r="CH788" s="2">
        <f t="shared" si="100"/>
        <v>3993376.3910653475</v>
      </c>
      <c r="CI788" s="2">
        <f t="shared" si="101"/>
        <v>441369.21710253623</v>
      </c>
      <c r="CJ788" s="2">
        <f t="shared" si="102"/>
        <v>32.334544685372997</v>
      </c>
      <c r="CK788" s="2">
        <f t="shared" si="103"/>
        <v>0.47160764174967496</v>
      </c>
      <c r="CL788" s="2">
        <f t="shared" si="104"/>
        <v>47.576040809157142</v>
      </c>
      <c r="CM788" s="2">
        <f t="shared" si="105"/>
        <v>53.246575709888518</v>
      </c>
      <c r="CN788" s="2">
        <f t="shared" si="106"/>
        <v>440991.93098913651</v>
      </c>
    </row>
    <row r="789" spans="1:92" x14ac:dyDescent="0.45">
      <c r="A789" s="2">
        <v>654</v>
      </c>
      <c r="B789" s="2" t="s">
        <v>157</v>
      </c>
      <c r="C789" s="2">
        <v>2</v>
      </c>
      <c r="D789" s="2">
        <v>2039</v>
      </c>
      <c r="E789" s="2">
        <v>2037</v>
      </c>
      <c r="F789" s="2">
        <v>8.2966483976327499E-2</v>
      </c>
      <c r="G789" s="2">
        <v>1.2100954361323501E-3</v>
      </c>
      <c r="H789" s="2">
        <v>0.191585722121147</v>
      </c>
      <c r="I789" s="2">
        <v>0.72423769846639197</v>
      </c>
      <c r="J789" s="2">
        <v>143.07769485353401</v>
      </c>
      <c r="K789" s="2">
        <v>143.07769485353401</v>
      </c>
      <c r="L789" s="2">
        <v>116.837816195432</v>
      </c>
      <c r="M789" s="2">
        <v>94.473340795145404</v>
      </c>
      <c r="N789" s="2">
        <v>25895.591056312402</v>
      </c>
      <c r="O789" s="2">
        <v>377.69633051021401</v>
      </c>
      <c r="P789" s="2">
        <v>73227.597587548895</v>
      </c>
      <c r="Q789" s="2">
        <v>342347.31885885203</v>
      </c>
      <c r="R789" s="2">
        <v>44657568.907754801</v>
      </c>
      <c r="S789" s="2">
        <v>44657568.907754801</v>
      </c>
      <c r="T789" s="2">
        <v>1</v>
      </c>
      <c r="U789" s="2">
        <v>12.122</v>
      </c>
      <c r="V789" s="2">
        <v>43995.061988064801</v>
      </c>
      <c r="W789" s="2">
        <v>12.122</v>
      </c>
      <c r="X789" s="2">
        <v>3.8172320068104799</v>
      </c>
      <c r="Y789" s="2">
        <v>3.8172320068104799</v>
      </c>
      <c r="Z789" s="2">
        <v>4.9372224562903204</v>
      </c>
      <c r="AA789" s="2">
        <v>3.5464459993277502</v>
      </c>
      <c r="AB789" s="2">
        <v>9.1127053100964392</v>
      </c>
      <c r="AC789" s="2">
        <v>9.1127053100964392</v>
      </c>
      <c r="AD789" s="2">
        <v>9.1127053100964392</v>
      </c>
      <c r="AE789" s="2">
        <v>9.1127053100964392</v>
      </c>
      <c r="AF789" s="2">
        <v>235724.141643159</v>
      </c>
      <c r="AG789" s="2">
        <v>3438.0971690034598</v>
      </c>
      <c r="AH789" s="2">
        <v>666577.65106176795</v>
      </c>
      <c r="AI789" s="2">
        <v>3116327.71852946</v>
      </c>
      <c r="AJ789" s="2">
        <v>130.14775753662701</v>
      </c>
      <c r="AK789" s="2">
        <v>130.14775753662701</v>
      </c>
      <c r="AL789" s="2">
        <v>102.787888429045</v>
      </c>
      <c r="AM789" s="2">
        <v>81.814189485721201</v>
      </c>
      <c r="AN789" s="2">
        <v>133.96498954343701</v>
      </c>
      <c r="AO789" s="2">
        <v>133.96498954343701</v>
      </c>
      <c r="AP789" s="2">
        <v>107.725110885335</v>
      </c>
      <c r="AQ789" s="2">
        <v>85.360635485048903</v>
      </c>
      <c r="AR789" s="2">
        <v>3705081.47520698</v>
      </c>
      <c r="AS789" s="2">
        <v>54039.920324040002</v>
      </c>
      <c r="AT789" s="2">
        <v>8555752.5873671193</v>
      </c>
      <c r="AU789" s="2">
        <v>32342694.924856599</v>
      </c>
      <c r="AV789" s="2">
        <v>1.02947459916701</v>
      </c>
      <c r="AW789" s="2">
        <v>1.02947459916701</v>
      </c>
      <c r="AX789" s="2">
        <v>1.0481810686609301</v>
      </c>
      <c r="AY789" s="2">
        <v>1.04349478685192</v>
      </c>
      <c r="AZ789" s="2">
        <v>1.0295018734283099</v>
      </c>
      <c r="BA789" s="2">
        <v>1.0295018734283099</v>
      </c>
      <c r="BB789" s="2">
        <v>1.0481810686609301</v>
      </c>
      <c r="BC789" s="2">
        <v>1.0441250183452799</v>
      </c>
      <c r="BD789" s="2">
        <v>0.88201771462702505</v>
      </c>
      <c r="BE789" s="2">
        <v>0.88201771462702505</v>
      </c>
      <c r="BF789" s="2">
        <v>0.88251653035741295</v>
      </c>
      <c r="BG789" s="2">
        <v>0.94897077691173504</v>
      </c>
      <c r="BH789" s="2">
        <v>0.14845984000000001</v>
      </c>
      <c r="BI789" s="2">
        <v>0.14845984000000001</v>
      </c>
      <c r="BJ789" s="2">
        <v>0.16933219299999999</v>
      </c>
      <c r="BK789" s="2">
        <v>0.20689772000000001</v>
      </c>
      <c r="BL789" s="2">
        <v>0.148460025</v>
      </c>
      <c r="BM789" s="2">
        <v>0.148460025</v>
      </c>
      <c r="BN789" s="2">
        <v>0.16933219299999999</v>
      </c>
      <c r="BO789" s="2">
        <v>0.20705116899999901</v>
      </c>
      <c r="BP789" s="2">
        <v>8.0653159999999995E-3</v>
      </c>
      <c r="BQ789" s="2">
        <v>8.0653159999999995E-3</v>
      </c>
      <c r="BR789" s="2">
        <v>8.0653159999999995E-3</v>
      </c>
      <c r="BS789" s="2">
        <v>0.156803041</v>
      </c>
      <c r="BT789" s="2">
        <v>0.99975147599999903</v>
      </c>
      <c r="BU789" s="2">
        <v>0.99975147599999903</v>
      </c>
      <c r="BV789" s="2">
        <v>1</v>
      </c>
      <c r="BW789" s="2">
        <v>0.99044583500000005</v>
      </c>
      <c r="BX789" s="2">
        <v>9.1127053100964392</v>
      </c>
      <c r="BY789" s="2">
        <v>9.1127053100964392</v>
      </c>
      <c r="BZ789" s="2">
        <v>9.1127053100964392</v>
      </c>
      <c r="CA789" s="2">
        <v>9.1127053100964392</v>
      </c>
      <c r="CB789" s="2">
        <v>235724.141643159</v>
      </c>
      <c r="CC789" s="2">
        <v>3438.0971690034598</v>
      </c>
      <c r="CD789" s="2">
        <v>666577.65106176795</v>
      </c>
      <c r="CE789" s="2">
        <v>3116327.71852946</v>
      </c>
      <c r="CG789" s="2">
        <f t="shared" si="99"/>
        <v>836194.12622201908</v>
      </c>
      <c r="CH789" s="2">
        <f t="shared" si="100"/>
        <v>4022067.6084033903</v>
      </c>
      <c r="CI789" s="2">
        <f t="shared" si="101"/>
        <v>441848.20383322355</v>
      </c>
      <c r="CJ789" s="2">
        <f t="shared" si="102"/>
        <v>32.369488820390501</v>
      </c>
      <c r="CK789" s="2">
        <f t="shared" si="103"/>
        <v>0.47212041313776754</v>
      </c>
      <c r="CL789" s="2">
        <f t="shared" si="104"/>
        <v>47.627705747999279</v>
      </c>
      <c r="CM789" s="2">
        <f t="shared" si="105"/>
        <v>53.304370394527368</v>
      </c>
      <c r="CN789" s="2">
        <f t="shared" si="106"/>
        <v>441470.50750271336</v>
      </c>
    </row>
    <row r="790" spans="1:92" x14ac:dyDescent="0.45">
      <c r="A790" s="2">
        <v>676</v>
      </c>
      <c r="B790" s="2" t="s">
        <v>157</v>
      </c>
      <c r="C790" s="2">
        <v>2</v>
      </c>
      <c r="D790" s="2">
        <v>2040</v>
      </c>
      <c r="E790" s="2">
        <v>2038</v>
      </c>
      <c r="F790" s="2">
        <v>8.29543290770893E-2</v>
      </c>
      <c r="G790" s="2">
        <v>1.20992536301575E-3</v>
      </c>
      <c r="H790" s="2">
        <v>0.19157338043192801</v>
      </c>
      <c r="I790" s="2">
        <v>0.72426236512796605</v>
      </c>
      <c r="J790" s="2">
        <v>143.14670523468399</v>
      </c>
      <c r="K790" s="2">
        <v>143.14670523468399</v>
      </c>
      <c r="L790" s="2">
        <v>116.903213451136</v>
      </c>
      <c r="M790" s="2">
        <v>94.535574931044493</v>
      </c>
      <c r="N790" s="2">
        <v>25923.613389837901</v>
      </c>
      <c r="O790" s="2">
        <v>378.10729940605802</v>
      </c>
      <c r="P790" s="2">
        <v>73307.186321525805</v>
      </c>
      <c r="Q790" s="2">
        <v>342719.23997672199</v>
      </c>
      <c r="R790" s="2">
        <v>44734010.699845798</v>
      </c>
      <c r="S790" s="2">
        <v>44734010.699845798</v>
      </c>
      <c r="T790" s="2">
        <v>1</v>
      </c>
      <c r="U790" s="2">
        <v>12.122</v>
      </c>
      <c r="V790" s="2">
        <v>44434.468234606</v>
      </c>
      <c r="W790" s="2">
        <v>12.122</v>
      </c>
      <c r="X790" s="2">
        <v>3.8360529858782999</v>
      </c>
      <c r="Y790" s="2">
        <v>3.8360529858782999</v>
      </c>
      <c r="Z790" s="2">
        <v>4.95243030991222</v>
      </c>
      <c r="AA790" s="2">
        <v>3.5584907331448101</v>
      </c>
      <c r="AB790" s="2">
        <v>9.1628947121785291</v>
      </c>
      <c r="AC790" s="2">
        <v>9.1628947121785291</v>
      </c>
      <c r="AD790" s="2">
        <v>9.1628947121785291</v>
      </c>
      <c r="AE790" s="2">
        <v>9.1628947121785291</v>
      </c>
      <c r="AF790" s="2">
        <v>237278.57435862301</v>
      </c>
      <c r="AG790" s="2">
        <v>3460.7917096412798</v>
      </c>
      <c r="AH790" s="2">
        <v>670976.76672048995</v>
      </c>
      <c r="AI790" s="2">
        <v>3136892.4377002702</v>
      </c>
      <c r="AJ790" s="2">
        <v>130.14775753662701</v>
      </c>
      <c r="AK790" s="2">
        <v>130.14775753662701</v>
      </c>
      <c r="AL790" s="2">
        <v>102.787888429045</v>
      </c>
      <c r="AM790" s="2">
        <v>81.814189485721201</v>
      </c>
      <c r="AN790" s="2">
        <v>133.983810522505</v>
      </c>
      <c r="AO790" s="2">
        <v>133.983810522505</v>
      </c>
      <c r="AP790" s="2">
        <v>107.740318738957</v>
      </c>
      <c r="AQ790" s="2">
        <v>85.372680218865995</v>
      </c>
      <c r="AR790" s="2">
        <v>3710879.8445330402</v>
      </c>
      <c r="AS790" s="2">
        <v>54124.814135161498</v>
      </c>
      <c r="AT790" s="2">
        <v>8569845.6500475407</v>
      </c>
      <c r="AU790" s="2">
        <v>32399160.39113</v>
      </c>
      <c r="AV790" s="2">
        <v>1.02961942213964</v>
      </c>
      <c r="AW790" s="2">
        <v>1.02961942213964</v>
      </c>
      <c r="AX790" s="2">
        <v>1.04832916914364</v>
      </c>
      <c r="AY790" s="2">
        <v>1.0436421597227199</v>
      </c>
      <c r="AZ790" s="2">
        <v>1.02964670023778</v>
      </c>
      <c r="BA790" s="2">
        <v>1.02964670023778</v>
      </c>
      <c r="BB790" s="2">
        <v>1.04832916914364</v>
      </c>
      <c r="BC790" s="2">
        <v>1.04427248022373</v>
      </c>
      <c r="BD790" s="2">
        <v>0.88206543741219101</v>
      </c>
      <c r="BE790" s="2">
        <v>0.88206543741219101</v>
      </c>
      <c r="BF790" s="2">
        <v>0.88256448930709797</v>
      </c>
      <c r="BG790" s="2">
        <v>0.94902232431005495</v>
      </c>
      <c r="BH790" s="2">
        <v>0.14845984000000001</v>
      </c>
      <c r="BI790" s="2">
        <v>0.14845984000000001</v>
      </c>
      <c r="BJ790" s="2">
        <v>0.16933219299999999</v>
      </c>
      <c r="BK790" s="2">
        <v>0.20689772000000001</v>
      </c>
      <c r="BL790" s="2">
        <v>0.148460025</v>
      </c>
      <c r="BM790" s="2">
        <v>0.148460025</v>
      </c>
      <c r="BN790" s="2">
        <v>0.16933219299999999</v>
      </c>
      <c r="BO790" s="2">
        <v>0.20705116899999901</v>
      </c>
      <c r="BP790" s="2">
        <v>8.0653159999999995E-3</v>
      </c>
      <c r="BQ790" s="2">
        <v>8.0653159999999995E-3</v>
      </c>
      <c r="BR790" s="2">
        <v>8.0653159999999995E-3</v>
      </c>
      <c r="BS790" s="2">
        <v>0.156803041</v>
      </c>
      <c r="BT790" s="2">
        <v>0.99975147599999903</v>
      </c>
      <c r="BU790" s="2">
        <v>0.99975147599999903</v>
      </c>
      <c r="BV790" s="2">
        <v>1</v>
      </c>
      <c r="BW790" s="2">
        <v>0.99044583500000005</v>
      </c>
      <c r="BX790" s="2">
        <v>9.1628947121785291</v>
      </c>
      <c r="BY790" s="2">
        <v>9.1628947121785291</v>
      </c>
      <c r="BZ790" s="2">
        <v>9.1628947121785291</v>
      </c>
      <c r="CA790" s="2">
        <v>9.1628947121785291</v>
      </c>
      <c r="CB790" s="2">
        <v>237278.57435862301</v>
      </c>
      <c r="CC790" s="2">
        <v>3460.7917096412798</v>
      </c>
      <c r="CD790" s="2">
        <v>670976.76672048995</v>
      </c>
      <c r="CE790" s="2">
        <v>3136892.4377002702</v>
      </c>
      <c r="CG790" s="2">
        <f t="shared" si="99"/>
        <v>839959.19790576759</v>
      </c>
      <c r="CH790" s="2">
        <f t="shared" si="100"/>
        <v>4048608.5704890247</v>
      </c>
      <c r="CI790" s="2">
        <f t="shared" si="101"/>
        <v>442328.14698749175</v>
      </c>
      <c r="CJ790" s="2">
        <f t="shared" si="102"/>
        <v>32.404516737297378</v>
      </c>
      <c r="CK790" s="2">
        <f t="shared" si="103"/>
        <v>0.47263412425757251</v>
      </c>
      <c r="CL790" s="2">
        <f t="shared" si="104"/>
        <v>47.679470778228165</v>
      </c>
      <c r="CM790" s="2">
        <f t="shared" si="105"/>
        <v>53.36227948255695</v>
      </c>
      <c r="CN790" s="2">
        <f t="shared" si="106"/>
        <v>441950.03968808567</v>
      </c>
    </row>
    <row r="791" spans="1:92" x14ac:dyDescent="0.45">
      <c r="A791" s="2">
        <v>698</v>
      </c>
      <c r="B791" s="2" t="s">
        <v>157</v>
      </c>
      <c r="C791" s="2">
        <v>2</v>
      </c>
      <c r="D791" s="2">
        <v>2041</v>
      </c>
      <c r="E791" s="2">
        <v>2039</v>
      </c>
      <c r="F791" s="2">
        <v>8.2943363237008697E-2</v>
      </c>
      <c r="G791" s="2">
        <v>1.2097719342064599E-3</v>
      </c>
      <c r="H791" s="2">
        <v>0.19156224589134199</v>
      </c>
      <c r="I791" s="2">
        <v>0.724284618937442</v>
      </c>
      <c r="J791" s="2">
        <v>143.21101695632899</v>
      </c>
      <c r="K791" s="2">
        <v>143.21101695632899</v>
      </c>
      <c r="L791" s="2">
        <v>116.963899723548</v>
      </c>
      <c r="M791" s="2">
        <v>94.593095459539995</v>
      </c>
      <c r="N791" s="2">
        <v>25951.700782809399</v>
      </c>
      <c r="O791" s="2">
        <v>378.51900413363302</v>
      </c>
      <c r="P791" s="2">
        <v>73386.925380251094</v>
      </c>
      <c r="Q791" s="2">
        <v>343091.87831895199</v>
      </c>
      <c r="R791" s="2">
        <v>44808521.330784597</v>
      </c>
      <c r="S791" s="2">
        <v>44808521.330784597</v>
      </c>
      <c r="T791" s="2">
        <v>1</v>
      </c>
      <c r="U791" s="2">
        <v>12.122</v>
      </c>
      <c r="V791" s="2">
        <v>44878.263106614999</v>
      </c>
      <c r="W791" s="2">
        <v>12.122</v>
      </c>
      <c r="X791" s="2">
        <v>3.85490137100498</v>
      </c>
      <c r="Y791" s="2">
        <v>3.85490137100498</v>
      </c>
      <c r="Z791" s="2">
        <v>4.9676532458051899</v>
      </c>
      <c r="AA791" s="2">
        <v>3.5705479251213501</v>
      </c>
      <c r="AB791" s="2">
        <v>9.2083580486975407</v>
      </c>
      <c r="AC791" s="2">
        <v>9.2083580486975407</v>
      </c>
      <c r="AD791" s="2">
        <v>9.2083580486975407</v>
      </c>
      <c r="AE791" s="2">
        <v>9.2083580486975407</v>
      </c>
      <c r="AF791" s="2">
        <v>238713.91400963801</v>
      </c>
      <c r="AG791" s="2">
        <v>3481.7473937570699</v>
      </c>
      <c r="AH791" s="2">
        <v>675038.81919119204</v>
      </c>
      <c r="AI791" s="2">
        <v>3155881.4718831498</v>
      </c>
      <c r="AJ791" s="2">
        <v>130.14775753662701</v>
      </c>
      <c r="AK791" s="2">
        <v>130.14775753662701</v>
      </c>
      <c r="AL791" s="2">
        <v>102.787888429045</v>
      </c>
      <c r="AM791" s="2">
        <v>81.814189485721201</v>
      </c>
      <c r="AN791" s="2">
        <v>134.002658907632</v>
      </c>
      <c r="AO791" s="2">
        <v>134.002658907632</v>
      </c>
      <c r="AP791" s="2">
        <v>107.75554167484999</v>
      </c>
      <c r="AQ791" s="2">
        <v>85.384737410842504</v>
      </c>
      <c r="AR791" s="2">
        <v>3716569.4608525201</v>
      </c>
      <c r="AS791" s="2">
        <v>54208.091519274698</v>
      </c>
      <c r="AT791" s="2">
        <v>8583620.9811952095</v>
      </c>
      <c r="AU791" s="2">
        <v>32454122.7972176</v>
      </c>
      <c r="AV791" s="2">
        <v>1.0297644448351699</v>
      </c>
      <c r="AW791" s="2">
        <v>1.0297644448351699</v>
      </c>
      <c r="AX791" s="2">
        <v>1.04847740920166</v>
      </c>
      <c r="AY791" s="2">
        <v>1.0437896773845801</v>
      </c>
      <c r="AZ791" s="2">
        <v>1.0297917267754499</v>
      </c>
      <c r="BA791" s="2">
        <v>1.0297917267754499</v>
      </c>
      <c r="BB791" s="2">
        <v>1.04847740920166</v>
      </c>
      <c r="BC791" s="2">
        <v>1.0444200869807001</v>
      </c>
      <c r="BD791" s="2">
        <v>0.88211322187455499</v>
      </c>
      <c r="BE791" s="2">
        <v>0.88211322187455499</v>
      </c>
      <c r="BF791" s="2">
        <v>0.88261248928170699</v>
      </c>
      <c r="BG791" s="2">
        <v>0.94907391786892403</v>
      </c>
      <c r="BH791" s="2">
        <v>0.14845984000000001</v>
      </c>
      <c r="BI791" s="2">
        <v>0.14845984000000001</v>
      </c>
      <c r="BJ791" s="2">
        <v>0.16933219299999999</v>
      </c>
      <c r="BK791" s="2">
        <v>0.20689772000000001</v>
      </c>
      <c r="BL791" s="2">
        <v>0.148460025</v>
      </c>
      <c r="BM791" s="2">
        <v>0.148460025</v>
      </c>
      <c r="BN791" s="2">
        <v>0.16933219299999999</v>
      </c>
      <c r="BO791" s="2">
        <v>0.20705116899999901</v>
      </c>
      <c r="BP791" s="2">
        <v>8.0653159999999995E-3</v>
      </c>
      <c r="BQ791" s="2">
        <v>8.0653159999999995E-3</v>
      </c>
      <c r="BR791" s="2">
        <v>8.0653159999999995E-3</v>
      </c>
      <c r="BS791" s="2">
        <v>0.156803041</v>
      </c>
      <c r="BT791" s="2">
        <v>0.99975147599999903</v>
      </c>
      <c r="BU791" s="2">
        <v>0.99975147599999903</v>
      </c>
      <c r="BV791" s="2">
        <v>1</v>
      </c>
      <c r="BW791" s="2">
        <v>0.99044583500000005</v>
      </c>
      <c r="BX791" s="2">
        <v>9.2083580486975407</v>
      </c>
      <c r="BY791" s="2">
        <v>9.2083580486975407</v>
      </c>
      <c r="BZ791" s="2">
        <v>9.2083580486975407</v>
      </c>
      <c r="CA791" s="2">
        <v>9.2083580486975407</v>
      </c>
      <c r="CB791" s="2">
        <v>238713.91400963801</v>
      </c>
      <c r="CC791" s="2">
        <v>3481.7473937570699</v>
      </c>
      <c r="CD791" s="2">
        <v>675038.81919119204</v>
      </c>
      <c r="CE791" s="2">
        <v>3155881.4718831498</v>
      </c>
      <c r="CG791" s="2">
        <f t="shared" si="99"/>
        <v>843735.12922984315</v>
      </c>
      <c r="CH791" s="2">
        <f t="shared" si="100"/>
        <v>4073115.9524777369</v>
      </c>
      <c r="CI791" s="2">
        <f t="shared" si="101"/>
        <v>442809.02348614612</v>
      </c>
      <c r="CJ791" s="2">
        <f t="shared" si="102"/>
        <v>32.439625978511749</v>
      </c>
      <c r="CK791" s="2">
        <f t="shared" si="103"/>
        <v>0.47314875516704125</v>
      </c>
      <c r="CL791" s="2">
        <f t="shared" si="104"/>
        <v>47.731333580651118</v>
      </c>
      <c r="CM791" s="2">
        <f t="shared" si="105"/>
        <v>53.420300244289919</v>
      </c>
      <c r="CN791" s="2">
        <f t="shared" si="106"/>
        <v>442430.50448201247</v>
      </c>
    </row>
    <row r="792" spans="1:92" x14ac:dyDescent="0.45">
      <c r="A792" s="2">
        <v>720</v>
      </c>
      <c r="B792" s="2" t="s">
        <v>157</v>
      </c>
      <c r="C792" s="2">
        <v>2</v>
      </c>
      <c r="D792" s="2">
        <v>2042</v>
      </c>
      <c r="E792" s="2">
        <v>2040</v>
      </c>
      <c r="F792" s="2">
        <v>8.2933517040563495E-2</v>
      </c>
      <c r="G792" s="2">
        <v>1.20963417828288E-3</v>
      </c>
      <c r="H792" s="2">
        <v>0.191552248036021</v>
      </c>
      <c r="I792" s="2">
        <v>0.72430460074513103</v>
      </c>
      <c r="J792" s="2">
        <v>143.27089383776001</v>
      </c>
      <c r="K792" s="2">
        <v>143.27089383776001</v>
      </c>
      <c r="L792" s="2">
        <v>117.020139508908</v>
      </c>
      <c r="M792" s="2">
        <v>94.646167000295605</v>
      </c>
      <c r="N792" s="2">
        <v>25979.851380735799</v>
      </c>
      <c r="O792" s="2">
        <v>378.93142963510098</v>
      </c>
      <c r="P792" s="2">
        <v>73466.811400641702</v>
      </c>
      <c r="Q792" s="2">
        <v>343465.21735082997</v>
      </c>
      <c r="R792" s="2">
        <v>44881209.213274501</v>
      </c>
      <c r="S792" s="2">
        <v>44881209.213274501</v>
      </c>
      <c r="T792" s="2">
        <v>1</v>
      </c>
      <c r="U792" s="2">
        <v>12.122</v>
      </c>
      <c r="V792" s="2">
        <v>45326.490436043801</v>
      </c>
      <c r="W792" s="2">
        <v>12.122</v>
      </c>
      <c r="X792" s="2">
        <v>3.8737757496202398</v>
      </c>
      <c r="Y792" s="2">
        <v>3.8737757496202398</v>
      </c>
      <c r="Z792" s="2">
        <v>4.9828905283497198</v>
      </c>
      <c r="AA792" s="2">
        <v>3.58261696306141</v>
      </c>
      <c r="AB792" s="2">
        <v>9.2493605515130302</v>
      </c>
      <c r="AC792" s="2">
        <v>9.2493605515130302</v>
      </c>
      <c r="AD792" s="2">
        <v>9.2493605515130302</v>
      </c>
      <c r="AE792" s="2">
        <v>9.2493605515130302</v>
      </c>
      <c r="AF792" s="2">
        <v>240036.637465187</v>
      </c>
      <c r="AG792" s="2">
        <v>3501.0587448316201</v>
      </c>
      <c r="AH792" s="2">
        <v>678782.13260892499</v>
      </c>
      <c r="AI792" s="2">
        <v>3173380.4848678298</v>
      </c>
      <c r="AJ792" s="2">
        <v>130.14775753662701</v>
      </c>
      <c r="AK792" s="2">
        <v>130.14775753662701</v>
      </c>
      <c r="AL792" s="2">
        <v>102.787888429045</v>
      </c>
      <c r="AM792" s="2">
        <v>81.814189485721201</v>
      </c>
      <c r="AN792" s="2">
        <v>134.02153328624701</v>
      </c>
      <c r="AO792" s="2">
        <v>134.02153328624701</v>
      </c>
      <c r="AP792" s="2">
        <v>107.770778957395</v>
      </c>
      <c r="AQ792" s="2">
        <v>85.396806448782598</v>
      </c>
      <c r="AR792" s="2">
        <v>3722156.5290902001</v>
      </c>
      <c r="AS792" s="2">
        <v>54289.844627041399</v>
      </c>
      <c r="AT792" s="2">
        <v>8597096.5193777401</v>
      </c>
      <c r="AU792" s="2">
        <v>32507666.3201795</v>
      </c>
      <c r="AV792" s="2">
        <v>1.02990965701457</v>
      </c>
      <c r="AW792" s="2">
        <v>1.02990965701457</v>
      </c>
      <c r="AX792" s="2">
        <v>1.0486257820806599</v>
      </c>
      <c r="AY792" s="2">
        <v>1.04393733277602</v>
      </c>
      <c r="AZ792" s="2">
        <v>1.02993694280202</v>
      </c>
      <c r="BA792" s="2">
        <v>1.02993694280202</v>
      </c>
      <c r="BB792" s="2">
        <v>1.0486257820806599</v>
      </c>
      <c r="BC792" s="2">
        <v>1.0445678315504301</v>
      </c>
      <c r="BD792" s="2">
        <v>0.88216106462452004</v>
      </c>
      <c r="BE792" s="2">
        <v>0.88216106462452004</v>
      </c>
      <c r="BF792" s="2">
        <v>0.882660528083544</v>
      </c>
      <c r="BG792" s="2">
        <v>0.94912555510665397</v>
      </c>
      <c r="BH792" s="2">
        <v>0.14845984000000001</v>
      </c>
      <c r="BI792" s="2">
        <v>0.14845984000000001</v>
      </c>
      <c r="BJ792" s="2">
        <v>0.16933219299999999</v>
      </c>
      <c r="BK792" s="2">
        <v>0.20689772000000001</v>
      </c>
      <c r="BL792" s="2">
        <v>0.148460025</v>
      </c>
      <c r="BM792" s="2">
        <v>0.148460025</v>
      </c>
      <c r="BN792" s="2">
        <v>0.16933219299999999</v>
      </c>
      <c r="BO792" s="2">
        <v>0.20705116899999901</v>
      </c>
      <c r="BP792" s="2">
        <v>8.0653159999999995E-3</v>
      </c>
      <c r="BQ792" s="2">
        <v>8.0653159999999995E-3</v>
      </c>
      <c r="BR792" s="2">
        <v>8.0653159999999995E-3</v>
      </c>
      <c r="BS792" s="2">
        <v>0.156803041</v>
      </c>
      <c r="BT792" s="2">
        <v>0.99975147599999903</v>
      </c>
      <c r="BU792" s="2">
        <v>0.99975147599999903</v>
      </c>
      <c r="BV792" s="2">
        <v>1</v>
      </c>
      <c r="BW792" s="2">
        <v>0.99044583500000005</v>
      </c>
      <c r="BX792" s="2">
        <v>9.2493605515130302</v>
      </c>
      <c r="BY792" s="2">
        <v>9.2493605515130302</v>
      </c>
      <c r="BZ792" s="2">
        <v>9.2493605515130302</v>
      </c>
      <c r="CA792" s="2">
        <v>9.2493605515130302</v>
      </c>
      <c r="CB792" s="2">
        <v>240036.637465187</v>
      </c>
      <c r="CC792" s="2">
        <v>3501.0587448316201</v>
      </c>
      <c r="CD792" s="2">
        <v>678782.13260892499</v>
      </c>
      <c r="CE792" s="2">
        <v>3173380.4848678298</v>
      </c>
      <c r="CG792" s="2">
        <f t="shared" si="99"/>
        <v>847521.76476494304</v>
      </c>
      <c r="CH792" s="2">
        <f t="shared" si="100"/>
        <v>4095700.3136867732</v>
      </c>
      <c r="CI792" s="2">
        <f t="shared" si="101"/>
        <v>443290.81156184257</v>
      </c>
      <c r="CJ792" s="2">
        <f t="shared" si="102"/>
        <v>32.474814225919751</v>
      </c>
      <c r="CK792" s="2">
        <f t="shared" si="103"/>
        <v>0.47366428704387625</v>
      </c>
      <c r="CL792" s="2">
        <f t="shared" si="104"/>
        <v>47.783291967897043</v>
      </c>
      <c r="CM792" s="2">
        <f t="shared" si="105"/>
        <v>53.47843010522849</v>
      </c>
      <c r="CN792" s="2">
        <f t="shared" si="106"/>
        <v>442911.88013220747</v>
      </c>
    </row>
    <row r="793" spans="1:92" x14ac:dyDescent="0.45">
      <c r="A793" s="2">
        <v>742</v>
      </c>
      <c r="B793" s="2" t="s">
        <v>157</v>
      </c>
      <c r="C793" s="2">
        <v>2</v>
      </c>
      <c r="D793" s="2">
        <v>2043</v>
      </c>
      <c r="E793" s="2">
        <v>2041</v>
      </c>
      <c r="F793" s="2">
        <v>8.2924725152959997E-2</v>
      </c>
      <c r="G793" s="2">
        <v>1.2095111808962801E-3</v>
      </c>
      <c r="H793" s="2">
        <v>0.19154332054378601</v>
      </c>
      <c r="I793" s="2">
        <v>0.72432244312235605</v>
      </c>
      <c r="J793" s="2">
        <v>143.32658557564099</v>
      </c>
      <c r="K793" s="2">
        <v>143.32658557564099</v>
      </c>
      <c r="L793" s="2">
        <v>117.07218314220501</v>
      </c>
      <c r="M793" s="2">
        <v>94.695040004834297</v>
      </c>
      <c r="N793" s="2">
        <v>26008.063434226398</v>
      </c>
      <c r="O793" s="2">
        <v>379.34456169896498</v>
      </c>
      <c r="P793" s="2">
        <v>73546.841210714396</v>
      </c>
      <c r="Q793" s="2">
        <v>343839.24147724698</v>
      </c>
      <c r="R793" s="2">
        <v>44952177.0809187</v>
      </c>
      <c r="S793" s="2">
        <v>44952177.0809187</v>
      </c>
      <c r="T793" s="2">
        <v>1</v>
      </c>
      <c r="U793" s="2">
        <v>12.122</v>
      </c>
      <c r="V793" s="2">
        <v>45779.194492621602</v>
      </c>
      <c r="W793" s="2">
        <v>12.122</v>
      </c>
      <c r="X793" s="2">
        <v>3.89267478913666</v>
      </c>
      <c r="Y793" s="2">
        <v>3.89267478913666</v>
      </c>
      <c r="Z793" s="2">
        <v>4.9981414632824901</v>
      </c>
      <c r="AA793" s="2">
        <v>3.5946972692352599</v>
      </c>
      <c r="AB793" s="2">
        <v>9.2861532498778701</v>
      </c>
      <c r="AC793" s="2">
        <v>9.2861532498778701</v>
      </c>
      <c r="AD793" s="2">
        <v>9.2861532498778701</v>
      </c>
      <c r="AE793" s="2">
        <v>9.2861532498778701</v>
      </c>
      <c r="AF793" s="2">
        <v>241252.88133056401</v>
      </c>
      <c r="AG793" s="2">
        <v>3518.8153267868602</v>
      </c>
      <c r="AH793" s="2">
        <v>682224.06944623403</v>
      </c>
      <c r="AI793" s="2">
        <v>3189470.64432242</v>
      </c>
      <c r="AJ793" s="2">
        <v>130.14775753662701</v>
      </c>
      <c r="AK793" s="2">
        <v>130.14775753662701</v>
      </c>
      <c r="AL793" s="2">
        <v>102.787888429045</v>
      </c>
      <c r="AM793" s="2">
        <v>81.814189485721201</v>
      </c>
      <c r="AN793" s="2">
        <v>134.04043232576299</v>
      </c>
      <c r="AO793" s="2">
        <v>134.04043232576299</v>
      </c>
      <c r="AP793" s="2">
        <v>107.78602989232699</v>
      </c>
      <c r="AQ793" s="2">
        <v>85.408886754956399</v>
      </c>
      <c r="AR793" s="2">
        <v>3727646.92946237</v>
      </c>
      <c r="AS793" s="2">
        <v>54370.160785000997</v>
      </c>
      <c r="AT793" s="2">
        <v>8610289.2637514807</v>
      </c>
      <c r="AU793" s="2">
        <v>32559870.7269198</v>
      </c>
      <c r="AV793" s="2">
        <v>1.0300550490173199</v>
      </c>
      <c r="AW793" s="2">
        <v>1.0300550490173199</v>
      </c>
      <c r="AX793" s="2">
        <v>1.04877428140539</v>
      </c>
      <c r="AY793" s="2">
        <v>1.0440851192324001</v>
      </c>
      <c r="AZ793" s="2">
        <v>1.0300823386567</v>
      </c>
      <c r="BA793" s="2">
        <v>1.0300823386567</v>
      </c>
      <c r="BB793" s="2">
        <v>1.04877428140539</v>
      </c>
      <c r="BC793" s="2">
        <v>1.0447157072642499</v>
      </c>
      <c r="BD793" s="2">
        <v>0.88220896246423097</v>
      </c>
      <c r="BE793" s="2">
        <v>0.88220896246423097</v>
      </c>
      <c r="BF793" s="2">
        <v>0.88270860363839299</v>
      </c>
      <c r="BG793" s="2">
        <v>0.94917723368117601</v>
      </c>
      <c r="BH793" s="2">
        <v>0.14845984000000001</v>
      </c>
      <c r="BI793" s="2">
        <v>0.14845984000000001</v>
      </c>
      <c r="BJ793" s="2">
        <v>0.16933219299999999</v>
      </c>
      <c r="BK793" s="2">
        <v>0.20689772000000001</v>
      </c>
      <c r="BL793" s="2">
        <v>0.148460025</v>
      </c>
      <c r="BM793" s="2">
        <v>0.148460025</v>
      </c>
      <c r="BN793" s="2">
        <v>0.16933219299999999</v>
      </c>
      <c r="BO793" s="2">
        <v>0.20705116899999901</v>
      </c>
      <c r="BP793" s="2">
        <v>8.0653159999999995E-3</v>
      </c>
      <c r="BQ793" s="2">
        <v>8.0653159999999995E-3</v>
      </c>
      <c r="BR793" s="2">
        <v>8.0653159999999995E-3</v>
      </c>
      <c r="BS793" s="2">
        <v>0.156803041</v>
      </c>
      <c r="BT793" s="2">
        <v>0.99975147599999903</v>
      </c>
      <c r="BU793" s="2">
        <v>0.99975147599999903</v>
      </c>
      <c r="BV793" s="2">
        <v>1</v>
      </c>
      <c r="BW793" s="2">
        <v>0.99044583500000005</v>
      </c>
      <c r="BX793" s="2">
        <v>9.2861532498778701</v>
      </c>
      <c r="BY793" s="2">
        <v>9.2861532498778701</v>
      </c>
      <c r="BZ793" s="2">
        <v>9.2861532498778701</v>
      </c>
      <c r="CA793" s="2">
        <v>9.2861532498778701</v>
      </c>
      <c r="CB793" s="2">
        <v>241252.88133056401</v>
      </c>
      <c r="CC793" s="2">
        <v>3518.8153267868602</v>
      </c>
      <c r="CD793" s="2">
        <v>682224.06944623403</v>
      </c>
      <c r="CE793" s="2">
        <v>3189470.64432242</v>
      </c>
      <c r="CG793" s="2">
        <f t="shared" si="99"/>
        <v>851318.95826268359</v>
      </c>
      <c r="CH793" s="2">
        <f t="shared" si="100"/>
        <v>4116466.4104260048</v>
      </c>
      <c r="CI793" s="2">
        <f t="shared" si="101"/>
        <v>443773.49068388675</v>
      </c>
      <c r="CJ793" s="2">
        <f t="shared" si="102"/>
        <v>32.510079292782997</v>
      </c>
      <c r="CK793" s="2">
        <f t="shared" si="103"/>
        <v>0.47418070212370622</v>
      </c>
      <c r="CL793" s="2">
        <f t="shared" si="104"/>
        <v>47.835343876887414</v>
      </c>
      <c r="CM793" s="2">
        <f t="shared" si="105"/>
        <v>53.536666637173525</v>
      </c>
      <c r="CN793" s="2">
        <f t="shared" si="106"/>
        <v>443394.14612218778</v>
      </c>
    </row>
    <row r="794" spans="1:92" x14ac:dyDescent="0.45">
      <c r="A794" s="2">
        <v>764</v>
      </c>
      <c r="B794" s="2" t="s">
        <v>157</v>
      </c>
      <c r="C794" s="2">
        <v>2</v>
      </c>
      <c r="D794" s="2">
        <v>2044</v>
      </c>
      <c r="E794" s="2">
        <v>2042</v>
      </c>
      <c r="F794" s="2">
        <v>8.2916926060798493E-2</v>
      </c>
      <c r="G794" s="2">
        <v>1.20940208114759E-3</v>
      </c>
      <c r="H794" s="2">
        <v>0.191535400970574</v>
      </c>
      <c r="I794" s="2">
        <v>0.72433827088747904</v>
      </c>
      <c r="J794" s="2">
        <v>143.37832849260499</v>
      </c>
      <c r="K794" s="2">
        <v>143.37832849260499</v>
      </c>
      <c r="L794" s="2">
        <v>117.12026754807</v>
      </c>
      <c r="M794" s="2">
        <v>94.7399515078219</v>
      </c>
      <c r="N794" s="2">
        <v>26036.3352928313</v>
      </c>
      <c r="O794" s="2">
        <v>379.75838691267802</v>
      </c>
      <c r="P794" s="2">
        <v>73627.011818550003</v>
      </c>
      <c r="Q794" s="2">
        <v>344213.93598828203</v>
      </c>
      <c r="R794" s="2">
        <v>45021522.283905603</v>
      </c>
      <c r="S794" s="2">
        <v>45021522.283905603</v>
      </c>
      <c r="T794" s="2">
        <v>1</v>
      </c>
      <c r="U794" s="2">
        <v>12.122</v>
      </c>
      <c r="V794" s="2">
        <v>46236.419988226997</v>
      </c>
      <c r="W794" s="2">
        <v>12.122</v>
      </c>
      <c r="X794" s="2">
        <v>3.9115972322585799</v>
      </c>
      <c r="Y794" s="2">
        <v>3.9115972322585799</v>
      </c>
      <c r="Z794" s="2">
        <v>5.0134053953045896</v>
      </c>
      <c r="AA794" s="2">
        <v>3.6067882983805499</v>
      </c>
      <c r="AB794" s="2">
        <v>9.3189737237201609</v>
      </c>
      <c r="AC794" s="2">
        <v>9.3189737237201609</v>
      </c>
      <c r="AD794" s="2">
        <v>9.3189737237201609</v>
      </c>
      <c r="AE794" s="2">
        <v>9.3189737237201609</v>
      </c>
      <c r="AF794" s="2">
        <v>242368.45974840299</v>
      </c>
      <c r="AG794" s="2">
        <v>3535.1020027087902</v>
      </c>
      <c r="AH794" s="2">
        <v>685381.08070526598</v>
      </c>
      <c r="AI794" s="2">
        <v>3204228.8565103398</v>
      </c>
      <c r="AJ794" s="2">
        <v>130.14775753662701</v>
      </c>
      <c r="AK794" s="2">
        <v>130.14775753662701</v>
      </c>
      <c r="AL794" s="2">
        <v>102.787888429045</v>
      </c>
      <c r="AM794" s="2">
        <v>81.814189485721201</v>
      </c>
      <c r="AN794" s="2">
        <v>134.05935476888499</v>
      </c>
      <c r="AO794" s="2">
        <v>134.05935476888499</v>
      </c>
      <c r="AP794" s="2">
        <v>107.80129382435</v>
      </c>
      <c r="AQ794" s="2">
        <v>85.420977784101694</v>
      </c>
      <c r="AR794" s="2">
        <v>3733046.2343592001</v>
      </c>
      <c r="AS794" s="2">
        <v>54449.122746588197</v>
      </c>
      <c r="AT794" s="2">
        <v>8623215.3229535092</v>
      </c>
      <c r="AU794" s="2">
        <v>32610811.6038463</v>
      </c>
      <c r="AV794" s="2">
        <v>1.03020061172716</v>
      </c>
      <c r="AW794" s="2">
        <v>1.03020061172716</v>
      </c>
      <c r="AX794" s="2">
        <v>1.0489229011575201</v>
      </c>
      <c r="AY794" s="2">
        <v>1.0442330304626599</v>
      </c>
      <c r="AZ794" s="2">
        <v>1.0302279052229799</v>
      </c>
      <c r="BA794" s="2">
        <v>1.0302279052229799</v>
      </c>
      <c r="BB794" s="2">
        <v>1.0489229011575201</v>
      </c>
      <c r="BC794" s="2">
        <v>1.04486370782732</v>
      </c>
      <c r="BD794" s="2">
        <v>0.88225691237620696</v>
      </c>
      <c r="BE794" s="2">
        <v>0.88225691237620696</v>
      </c>
      <c r="BF794" s="2">
        <v>0.88275671398829403</v>
      </c>
      <c r="BG794" s="2">
        <v>0.94922895138185603</v>
      </c>
      <c r="BH794" s="2">
        <v>0.14845984000000001</v>
      </c>
      <c r="BI794" s="2">
        <v>0.14845984000000001</v>
      </c>
      <c r="BJ794" s="2">
        <v>0.16933219299999999</v>
      </c>
      <c r="BK794" s="2">
        <v>0.20689772000000001</v>
      </c>
      <c r="BL794" s="2">
        <v>0.148460025</v>
      </c>
      <c r="BM794" s="2">
        <v>0.148460025</v>
      </c>
      <c r="BN794" s="2">
        <v>0.16933219299999999</v>
      </c>
      <c r="BO794" s="2">
        <v>0.20705116899999901</v>
      </c>
      <c r="BP794" s="2">
        <v>8.0653159999999995E-3</v>
      </c>
      <c r="BQ794" s="2">
        <v>8.0653159999999995E-3</v>
      </c>
      <c r="BR794" s="2">
        <v>8.0653159999999995E-3</v>
      </c>
      <c r="BS794" s="2">
        <v>0.156803041</v>
      </c>
      <c r="BT794" s="2">
        <v>0.99975147599999903</v>
      </c>
      <c r="BU794" s="2">
        <v>0.99975147599999903</v>
      </c>
      <c r="BV794" s="2">
        <v>1</v>
      </c>
      <c r="BW794" s="2">
        <v>0.99044583500000005</v>
      </c>
      <c r="BX794" s="2">
        <v>9.3189737237201609</v>
      </c>
      <c r="BY794" s="2">
        <v>9.3189737237201609</v>
      </c>
      <c r="BZ794" s="2">
        <v>9.3189737237201609</v>
      </c>
      <c r="CA794" s="2">
        <v>9.3189737237201609</v>
      </c>
      <c r="CB794" s="2">
        <v>242368.45974840299</v>
      </c>
      <c r="CC794" s="2">
        <v>3535.1020027087902</v>
      </c>
      <c r="CD794" s="2">
        <v>685381.08070526598</v>
      </c>
      <c r="CE794" s="2">
        <v>3204228.8565103398</v>
      </c>
      <c r="CG794" s="2">
        <f t="shared" si="99"/>
        <v>855126.57213025109</v>
      </c>
      <c r="CH794" s="2">
        <f t="shared" si="100"/>
        <v>4135513.4989667176</v>
      </c>
      <c r="CI794" s="2">
        <f t="shared" si="101"/>
        <v>444257.04148657602</v>
      </c>
      <c r="CJ794" s="2">
        <f t="shared" si="102"/>
        <v>32.545419116039128</v>
      </c>
      <c r="CK794" s="2">
        <f t="shared" si="103"/>
        <v>0.47469798364084753</v>
      </c>
      <c r="CL794" s="2">
        <f t="shared" si="104"/>
        <v>47.887487361658536</v>
      </c>
      <c r="CM794" s="2">
        <f t="shared" si="105"/>
        <v>53.595007549751969</v>
      </c>
      <c r="CN794" s="2">
        <f t="shared" si="106"/>
        <v>443877.28309966333</v>
      </c>
    </row>
    <row r="795" spans="1:92" x14ac:dyDescent="0.45">
      <c r="A795" s="2">
        <v>786</v>
      </c>
      <c r="B795" s="2" t="s">
        <v>157</v>
      </c>
      <c r="C795" s="2">
        <v>2</v>
      </c>
      <c r="D795" s="2">
        <v>2045</v>
      </c>
      <c r="E795" s="2">
        <v>2043</v>
      </c>
      <c r="F795" s="2">
        <v>8.2910061833434495E-2</v>
      </c>
      <c r="G795" s="2">
        <v>1.2093060682528899E-3</v>
      </c>
      <c r="H795" s="2">
        <v>0.19152843050838</v>
      </c>
      <c r="I795" s="2">
        <v>0.72435220158993197</v>
      </c>
      <c r="J795" s="2">
        <v>143.42634623777701</v>
      </c>
      <c r="K795" s="2">
        <v>143.42634623777701</v>
      </c>
      <c r="L795" s="2">
        <v>117.164616943475</v>
      </c>
      <c r="M795" s="2">
        <v>94.781125830146806</v>
      </c>
      <c r="N795" s="2">
        <v>26064.6653993412</v>
      </c>
      <c r="O795" s="2">
        <v>380.17289261860998</v>
      </c>
      <c r="P795" s="2">
        <v>73707.320402067897</v>
      </c>
      <c r="Q795" s="2">
        <v>344589.287008785</v>
      </c>
      <c r="R795" s="2">
        <v>45089337.065603197</v>
      </c>
      <c r="S795" s="2">
        <v>45089337.065603197</v>
      </c>
      <c r="T795" s="2">
        <v>1</v>
      </c>
      <c r="U795" s="2">
        <v>12.122</v>
      </c>
      <c r="V795" s="2">
        <v>46698.212081304198</v>
      </c>
      <c r="W795" s="2">
        <v>12.122</v>
      </c>
      <c r="X795" s="2">
        <v>3.93054189252502</v>
      </c>
      <c r="Y795" s="2">
        <v>3.93054189252502</v>
      </c>
      <c r="Z795" s="2">
        <v>5.0286817058052797</v>
      </c>
      <c r="AA795" s="2">
        <v>3.6188895358003998</v>
      </c>
      <c r="AB795" s="2">
        <v>9.3480468086252007</v>
      </c>
      <c r="AC795" s="2">
        <v>9.3480468086252007</v>
      </c>
      <c r="AD795" s="2">
        <v>9.3480468086252007</v>
      </c>
      <c r="AE795" s="2">
        <v>9.3480468086252007</v>
      </c>
      <c r="AF795" s="2">
        <v>243388.881042447</v>
      </c>
      <c r="AG795" s="2">
        <v>3549.99917682772</v>
      </c>
      <c r="AH795" s="2">
        <v>688268.75285900699</v>
      </c>
      <c r="AI795" s="2">
        <v>3217727.9857995799</v>
      </c>
      <c r="AJ795" s="2">
        <v>130.14775753662701</v>
      </c>
      <c r="AK795" s="2">
        <v>130.14775753662701</v>
      </c>
      <c r="AL795" s="2">
        <v>102.787888429045</v>
      </c>
      <c r="AM795" s="2">
        <v>81.814189485721201</v>
      </c>
      <c r="AN795" s="2">
        <v>134.078299429152</v>
      </c>
      <c r="AO795" s="2">
        <v>134.078299429152</v>
      </c>
      <c r="AP795" s="2">
        <v>107.81657013485</v>
      </c>
      <c r="AQ795" s="2">
        <v>85.433079021521607</v>
      </c>
      <c r="AR795" s="2">
        <v>3738359.7241377402</v>
      </c>
      <c r="AS795" s="2">
        <v>54526.8089269341</v>
      </c>
      <c r="AT795" s="2">
        <v>8635889.9608383309</v>
      </c>
      <c r="AU795" s="2">
        <v>32660560.5717002</v>
      </c>
      <c r="AV795" s="2">
        <v>1.03034633654038</v>
      </c>
      <c r="AW795" s="2">
        <v>1.03034633654038</v>
      </c>
      <c r="AX795" s="2">
        <v>1.0490716356551399</v>
      </c>
      <c r="AY795" s="2">
        <v>1.0443810605278201</v>
      </c>
      <c r="AZ795" s="2">
        <v>1.03037363389694</v>
      </c>
      <c r="BA795" s="2">
        <v>1.03037363389694</v>
      </c>
      <c r="BB795" s="2">
        <v>1.0490716356551399</v>
      </c>
      <c r="BC795" s="2">
        <v>1.0450118272970501</v>
      </c>
      <c r="BD795" s="2">
        <v>0.88230491151282797</v>
      </c>
      <c r="BE795" s="2">
        <v>0.88230491151282797</v>
      </c>
      <c r="BF795" s="2">
        <v>0.88280485728485103</v>
      </c>
      <c r="BG795" s="2">
        <v>0.94928070612190896</v>
      </c>
      <c r="BH795" s="2">
        <v>0.14845984000000001</v>
      </c>
      <c r="BI795" s="2">
        <v>0.14845984000000001</v>
      </c>
      <c r="BJ795" s="2">
        <v>0.16933219299999999</v>
      </c>
      <c r="BK795" s="2">
        <v>0.20689772000000001</v>
      </c>
      <c r="BL795" s="2">
        <v>0.148460025</v>
      </c>
      <c r="BM795" s="2">
        <v>0.148460025</v>
      </c>
      <c r="BN795" s="2">
        <v>0.16933219299999999</v>
      </c>
      <c r="BO795" s="2">
        <v>0.20705116899999901</v>
      </c>
      <c r="BP795" s="2">
        <v>8.0653159999999995E-3</v>
      </c>
      <c r="BQ795" s="2">
        <v>8.0653159999999995E-3</v>
      </c>
      <c r="BR795" s="2">
        <v>8.0653159999999995E-3</v>
      </c>
      <c r="BS795" s="2">
        <v>0.156803041</v>
      </c>
      <c r="BT795" s="2">
        <v>0.99975147599999903</v>
      </c>
      <c r="BU795" s="2">
        <v>0.99975147599999903</v>
      </c>
      <c r="BV795" s="2">
        <v>1</v>
      </c>
      <c r="BW795" s="2">
        <v>0.99044583500000005</v>
      </c>
      <c r="BX795" s="2">
        <v>9.3480468086252007</v>
      </c>
      <c r="BY795" s="2">
        <v>9.3480468086252007</v>
      </c>
      <c r="BZ795" s="2">
        <v>9.3480468086252007</v>
      </c>
      <c r="CA795" s="2">
        <v>9.3480468086252007</v>
      </c>
      <c r="CB795" s="2">
        <v>243388.881042447</v>
      </c>
      <c r="CC795" s="2">
        <v>3549.99917682772</v>
      </c>
      <c r="CD795" s="2">
        <v>688268.75285900699</v>
      </c>
      <c r="CE795" s="2">
        <v>3217727.9857995799</v>
      </c>
      <c r="CG795" s="2">
        <f t="shared" si="99"/>
        <v>858944.47694391827</v>
      </c>
      <c r="CH795" s="2">
        <f t="shared" si="100"/>
        <v>4152935.6188778616</v>
      </c>
      <c r="CI795" s="2">
        <f t="shared" si="101"/>
        <v>444741.44570281269</v>
      </c>
      <c r="CJ795" s="2">
        <f t="shared" si="102"/>
        <v>32.580831749176497</v>
      </c>
      <c r="CK795" s="2">
        <f t="shared" si="103"/>
        <v>0.47521611577326245</v>
      </c>
      <c r="CL795" s="2">
        <f t="shared" si="104"/>
        <v>47.939720586710827</v>
      </c>
      <c r="CM795" s="2">
        <f t="shared" si="105"/>
        <v>53.653450682566756</v>
      </c>
      <c r="CN795" s="2">
        <f t="shared" si="106"/>
        <v>444361.27281019412</v>
      </c>
    </row>
    <row r="796" spans="1:92" x14ac:dyDescent="0.45">
      <c r="A796" s="2">
        <v>808</v>
      </c>
      <c r="B796" s="2" t="s">
        <v>157</v>
      </c>
      <c r="C796" s="2">
        <v>2</v>
      </c>
      <c r="D796" s="2">
        <v>2046</v>
      </c>
      <c r="E796" s="2">
        <v>2044</v>
      </c>
      <c r="F796" s="2">
        <v>8.2904077902236195E-2</v>
      </c>
      <c r="G796" s="2">
        <v>1.20922237845878E-3</v>
      </c>
      <c r="H796" s="2">
        <v>0.19152235376134299</v>
      </c>
      <c r="I796" s="2">
        <v>0.72436434595796095</v>
      </c>
      <c r="J796" s="2">
        <v>143.47085044655401</v>
      </c>
      <c r="K796" s="2">
        <v>143.47085044655401</v>
      </c>
      <c r="L796" s="2">
        <v>117.205443499541</v>
      </c>
      <c r="M796" s="2">
        <v>94.818775241066206</v>
      </c>
      <c r="N796" s="2">
        <v>26093.052284479301</v>
      </c>
      <c r="O796" s="2">
        <v>380.58806687283999</v>
      </c>
      <c r="P796" s="2">
        <v>73787.764299489005</v>
      </c>
      <c r="Q796" s="2">
        <v>344965.28145138599</v>
      </c>
      <c r="R796" s="2">
        <v>45155708.823096097</v>
      </c>
      <c r="S796" s="2">
        <v>45155708.823096097</v>
      </c>
      <c r="T796" s="2">
        <v>1</v>
      </c>
      <c r="U796" s="2">
        <v>12.122</v>
      </c>
      <c r="V796" s="2">
        <v>47164.616381323001</v>
      </c>
      <c r="W796" s="2">
        <v>12.122</v>
      </c>
      <c r="X796" s="2">
        <v>3.9495076501825799</v>
      </c>
      <c r="Y796" s="2">
        <v>3.9495076501825799</v>
      </c>
      <c r="Z796" s="2">
        <v>5.0439698107513298</v>
      </c>
      <c r="AA796" s="2">
        <v>3.6310004956005701</v>
      </c>
      <c r="AB796" s="2">
        <v>9.3735852597445106</v>
      </c>
      <c r="AC796" s="2">
        <v>9.3735852597445106</v>
      </c>
      <c r="AD796" s="2">
        <v>9.3735852597445106</v>
      </c>
      <c r="AE796" s="2">
        <v>9.3735852597445106</v>
      </c>
      <c r="AF796" s="2">
        <v>244319.363387438</v>
      </c>
      <c r="AG796" s="2">
        <v>3563.5830224042302</v>
      </c>
      <c r="AH796" s="2">
        <v>690901.85205609002</v>
      </c>
      <c r="AI796" s="2">
        <v>3230037.06137142</v>
      </c>
      <c r="AJ796" s="2">
        <v>130.14775753662701</v>
      </c>
      <c r="AK796" s="2">
        <v>130.14775753662701</v>
      </c>
      <c r="AL796" s="2">
        <v>102.787888429045</v>
      </c>
      <c r="AM796" s="2">
        <v>81.814189485721201</v>
      </c>
      <c r="AN796" s="2">
        <v>134.09726518680901</v>
      </c>
      <c r="AO796" s="2">
        <v>134.09726518680901</v>
      </c>
      <c r="AP796" s="2">
        <v>107.83185823979601</v>
      </c>
      <c r="AQ796" s="2">
        <v>85.445189981321704</v>
      </c>
      <c r="AR796" s="2">
        <v>3743592.4020006601</v>
      </c>
      <c r="AS796" s="2">
        <v>54603.293624056503</v>
      </c>
      <c r="AT796" s="2">
        <v>8648327.6395612303</v>
      </c>
      <c r="AU796" s="2">
        <v>32709185.4879102</v>
      </c>
      <c r="AV796" s="2">
        <v>1.0304922153362801</v>
      </c>
      <c r="AW796" s="2">
        <v>1.0304922153362801</v>
      </c>
      <c r="AX796" s="2">
        <v>1.04922047953355</v>
      </c>
      <c r="AY796" s="2">
        <v>1.04452920382083</v>
      </c>
      <c r="AZ796" s="2">
        <v>1.0305195165576699</v>
      </c>
      <c r="BA796" s="2">
        <v>1.0305195165576699</v>
      </c>
      <c r="BB796" s="2">
        <v>1.04922047953355</v>
      </c>
      <c r="BC796" s="2">
        <v>1.04516006006302</v>
      </c>
      <c r="BD796" s="2">
        <v>0.88235295718653295</v>
      </c>
      <c r="BE796" s="2">
        <v>0.88235295718653295</v>
      </c>
      <c r="BF796" s="2">
        <v>0.88285303178298402</v>
      </c>
      <c r="BG796" s="2">
        <v>0.94933249593131797</v>
      </c>
      <c r="BH796" s="2">
        <v>0.14845984000000001</v>
      </c>
      <c r="BI796" s="2">
        <v>0.14845984000000001</v>
      </c>
      <c r="BJ796" s="2">
        <v>0.16933219299999999</v>
      </c>
      <c r="BK796" s="2">
        <v>0.20689772000000001</v>
      </c>
      <c r="BL796" s="2">
        <v>0.148460025</v>
      </c>
      <c r="BM796" s="2">
        <v>0.148460025</v>
      </c>
      <c r="BN796" s="2">
        <v>0.16933219299999999</v>
      </c>
      <c r="BO796" s="2">
        <v>0.20705116899999901</v>
      </c>
      <c r="BP796" s="2">
        <v>8.0653159999999995E-3</v>
      </c>
      <c r="BQ796" s="2">
        <v>8.0653159999999995E-3</v>
      </c>
      <c r="BR796" s="2">
        <v>8.0653159999999995E-3</v>
      </c>
      <c r="BS796" s="2">
        <v>0.156803041</v>
      </c>
      <c r="BT796" s="2">
        <v>0.99975147599999903</v>
      </c>
      <c r="BU796" s="2">
        <v>0.99975147599999903</v>
      </c>
      <c r="BV796" s="2">
        <v>1</v>
      </c>
      <c r="BW796" s="2">
        <v>0.99044583500000005</v>
      </c>
      <c r="BX796" s="2">
        <v>9.3735852597445106</v>
      </c>
      <c r="BY796" s="2">
        <v>9.3735852597445106</v>
      </c>
      <c r="BZ796" s="2">
        <v>9.3735852597445106</v>
      </c>
      <c r="CA796" s="2">
        <v>9.3735852597445106</v>
      </c>
      <c r="CB796" s="2">
        <v>244319.363387438</v>
      </c>
      <c r="CC796" s="2">
        <v>3563.5830224042302</v>
      </c>
      <c r="CD796" s="2">
        <v>690901.85205609002</v>
      </c>
      <c r="CE796" s="2">
        <v>3230037.06137142</v>
      </c>
      <c r="CG796" s="2">
        <f t="shared" si="99"/>
        <v>862772.55099579704</v>
      </c>
      <c r="CH796" s="2">
        <f t="shared" si="100"/>
        <v>4168821.8598373523</v>
      </c>
      <c r="CI796" s="2">
        <f t="shared" si="101"/>
        <v>445226.68610222713</v>
      </c>
      <c r="CJ796" s="2">
        <f t="shared" si="102"/>
        <v>32.616315355599127</v>
      </c>
      <c r="CK796" s="2">
        <f t="shared" si="103"/>
        <v>0.47573508359104999</v>
      </c>
      <c r="CL796" s="2">
        <f t="shared" si="104"/>
        <v>47.992041820805859</v>
      </c>
      <c r="CM796" s="2">
        <f t="shared" si="105"/>
        <v>53.711993997880263</v>
      </c>
      <c r="CN796" s="2">
        <f t="shared" si="106"/>
        <v>444846.09803535428</v>
      </c>
    </row>
    <row r="797" spans="1:92" x14ac:dyDescent="0.45">
      <c r="A797" s="2">
        <v>830</v>
      </c>
      <c r="B797" s="2" t="s">
        <v>157</v>
      </c>
      <c r="C797" s="2">
        <v>2</v>
      </c>
      <c r="D797" s="2">
        <v>2047</v>
      </c>
      <c r="E797" s="2">
        <v>2045</v>
      </c>
      <c r="F797" s="2">
        <v>8.2898922852373894E-2</v>
      </c>
      <c r="G797" s="2">
        <v>1.2091502921324001E-3</v>
      </c>
      <c r="H797" s="2">
        <v>0.19151711853450101</v>
      </c>
      <c r="I797" s="2">
        <v>0.72437480832099199</v>
      </c>
      <c r="J797" s="2">
        <v>143.512041377678</v>
      </c>
      <c r="K797" s="2">
        <v>143.512041377678</v>
      </c>
      <c r="L797" s="2">
        <v>117.242947980474</v>
      </c>
      <c r="M797" s="2">
        <v>94.853100597476995</v>
      </c>
      <c r="N797" s="2">
        <v>26121.4945618411</v>
      </c>
      <c r="O797" s="2">
        <v>381.00389840566601</v>
      </c>
      <c r="P797" s="2">
        <v>73868.341000229193</v>
      </c>
      <c r="Q797" s="2">
        <v>345341.90697162697</v>
      </c>
      <c r="R797" s="2">
        <v>45220720.359436899</v>
      </c>
      <c r="S797" s="2">
        <v>45220720.359436899</v>
      </c>
      <c r="T797" s="2">
        <v>1</v>
      </c>
      <c r="U797" s="2">
        <v>12.122</v>
      </c>
      <c r="V797" s="2">
        <v>47635.678953283801</v>
      </c>
      <c r="W797" s="2">
        <v>12.122</v>
      </c>
      <c r="X797" s="2">
        <v>3.9684934483412402</v>
      </c>
      <c r="Y797" s="2">
        <v>3.9684934483412402</v>
      </c>
      <c r="Z797" s="2">
        <v>5.0592691587188803</v>
      </c>
      <c r="AA797" s="2">
        <v>3.6431207190458701</v>
      </c>
      <c r="AB797" s="2">
        <v>9.3957903927099906</v>
      </c>
      <c r="AC797" s="2">
        <v>9.3957903927099906</v>
      </c>
      <c r="AD797" s="2">
        <v>9.3957903927099906</v>
      </c>
      <c r="AE797" s="2">
        <v>9.3957903927099906</v>
      </c>
      <c r="AF797" s="2">
        <v>245164.84997099001</v>
      </c>
      <c r="AG797" s="2">
        <v>3575.9257023038999</v>
      </c>
      <c r="AH797" s="2">
        <v>693294.36690468795</v>
      </c>
      <c r="AI797" s="2">
        <v>3241221.4772794298</v>
      </c>
      <c r="AJ797" s="2">
        <v>130.14775753662701</v>
      </c>
      <c r="AK797" s="2">
        <v>130.14775753662701</v>
      </c>
      <c r="AL797" s="2">
        <v>102.787888429045</v>
      </c>
      <c r="AM797" s="2">
        <v>81.814189485721201</v>
      </c>
      <c r="AN797" s="2">
        <v>134.11625098496799</v>
      </c>
      <c r="AO797" s="2">
        <v>134.11625098496799</v>
      </c>
      <c r="AP797" s="2">
        <v>107.847157587764</v>
      </c>
      <c r="AQ797" s="2">
        <v>85.457310204766998</v>
      </c>
      <c r="AR797" s="2">
        <v>3748749.0084057399</v>
      </c>
      <c r="AS797" s="2">
        <v>54678.647233050797</v>
      </c>
      <c r="AT797" s="2">
        <v>8660542.0612938199</v>
      </c>
      <c r="AU797" s="2">
        <v>32756750.642504301</v>
      </c>
      <c r="AV797" s="2">
        <v>1.0306382404490699</v>
      </c>
      <c r="AW797" s="2">
        <v>1.0306382404490699</v>
      </c>
      <c r="AX797" s="2">
        <v>1.04936942772707</v>
      </c>
      <c r="AY797" s="2">
        <v>1.04467745504747</v>
      </c>
      <c r="AZ797" s="2">
        <v>1.03066554553916</v>
      </c>
      <c r="BA797" s="2">
        <v>1.03066554553916</v>
      </c>
      <c r="BB797" s="2">
        <v>1.04936942772707</v>
      </c>
      <c r="BC797" s="2">
        <v>1.04530840082781</v>
      </c>
      <c r="BD797" s="2">
        <v>0.88240104686049203</v>
      </c>
      <c r="BE797" s="2">
        <v>0.88240104686049203</v>
      </c>
      <c r="BF797" s="2">
        <v>0.88290123583498104</v>
      </c>
      <c r="BG797" s="2">
        <v>0.94938431895009501</v>
      </c>
      <c r="BH797" s="2">
        <v>0.14845984000000001</v>
      </c>
      <c r="BI797" s="2">
        <v>0.14845984000000001</v>
      </c>
      <c r="BJ797" s="2">
        <v>0.16933219299999999</v>
      </c>
      <c r="BK797" s="2">
        <v>0.20689772000000001</v>
      </c>
      <c r="BL797" s="2">
        <v>0.148460025</v>
      </c>
      <c r="BM797" s="2">
        <v>0.148460025</v>
      </c>
      <c r="BN797" s="2">
        <v>0.16933219299999999</v>
      </c>
      <c r="BO797" s="2">
        <v>0.20705116899999901</v>
      </c>
      <c r="BP797" s="2">
        <v>8.0653159999999995E-3</v>
      </c>
      <c r="BQ797" s="2">
        <v>8.0653159999999995E-3</v>
      </c>
      <c r="BR797" s="2">
        <v>8.0653159999999995E-3</v>
      </c>
      <c r="BS797" s="2">
        <v>0.156803041</v>
      </c>
      <c r="BT797" s="2">
        <v>0.99975147599999903</v>
      </c>
      <c r="BU797" s="2">
        <v>0.99975147599999903</v>
      </c>
      <c r="BV797" s="2">
        <v>1</v>
      </c>
      <c r="BW797" s="2">
        <v>0.99044583500000005</v>
      </c>
      <c r="BX797" s="2">
        <v>9.3957903927099906</v>
      </c>
      <c r="BY797" s="2">
        <v>9.3957903927099906</v>
      </c>
      <c r="BZ797" s="2">
        <v>9.3957903927099906</v>
      </c>
      <c r="CA797" s="2">
        <v>9.3957903927099906</v>
      </c>
      <c r="CB797" s="2">
        <v>245164.84997099001</v>
      </c>
      <c r="CC797" s="2">
        <v>3575.9257023038999</v>
      </c>
      <c r="CD797" s="2">
        <v>693294.36690468795</v>
      </c>
      <c r="CE797" s="2">
        <v>3241221.4772794298</v>
      </c>
      <c r="CG797" s="2">
        <f t="shared" si="99"/>
        <v>866610.67986048502</v>
      </c>
      <c r="CH797" s="2">
        <f t="shared" si="100"/>
        <v>4183256.6198574118</v>
      </c>
      <c r="CI797" s="2">
        <f t="shared" si="101"/>
        <v>445712.74643210293</v>
      </c>
      <c r="CJ797" s="2">
        <f t="shared" si="102"/>
        <v>32.651868202301372</v>
      </c>
      <c r="CK797" s="2">
        <f t="shared" si="103"/>
        <v>0.47625487300708252</v>
      </c>
      <c r="CL797" s="2">
        <f t="shared" si="104"/>
        <v>48.044449431043375</v>
      </c>
      <c r="CM797" s="2">
        <f t="shared" si="105"/>
        <v>53.770635573628176</v>
      </c>
      <c r="CN797" s="2">
        <f t="shared" si="106"/>
        <v>445331.74253369728</v>
      </c>
    </row>
    <row r="798" spans="1:92" x14ac:dyDescent="0.45">
      <c r="A798" s="2">
        <v>852</v>
      </c>
      <c r="B798" s="2" t="s">
        <v>157</v>
      </c>
      <c r="C798" s="2">
        <v>2</v>
      </c>
      <c r="D798" s="2">
        <v>2048</v>
      </c>
      <c r="E798" s="2">
        <v>2046</v>
      </c>
      <c r="F798" s="2">
        <v>8.2894548230648804E-2</v>
      </c>
      <c r="G798" s="2">
        <v>1.20908913107543E-3</v>
      </c>
      <c r="H798" s="2">
        <v>0.191512675638841</v>
      </c>
      <c r="I798" s="2">
        <v>0.72438368699943401</v>
      </c>
      <c r="J798" s="2">
        <v>143.550108509989</v>
      </c>
      <c r="K798" s="2">
        <v>143.550108509989</v>
      </c>
      <c r="L798" s="2">
        <v>117.277320342108</v>
      </c>
      <c r="M798" s="2">
        <v>94.884291942761607</v>
      </c>
      <c r="N798" s="2">
        <v>26149.990923199701</v>
      </c>
      <c r="O798" s="2">
        <v>381.420376584812</v>
      </c>
      <c r="P798" s="2">
        <v>73949.048136440193</v>
      </c>
      <c r="Q798" s="2">
        <v>345719.15192629502</v>
      </c>
      <c r="R798" s="2">
        <v>45284450.1198771</v>
      </c>
      <c r="S798" s="2">
        <v>45284450.1198771</v>
      </c>
      <c r="T798" s="2">
        <v>1</v>
      </c>
      <c r="U798" s="2">
        <v>12.122</v>
      </c>
      <c r="V798" s="2">
        <v>48111.446322266798</v>
      </c>
      <c r="W798" s="2">
        <v>12.122</v>
      </c>
      <c r="X798" s="2">
        <v>3.9874982893155</v>
      </c>
      <c r="Y798" s="2">
        <v>3.9874982893155</v>
      </c>
      <c r="Z798" s="2">
        <v>5.0745792290166598</v>
      </c>
      <c r="AA798" s="2">
        <v>3.6552497729936801</v>
      </c>
      <c r="AB798" s="2">
        <v>9.4148526840467799</v>
      </c>
      <c r="AC798" s="2">
        <v>9.4148526840467799</v>
      </c>
      <c r="AD798" s="2">
        <v>9.4148526840467799</v>
      </c>
      <c r="AE798" s="2">
        <v>9.4148526840467799</v>
      </c>
      <c r="AF798" s="2">
        <v>245930.02318686299</v>
      </c>
      <c r="AG798" s="2">
        <v>3587.09557553688</v>
      </c>
      <c r="AH798" s="2">
        <v>695459.54853209201</v>
      </c>
      <c r="AI798" s="2">
        <v>3251343.1797656599</v>
      </c>
      <c r="AJ798" s="2">
        <v>130.14775753662701</v>
      </c>
      <c r="AK798" s="2">
        <v>130.14775753662701</v>
      </c>
      <c r="AL798" s="2">
        <v>102.787888429045</v>
      </c>
      <c r="AM798" s="2">
        <v>81.814189485721201</v>
      </c>
      <c r="AN798" s="2">
        <v>134.13525582594201</v>
      </c>
      <c r="AO798" s="2">
        <v>134.13525582594201</v>
      </c>
      <c r="AP798" s="2">
        <v>107.862467658062</v>
      </c>
      <c r="AQ798" s="2">
        <v>85.4694392587148</v>
      </c>
      <c r="AR798" s="2">
        <v>3753834.0345605598</v>
      </c>
      <c r="AS798" s="2">
        <v>54752.936446670901</v>
      </c>
      <c r="AT798" s="2">
        <v>8672546.2072913293</v>
      </c>
      <c r="AU798" s="2">
        <v>32803316.9415785</v>
      </c>
      <c r="AV798" s="2">
        <v>1.03078440464178</v>
      </c>
      <c r="AW798" s="2">
        <v>1.03078440464178</v>
      </c>
      <c r="AX798" s="2">
        <v>1.0495184754520499</v>
      </c>
      <c r="AY798" s="2">
        <v>1.0448258092085401</v>
      </c>
      <c r="AZ798" s="2">
        <v>1.0308117136042501</v>
      </c>
      <c r="BA798" s="2">
        <v>1.0308117136042501</v>
      </c>
      <c r="BB798" s="2">
        <v>1.0495184754520499</v>
      </c>
      <c r="BC798" s="2">
        <v>1.0454568445892001</v>
      </c>
      <c r="BD798" s="2">
        <v>0.88244917813995405</v>
      </c>
      <c r="BE798" s="2">
        <v>0.88244917813995405</v>
      </c>
      <c r="BF798" s="2">
        <v>0.88294946788496098</v>
      </c>
      <c r="BG798" s="2">
        <v>0.94943617342201603</v>
      </c>
      <c r="BH798" s="2">
        <v>0.14845984000000001</v>
      </c>
      <c r="BI798" s="2">
        <v>0.14845984000000001</v>
      </c>
      <c r="BJ798" s="2">
        <v>0.16933219299999999</v>
      </c>
      <c r="BK798" s="2">
        <v>0.20689772000000001</v>
      </c>
      <c r="BL798" s="2">
        <v>0.148460025</v>
      </c>
      <c r="BM798" s="2">
        <v>0.148460025</v>
      </c>
      <c r="BN798" s="2">
        <v>0.16933219299999999</v>
      </c>
      <c r="BO798" s="2">
        <v>0.20705116899999901</v>
      </c>
      <c r="BP798" s="2">
        <v>8.0653159999999995E-3</v>
      </c>
      <c r="BQ798" s="2">
        <v>8.0653159999999995E-3</v>
      </c>
      <c r="BR798" s="2">
        <v>8.0653159999999995E-3</v>
      </c>
      <c r="BS798" s="2">
        <v>0.156803041</v>
      </c>
      <c r="BT798" s="2">
        <v>0.99975147599999903</v>
      </c>
      <c r="BU798" s="2">
        <v>0.99975147599999903</v>
      </c>
      <c r="BV798" s="2">
        <v>1</v>
      </c>
      <c r="BW798" s="2">
        <v>0.99044583500000005</v>
      </c>
      <c r="BX798" s="2">
        <v>9.4148526840467799</v>
      </c>
      <c r="BY798" s="2">
        <v>9.4148526840467799</v>
      </c>
      <c r="BZ798" s="2">
        <v>9.4148526840467799</v>
      </c>
      <c r="CA798" s="2">
        <v>9.4148526840467799</v>
      </c>
      <c r="CB798" s="2">
        <v>245930.02318686299</v>
      </c>
      <c r="CC798" s="2">
        <v>3587.09557553688</v>
      </c>
      <c r="CD798" s="2">
        <v>695459.54853209201</v>
      </c>
      <c r="CE798" s="2">
        <v>3251343.1797656599</v>
      </c>
      <c r="CG798" s="2">
        <f t="shared" si="99"/>
        <v>870458.75599270221</v>
      </c>
      <c r="CH798" s="2">
        <f t="shared" si="100"/>
        <v>4196319.8470601514</v>
      </c>
      <c r="CI798" s="2">
        <f t="shared" si="101"/>
        <v>446199.61136251973</v>
      </c>
      <c r="CJ798" s="2">
        <f t="shared" si="102"/>
        <v>32.687488653999623</v>
      </c>
      <c r="CK798" s="2">
        <f t="shared" si="103"/>
        <v>0.47677547073101501</v>
      </c>
      <c r="CL798" s="2">
        <f t="shared" si="104"/>
        <v>48.096941877359477</v>
      </c>
      <c r="CM798" s="2">
        <f t="shared" si="105"/>
        <v>53.82937359693188</v>
      </c>
      <c r="CN798" s="2">
        <f t="shared" si="106"/>
        <v>445818.19098593493</v>
      </c>
    </row>
    <row r="799" spans="1:92" x14ac:dyDescent="0.45">
      <c r="A799" s="2">
        <v>874</v>
      </c>
      <c r="B799" s="2" t="s">
        <v>157</v>
      </c>
      <c r="C799" s="2">
        <v>2</v>
      </c>
      <c r="D799" s="2">
        <v>2049</v>
      </c>
      <c r="E799" s="2">
        <v>2047</v>
      </c>
      <c r="F799" s="2">
        <v>8.2890908366607396E-2</v>
      </c>
      <c r="G799" s="2">
        <v>1.2090382560235101E-3</v>
      </c>
      <c r="H799" s="2">
        <v>0.19150897870981101</v>
      </c>
      <c r="I799" s="2">
        <v>0.72439107466755703</v>
      </c>
      <c r="J799" s="2">
        <v>143.58523110729101</v>
      </c>
      <c r="K799" s="2">
        <v>143.58523110729101</v>
      </c>
      <c r="L799" s="2">
        <v>117.308740298424</v>
      </c>
      <c r="M799" s="2">
        <v>94.912529073596204</v>
      </c>
      <c r="N799" s="2">
        <v>26178.540134106799</v>
      </c>
      <c r="O799" s="2">
        <v>381.83749138081203</v>
      </c>
      <c r="P799" s="2">
        <v>74029.883475070907</v>
      </c>
      <c r="Q799" s="2">
        <v>346097.00533433701</v>
      </c>
      <c r="R799" s="2">
        <v>45346972.415632099</v>
      </c>
      <c r="S799" s="2">
        <v>45346972.415632099</v>
      </c>
      <c r="T799" s="2">
        <v>1</v>
      </c>
      <c r="U799" s="2">
        <v>12.122</v>
      </c>
      <c r="V799" s="2">
        <v>48591.965478027298</v>
      </c>
      <c r="W799" s="2">
        <v>12.122</v>
      </c>
      <c r="X799" s="2">
        <v>4.0065212312282297</v>
      </c>
      <c r="Y799" s="2">
        <v>4.0065212312282297</v>
      </c>
      <c r="Z799" s="2">
        <v>5.0898995299424596</v>
      </c>
      <c r="AA799" s="2">
        <v>3.6673872484387502</v>
      </c>
      <c r="AB799" s="2">
        <v>9.4309523394363204</v>
      </c>
      <c r="AC799" s="2">
        <v>9.4309523394363204</v>
      </c>
      <c r="AD799" s="2">
        <v>9.4309523394363204</v>
      </c>
      <c r="AE799" s="2">
        <v>9.4309523394363204</v>
      </c>
      <c r="AF799" s="2">
        <v>246619.318073389</v>
      </c>
      <c r="AG799" s="2">
        <v>3597.1573928612202</v>
      </c>
      <c r="AH799" s="2">
        <v>697409.94852145005</v>
      </c>
      <c r="AI799" s="2">
        <v>3260460.8446472301</v>
      </c>
      <c r="AJ799" s="2">
        <v>130.14775753662701</v>
      </c>
      <c r="AK799" s="2">
        <v>130.14775753662701</v>
      </c>
      <c r="AL799" s="2">
        <v>102.787888429045</v>
      </c>
      <c r="AM799" s="2">
        <v>81.814189485721201</v>
      </c>
      <c r="AN799" s="2">
        <v>134.154278767855</v>
      </c>
      <c r="AO799" s="2">
        <v>134.154278767855</v>
      </c>
      <c r="AP799" s="2">
        <v>107.877787958987</v>
      </c>
      <c r="AQ799" s="2">
        <v>85.481576734159901</v>
      </c>
      <c r="AR799" s="2">
        <v>3758851.7352072401</v>
      </c>
      <c r="AS799" s="2">
        <v>54826.224445342501</v>
      </c>
      <c r="AT799" s="2">
        <v>8684352.3748997003</v>
      </c>
      <c r="AU799" s="2">
        <v>32848942.0810799</v>
      </c>
      <c r="AV799" s="2">
        <v>1.0309307010817701</v>
      </c>
      <c r="AW799" s="2">
        <v>1.0309307010817701</v>
      </c>
      <c r="AX799" s="2">
        <v>1.0496676181909399</v>
      </c>
      <c r="AY799" s="2">
        <v>1.0449742615831901</v>
      </c>
      <c r="AZ799" s="2">
        <v>1.03095801392012</v>
      </c>
      <c r="BA799" s="2">
        <v>1.03095801392012</v>
      </c>
      <c r="BB799" s="2">
        <v>1.0496676181909399</v>
      </c>
      <c r="BC799" s="2">
        <v>1.04560538662349</v>
      </c>
      <c r="BD799" s="2">
        <v>0.88249734876413399</v>
      </c>
      <c r="BE799" s="2">
        <v>0.88249734876413399</v>
      </c>
      <c r="BF799" s="2">
        <v>0.88299772646369101</v>
      </c>
      <c r="BG799" s="2">
        <v>0.949488057688746</v>
      </c>
      <c r="BH799" s="2">
        <v>0.14845984000000001</v>
      </c>
      <c r="BI799" s="2">
        <v>0.14845984000000001</v>
      </c>
      <c r="BJ799" s="2">
        <v>0.16933219299999999</v>
      </c>
      <c r="BK799" s="2">
        <v>0.20689772000000001</v>
      </c>
      <c r="BL799" s="2">
        <v>0.148460025</v>
      </c>
      <c r="BM799" s="2">
        <v>0.148460025</v>
      </c>
      <c r="BN799" s="2">
        <v>0.16933219299999999</v>
      </c>
      <c r="BO799" s="2">
        <v>0.20705116899999901</v>
      </c>
      <c r="BP799" s="2">
        <v>8.0653159999999995E-3</v>
      </c>
      <c r="BQ799" s="2">
        <v>8.0653159999999995E-3</v>
      </c>
      <c r="BR799" s="2">
        <v>8.0653159999999995E-3</v>
      </c>
      <c r="BS799" s="2">
        <v>0.156803041</v>
      </c>
      <c r="BT799" s="2">
        <v>0.99975147599999903</v>
      </c>
      <c r="BU799" s="2">
        <v>0.99975147599999903</v>
      </c>
      <c r="BV799" s="2">
        <v>1</v>
      </c>
      <c r="BW799" s="2">
        <v>0.99044583500000005</v>
      </c>
      <c r="BX799" s="2">
        <v>9.4309523394363204</v>
      </c>
      <c r="BY799" s="2">
        <v>9.4309523394363204</v>
      </c>
      <c r="BZ799" s="2">
        <v>9.4309523394363204</v>
      </c>
      <c r="CA799" s="2">
        <v>9.4309523394363204</v>
      </c>
      <c r="CB799" s="2">
        <v>246619.318073389</v>
      </c>
      <c r="CC799" s="2">
        <v>3597.1573928612202</v>
      </c>
      <c r="CD799" s="2">
        <v>697409.94852145005</v>
      </c>
      <c r="CE799" s="2">
        <v>3260460.8446472301</v>
      </c>
      <c r="CG799" s="2">
        <f t="shared" si="99"/>
        <v>874316.67834980832</v>
      </c>
      <c r="CH799" s="2">
        <f t="shared" si="100"/>
        <v>4208087.2686349303</v>
      </c>
      <c r="CI799" s="2">
        <f t="shared" si="101"/>
        <v>446687.26643489551</v>
      </c>
      <c r="CJ799" s="2">
        <f t="shared" si="102"/>
        <v>32.723175167633499</v>
      </c>
      <c r="CK799" s="2">
        <f t="shared" si="103"/>
        <v>0.47729686422601503</v>
      </c>
      <c r="CL799" s="2">
        <f t="shared" si="104"/>
        <v>48.149517707363188</v>
      </c>
      <c r="CM799" s="2">
        <f t="shared" si="105"/>
        <v>53.888206358012766</v>
      </c>
      <c r="CN799" s="2">
        <f t="shared" si="106"/>
        <v>446305.42894351471</v>
      </c>
    </row>
    <row r="800" spans="1:92" x14ac:dyDescent="0.45">
      <c r="A800" s="2">
        <v>896</v>
      </c>
      <c r="B800" s="2" t="s">
        <v>157</v>
      </c>
      <c r="C800" s="2">
        <v>2</v>
      </c>
      <c r="D800" s="2">
        <v>2050</v>
      </c>
      <c r="E800" s="2">
        <v>2048</v>
      </c>
      <c r="F800" s="2">
        <v>8.2887960205398195E-2</v>
      </c>
      <c r="G800" s="2">
        <v>1.20899706430963E-3</v>
      </c>
      <c r="H800" s="2">
        <v>0.19150598403773</v>
      </c>
      <c r="I800" s="2">
        <v>0.72439705869256099</v>
      </c>
      <c r="J800" s="2">
        <v>143.61757875499799</v>
      </c>
      <c r="K800" s="2">
        <v>143.61757875499799</v>
      </c>
      <c r="L800" s="2">
        <v>117.337377859735</v>
      </c>
      <c r="M800" s="2">
        <v>94.937982078412404</v>
      </c>
      <c r="N800" s="2">
        <v>26207.141029752001</v>
      </c>
      <c r="O800" s="2">
        <v>382.25523333429902</v>
      </c>
      <c r="P800" s="2">
        <v>74110.844910388696</v>
      </c>
      <c r="Q800" s="2">
        <v>346475.45684004098</v>
      </c>
      <c r="R800" s="2">
        <v>45408357.636705801</v>
      </c>
      <c r="S800" s="2">
        <v>45408357.636705801</v>
      </c>
      <c r="T800" s="2">
        <v>1</v>
      </c>
      <c r="U800" s="2">
        <v>12.122</v>
      </c>
      <c r="V800" s="2">
        <v>49077.283879636801</v>
      </c>
      <c r="W800" s="2">
        <v>12.122</v>
      </c>
      <c r="X800" s="2">
        <v>4.0255613848284497</v>
      </c>
      <c r="Y800" s="2">
        <v>4.0255613848284497</v>
      </c>
      <c r="Z800" s="2">
        <v>5.1052295971471198</v>
      </c>
      <c r="AA800" s="2">
        <v>3.6795327591482399</v>
      </c>
      <c r="AB800" s="2">
        <v>9.4442598335430397</v>
      </c>
      <c r="AC800" s="2">
        <v>9.4442598335430397</v>
      </c>
      <c r="AD800" s="2">
        <v>9.4442598335430397</v>
      </c>
      <c r="AE800" s="2">
        <v>9.4442598335430397</v>
      </c>
      <c r="AF800" s="2">
        <v>247236.93508933901</v>
      </c>
      <c r="AG800" s="2">
        <v>3606.1724827886401</v>
      </c>
      <c r="AH800" s="2">
        <v>699157.45498548402</v>
      </c>
      <c r="AI800" s="2">
        <v>3268630.04598861</v>
      </c>
      <c r="AJ800" s="2">
        <v>130.14775753662701</v>
      </c>
      <c r="AK800" s="2">
        <v>130.14775753662701</v>
      </c>
      <c r="AL800" s="2">
        <v>102.787888429045</v>
      </c>
      <c r="AM800" s="2">
        <v>81.814189485721201</v>
      </c>
      <c r="AN800" s="2">
        <v>134.17331892145501</v>
      </c>
      <c r="AO800" s="2">
        <v>134.17331892145501</v>
      </c>
      <c r="AP800" s="2">
        <v>107.893118026192</v>
      </c>
      <c r="AQ800" s="2">
        <v>85.493722244869403</v>
      </c>
      <c r="AR800" s="2">
        <v>3763806.1407837602</v>
      </c>
      <c r="AS800" s="2">
        <v>54898.5710778992</v>
      </c>
      <c r="AT800" s="2">
        <v>8695972.2127545401</v>
      </c>
      <c r="AU800" s="2">
        <v>32893680.712089598</v>
      </c>
      <c r="AV800" s="2">
        <v>1.03107712331778</v>
      </c>
      <c r="AW800" s="2">
        <v>1.03107712331778</v>
      </c>
      <c r="AX800" s="2">
        <v>1.0498168516773101</v>
      </c>
      <c r="AY800" s="2">
        <v>1.04512280771321</v>
      </c>
      <c r="AZ800" s="2">
        <v>1.03110444003535</v>
      </c>
      <c r="BA800" s="2">
        <v>1.03110444003535</v>
      </c>
      <c r="BB800" s="2">
        <v>1.0498168516773101</v>
      </c>
      <c r="BC800" s="2">
        <v>1.0457540224697599</v>
      </c>
      <c r="BD800" s="2">
        <v>0.88254555659858502</v>
      </c>
      <c r="BE800" s="2">
        <v>0.88254555659858502</v>
      </c>
      <c r="BF800" s="2">
        <v>0.88304601018369699</v>
      </c>
      <c r="BG800" s="2">
        <v>0.94953997018431002</v>
      </c>
      <c r="BH800" s="2">
        <v>0.14845984000000001</v>
      </c>
      <c r="BI800" s="2">
        <v>0.14845984000000001</v>
      </c>
      <c r="BJ800" s="2">
        <v>0.16933219299999999</v>
      </c>
      <c r="BK800" s="2">
        <v>0.20689772000000001</v>
      </c>
      <c r="BL800" s="2">
        <v>0.148460025</v>
      </c>
      <c r="BM800" s="2">
        <v>0.148460025</v>
      </c>
      <c r="BN800" s="2">
        <v>0.16933219299999999</v>
      </c>
      <c r="BO800" s="2">
        <v>0.20705116899999901</v>
      </c>
      <c r="BP800" s="2">
        <v>8.0653159999999995E-3</v>
      </c>
      <c r="BQ800" s="2">
        <v>8.0653159999999995E-3</v>
      </c>
      <c r="BR800" s="2">
        <v>8.0653159999999995E-3</v>
      </c>
      <c r="BS800" s="2">
        <v>0.156803041</v>
      </c>
      <c r="BT800" s="2">
        <v>0.99975147599999903</v>
      </c>
      <c r="BU800" s="2">
        <v>0.99975147599999903</v>
      </c>
      <c r="BV800" s="2">
        <v>1</v>
      </c>
      <c r="BW800" s="2">
        <v>0.99044583500000005</v>
      </c>
      <c r="BX800" s="2">
        <v>9.4442598335430397</v>
      </c>
      <c r="BY800" s="2">
        <v>9.4442598335430397</v>
      </c>
      <c r="BZ800" s="2">
        <v>9.4442598335430397</v>
      </c>
      <c r="CA800" s="2">
        <v>9.4442598335430397</v>
      </c>
      <c r="CB800" s="2">
        <v>247236.93508933901</v>
      </c>
      <c r="CC800" s="2">
        <v>3606.1724827886401</v>
      </c>
      <c r="CD800" s="2">
        <v>699157.45498548402</v>
      </c>
      <c r="CE800" s="2">
        <v>3268630.04598861</v>
      </c>
      <c r="CG800" s="2">
        <f t="shared" si="99"/>
        <v>878184.35203578859</v>
      </c>
      <c r="CH800" s="2">
        <f t="shared" si="100"/>
        <v>4218630.6085462216</v>
      </c>
      <c r="CI800" s="2">
        <f t="shared" si="101"/>
        <v>447175.69801351597</v>
      </c>
      <c r="CJ800" s="2">
        <f t="shared" si="102"/>
        <v>32.75892628719</v>
      </c>
      <c r="CK800" s="2">
        <f t="shared" si="103"/>
        <v>0.47781904166787376</v>
      </c>
      <c r="CL800" s="2">
        <f t="shared" si="104"/>
        <v>48.202175551472322</v>
      </c>
      <c r="CM800" s="2">
        <f t="shared" si="105"/>
        <v>53.947132244459475</v>
      </c>
      <c r="CN800" s="2">
        <f t="shared" si="106"/>
        <v>446793.44278018165</v>
      </c>
    </row>
    <row r="801" spans="1:92" x14ac:dyDescent="0.45">
      <c r="A801" s="2">
        <v>918</v>
      </c>
      <c r="B801" s="2" t="s">
        <v>157</v>
      </c>
      <c r="C801" s="2">
        <v>2</v>
      </c>
      <c r="D801" s="2">
        <v>2051</v>
      </c>
      <c r="E801" s="2">
        <v>2049</v>
      </c>
      <c r="F801" s="2">
        <v>8.2885663150481403E-2</v>
      </c>
      <c r="G801" s="2">
        <v>1.20896498766493E-3</v>
      </c>
      <c r="H801" s="2">
        <v>0.19150365040819001</v>
      </c>
      <c r="I801" s="2">
        <v>0.72440172145366299</v>
      </c>
      <c r="J801" s="2">
        <v>143.647311873956</v>
      </c>
      <c r="K801" s="2">
        <v>143.647311873956</v>
      </c>
      <c r="L801" s="2">
        <v>117.36339384797</v>
      </c>
      <c r="M801" s="2">
        <v>94.9608118529287</v>
      </c>
      <c r="N801" s="2">
        <v>26235.792511035899</v>
      </c>
      <c r="O801" s="2">
        <v>382.67359352484402</v>
      </c>
      <c r="P801" s="2">
        <v>74191.930456873597</v>
      </c>
      <c r="Q801" s="2">
        <v>346854.49667806597</v>
      </c>
      <c r="R801" s="2">
        <v>45468672.456067599</v>
      </c>
      <c r="S801" s="2">
        <v>45468672.456067599</v>
      </c>
      <c r="T801" s="2">
        <v>1</v>
      </c>
      <c r="U801" s="2">
        <v>12.122</v>
      </c>
      <c r="V801" s="2">
        <v>49567.449460170297</v>
      </c>
      <c r="W801" s="2">
        <v>12.122</v>
      </c>
      <c r="X801" s="2">
        <v>4.0446179104984603</v>
      </c>
      <c r="Y801" s="2">
        <v>4.0446179104984603</v>
      </c>
      <c r="Z801" s="2">
        <v>5.1205689920943396</v>
      </c>
      <c r="AA801" s="2">
        <v>3.69168594037694</v>
      </c>
      <c r="AB801" s="2">
        <v>9.4549364268306206</v>
      </c>
      <c r="AC801" s="2">
        <v>9.4549364268306206</v>
      </c>
      <c r="AD801" s="2">
        <v>9.4549364268306206</v>
      </c>
      <c r="AE801" s="2">
        <v>9.4549364268306206</v>
      </c>
      <c r="AF801" s="2">
        <v>247786.852365289</v>
      </c>
      <c r="AG801" s="2">
        <v>3614.1989299991101</v>
      </c>
      <c r="AH801" s="2">
        <v>700713.32716642902</v>
      </c>
      <c r="AI801" s="2">
        <v>3275903.4178796802</v>
      </c>
      <c r="AJ801" s="2">
        <v>130.14775753662701</v>
      </c>
      <c r="AK801" s="2">
        <v>130.14775753662701</v>
      </c>
      <c r="AL801" s="2">
        <v>102.787888429045</v>
      </c>
      <c r="AM801" s="2">
        <v>81.814189485721201</v>
      </c>
      <c r="AN801" s="2">
        <v>134.19237544712499</v>
      </c>
      <c r="AO801" s="2">
        <v>134.19237544712499</v>
      </c>
      <c r="AP801" s="2">
        <v>107.908457421139</v>
      </c>
      <c r="AQ801" s="2">
        <v>85.5058754260981</v>
      </c>
      <c r="AR801" s="2">
        <v>3768701.0690931901</v>
      </c>
      <c r="AS801" s="2">
        <v>54970.033034990898</v>
      </c>
      <c r="AT801" s="2">
        <v>8707416.7545512896</v>
      </c>
      <c r="AU801" s="2">
        <v>32937584.5993881</v>
      </c>
      <c r="AV801" s="2">
        <v>1.0312236652581099</v>
      </c>
      <c r="AW801" s="2">
        <v>1.0312236652581099</v>
      </c>
      <c r="AX801" s="2">
        <v>1.04996617188166</v>
      </c>
      <c r="AY801" s="2">
        <v>1.0452714433881201</v>
      </c>
      <c r="AZ801" s="2">
        <v>1.0312509858580801</v>
      </c>
      <c r="BA801" s="2">
        <v>1.0312509858580801</v>
      </c>
      <c r="BB801" s="2">
        <v>1.04996617188166</v>
      </c>
      <c r="BC801" s="2">
        <v>1.04590274791502</v>
      </c>
      <c r="BD801" s="2">
        <v>0.88259379962797302</v>
      </c>
      <c r="BE801" s="2">
        <v>0.88259379962797302</v>
      </c>
      <c r="BF801" s="2">
        <v>0.88309431773463198</v>
      </c>
      <c r="BG801" s="2">
        <v>0.94959190942984495</v>
      </c>
      <c r="BH801" s="2">
        <v>0.14845984000000001</v>
      </c>
      <c r="BI801" s="2">
        <v>0.14845984000000001</v>
      </c>
      <c r="BJ801" s="2">
        <v>0.16933219299999999</v>
      </c>
      <c r="BK801" s="2">
        <v>0.20689772000000001</v>
      </c>
      <c r="BL801" s="2">
        <v>0.148460025</v>
      </c>
      <c r="BM801" s="2">
        <v>0.148460025</v>
      </c>
      <c r="BN801" s="2">
        <v>0.16933219299999999</v>
      </c>
      <c r="BO801" s="2">
        <v>0.20705116899999901</v>
      </c>
      <c r="BP801" s="2">
        <v>8.0653159999999995E-3</v>
      </c>
      <c r="BQ801" s="2">
        <v>8.0653159999999995E-3</v>
      </c>
      <c r="BR801" s="2">
        <v>8.0653159999999995E-3</v>
      </c>
      <c r="BS801" s="2">
        <v>0.156803041</v>
      </c>
      <c r="BT801" s="2">
        <v>0.99975147599999903</v>
      </c>
      <c r="BU801" s="2">
        <v>0.99975147599999903</v>
      </c>
      <c r="BV801" s="2">
        <v>1</v>
      </c>
      <c r="BW801" s="2">
        <v>0.99044583500000005</v>
      </c>
      <c r="BX801" s="2">
        <v>9.4549364268306206</v>
      </c>
      <c r="BY801" s="2">
        <v>9.4549364268306206</v>
      </c>
      <c r="BZ801" s="2">
        <v>9.4549364268306206</v>
      </c>
      <c r="CA801" s="2">
        <v>9.4549364268306206</v>
      </c>
      <c r="CB801" s="2">
        <v>247786.852365289</v>
      </c>
      <c r="CC801" s="2">
        <v>3614.1989299991101</v>
      </c>
      <c r="CD801" s="2">
        <v>700713.32716642902</v>
      </c>
      <c r="CE801" s="2">
        <v>3275903.4178796802</v>
      </c>
      <c r="CG801" s="2">
        <f t="shared" si="99"/>
        <v>882061.68796369235</v>
      </c>
      <c r="CH801" s="2">
        <f t="shared" si="100"/>
        <v>4228017.7963413969</v>
      </c>
      <c r="CI801" s="2">
        <f t="shared" si="101"/>
        <v>447664.89323950035</v>
      </c>
      <c r="CJ801" s="2">
        <f t="shared" si="102"/>
        <v>32.794740638794877</v>
      </c>
      <c r="CK801" s="2">
        <f t="shared" si="103"/>
        <v>0.47834199190605503</v>
      </c>
      <c r="CL801" s="2">
        <f t="shared" si="104"/>
        <v>48.254914118291772</v>
      </c>
      <c r="CM801" s="2">
        <f t="shared" si="105"/>
        <v>54.006149735782948</v>
      </c>
      <c r="CN801" s="2">
        <f t="shared" si="106"/>
        <v>447282.21964597551</v>
      </c>
    </row>
    <row r="802" spans="1:92" x14ac:dyDescent="0.45">
      <c r="A802" s="2">
        <v>200</v>
      </c>
      <c r="B802" s="2" t="s">
        <v>158</v>
      </c>
      <c r="C802" s="2">
        <v>1</v>
      </c>
      <c r="D802" s="2">
        <v>2010</v>
      </c>
      <c r="E802" s="2">
        <v>2008</v>
      </c>
      <c r="F802" s="2">
        <v>0.172310723</v>
      </c>
      <c r="G802" s="2">
        <v>2.2469381E-2</v>
      </c>
      <c r="H802" s="2">
        <v>0.217714715</v>
      </c>
      <c r="I802" s="2">
        <v>0.58750518200000001</v>
      </c>
      <c r="J802" s="2">
        <v>312.502730399999</v>
      </c>
      <c r="K802" s="2">
        <v>238.2047609</v>
      </c>
      <c r="L802" s="2">
        <v>190.7195236</v>
      </c>
      <c r="M802" s="2">
        <v>169.94676079999999</v>
      </c>
      <c r="N802" s="2">
        <v>103184.227</v>
      </c>
      <c r="O802" s="2">
        <v>17652.063999999998</v>
      </c>
      <c r="P802" s="2">
        <v>213622.728</v>
      </c>
      <c r="Q802" s="2">
        <v>646924.55700000003</v>
      </c>
      <c r="R802" s="2">
        <v>3673.9946239999999</v>
      </c>
      <c r="S802" s="2">
        <v>187134916.19999999</v>
      </c>
      <c r="T802" s="2">
        <v>50935</v>
      </c>
      <c r="U802" s="2">
        <v>57.798000000000002</v>
      </c>
      <c r="V802" s="2">
        <v>30247.809160000001</v>
      </c>
      <c r="W802" s="2">
        <v>1.13474E-3</v>
      </c>
      <c r="X802" s="2">
        <v>37.647916500000001</v>
      </c>
      <c r="Y802" s="2">
        <v>37.647916500000001</v>
      </c>
      <c r="Z802" s="2">
        <v>19.242366000000001</v>
      </c>
      <c r="AA802" s="2">
        <v>31.693414449999999</v>
      </c>
      <c r="AB802" s="2">
        <v>74.297969539999997</v>
      </c>
      <c r="AC802" s="2">
        <v>0</v>
      </c>
      <c r="AD802" s="2">
        <v>0</v>
      </c>
      <c r="AE802" s="2">
        <v>0</v>
      </c>
      <c r="AF802" s="2">
        <v>7666378.5549999997</v>
      </c>
      <c r="AG802" s="2">
        <v>0</v>
      </c>
      <c r="AH802" s="2">
        <v>0</v>
      </c>
      <c r="AI802" s="2">
        <v>0</v>
      </c>
      <c r="AJ802" s="2">
        <v>200.55684439999999</v>
      </c>
      <c r="AK802" s="2">
        <v>200.55684439999999</v>
      </c>
      <c r="AL802" s="2">
        <v>171.4771576</v>
      </c>
      <c r="AM802" s="2">
        <v>138.2533463</v>
      </c>
      <c r="AN802" s="2">
        <v>238.2047609</v>
      </c>
      <c r="AO802" s="2">
        <v>238.2047609</v>
      </c>
      <c r="AP802" s="2">
        <v>190.7195236</v>
      </c>
      <c r="AQ802" s="2">
        <v>169.94676079999999</v>
      </c>
      <c r="AR802" s="2">
        <v>32245352.68</v>
      </c>
      <c r="AS802" s="2">
        <v>4204805.6839999901</v>
      </c>
      <c r="AT802" s="2">
        <v>40742024.920000002</v>
      </c>
      <c r="AU802" s="2">
        <v>109942732.90000001</v>
      </c>
      <c r="AV802" s="2">
        <v>0.98606933099999905</v>
      </c>
      <c r="AW802" s="2">
        <v>0.98606933099999905</v>
      </c>
      <c r="AX802" s="2">
        <v>0.947036392</v>
      </c>
      <c r="AY802" s="2">
        <v>0.978586335999999</v>
      </c>
      <c r="AZ802" s="2">
        <v>1.0275736719999999</v>
      </c>
      <c r="BA802" s="2">
        <v>1.0275736719999999</v>
      </c>
      <c r="BB802" s="2">
        <v>1.002552468</v>
      </c>
      <c r="BC802" s="2">
        <v>1.054748534</v>
      </c>
      <c r="BD802" s="2">
        <v>0.88020241300000002</v>
      </c>
      <c r="BE802" s="2">
        <v>0.88020241300000002</v>
      </c>
      <c r="BF802" s="2">
        <v>0.83329929899999999</v>
      </c>
      <c r="BG802" s="2">
        <v>0.82049334099999904</v>
      </c>
      <c r="BH802" s="2">
        <v>0.20805409</v>
      </c>
      <c r="BI802" s="2">
        <v>0.20805409</v>
      </c>
      <c r="BJ802" s="2">
        <v>0.23356761100000001</v>
      </c>
      <c r="BK802" s="2">
        <v>0.32932171100000002</v>
      </c>
      <c r="BL802" s="2">
        <v>0.19574691499999999</v>
      </c>
      <c r="BM802" s="2">
        <v>0.19574691499999999</v>
      </c>
      <c r="BN802" s="2">
        <v>0.212636728</v>
      </c>
      <c r="BO802" s="2">
        <v>0.32846056800000001</v>
      </c>
      <c r="BP802" s="2">
        <v>0.20090065800000001</v>
      </c>
      <c r="BQ802" s="2">
        <v>0.20090065800000001</v>
      </c>
      <c r="BR802" s="2">
        <v>0.23331829000000001</v>
      </c>
      <c r="BS802" s="2">
        <v>0.26943362700000001</v>
      </c>
      <c r="BT802" s="2">
        <v>0.71193289699999995</v>
      </c>
      <c r="BU802" s="2">
        <v>0.71193289699999995</v>
      </c>
      <c r="BV802" s="2">
        <v>0.66426642700000005</v>
      </c>
      <c r="BW802" s="2">
        <v>0.66782604599999995</v>
      </c>
      <c r="BX802" s="2">
        <v>102.0409693</v>
      </c>
      <c r="BY802" s="2">
        <v>0</v>
      </c>
      <c r="BZ802" s="2">
        <v>0</v>
      </c>
      <c r="CA802" s="2">
        <v>0</v>
      </c>
      <c r="CB802" s="2">
        <v>10529018.539999999</v>
      </c>
      <c r="CC802" s="2">
        <v>0</v>
      </c>
      <c r="CD802" s="2">
        <v>0</v>
      </c>
      <c r="CE802" s="2">
        <v>0</v>
      </c>
      <c r="CG802" s="2">
        <f t="shared" si="99"/>
        <v>0</v>
      </c>
      <c r="CH802" s="2">
        <f t="shared" si="100"/>
        <v>10529018.539999999</v>
      </c>
      <c r="CI802" s="2">
        <f t="shared" si="101"/>
        <v>981383.576</v>
      </c>
      <c r="CJ802" s="2">
        <f t="shared" si="102"/>
        <v>128.98028375000001</v>
      </c>
      <c r="CK802" s="2">
        <f t="shared" si="103"/>
        <v>22.065079999999998</v>
      </c>
      <c r="CL802" s="2">
        <f t="shared" si="104"/>
        <v>138.94161170731707</v>
      </c>
      <c r="CM802" s="2">
        <f t="shared" si="105"/>
        <v>100.727840716232</v>
      </c>
      <c r="CN802" s="2">
        <f t="shared" si="106"/>
        <v>963731.5120000001</v>
      </c>
    </row>
    <row r="803" spans="1:92" x14ac:dyDescent="0.45">
      <c r="A803" s="2">
        <v>201</v>
      </c>
      <c r="B803" s="2" t="s">
        <v>158</v>
      </c>
      <c r="C803" s="2">
        <v>1</v>
      </c>
      <c r="D803" s="2">
        <v>2011</v>
      </c>
      <c r="E803" s="2">
        <v>2009</v>
      </c>
      <c r="F803" s="2">
        <v>0.232517632</v>
      </c>
      <c r="G803" s="2">
        <v>3.1286514000000001E-2</v>
      </c>
      <c r="H803" s="2">
        <v>0.21885729000000001</v>
      </c>
      <c r="I803" s="2">
        <v>0.517338564</v>
      </c>
      <c r="J803" s="2">
        <v>91.959202849999997</v>
      </c>
      <c r="K803" s="2">
        <v>71.811857759999995</v>
      </c>
      <c r="L803" s="2">
        <v>43.008974500000001</v>
      </c>
      <c r="M803" s="2">
        <v>30.457069199999999</v>
      </c>
      <c r="N803" s="2">
        <v>100157.693</v>
      </c>
      <c r="O803" s="2">
        <v>17257.768</v>
      </c>
      <c r="P803" s="2">
        <v>201569.83899999899</v>
      </c>
      <c r="Q803" s="2">
        <v>672837.76899999997</v>
      </c>
      <c r="R803" s="2">
        <v>768.20480469999995</v>
      </c>
      <c r="S803" s="2">
        <v>39611712.549999997</v>
      </c>
      <c r="T803" s="2">
        <v>51564</v>
      </c>
      <c r="U803" s="2">
        <v>53.335999999999999</v>
      </c>
      <c r="V803" s="2">
        <v>29345.23216</v>
      </c>
      <c r="W803" s="2">
        <v>1.034365E-3</v>
      </c>
      <c r="X803" s="2">
        <v>-17.780668460000001</v>
      </c>
      <c r="Y803" s="2">
        <v>-17.780668460000001</v>
      </c>
      <c r="Z803" s="2">
        <v>-15.621048399999999</v>
      </c>
      <c r="AA803" s="2">
        <v>-8.8335840040000004</v>
      </c>
      <c r="AB803" s="2">
        <v>20.147345090000002</v>
      </c>
      <c r="AC803" s="2">
        <v>0</v>
      </c>
      <c r="AD803" s="2">
        <v>0</v>
      </c>
      <c r="AE803" s="2">
        <v>0</v>
      </c>
      <c r="AF803" s="2">
        <v>2017911.6040000001</v>
      </c>
      <c r="AG803" s="2">
        <v>0</v>
      </c>
      <c r="AH803" s="2">
        <v>0</v>
      </c>
      <c r="AI803" s="2">
        <v>0</v>
      </c>
      <c r="AJ803" s="2">
        <v>89.592526230000004</v>
      </c>
      <c r="AK803" s="2">
        <v>89.592526230000004</v>
      </c>
      <c r="AL803" s="2">
        <v>58.630022899999901</v>
      </c>
      <c r="AM803" s="2">
        <v>39.290653210000002</v>
      </c>
      <c r="AN803" s="2">
        <v>71.811857759999995</v>
      </c>
      <c r="AO803" s="2">
        <v>71.811857759999995</v>
      </c>
      <c r="AP803" s="2">
        <v>43.008974500000001</v>
      </c>
      <c r="AQ803" s="2">
        <v>30.457069199999999</v>
      </c>
      <c r="AR803" s="2">
        <v>9210421.6079999991</v>
      </c>
      <c r="AS803" s="2">
        <v>1239312.3810000001</v>
      </c>
      <c r="AT803" s="2">
        <v>8669312.0649999995</v>
      </c>
      <c r="AU803" s="2">
        <v>20492666.489999998</v>
      </c>
      <c r="AV803" s="2">
        <v>0.98606933099999905</v>
      </c>
      <c r="AW803" s="2">
        <v>0.98606933099999905</v>
      </c>
      <c r="AX803" s="2">
        <v>0.947036392</v>
      </c>
      <c r="AY803" s="2">
        <v>0.978586335999999</v>
      </c>
      <c r="AZ803" s="2">
        <v>1.0275736719999999</v>
      </c>
      <c r="BA803" s="2">
        <v>1.0275736719999999</v>
      </c>
      <c r="BB803" s="2">
        <v>1.002552468</v>
      </c>
      <c r="BC803" s="2">
        <v>1.054748534</v>
      </c>
      <c r="BD803" s="2">
        <v>0.88020241300000002</v>
      </c>
      <c r="BE803" s="2">
        <v>0.88020241300000002</v>
      </c>
      <c r="BF803" s="2">
        <v>0.83329929899999999</v>
      </c>
      <c r="BG803" s="2">
        <v>0.82049334099999904</v>
      </c>
      <c r="BH803" s="2">
        <v>0.20805409</v>
      </c>
      <c r="BI803" s="2">
        <v>0.20805409</v>
      </c>
      <c r="BJ803" s="2">
        <v>0.23356761100000001</v>
      </c>
      <c r="BK803" s="2">
        <v>0.32932171100000002</v>
      </c>
      <c r="BL803" s="2">
        <v>0.19574691499999999</v>
      </c>
      <c r="BM803" s="2">
        <v>0.19574691499999999</v>
      </c>
      <c r="BN803" s="2">
        <v>0.212636728</v>
      </c>
      <c r="BO803" s="2">
        <v>0.32846056800000001</v>
      </c>
      <c r="BP803" s="2">
        <v>0.20090065800000001</v>
      </c>
      <c r="BQ803" s="2">
        <v>0.20090065800000001</v>
      </c>
      <c r="BR803" s="2">
        <v>0.23331829000000001</v>
      </c>
      <c r="BS803" s="2">
        <v>0.26943362700000001</v>
      </c>
      <c r="BT803" s="2">
        <v>0.71193289699999995</v>
      </c>
      <c r="BU803" s="2">
        <v>0.71193289699999995</v>
      </c>
      <c r="BV803" s="2">
        <v>0.66426642700000005</v>
      </c>
      <c r="BW803" s="2">
        <v>0.66782604599999995</v>
      </c>
      <c r="BX803" s="2">
        <v>103.0185638</v>
      </c>
      <c r="BY803" s="2">
        <v>0</v>
      </c>
      <c r="BZ803" s="2">
        <v>0</v>
      </c>
      <c r="CA803" s="2">
        <v>0</v>
      </c>
      <c r="CB803" s="2">
        <v>10318101.68</v>
      </c>
      <c r="CC803" s="2">
        <v>0</v>
      </c>
      <c r="CD803" s="2">
        <v>0</v>
      </c>
      <c r="CE803" s="2">
        <v>0</v>
      </c>
      <c r="CG803" s="2">
        <f t="shared" si="99"/>
        <v>0</v>
      </c>
      <c r="CH803" s="2">
        <f t="shared" si="100"/>
        <v>10318101.68</v>
      </c>
      <c r="CI803" s="2">
        <f t="shared" si="101"/>
        <v>991823.06899999897</v>
      </c>
      <c r="CJ803" s="2">
        <f t="shared" si="102"/>
        <v>125.19711624999999</v>
      </c>
      <c r="CK803" s="2">
        <f t="shared" si="103"/>
        <v>21.572209999999998</v>
      </c>
      <c r="CL803" s="2">
        <f t="shared" si="104"/>
        <v>131.10233430894243</v>
      </c>
      <c r="CM803" s="2">
        <f t="shared" si="105"/>
        <v>104.76259540677306</v>
      </c>
      <c r="CN803" s="2">
        <f t="shared" si="106"/>
        <v>974565.30099999893</v>
      </c>
    </row>
    <row r="804" spans="1:92" x14ac:dyDescent="0.45">
      <c r="A804" s="2">
        <v>202</v>
      </c>
      <c r="B804" s="2" t="s">
        <v>158</v>
      </c>
      <c r="C804" s="2">
        <v>1</v>
      </c>
      <c r="D804" s="2">
        <v>2012</v>
      </c>
      <c r="E804" s="2">
        <v>2010</v>
      </c>
      <c r="F804" s="2">
        <v>0.20724203399999999</v>
      </c>
      <c r="G804" s="2">
        <v>1.5956966999999999E-2</v>
      </c>
      <c r="H804" s="2">
        <v>0.23626555799999999</v>
      </c>
      <c r="I804" s="2">
        <v>0.54053544099999995</v>
      </c>
      <c r="J804" s="2">
        <v>150.75369409999999</v>
      </c>
      <c r="K804" s="2">
        <v>77.40026881</v>
      </c>
      <c r="L804" s="2">
        <v>79.76328015</v>
      </c>
      <c r="M804" s="2">
        <v>58.68630718</v>
      </c>
      <c r="N804" s="2">
        <v>100854.94</v>
      </c>
      <c r="O804" s="2">
        <v>15124.993</v>
      </c>
      <c r="P804" s="2">
        <v>217312.497</v>
      </c>
      <c r="Q804" s="2">
        <v>675732.30700000003</v>
      </c>
      <c r="R804" s="2">
        <v>1412.4354980000001</v>
      </c>
      <c r="S804" s="2">
        <v>73364724.609999999</v>
      </c>
      <c r="T804" s="2">
        <v>51942</v>
      </c>
      <c r="U804" s="2">
        <v>55.777999999999999</v>
      </c>
      <c r="V804" s="2">
        <v>28362.528639999899</v>
      </c>
      <c r="W804" s="2">
        <v>1.0738519999999999E-3</v>
      </c>
      <c r="X804" s="2">
        <v>-1.7825979969999901</v>
      </c>
      <c r="Y804" s="2">
        <v>-1.7825979969999901</v>
      </c>
      <c r="Z804" s="2">
        <v>-8.9971446190000002</v>
      </c>
      <c r="AA804" s="2">
        <v>-2.4504071939999998</v>
      </c>
      <c r="AB804" s="2">
        <v>73.353425279999996</v>
      </c>
      <c r="AC804" s="2">
        <v>0</v>
      </c>
      <c r="AD804" s="2">
        <v>0</v>
      </c>
      <c r="AE804" s="2">
        <v>0</v>
      </c>
      <c r="AF804" s="2">
        <v>7398055.3059999999</v>
      </c>
      <c r="AG804" s="2">
        <v>0</v>
      </c>
      <c r="AH804" s="2">
        <v>0</v>
      </c>
      <c r="AI804" s="2">
        <v>0</v>
      </c>
      <c r="AJ804" s="2">
        <v>79.182866809999993</v>
      </c>
      <c r="AK804" s="2">
        <v>79.182866809999993</v>
      </c>
      <c r="AL804" s="2">
        <v>88.76042477</v>
      </c>
      <c r="AM804" s="2">
        <v>61.13671437</v>
      </c>
      <c r="AN804" s="2">
        <v>77.40026881</v>
      </c>
      <c r="AO804" s="2">
        <v>77.40026881</v>
      </c>
      <c r="AP804" s="2">
        <v>79.76328015</v>
      </c>
      <c r="AQ804" s="2">
        <v>58.68630718</v>
      </c>
      <c r="AR804" s="2">
        <v>15204254.77</v>
      </c>
      <c r="AS804" s="2">
        <v>1170678.524</v>
      </c>
      <c r="AT804" s="2">
        <v>17333557.579999998</v>
      </c>
      <c r="AU804" s="2">
        <v>39656233.740000002</v>
      </c>
      <c r="AV804" s="2">
        <v>0.98606933099999905</v>
      </c>
      <c r="AW804" s="2">
        <v>0.98606933099999905</v>
      </c>
      <c r="AX804" s="2">
        <v>0.947036392</v>
      </c>
      <c r="AY804" s="2">
        <v>0.978586335999999</v>
      </c>
      <c r="AZ804" s="2">
        <v>1.0275736719999999</v>
      </c>
      <c r="BA804" s="2">
        <v>1.0275736719999999</v>
      </c>
      <c r="BB804" s="2">
        <v>1.002552468</v>
      </c>
      <c r="BC804" s="2">
        <v>1.054748534</v>
      </c>
      <c r="BD804" s="2">
        <v>0.88020241300000002</v>
      </c>
      <c r="BE804" s="2">
        <v>0.88020241300000002</v>
      </c>
      <c r="BF804" s="2">
        <v>0.83329929899999999</v>
      </c>
      <c r="BG804" s="2">
        <v>0.82049334099999904</v>
      </c>
      <c r="BH804" s="2">
        <v>0.20805409</v>
      </c>
      <c r="BI804" s="2">
        <v>0.20805409</v>
      </c>
      <c r="BJ804" s="2">
        <v>0.23356761100000001</v>
      </c>
      <c r="BK804" s="2">
        <v>0.32932171100000002</v>
      </c>
      <c r="BL804" s="2">
        <v>0.19574691499999999</v>
      </c>
      <c r="BM804" s="2">
        <v>0.19574691499999999</v>
      </c>
      <c r="BN804" s="2">
        <v>0.212636728</v>
      </c>
      <c r="BO804" s="2">
        <v>0.32846056800000001</v>
      </c>
      <c r="BP804" s="2">
        <v>0.20090065800000001</v>
      </c>
      <c r="BQ804" s="2">
        <v>0.20090065800000001</v>
      </c>
      <c r="BR804" s="2">
        <v>0.23331829000000001</v>
      </c>
      <c r="BS804" s="2">
        <v>0.26943362700000001</v>
      </c>
      <c r="BT804" s="2">
        <v>0.71193289699999995</v>
      </c>
      <c r="BU804" s="2">
        <v>0.71193289699999995</v>
      </c>
      <c r="BV804" s="2">
        <v>0.66426642700000005</v>
      </c>
      <c r="BW804" s="2">
        <v>0.66782604599999995</v>
      </c>
      <c r="BX804" s="2">
        <v>103.8912108</v>
      </c>
      <c r="BY804" s="2">
        <v>0</v>
      </c>
      <c r="BZ804" s="2">
        <v>0</v>
      </c>
      <c r="CA804" s="2">
        <v>0</v>
      </c>
      <c r="CB804" s="2">
        <v>10477941.84</v>
      </c>
      <c r="CC804" s="2">
        <v>0</v>
      </c>
      <c r="CD804" s="2">
        <v>0</v>
      </c>
      <c r="CE804" s="2">
        <v>0</v>
      </c>
      <c r="CG804" s="2">
        <f t="shared" si="99"/>
        <v>0</v>
      </c>
      <c r="CH804" s="2">
        <f t="shared" si="100"/>
        <v>10477941.84</v>
      </c>
      <c r="CI804" s="2">
        <f t="shared" si="101"/>
        <v>1009024.737</v>
      </c>
      <c r="CJ804" s="2">
        <f t="shared" si="102"/>
        <v>126.068675</v>
      </c>
      <c r="CK804" s="2">
        <f t="shared" si="103"/>
        <v>18.906241250000001</v>
      </c>
      <c r="CL804" s="2">
        <f t="shared" si="104"/>
        <v>141.34146146341465</v>
      </c>
      <c r="CM804" s="2">
        <f t="shared" si="105"/>
        <v>105.21328252238226</v>
      </c>
      <c r="CN804" s="2">
        <f t="shared" si="106"/>
        <v>993899.74400000006</v>
      </c>
    </row>
    <row r="805" spans="1:92" x14ac:dyDescent="0.45">
      <c r="A805" s="2">
        <v>203</v>
      </c>
      <c r="B805" s="2" t="s">
        <v>158</v>
      </c>
      <c r="C805" s="2">
        <v>1</v>
      </c>
      <c r="D805" s="2">
        <v>2013</v>
      </c>
      <c r="E805" s="2">
        <v>2011</v>
      </c>
      <c r="F805" s="2">
        <v>0.19191332699999999</v>
      </c>
      <c r="G805" s="2">
        <v>3.0195209000000001E-2</v>
      </c>
      <c r="H805" s="2">
        <v>0.228075424</v>
      </c>
      <c r="I805" s="2">
        <v>0.54981603899999998</v>
      </c>
      <c r="J805" s="2">
        <v>103.96483929999999</v>
      </c>
      <c r="K805" s="2">
        <v>85.064997399999996</v>
      </c>
      <c r="L805" s="2">
        <v>58.184694260000001</v>
      </c>
      <c r="M805" s="2">
        <v>45.51318156</v>
      </c>
      <c r="N805" s="2">
        <v>102444.416</v>
      </c>
      <c r="O805" s="2">
        <v>19699.572</v>
      </c>
      <c r="P805" s="2">
        <v>217540.12699999899</v>
      </c>
      <c r="Q805" s="2">
        <v>670424.46200000006</v>
      </c>
      <c r="R805" s="2">
        <v>1058.4569980000001</v>
      </c>
      <c r="S805" s="2">
        <v>55497017.329999998</v>
      </c>
      <c r="T805" s="2">
        <v>52432</v>
      </c>
      <c r="U805" s="2">
        <v>51.913999999999902</v>
      </c>
      <c r="V805" s="2">
        <v>27089.2872399999</v>
      </c>
      <c r="W805" s="2">
        <v>9.9012100000000006E-4</v>
      </c>
      <c r="X805" s="2">
        <v>-0.49399541499999999</v>
      </c>
      <c r="Y805" s="2">
        <v>-0.49399541499999999</v>
      </c>
      <c r="Z805" s="2">
        <v>-5.3023418260000001</v>
      </c>
      <c r="AA805" s="2">
        <v>-5.0467649400000001</v>
      </c>
      <c r="AB805" s="2">
        <v>18.899841899999998</v>
      </c>
      <c r="AC805" s="2">
        <v>0</v>
      </c>
      <c r="AD805" s="2">
        <v>0</v>
      </c>
      <c r="AE805" s="2">
        <v>0</v>
      </c>
      <c r="AF805" s="2">
        <v>1936183.26599999</v>
      </c>
      <c r="AG805" s="2">
        <v>0</v>
      </c>
      <c r="AH805" s="2">
        <v>0</v>
      </c>
      <c r="AI805" s="2">
        <v>0</v>
      </c>
      <c r="AJ805" s="2">
        <v>85.55899282</v>
      </c>
      <c r="AK805" s="2">
        <v>85.55899282</v>
      </c>
      <c r="AL805" s="2">
        <v>63.487036089999997</v>
      </c>
      <c r="AM805" s="2">
        <v>50.559946500000002</v>
      </c>
      <c r="AN805" s="2">
        <v>85.064997399999996</v>
      </c>
      <c r="AO805" s="2">
        <v>85.064997399999996</v>
      </c>
      <c r="AP805" s="2">
        <v>58.184694260000001</v>
      </c>
      <c r="AQ805" s="2">
        <v>45.51318156</v>
      </c>
      <c r="AR805" s="2">
        <v>10650617.25</v>
      </c>
      <c r="AS805" s="2">
        <v>1675744.041</v>
      </c>
      <c r="AT805" s="2">
        <v>12657505.779999999</v>
      </c>
      <c r="AU805" s="2">
        <v>30513150.260000002</v>
      </c>
      <c r="AV805" s="2">
        <v>0.98606933099999905</v>
      </c>
      <c r="AW805" s="2">
        <v>0.98606933099999905</v>
      </c>
      <c r="AX805" s="2">
        <v>0.947036392</v>
      </c>
      <c r="AY805" s="2">
        <v>0.978586335999999</v>
      </c>
      <c r="AZ805" s="2">
        <v>1.0275736719999999</v>
      </c>
      <c r="BA805" s="2">
        <v>1.0275736719999999</v>
      </c>
      <c r="BB805" s="2">
        <v>1.002552468</v>
      </c>
      <c r="BC805" s="2">
        <v>1.054748534</v>
      </c>
      <c r="BD805" s="2">
        <v>0.88020241300000002</v>
      </c>
      <c r="BE805" s="2">
        <v>0.88020241300000002</v>
      </c>
      <c r="BF805" s="2">
        <v>0.83329929899999999</v>
      </c>
      <c r="BG805" s="2">
        <v>0.82049334099999904</v>
      </c>
      <c r="BH805" s="2">
        <v>0.20805409</v>
      </c>
      <c r="BI805" s="2">
        <v>0.20805409</v>
      </c>
      <c r="BJ805" s="2">
        <v>0.23356761100000001</v>
      </c>
      <c r="BK805" s="2">
        <v>0.32932171100000002</v>
      </c>
      <c r="BL805" s="2">
        <v>0.19574691499999999</v>
      </c>
      <c r="BM805" s="2">
        <v>0.19574691499999999</v>
      </c>
      <c r="BN805" s="2">
        <v>0.212636728</v>
      </c>
      <c r="BO805" s="2">
        <v>0.32846056800000001</v>
      </c>
      <c r="BP805" s="2">
        <v>0.20090065800000001</v>
      </c>
      <c r="BQ805" s="2">
        <v>0.20090065800000001</v>
      </c>
      <c r="BR805" s="2">
        <v>0.23331829000000001</v>
      </c>
      <c r="BS805" s="2">
        <v>0.26943362700000001</v>
      </c>
      <c r="BT805" s="2">
        <v>0.71193289699999995</v>
      </c>
      <c r="BU805" s="2">
        <v>0.71193289699999995</v>
      </c>
      <c r="BV805" s="2">
        <v>0.66426642700000005</v>
      </c>
      <c r="BW805" s="2">
        <v>0.66782604599999995</v>
      </c>
      <c r="BX805" s="2">
        <v>103.6997411</v>
      </c>
      <c r="BY805" s="2">
        <v>0</v>
      </c>
      <c r="BZ805" s="2">
        <v>0</v>
      </c>
      <c r="CA805" s="2">
        <v>0</v>
      </c>
      <c r="CB805" s="2">
        <v>10623459.42</v>
      </c>
      <c r="CC805" s="2">
        <v>0</v>
      </c>
      <c r="CD805" s="2">
        <v>0</v>
      </c>
      <c r="CE805" s="2">
        <v>0</v>
      </c>
      <c r="CG805" s="2">
        <f t="shared" si="99"/>
        <v>0</v>
      </c>
      <c r="CH805" s="2">
        <f t="shared" si="100"/>
        <v>10623459.42</v>
      </c>
      <c r="CI805" s="2">
        <f t="shared" si="101"/>
        <v>1010108.5769999991</v>
      </c>
      <c r="CJ805" s="2">
        <f t="shared" si="102"/>
        <v>128.05552</v>
      </c>
      <c r="CK805" s="2">
        <f t="shared" si="103"/>
        <v>24.624465000000001</v>
      </c>
      <c r="CL805" s="2">
        <f t="shared" si="104"/>
        <v>141.48951349593429</v>
      </c>
      <c r="CM805" s="2">
        <f t="shared" si="105"/>
        <v>104.38683721292333</v>
      </c>
      <c r="CN805" s="2">
        <f t="shared" si="106"/>
        <v>990409.00499999907</v>
      </c>
    </row>
    <row r="806" spans="1:92" x14ac:dyDescent="0.45">
      <c r="A806" s="2">
        <v>204</v>
      </c>
      <c r="B806" s="2" t="s">
        <v>158</v>
      </c>
      <c r="C806" s="2">
        <v>1</v>
      </c>
      <c r="D806" s="2">
        <v>2014</v>
      </c>
      <c r="E806" s="2">
        <v>2012</v>
      </c>
      <c r="F806" s="2">
        <v>0.183829518</v>
      </c>
      <c r="G806" s="2">
        <v>1.8681996999999999E-2</v>
      </c>
      <c r="H806" s="2">
        <v>0.20607239899999999</v>
      </c>
      <c r="I806" s="2">
        <v>0.59141608599999995</v>
      </c>
      <c r="J806" s="2">
        <v>240.963715199999</v>
      </c>
      <c r="K806" s="2">
        <v>145.0859758</v>
      </c>
      <c r="L806" s="2">
        <v>129.4932135</v>
      </c>
      <c r="M806" s="2">
        <v>120.23592979999999</v>
      </c>
      <c r="N806" s="2">
        <v>106588.337</v>
      </c>
      <c r="O806" s="2">
        <v>17990.53</v>
      </c>
      <c r="P806" s="2">
        <v>222340.66899999999</v>
      </c>
      <c r="Q806" s="2">
        <v>687234.50399999996</v>
      </c>
      <c r="R806" s="2">
        <v>2661.9159519999998</v>
      </c>
      <c r="S806" s="2">
        <v>139715982.59999999</v>
      </c>
      <c r="T806" s="2">
        <v>52487</v>
      </c>
      <c r="U806" s="2">
        <v>58.677999999999997</v>
      </c>
      <c r="V806" s="2">
        <v>27429.553599999999</v>
      </c>
      <c r="W806" s="2">
        <v>1.1179530000000001E-3</v>
      </c>
      <c r="X806" s="2">
        <v>20.417034319999999</v>
      </c>
      <c r="Y806" s="2">
        <v>20.417034319999999</v>
      </c>
      <c r="Z806" s="2">
        <v>16.992343989999998</v>
      </c>
      <c r="AA806" s="2">
        <v>23.98131953</v>
      </c>
      <c r="AB806" s="2">
        <v>95.877739390000002</v>
      </c>
      <c r="AC806" s="2">
        <v>0</v>
      </c>
      <c r="AD806" s="2">
        <v>0</v>
      </c>
      <c r="AE806" s="2">
        <v>0</v>
      </c>
      <c r="AF806" s="2">
        <v>10219448.800000001</v>
      </c>
      <c r="AG806" s="2">
        <v>0</v>
      </c>
      <c r="AH806" s="2">
        <v>0</v>
      </c>
      <c r="AI806" s="2">
        <v>0</v>
      </c>
      <c r="AJ806" s="2">
        <v>124.6689415</v>
      </c>
      <c r="AK806" s="2">
        <v>124.6689415</v>
      </c>
      <c r="AL806" s="2">
        <v>112.50086949999999</v>
      </c>
      <c r="AM806" s="2">
        <v>96.254610249999999</v>
      </c>
      <c r="AN806" s="2">
        <v>145.0859758</v>
      </c>
      <c r="AO806" s="2">
        <v>145.0859758</v>
      </c>
      <c r="AP806" s="2">
        <v>129.4932135</v>
      </c>
      <c r="AQ806" s="2">
        <v>120.23592979999999</v>
      </c>
      <c r="AR806" s="2">
        <v>25683921.68</v>
      </c>
      <c r="AS806" s="2">
        <v>2610173.6009999998</v>
      </c>
      <c r="AT806" s="2">
        <v>28791607.719999999</v>
      </c>
      <c r="AU806" s="2">
        <v>82630279.569999993</v>
      </c>
      <c r="AV806" s="2">
        <v>0.98606933099999905</v>
      </c>
      <c r="AW806" s="2">
        <v>0.98606933099999905</v>
      </c>
      <c r="AX806" s="2">
        <v>0.947036392</v>
      </c>
      <c r="AY806" s="2">
        <v>0.978586335999999</v>
      </c>
      <c r="AZ806" s="2">
        <v>1.0275736719999999</v>
      </c>
      <c r="BA806" s="2">
        <v>1.0275736719999999</v>
      </c>
      <c r="BB806" s="2">
        <v>1.002552468</v>
      </c>
      <c r="BC806" s="2">
        <v>1.054748534</v>
      </c>
      <c r="BD806" s="2">
        <v>0.88020241300000002</v>
      </c>
      <c r="BE806" s="2">
        <v>0.88020241300000002</v>
      </c>
      <c r="BF806" s="2">
        <v>0.83329929899999999</v>
      </c>
      <c r="BG806" s="2">
        <v>0.82049334099999904</v>
      </c>
      <c r="BH806" s="2">
        <v>0.20805409</v>
      </c>
      <c r="BI806" s="2">
        <v>0.20805409</v>
      </c>
      <c r="BJ806" s="2">
        <v>0.23356761100000001</v>
      </c>
      <c r="BK806" s="2">
        <v>0.32932171100000002</v>
      </c>
      <c r="BL806" s="2">
        <v>0.19574691499999999</v>
      </c>
      <c r="BM806" s="2">
        <v>0.19574691499999999</v>
      </c>
      <c r="BN806" s="2">
        <v>0.212636728</v>
      </c>
      <c r="BO806" s="2">
        <v>0.32846056800000001</v>
      </c>
      <c r="BP806" s="2">
        <v>0.20090065800000001</v>
      </c>
      <c r="BQ806" s="2">
        <v>0.20090065800000001</v>
      </c>
      <c r="BR806" s="2">
        <v>0.23331829000000001</v>
      </c>
      <c r="BS806" s="2">
        <v>0.26943362700000001</v>
      </c>
      <c r="BT806" s="2">
        <v>0.71193289699999995</v>
      </c>
      <c r="BU806" s="2">
        <v>0.71193289699999995</v>
      </c>
      <c r="BV806" s="2">
        <v>0.66426642700000005</v>
      </c>
      <c r="BW806" s="2">
        <v>0.66782604599999995</v>
      </c>
      <c r="BX806" s="2">
        <v>108.0149625</v>
      </c>
      <c r="BY806" s="2">
        <v>0</v>
      </c>
      <c r="BZ806" s="2">
        <v>0</v>
      </c>
      <c r="CA806" s="2">
        <v>0</v>
      </c>
      <c r="CB806" s="2">
        <v>11513135.220000001</v>
      </c>
      <c r="CC806" s="2">
        <v>0</v>
      </c>
      <c r="CD806" s="2">
        <v>0</v>
      </c>
      <c r="CE806" s="2">
        <v>0</v>
      </c>
      <c r="CG806" s="2">
        <f t="shared" si="99"/>
        <v>0</v>
      </c>
      <c r="CH806" s="2">
        <f t="shared" si="100"/>
        <v>11513135.220000001</v>
      </c>
      <c r="CI806" s="2">
        <f t="shared" si="101"/>
        <v>1034154.0399999999</v>
      </c>
      <c r="CJ806" s="2">
        <f t="shared" si="102"/>
        <v>133.23542125</v>
      </c>
      <c r="CK806" s="2">
        <f t="shared" si="103"/>
        <v>22.488162499999998</v>
      </c>
      <c r="CL806" s="2">
        <f t="shared" si="104"/>
        <v>144.61181723577235</v>
      </c>
      <c r="CM806" s="2">
        <f t="shared" si="105"/>
        <v>107.00420459322693</v>
      </c>
      <c r="CN806" s="2">
        <f t="shared" si="106"/>
        <v>1016163.51</v>
      </c>
    </row>
    <row r="807" spans="1:92" x14ac:dyDescent="0.45">
      <c r="A807" s="2">
        <v>205</v>
      </c>
      <c r="B807" s="2" t="s">
        <v>158</v>
      </c>
      <c r="C807" s="2">
        <v>1</v>
      </c>
      <c r="D807" s="2">
        <v>2015</v>
      </c>
      <c r="E807" s="2">
        <v>2013</v>
      </c>
      <c r="F807" s="2">
        <v>0.25532125999999999</v>
      </c>
      <c r="G807" s="2">
        <v>1.9907299999999999E-2</v>
      </c>
      <c r="H807" s="2">
        <v>0.22382668999999999</v>
      </c>
      <c r="I807" s="2">
        <v>0.50094475000000005</v>
      </c>
      <c r="J807" s="2">
        <v>216.05798909999999</v>
      </c>
      <c r="K807" s="2">
        <v>94.505851939999999</v>
      </c>
      <c r="L807" s="2">
        <v>87.96219352</v>
      </c>
      <c r="M807" s="2">
        <v>63.71945813</v>
      </c>
      <c r="N807" s="2">
        <v>101979.485</v>
      </c>
      <c r="O807" s="2">
        <v>18178.155999999999</v>
      </c>
      <c r="P807" s="2">
        <v>219589.71</v>
      </c>
      <c r="Q807" s="2">
        <v>678443.86499999999</v>
      </c>
      <c r="R807" s="2">
        <v>1640.1925839999999</v>
      </c>
      <c r="S807" s="2">
        <v>86297092.590000004</v>
      </c>
      <c r="T807" s="2">
        <v>52614</v>
      </c>
      <c r="U807" s="2">
        <v>53.053999999999903</v>
      </c>
      <c r="V807" s="2">
        <v>28176.979060000001</v>
      </c>
      <c r="W807" s="2">
        <v>1.008363E-3</v>
      </c>
      <c r="X807" s="2">
        <v>-3.532150686</v>
      </c>
      <c r="Y807" s="2">
        <v>-3.532150686</v>
      </c>
      <c r="Z807" s="2">
        <v>-5.6615480360000001</v>
      </c>
      <c r="AA807" s="2">
        <v>-2.8098677780000001</v>
      </c>
      <c r="AB807" s="2">
        <v>121.5521371</v>
      </c>
      <c r="AC807" s="2">
        <v>0</v>
      </c>
      <c r="AD807" s="2">
        <v>0</v>
      </c>
      <c r="AE807" s="2">
        <v>0</v>
      </c>
      <c r="AF807" s="2">
        <v>12395824.34</v>
      </c>
      <c r="AG807" s="2">
        <v>0</v>
      </c>
      <c r="AH807" s="2">
        <v>0</v>
      </c>
      <c r="AI807" s="2">
        <v>0</v>
      </c>
      <c r="AJ807" s="2">
        <v>98.03800262</v>
      </c>
      <c r="AK807" s="2">
        <v>98.03800262</v>
      </c>
      <c r="AL807" s="2">
        <v>93.623741550000005</v>
      </c>
      <c r="AM807" s="2">
        <v>66.529325909999997</v>
      </c>
      <c r="AN807" s="2">
        <v>94.505851939999999</v>
      </c>
      <c r="AO807" s="2">
        <v>94.505851939999999</v>
      </c>
      <c r="AP807" s="2">
        <v>87.96219352</v>
      </c>
      <c r="AQ807" s="2">
        <v>63.71945813</v>
      </c>
      <c r="AR807" s="2">
        <v>22033482.449999999</v>
      </c>
      <c r="AS807" s="2">
        <v>1717942.1189999999</v>
      </c>
      <c r="AT807" s="2">
        <v>19315592.559999999</v>
      </c>
      <c r="AU807" s="2">
        <v>43230075.450000003</v>
      </c>
      <c r="AV807" s="2">
        <v>0.98606933099999905</v>
      </c>
      <c r="AW807" s="2">
        <v>0.98606933099999905</v>
      </c>
      <c r="AX807" s="2">
        <v>0.947036392</v>
      </c>
      <c r="AY807" s="2">
        <v>0.978586335999999</v>
      </c>
      <c r="AZ807" s="2">
        <v>1.0275736719999999</v>
      </c>
      <c r="BA807" s="2">
        <v>1.0275736719999999</v>
      </c>
      <c r="BB807" s="2">
        <v>1.002552468</v>
      </c>
      <c r="BC807" s="2">
        <v>1.054748534</v>
      </c>
      <c r="BD807" s="2">
        <v>0.88020241300000002</v>
      </c>
      <c r="BE807" s="2">
        <v>0.88020241300000002</v>
      </c>
      <c r="BF807" s="2">
        <v>0.83329929899999999</v>
      </c>
      <c r="BG807" s="2">
        <v>0.82049334099999904</v>
      </c>
      <c r="BH807" s="2">
        <v>0.20805409</v>
      </c>
      <c r="BI807" s="2">
        <v>0.20805409</v>
      </c>
      <c r="BJ807" s="2">
        <v>0.23356761100000001</v>
      </c>
      <c r="BK807" s="2">
        <v>0.32932171100000002</v>
      </c>
      <c r="BL807" s="2">
        <v>0.19574691499999999</v>
      </c>
      <c r="BM807" s="2">
        <v>0.19574691499999999</v>
      </c>
      <c r="BN807" s="2">
        <v>0.212636728</v>
      </c>
      <c r="BO807" s="2">
        <v>0.32846056800000001</v>
      </c>
      <c r="BP807" s="2">
        <v>0.20090065800000001</v>
      </c>
      <c r="BQ807" s="2">
        <v>0.20090065800000001</v>
      </c>
      <c r="BR807" s="2">
        <v>0.23331829000000001</v>
      </c>
      <c r="BS807" s="2">
        <v>0.26943362700000001</v>
      </c>
      <c r="BT807" s="2">
        <v>0.71193289699999995</v>
      </c>
      <c r="BU807" s="2">
        <v>0.71193289699999995</v>
      </c>
      <c r="BV807" s="2">
        <v>0.66426642700000005</v>
      </c>
      <c r="BW807" s="2">
        <v>0.66782604599999995</v>
      </c>
      <c r="BX807" s="2">
        <v>124.87115249999999</v>
      </c>
      <c r="BY807" s="2">
        <v>0</v>
      </c>
      <c r="BZ807" s="2">
        <v>0</v>
      </c>
      <c r="CA807" s="2">
        <v>0</v>
      </c>
      <c r="CB807" s="2">
        <v>12734295.83</v>
      </c>
      <c r="CC807" s="2">
        <v>0</v>
      </c>
      <c r="CD807" s="2">
        <v>0</v>
      </c>
      <c r="CE807" s="2">
        <v>0</v>
      </c>
      <c r="CG807" s="2">
        <f t="shared" si="99"/>
        <v>0</v>
      </c>
      <c r="CH807" s="2">
        <f t="shared" si="100"/>
        <v>12734295.83</v>
      </c>
      <c r="CI807" s="2">
        <f t="shared" si="101"/>
        <v>1018191.216</v>
      </c>
      <c r="CJ807" s="2">
        <f t="shared" si="102"/>
        <v>127.47435625</v>
      </c>
      <c r="CK807" s="2">
        <f t="shared" si="103"/>
        <v>22.722694999999998</v>
      </c>
      <c r="CL807" s="2">
        <f t="shared" si="104"/>
        <v>142.82257560975609</v>
      </c>
      <c r="CM807" s="2">
        <f t="shared" si="105"/>
        <v>105.63547917477618</v>
      </c>
      <c r="CN807" s="2">
        <f t="shared" si="106"/>
        <v>1000013.06</v>
      </c>
    </row>
    <row r="808" spans="1:92" x14ac:dyDescent="0.45">
      <c r="A808" s="2">
        <v>206</v>
      </c>
      <c r="B808" s="2" t="s">
        <v>158</v>
      </c>
      <c r="C808" s="2">
        <v>1</v>
      </c>
      <c r="D808" s="2">
        <v>2016</v>
      </c>
      <c r="E808" s="2">
        <v>2014</v>
      </c>
      <c r="F808" s="2">
        <v>0.216049357</v>
      </c>
      <c r="G808" s="2">
        <v>1.9618541999999999E-2</v>
      </c>
      <c r="H808" s="2">
        <v>0.235089733</v>
      </c>
      <c r="I808" s="2">
        <v>0.52924236800000002</v>
      </c>
      <c r="J808" s="2">
        <v>163.5194377</v>
      </c>
      <c r="K808" s="2">
        <v>86.610302630000007</v>
      </c>
      <c r="L808" s="2">
        <v>84.084585450000006</v>
      </c>
      <c r="M808" s="2">
        <v>61.239532160000003</v>
      </c>
      <c r="N808" s="2">
        <v>103401.556</v>
      </c>
      <c r="O808" s="2">
        <v>17727.221000000001</v>
      </c>
      <c r="P808" s="2">
        <v>218806.77100000001</v>
      </c>
      <c r="Q808" s="2">
        <v>676341.78899999999</v>
      </c>
      <c r="R808" s="2">
        <v>1482.9396220000001</v>
      </c>
      <c r="S808" s="2">
        <v>78260655.640000001</v>
      </c>
      <c r="T808" s="2">
        <v>52774</v>
      </c>
      <c r="U808" s="2">
        <v>54.177999999999997</v>
      </c>
      <c r="V808" s="2">
        <v>26966.008949999999</v>
      </c>
      <c r="W808" s="2">
        <v>1.026604E-3</v>
      </c>
      <c r="X808" s="2">
        <v>-4.950915825</v>
      </c>
      <c r="Y808" s="2">
        <v>-4.950915825</v>
      </c>
      <c r="Z808" s="2">
        <v>-4.65151644</v>
      </c>
      <c r="AA808" s="2">
        <v>-1.7869242759999999</v>
      </c>
      <c r="AB808" s="2">
        <v>76.909135039999995</v>
      </c>
      <c r="AC808" s="2">
        <v>0</v>
      </c>
      <c r="AD808" s="2">
        <v>0</v>
      </c>
      <c r="AE808" s="2">
        <v>0</v>
      </c>
      <c r="AF808" s="2">
        <v>7952524.2340000002</v>
      </c>
      <c r="AG808" s="2">
        <v>0</v>
      </c>
      <c r="AH808" s="2">
        <v>0</v>
      </c>
      <c r="AI808" s="2">
        <v>0</v>
      </c>
      <c r="AJ808" s="2">
        <v>91.561218449999998</v>
      </c>
      <c r="AK808" s="2">
        <v>91.561218449999998</v>
      </c>
      <c r="AL808" s="2">
        <v>88.73610189</v>
      </c>
      <c r="AM808" s="2">
        <v>63.026456430000003</v>
      </c>
      <c r="AN808" s="2">
        <v>86.610302630000007</v>
      </c>
      <c r="AO808" s="2">
        <v>86.610302630000007</v>
      </c>
      <c r="AP808" s="2">
        <v>84.084585450000006</v>
      </c>
      <c r="AQ808" s="2">
        <v>61.239532160000003</v>
      </c>
      <c r="AR808" s="2">
        <v>16908164.289999999</v>
      </c>
      <c r="AS808" s="2">
        <v>1535359.976</v>
      </c>
      <c r="AT808" s="2">
        <v>18398276.629999999</v>
      </c>
      <c r="AU808" s="2">
        <v>41418854.740000002</v>
      </c>
      <c r="AV808" s="2">
        <v>0.98606933099999905</v>
      </c>
      <c r="AW808" s="2">
        <v>0.98606933099999905</v>
      </c>
      <c r="AX808" s="2">
        <v>0.947036392</v>
      </c>
      <c r="AY808" s="2">
        <v>0.978586335999999</v>
      </c>
      <c r="AZ808" s="2">
        <v>1.0275736719999999</v>
      </c>
      <c r="BA808" s="2">
        <v>1.0275736719999999</v>
      </c>
      <c r="BB808" s="2">
        <v>1.002552468</v>
      </c>
      <c r="BC808" s="2">
        <v>1.054748534</v>
      </c>
      <c r="BD808" s="2">
        <v>0.88020241300000002</v>
      </c>
      <c r="BE808" s="2">
        <v>0.88020241300000002</v>
      </c>
      <c r="BF808" s="2">
        <v>0.83329929899999999</v>
      </c>
      <c r="BG808" s="2">
        <v>0.82049334099999904</v>
      </c>
      <c r="BH808" s="2">
        <v>0.20805409</v>
      </c>
      <c r="BI808" s="2">
        <v>0.20805409</v>
      </c>
      <c r="BJ808" s="2">
        <v>0.23356761100000001</v>
      </c>
      <c r="BK808" s="2">
        <v>0.32932171100000002</v>
      </c>
      <c r="BL808" s="2">
        <v>0.19574691499999999</v>
      </c>
      <c r="BM808" s="2">
        <v>0.19574691499999999</v>
      </c>
      <c r="BN808" s="2">
        <v>0.212636728</v>
      </c>
      <c r="BO808" s="2">
        <v>0.32846056800000001</v>
      </c>
      <c r="BP808" s="2">
        <v>0.20090065800000001</v>
      </c>
      <c r="BQ808" s="2">
        <v>0.20090065800000001</v>
      </c>
      <c r="BR808" s="2">
        <v>0.23331829000000001</v>
      </c>
      <c r="BS808" s="2">
        <v>0.26943362700000001</v>
      </c>
      <c r="BT808" s="2">
        <v>0.71193289699999995</v>
      </c>
      <c r="BU808" s="2">
        <v>0.71193289699999995</v>
      </c>
      <c r="BV808" s="2">
        <v>0.66426642700000005</v>
      </c>
      <c r="BW808" s="2">
        <v>0.66782604599999995</v>
      </c>
      <c r="BX808" s="2">
        <v>138.7734476</v>
      </c>
      <c r="BY808" s="2">
        <v>0</v>
      </c>
      <c r="BZ808" s="2">
        <v>0</v>
      </c>
      <c r="CA808" s="2">
        <v>0</v>
      </c>
      <c r="CB808" s="2">
        <v>14349390.41</v>
      </c>
      <c r="CC808" s="2">
        <v>0</v>
      </c>
      <c r="CD808" s="2">
        <v>0</v>
      </c>
      <c r="CE808" s="2">
        <v>0</v>
      </c>
      <c r="CG808" s="2">
        <f t="shared" si="99"/>
        <v>0</v>
      </c>
      <c r="CH808" s="2">
        <f t="shared" si="100"/>
        <v>14349390.41</v>
      </c>
      <c r="CI808" s="2">
        <f t="shared" si="101"/>
        <v>1016277.3370000001</v>
      </c>
      <c r="CJ808" s="2">
        <f t="shared" si="102"/>
        <v>129.25194500000001</v>
      </c>
      <c r="CK808" s="2">
        <f t="shared" si="103"/>
        <v>22.15902625</v>
      </c>
      <c r="CL808" s="2">
        <f t="shared" si="104"/>
        <v>142.31334699186993</v>
      </c>
      <c r="CM808" s="2">
        <f t="shared" si="105"/>
        <v>105.3081804593227</v>
      </c>
      <c r="CN808" s="2">
        <f t="shared" si="106"/>
        <v>998550.11599999992</v>
      </c>
    </row>
    <row r="809" spans="1:92" x14ac:dyDescent="0.45">
      <c r="A809" s="2">
        <v>207</v>
      </c>
      <c r="B809" s="2" t="s">
        <v>158</v>
      </c>
      <c r="C809" s="2">
        <v>1</v>
      </c>
      <c r="D809" s="2">
        <v>2017</v>
      </c>
      <c r="E809" s="2">
        <v>2015</v>
      </c>
      <c r="F809" s="2">
        <v>0.25329908699999998</v>
      </c>
      <c r="G809" s="2">
        <v>1.5125187E-2</v>
      </c>
      <c r="H809" s="2">
        <v>0.18401266099999999</v>
      </c>
      <c r="I809" s="2">
        <v>0.54756306499999996</v>
      </c>
      <c r="J809" s="2">
        <v>219.93715789999999</v>
      </c>
      <c r="K809" s="2">
        <v>75.667071609999994</v>
      </c>
      <c r="L809" s="2">
        <v>74.005229400000005</v>
      </c>
      <c r="M809" s="2">
        <v>72.183060760000004</v>
      </c>
      <c r="N809" s="2">
        <v>104582.768</v>
      </c>
      <c r="O809" s="2">
        <v>18151.769</v>
      </c>
      <c r="P809" s="2">
        <v>225792.96899999899</v>
      </c>
      <c r="Q809" s="2">
        <v>688848.9</v>
      </c>
      <c r="R809" s="2">
        <v>1713.200838</v>
      </c>
      <c r="S809" s="2">
        <v>90808210.439999998</v>
      </c>
      <c r="T809" s="2">
        <v>53005</v>
      </c>
      <c r="U809" s="2">
        <v>52.357999999999997</v>
      </c>
      <c r="V809" s="2">
        <v>28077.310739999899</v>
      </c>
      <c r="W809" s="2">
        <v>9.8779399999999996E-4</v>
      </c>
      <c r="X809" s="2">
        <v>-2.73776039199999</v>
      </c>
      <c r="Y809" s="2">
        <v>-2.73776039199999</v>
      </c>
      <c r="Z809" s="2">
        <v>-2.4041415349999999</v>
      </c>
      <c r="AA809" s="2">
        <v>0.298971237</v>
      </c>
      <c r="AB809" s="2">
        <v>144.2700863</v>
      </c>
      <c r="AC809" s="2">
        <v>0</v>
      </c>
      <c r="AD809" s="2">
        <v>0</v>
      </c>
      <c r="AE809" s="2">
        <v>0</v>
      </c>
      <c r="AF809" s="2">
        <v>15088164.970000001</v>
      </c>
      <c r="AG809" s="2">
        <v>0</v>
      </c>
      <c r="AH809" s="2">
        <v>0</v>
      </c>
      <c r="AI809" s="2">
        <v>0</v>
      </c>
      <c r="AJ809" s="2">
        <v>78.404831999999999</v>
      </c>
      <c r="AK809" s="2">
        <v>78.404831999999999</v>
      </c>
      <c r="AL809" s="2">
        <v>76.409370929999994</v>
      </c>
      <c r="AM809" s="2">
        <v>71.884089529999997</v>
      </c>
      <c r="AN809" s="2">
        <v>75.667071609999994</v>
      </c>
      <c r="AO809" s="2">
        <v>75.667071609999994</v>
      </c>
      <c r="AP809" s="2">
        <v>74.005229400000005</v>
      </c>
      <c r="AQ809" s="2">
        <v>72.183060760000004</v>
      </c>
      <c r="AR809" s="2">
        <v>23001636.760000002</v>
      </c>
      <c r="AS809" s="2">
        <v>1373491.2050000001</v>
      </c>
      <c r="AT809" s="2">
        <v>16709860.470000001</v>
      </c>
      <c r="AU809" s="2">
        <v>49723222.009999998</v>
      </c>
      <c r="AV809" s="2">
        <v>0.98606933099999905</v>
      </c>
      <c r="AW809" s="2">
        <v>0.98606933099999905</v>
      </c>
      <c r="AX809" s="2">
        <v>0.947036392</v>
      </c>
      <c r="AY809" s="2">
        <v>0.978586335999999</v>
      </c>
      <c r="AZ809" s="2">
        <v>1.0275736719999999</v>
      </c>
      <c r="BA809" s="2">
        <v>1.0275736719999999</v>
      </c>
      <c r="BB809" s="2">
        <v>1.002552468</v>
      </c>
      <c r="BC809" s="2">
        <v>1.054748534</v>
      </c>
      <c r="BD809" s="2">
        <v>0.88020241300000002</v>
      </c>
      <c r="BE809" s="2">
        <v>0.88020241300000002</v>
      </c>
      <c r="BF809" s="2">
        <v>0.83329929899999999</v>
      </c>
      <c r="BG809" s="2">
        <v>0.82049334099999904</v>
      </c>
      <c r="BH809" s="2">
        <v>0.20805409</v>
      </c>
      <c r="BI809" s="2">
        <v>0.20805409</v>
      </c>
      <c r="BJ809" s="2">
        <v>0.23356761100000001</v>
      </c>
      <c r="BK809" s="2">
        <v>0.32932171100000002</v>
      </c>
      <c r="BL809" s="2">
        <v>0.19574691499999999</v>
      </c>
      <c r="BM809" s="2">
        <v>0.19574691499999999</v>
      </c>
      <c r="BN809" s="2">
        <v>0.212636728</v>
      </c>
      <c r="BO809" s="2">
        <v>0.32846056800000001</v>
      </c>
      <c r="BP809" s="2">
        <v>0.20090065800000001</v>
      </c>
      <c r="BQ809" s="2">
        <v>0.20090065800000001</v>
      </c>
      <c r="BR809" s="2">
        <v>0.23331829000000001</v>
      </c>
      <c r="BS809" s="2">
        <v>0.26943362700000001</v>
      </c>
      <c r="BT809" s="2">
        <v>0.71193289699999995</v>
      </c>
      <c r="BU809" s="2">
        <v>0.71193289699999995</v>
      </c>
      <c r="BV809" s="2">
        <v>0.66426642700000005</v>
      </c>
      <c r="BW809" s="2">
        <v>0.66782604599999995</v>
      </c>
      <c r="BX809" s="2">
        <v>147.0038342</v>
      </c>
      <c r="BY809" s="2">
        <v>0</v>
      </c>
      <c r="BZ809" s="2">
        <v>0</v>
      </c>
      <c r="CA809" s="2">
        <v>0</v>
      </c>
      <c r="CB809" s="2">
        <v>15374067.890000001</v>
      </c>
      <c r="CC809" s="2">
        <v>0</v>
      </c>
      <c r="CD809" s="2">
        <v>0</v>
      </c>
      <c r="CE809" s="2">
        <v>0</v>
      </c>
      <c r="CG809" s="2">
        <f t="shared" si="99"/>
        <v>0</v>
      </c>
      <c r="CH809" s="2">
        <f t="shared" si="100"/>
        <v>15374067.890000001</v>
      </c>
      <c r="CI809" s="2">
        <f t="shared" si="101"/>
        <v>1037376.405999999</v>
      </c>
      <c r="CJ809" s="2">
        <f t="shared" si="102"/>
        <v>130.72845999999998</v>
      </c>
      <c r="CK809" s="2">
        <f t="shared" si="103"/>
        <v>22.689711250000002</v>
      </c>
      <c r="CL809" s="2">
        <f t="shared" si="104"/>
        <v>146.85721560975546</v>
      </c>
      <c r="CM809" s="2">
        <f t="shared" si="105"/>
        <v>107.25557026080187</v>
      </c>
      <c r="CN809" s="2">
        <f t="shared" si="106"/>
        <v>1019224.6369999989</v>
      </c>
    </row>
    <row r="810" spans="1:92" x14ac:dyDescent="0.45">
      <c r="A810" s="2">
        <v>208</v>
      </c>
      <c r="B810" s="2" t="s">
        <v>158</v>
      </c>
      <c r="C810" s="2">
        <v>1</v>
      </c>
      <c r="D810" s="2">
        <v>2018</v>
      </c>
      <c r="E810" s="2">
        <v>2016</v>
      </c>
      <c r="F810" s="2">
        <v>0.28352196600000001</v>
      </c>
      <c r="G810" s="2">
        <v>1.7361656E-2</v>
      </c>
      <c r="H810" s="2">
        <v>0.17816110899999901</v>
      </c>
      <c r="I810" s="2">
        <v>0.52095526799999903</v>
      </c>
      <c r="J810" s="2">
        <v>215.74647579999899</v>
      </c>
      <c r="K810" s="2">
        <v>66.753931550000004</v>
      </c>
      <c r="L810" s="2">
        <v>60.972584439999999</v>
      </c>
      <c r="M810" s="2">
        <v>58.384194239999999</v>
      </c>
      <c r="N810" s="2">
        <v>100611.685</v>
      </c>
      <c r="O810" s="2">
        <v>19912.2219999999</v>
      </c>
      <c r="P810" s="2">
        <v>223709.13800000001</v>
      </c>
      <c r="Q810" s="2">
        <v>683141.33499999996</v>
      </c>
      <c r="R810" s="2">
        <v>1446.2317479999999</v>
      </c>
      <c r="S810" s="2">
        <v>76560616.269999996</v>
      </c>
      <c r="T810" s="2">
        <v>52938</v>
      </c>
      <c r="U810" s="2">
        <v>57.856000000000002</v>
      </c>
      <c r="V810" s="2">
        <v>28545.295559999999</v>
      </c>
      <c r="W810" s="2">
        <v>1.0929010000000001E-3</v>
      </c>
      <c r="X810" s="2">
        <v>-10.70021101</v>
      </c>
      <c r="Y810" s="2">
        <v>-10.70021101</v>
      </c>
      <c r="Z810" s="2">
        <v>-4.0413598100000003</v>
      </c>
      <c r="AA810" s="2">
        <v>-1.7846503339999999</v>
      </c>
      <c r="AB810" s="2">
        <v>148.99254429999999</v>
      </c>
      <c r="AC810" s="2">
        <v>0</v>
      </c>
      <c r="AD810" s="2">
        <v>0</v>
      </c>
      <c r="AE810" s="2">
        <v>0</v>
      </c>
      <c r="AF810" s="2">
        <v>14990390.93</v>
      </c>
      <c r="AG810" s="2">
        <v>0</v>
      </c>
      <c r="AH810" s="2">
        <v>0</v>
      </c>
      <c r="AI810" s="2">
        <v>0</v>
      </c>
      <c r="AJ810" s="2">
        <v>77.45414255</v>
      </c>
      <c r="AK810" s="2">
        <v>77.45414255</v>
      </c>
      <c r="AL810" s="2">
        <v>65.013944249999994</v>
      </c>
      <c r="AM810" s="2">
        <v>60.168844569999997</v>
      </c>
      <c r="AN810" s="2">
        <v>66.753931550000004</v>
      </c>
      <c r="AO810" s="2">
        <v>66.753931550000004</v>
      </c>
      <c r="AP810" s="2">
        <v>60.972584439999999</v>
      </c>
      <c r="AQ810" s="2">
        <v>58.384194239999999</v>
      </c>
      <c r="AR810" s="2">
        <v>21706616.469999999</v>
      </c>
      <c r="AS810" s="2">
        <v>1329219.1040000001</v>
      </c>
      <c r="AT810" s="2">
        <v>13640124.310000001</v>
      </c>
      <c r="AU810" s="2">
        <v>39884656.390000001</v>
      </c>
      <c r="AV810" s="2">
        <v>0.98606933099999905</v>
      </c>
      <c r="AW810" s="2">
        <v>0.98606933099999905</v>
      </c>
      <c r="AX810" s="2">
        <v>0.947036392</v>
      </c>
      <c r="AY810" s="2">
        <v>0.978586335999999</v>
      </c>
      <c r="AZ810" s="2">
        <v>1.0275736719999999</v>
      </c>
      <c r="BA810" s="2">
        <v>1.0275736719999999</v>
      </c>
      <c r="BB810" s="2">
        <v>1.002552468</v>
      </c>
      <c r="BC810" s="2">
        <v>1.054748534</v>
      </c>
      <c r="BD810" s="2">
        <v>0.88020241300000002</v>
      </c>
      <c r="BE810" s="2">
        <v>0.88020241300000002</v>
      </c>
      <c r="BF810" s="2">
        <v>0.83329929899999999</v>
      </c>
      <c r="BG810" s="2">
        <v>0.82049334099999904</v>
      </c>
      <c r="BH810" s="2">
        <v>0.20805409</v>
      </c>
      <c r="BI810" s="2">
        <v>0.20805409</v>
      </c>
      <c r="BJ810" s="2">
        <v>0.23356761100000001</v>
      </c>
      <c r="BK810" s="2">
        <v>0.32932171100000002</v>
      </c>
      <c r="BL810" s="2">
        <v>0.19574691499999999</v>
      </c>
      <c r="BM810" s="2">
        <v>0.19574691499999999</v>
      </c>
      <c r="BN810" s="2">
        <v>0.212636728</v>
      </c>
      <c r="BO810" s="2">
        <v>0.32846056800000001</v>
      </c>
      <c r="BP810" s="2">
        <v>0.20090065800000001</v>
      </c>
      <c r="BQ810" s="2">
        <v>0.20090065800000001</v>
      </c>
      <c r="BR810" s="2">
        <v>0.23331829000000001</v>
      </c>
      <c r="BS810" s="2">
        <v>0.26943362700000001</v>
      </c>
      <c r="BT810" s="2">
        <v>0.71193289699999995</v>
      </c>
      <c r="BU810" s="2">
        <v>0.71193289699999995</v>
      </c>
      <c r="BV810" s="2">
        <v>0.66426642700000005</v>
      </c>
      <c r="BW810" s="2">
        <v>0.66782604599999995</v>
      </c>
      <c r="BX810" s="2">
        <v>155.41779119999899</v>
      </c>
      <c r="BY810" s="2">
        <v>0</v>
      </c>
      <c r="BZ810" s="2">
        <v>0</v>
      </c>
      <c r="CA810" s="2">
        <v>0</v>
      </c>
      <c r="CB810" s="2">
        <v>15636845.85</v>
      </c>
      <c r="CC810" s="2">
        <v>0</v>
      </c>
      <c r="CD810" s="2">
        <v>0</v>
      </c>
      <c r="CE810" s="2">
        <v>0</v>
      </c>
      <c r="CG810" s="2">
        <f t="shared" si="99"/>
        <v>0</v>
      </c>
      <c r="CH810" s="2">
        <f t="shared" si="100"/>
        <v>15636845.85</v>
      </c>
      <c r="CI810" s="2">
        <f t="shared" si="101"/>
        <v>1027374.3799999999</v>
      </c>
      <c r="CJ810" s="2">
        <f t="shared" si="102"/>
        <v>125.76460625</v>
      </c>
      <c r="CK810" s="2">
        <f t="shared" si="103"/>
        <v>24.890277499999875</v>
      </c>
      <c r="CL810" s="2">
        <f t="shared" si="104"/>
        <v>145.50187837398374</v>
      </c>
      <c r="CM810" s="2">
        <f t="shared" si="105"/>
        <v>106.3668875048657</v>
      </c>
      <c r="CN810" s="2">
        <f t="shared" si="106"/>
        <v>1007462.1579999999</v>
      </c>
    </row>
    <row r="811" spans="1:92" x14ac:dyDescent="0.45">
      <c r="A811" s="2">
        <v>209</v>
      </c>
      <c r="B811" s="2" t="s">
        <v>158</v>
      </c>
      <c r="C811" s="2">
        <v>1</v>
      </c>
      <c r="D811" s="2">
        <v>2019</v>
      </c>
      <c r="E811" s="2">
        <v>2017</v>
      </c>
      <c r="F811" s="2">
        <v>0.33382753799999998</v>
      </c>
      <c r="G811" s="2">
        <v>2.6965962999999999E-2</v>
      </c>
      <c r="H811" s="2">
        <v>0.19802124800000001</v>
      </c>
      <c r="I811" s="2">
        <v>0.44118524999999997</v>
      </c>
      <c r="J811" s="2">
        <v>277.72847969999998</v>
      </c>
      <c r="K811" s="2">
        <v>131.82031599999999</v>
      </c>
      <c r="L811" s="2">
        <v>75.971581900000004</v>
      </c>
      <c r="M811" s="2">
        <v>54.335764789999999</v>
      </c>
      <c r="N811" s="2">
        <v>102849.534</v>
      </c>
      <c r="O811" s="2">
        <v>17503.874</v>
      </c>
      <c r="P811" s="2">
        <v>223028.935</v>
      </c>
      <c r="Q811" s="2">
        <v>694761.56700000004</v>
      </c>
      <c r="R811" s="2">
        <v>1608.0183609999999</v>
      </c>
      <c r="S811" s="2">
        <v>85565873.010000005</v>
      </c>
      <c r="T811" s="2">
        <v>53212</v>
      </c>
      <c r="U811" s="2">
        <v>58.111999999999902</v>
      </c>
      <c r="V811" s="2">
        <v>28059.224539999999</v>
      </c>
      <c r="W811" s="2">
        <v>1.0920839999999999E-3</v>
      </c>
      <c r="X811" s="2">
        <v>13.238373559999999</v>
      </c>
      <c r="Y811" s="2">
        <v>13.238373559999999</v>
      </c>
      <c r="Z811" s="2">
        <v>2.0836677739999998</v>
      </c>
      <c r="AA811" s="2">
        <v>1.154570495</v>
      </c>
      <c r="AB811" s="2">
        <v>145.90816369999999</v>
      </c>
      <c r="AC811" s="2">
        <v>0</v>
      </c>
      <c r="AD811" s="2">
        <v>0</v>
      </c>
      <c r="AE811" s="2">
        <v>0</v>
      </c>
      <c r="AF811" s="2">
        <v>15006586.65</v>
      </c>
      <c r="AG811" s="2">
        <v>0</v>
      </c>
      <c r="AH811" s="2">
        <v>0</v>
      </c>
      <c r="AI811" s="2">
        <v>0</v>
      </c>
      <c r="AJ811" s="2">
        <v>118.5819424</v>
      </c>
      <c r="AK811" s="2">
        <v>118.5819424</v>
      </c>
      <c r="AL811" s="2">
        <v>73.887914129999999</v>
      </c>
      <c r="AM811" s="2">
        <v>53.181194299999902</v>
      </c>
      <c r="AN811" s="2">
        <v>131.82031599999999</v>
      </c>
      <c r="AO811" s="2">
        <v>131.82031599999999</v>
      </c>
      <c r="AP811" s="2">
        <v>75.971581900000004</v>
      </c>
      <c r="AQ811" s="2">
        <v>54.335764789999999</v>
      </c>
      <c r="AR811" s="2">
        <v>28564244.719999999</v>
      </c>
      <c r="AS811" s="2">
        <v>2307366.202</v>
      </c>
      <c r="AT811" s="2">
        <v>16943861</v>
      </c>
      <c r="AU811" s="2">
        <v>37750401.090000004</v>
      </c>
      <c r="AV811" s="2">
        <v>0.98606933099999905</v>
      </c>
      <c r="AW811" s="2">
        <v>0.98606933099999905</v>
      </c>
      <c r="AX811" s="2">
        <v>0.947036392</v>
      </c>
      <c r="AY811" s="2">
        <v>0.978586335999999</v>
      </c>
      <c r="AZ811" s="2">
        <v>1.0275736719999999</v>
      </c>
      <c r="BA811" s="2">
        <v>1.0275736719999999</v>
      </c>
      <c r="BB811" s="2">
        <v>1.002552468</v>
      </c>
      <c r="BC811" s="2">
        <v>1.054748534</v>
      </c>
      <c r="BD811" s="2">
        <v>0.88020241300000002</v>
      </c>
      <c r="BE811" s="2">
        <v>0.88020241300000002</v>
      </c>
      <c r="BF811" s="2">
        <v>0.83329929899999999</v>
      </c>
      <c r="BG811" s="2">
        <v>0.82049334099999904</v>
      </c>
      <c r="BH811" s="2">
        <v>0.20805409</v>
      </c>
      <c r="BI811" s="2">
        <v>0.20805409</v>
      </c>
      <c r="BJ811" s="2">
        <v>0.23356761100000001</v>
      </c>
      <c r="BK811" s="2">
        <v>0.32932171100000002</v>
      </c>
      <c r="BL811" s="2">
        <v>0.19574691499999999</v>
      </c>
      <c r="BM811" s="2">
        <v>0.19574691499999999</v>
      </c>
      <c r="BN811" s="2">
        <v>0.212636728</v>
      </c>
      <c r="BO811" s="2">
        <v>0.32846056800000001</v>
      </c>
      <c r="BP811" s="2">
        <v>0.20090065800000001</v>
      </c>
      <c r="BQ811" s="2">
        <v>0.20090065800000001</v>
      </c>
      <c r="BR811" s="2">
        <v>0.23331829000000001</v>
      </c>
      <c r="BS811" s="2">
        <v>0.26943362700000001</v>
      </c>
      <c r="BT811" s="2">
        <v>0.71193289699999995</v>
      </c>
      <c r="BU811" s="2">
        <v>0.71193289699999995</v>
      </c>
      <c r="BV811" s="2">
        <v>0.66426642700000005</v>
      </c>
      <c r="BW811" s="2">
        <v>0.66782604599999995</v>
      </c>
      <c r="BX811" s="2">
        <v>150.64252490000001</v>
      </c>
      <c r="BY811" s="2">
        <v>0</v>
      </c>
      <c r="BZ811" s="2">
        <v>0</v>
      </c>
      <c r="CA811" s="2">
        <v>0</v>
      </c>
      <c r="CB811" s="2">
        <v>15493513.48</v>
      </c>
      <c r="CC811" s="2">
        <v>0</v>
      </c>
      <c r="CD811" s="2">
        <v>0</v>
      </c>
      <c r="CE811" s="2">
        <v>0</v>
      </c>
      <c r="CG811" s="2">
        <f t="shared" si="99"/>
        <v>0</v>
      </c>
      <c r="CH811" s="2">
        <f t="shared" si="100"/>
        <v>15493513.48</v>
      </c>
      <c r="CI811" s="2">
        <f t="shared" si="101"/>
        <v>1038143.91</v>
      </c>
      <c r="CJ811" s="2">
        <f t="shared" si="102"/>
        <v>128.56191749999999</v>
      </c>
      <c r="CK811" s="2">
        <f t="shared" si="103"/>
        <v>21.879842499999999</v>
      </c>
      <c r="CL811" s="2">
        <f t="shared" si="104"/>
        <v>145.05946991869919</v>
      </c>
      <c r="CM811" s="2">
        <f t="shared" si="105"/>
        <v>108.17618793304788</v>
      </c>
      <c r="CN811" s="2">
        <f t="shared" si="106"/>
        <v>1020640.0360000001</v>
      </c>
    </row>
    <row r="812" spans="1:92" x14ac:dyDescent="0.45">
      <c r="A812" s="2">
        <v>233</v>
      </c>
      <c r="B812" s="2" t="s">
        <v>158</v>
      </c>
      <c r="C812" s="2">
        <v>1</v>
      </c>
      <c r="D812" s="2">
        <v>2020</v>
      </c>
      <c r="E812" s="2">
        <v>2018</v>
      </c>
      <c r="F812" s="2">
        <v>0.25627287946412303</v>
      </c>
      <c r="G812" s="2">
        <v>2.1435724084155099E-2</v>
      </c>
      <c r="H812" s="2">
        <v>0.20286550147142701</v>
      </c>
      <c r="I812" s="2">
        <v>0.51942589498029301</v>
      </c>
      <c r="J812" s="2">
        <v>277.15289467594499</v>
      </c>
      <c r="K812" s="2">
        <v>128.33471220529199</v>
      </c>
      <c r="L812" s="2">
        <v>97.3438709991417</v>
      </c>
      <c r="M812" s="2">
        <v>80.0622479216416</v>
      </c>
      <c r="N812" s="2">
        <v>100840.95987955701</v>
      </c>
      <c r="O812" s="2">
        <v>17329.980025357501</v>
      </c>
      <c r="P812" s="2">
        <v>216223.86756925299</v>
      </c>
      <c r="Q812" s="2">
        <v>673131.41875486996</v>
      </c>
      <c r="R812" s="2">
        <v>1950.05610065056</v>
      </c>
      <c r="S812" s="2">
        <v>103753807.911797</v>
      </c>
      <c r="T812" s="2">
        <v>53205.550279903997</v>
      </c>
      <c r="U812" s="2">
        <v>58.111999999999902</v>
      </c>
      <c r="V812" s="2">
        <v>28234.93687646</v>
      </c>
      <c r="W812" s="2">
        <v>1.0922163693174701E-3</v>
      </c>
      <c r="X812" s="2">
        <v>-1.8130453313350099</v>
      </c>
      <c r="Y812" s="2">
        <v>-1.8130453313350099</v>
      </c>
      <c r="Z812" s="2">
        <v>-5.4440174299036901</v>
      </c>
      <c r="AA812" s="2">
        <v>-1.7519415640795699</v>
      </c>
      <c r="AB812" s="2">
        <v>148.818182470653</v>
      </c>
      <c r="AC812" s="2">
        <v>0</v>
      </c>
      <c r="AD812" s="2">
        <v>0</v>
      </c>
      <c r="AE812" s="2">
        <v>0</v>
      </c>
      <c r="AF812" s="2">
        <v>13647891.544275301</v>
      </c>
      <c r="AG812" s="2">
        <v>0</v>
      </c>
      <c r="AH812" s="2">
        <v>0</v>
      </c>
      <c r="AI812" s="2">
        <v>0</v>
      </c>
      <c r="AJ812" s="2">
        <v>130.14775753662701</v>
      </c>
      <c r="AK812" s="2">
        <v>130.14775753662701</v>
      </c>
      <c r="AL812" s="2">
        <v>102.787888429045</v>
      </c>
      <c r="AM812" s="2">
        <v>81.814189485721201</v>
      </c>
      <c r="AN812" s="2">
        <v>128.33471220529199</v>
      </c>
      <c r="AO812" s="2">
        <v>128.33471220529199</v>
      </c>
      <c r="AP812" s="2">
        <v>97.3438709991417</v>
      </c>
      <c r="AQ812" s="2">
        <v>80.0622479216416</v>
      </c>
      <c r="AR812" s="2">
        <v>26589287.1089237</v>
      </c>
      <c r="AS812" s="2">
        <v>2224037.9990777099</v>
      </c>
      <c r="AT812" s="2">
        <v>21048068.271596901</v>
      </c>
      <c r="AU812" s="2">
        <v>53892414.532198697</v>
      </c>
      <c r="AV812" s="2">
        <v>0.98510647134367402</v>
      </c>
      <c r="AW812" s="2">
        <v>0.98510647134367402</v>
      </c>
      <c r="AX812" s="2">
        <v>0.94559159146169003</v>
      </c>
      <c r="AY812" s="2">
        <v>0.97706300997537898</v>
      </c>
      <c r="AZ812" s="2">
        <v>1.02496486557628</v>
      </c>
      <c r="BA812" s="2">
        <v>1.02496486557628</v>
      </c>
      <c r="BB812" s="2">
        <v>0.99857577847678503</v>
      </c>
      <c r="BC812" s="2">
        <v>1.0504796338900799</v>
      </c>
      <c r="BD812" s="2">
        <v>0.87934292841181305</v>
      </c>
      <c r="BE812" s="2">
        <v>0.87934292841181305</v>
      </c>
      <c r="BF812" s="2">
        <v>0.83202801598918996</v>
      </c>
      <c r="BG812" s="2">
        <v>0.81921611198770605</v>
      </c>
      <c r="BH812" s="2">
        <v>0.20805409</v>
      </c>
      <c r="BI812" s="2">
        <v>0.20805409</v>
      </c>
      <c r="BJ812" s="2">
        <v>0.23356761100000001</v>
      </c>
      <c r="BK812" s="2">
        <v>0.32932171100000002</v>
      </c>
      <c r="BL812" s="2">
        <v>0.19574691499999999</v>
      </c>
      <c r="BM812" s="2">
        <v>0.19574691499999999</v>
      </c>
      <c r="BN812" s="2">
        <v>0.212636728</v>
      </c>
      <c r="BO812" s="2">
        <v>0.32846056800000001</v>
      </c>
      <c r="BP812" s="2">
        <v>0.20090065800000001</v>
      </c>
      <c r="BQ812" s="2">
        <v>0.20090065800000001</v>
      </c>
      <c r="BR812" s="2">
        <v>0.23331829000000001</v>
      </c>
      <c r="BS812" s="2">
        <v>0.26943362700000001</v>
      </c>
      <c r="BT812" s="2">
        <v>0.71193289699999995</v>
      </c>
      <c r="BU812" s="2">
        <v>0.71193289699999995</v>
      </c>
      <c r="BV812" s="2">
        <v>0.66426642700000005</v>
      </c>
      <c r="BW812" s="2">
        <v>0.66782604599999995</v>
      </c>
      <c r="BX812" s="2">
        <v>158.48481607982299</v>
      </c>
      <c r="BY812" s="2">
        <v>0</v>
      </c>
      <c r="BZ812" s="2">
        <v>0</v>
      </c>
      <c r="CA812" s="2">
        <v>0</v>
      </c>
      <c r="CB812" s="2">
        <v>16300089.4798855</v>
      </c>
      <c r="CC812" s="2">
        <v>0</v>
      </c>
      <c r="CD812" s="2">
        <v>0</v>
      </c>
      <c r="CE812" s="2">
        <v>0</v>
      </c>
      <c r="CG812" s="2">
        <f t="shared" si="99"/>
        <v>0</v>
      </c>
      <c r="CH812" s="2">
        <f t="shared" si="100"/>
        <v>16300089.4798855</v>
      </c>
      <c r="CI812" s="2">
        <f t="shared" si="101"/>
        <v>1007526.2262290374</v>
      </c>
      <c r="CJ812" s="2">
        <f t="shared" si="102"/>
        <v>126.05119984944626</v>
      </c>
      <c r="CK812" s="2">
        <f t="shared" si="103"/>
        <v>21.662475031696875</v>
      </c>
      <c r="CL812" s="2">
        <f t="shared" si="104"/>
        <v>140.63340980114015</v>
      </c>
      <c r="CM812" s="2">
        <f t="shared" si="105"/>
        <v>104.80831743945036</v>
      </c>
      <c r="CN812" s="2">
        <f t="shared" si="106"/>
        <v>990196.24620367994</v>
      </c>
    </row>
    <row r="813" spans="1:92" x14ac:dyDescent="0.45">
      <c r="A813" s="2">
        <v>255</v>
      </c>
      <c r="B813" s="2" t="s">
        <v>158</v>
      </c>
      <c r="C813" s="2">
        <v>1</v>
      </c>
      <c r="D813" s="2">
        <v>2021</v>
      </c>
      <c r="E813" s="2">
        <v>2019</v>
      </c>
      <c r="F813" s="2">
        <v>0.26261056490451901</v>
      </c>
      <c r="G813" s="2">
        <v>2.12349227105069E-2</v>
      </c>
      <c r="H813" s="2">
        <v>0.20113037738325101</v>
      </c>
      <c r="I813" s="2">
        <v>0.51502413500172095</v>
      </c>
      <c r="J813" s="2">
        <v>269.59366080833303</v>
      </c>
      <c r="K813" s="2">
        <v>128.20939818019801</v>
      </c>
      <c r="L813" s="2">
        <v>97.195363002607706</v>
      </c>
      <c r="M813" s="2">
        <v>79.937618237614799</v>
      </c>
      <c r="N813" s="2">
        <v>100993.249889767</v>
      </c>
      <c r="O813" s="2">
        <v>17324.901136037301</v>
      </c>
      <c r="P813" s="2">
        <v>216457.213992501</v>
      </c>
      <c r="Q813" s="2">
        <v>673932.37382674904</v>
      </c>
      <c r="R813" s="2">
        <v>1966.23601137521</v>
      </c>
      <c r="S813" s="2">
        <v>104601988.830585</v>
      </c>
      <c r="T813" s="2">
        <v>53199.101341565598</v>
      </c>
      <c r="U813" s="2">
        <v>58.111999999999902</v>
      </c>
      <c r="V813" s="2">
        <v>28411.749557840099</v>
      </c>
      <c r="W813" s="2">
        <v>1.09234875467916E-3</v>
      </c>
      <c r="X813" s="2">
        <v>-1.9383593564282</v>
      </c>
      <c r="Y813" s="2">
        <v>-1.9383593564282</v>
      </c>
      <c r="Z813" s="2">
        <v>-5.5925254264376401</v>
      </c>
      <c r="AA813" s="2">
        <v>-1.8765712481063701</v>
      </c>
      <c r="AB813" s="2">
        <v>141.384262628134</v>
      </c>
      <c r="AC813" s="2">
        <v>0</v>
      </c>
      <c r="AD813" s="2">
        <v>0</v>
      </c>
      <c r="AE813" s="2">
        <v>0</v>
      </c>
      <c r="AF813" s="2">
        <v>14521303.5883068</v>
      </c>
      <c r="AG813" s="2">
        <v>0</v>
      </c>
      <c r="AH813" s="2">
        <v>0</v>
      </c>
      <c r="AI813" s="2">
        <v>0</v>
      </c>
      <c r="AJ813" s="2">
        <v>130.14775753662701</v>
      </c>
      <c r="AK813" s="2">
        <v>130.14775753662701</v>
      </c>
      <c r="AL813" s="2">
        <v>102.787888429045</v>
      </c>
      <c r="AM813" s="2">
        <v>81.814189485721201</v>
      </c>
      <c r="AN813" s="2">
        <v>128.20939818019801</v>
      </c>
      <c r="AO813" s="2">
        <v>128.20939818019801</v>
      </c>
      <c r="AP813" s="2">
        <v>97.195363002607706</v>
      </c>
      <c r="AQ813" s="2">
        <v>79.937618237614799</v>
      </c>
      <c r="AR813" s="2">
        <v>27469587.376936398</v>
      </c>
      <c r="AS813" s="2">
        <v>2221215.1481827898</v>
      </c>
      <c r="AT813" s="2">
        <v>21038637.488534302</v>
      </c>
      <c r="AU813" s="2">
        <v>53872548.816932201</v>
      </c>
      <c r="AV813" s="2">
        <v>0.98518085672971101</v>
      </c>
      <c r="AW813" s="2">
        <v>0.98518085672971101</v>
      </c>
      <c r="AX813" s="2">
        <v>0.94564261506472802</v>
      </c>
      <c r="AY813" s="2">
        <v>0.97712114004861494</v>
      </c>
      <c r="AZ813" s="2">
        <v>1.0251660928187001</v>
      </c>
      <c r="BA813" s="2">
        <v>1.0251660928187001</v>
      </c>
      <c r="BB813" s="2">
        <v>0.99862966107745998</v>
      </c>
      <c r="BC813" s="2">
        <v>1.0506421286210399</v>
      </c>
      <c r="BD813" s="2">
        <v>0.87940932759311097</v>
      </c>
      <c r="BE813" s="2">
        <v>0.87940932759311097</v>
      </c>
      <c r="BF813" s="2">
        <v>0.83207291176405496</v>
      </c>
      <c r="BG813" s="2">
        <v>0.819264851006684</v>
      </c>
      <c r="BH813" s="2">
        <v>0.20805409</v>
      </c>
      <c r="BI813" s="2">
        <v>0.20805409</v>
      </c>
      <c r="BJ813" s="2">
        <v>0.23356761100000001</v>
      </c>
      <c r="BK813" s="2">
        <v>0.32932171100000002</v>
      </c>
      <c r="BL813" s="2">
        <v>0.19574691499999999</v>
      </c>
      <c r="BM813" s="2">
        <v>0.19574691499999999</v>
      </c>
      <c r="BN813" s="2">
        <v>0.212636728</v>
      </c>
      <c r="BO813" s="2">
        <v>0.32846056800000001</v>
      </c>
      <c r="BP813" s="2">
        <v>0.20090065800000001</v>
      </c>
      <c r="BQ813" s="2">
        <v>0.20090065800000001</v>
      </c>
      <c r="BR813" s="2">
        <v>0.23331829000000001</v>
      </c>
      <c r="BS813" s="2">
        <v>0.26943362700000001</v>
      </c>
      <c r="BT813" s="2">
        <v>0.71193289699999995</v>
      </c>
      <c r="BU813" s="2">
        <v>0.71193289699999995</v>
      </c>
      <c r="BV813" s="2">
        <v>0.66426642700000005</v>
      </c>
      <c r="BW813" s="2">
        <v>0.66782604599999995</v>
      </c>
      <c r="BX813" s="2">
        <v>148.818182470653</v>
      </c>
      <c r="BY813" s="2">
        <v>0</v>
      </c>
      <c r="BZ813" s="2">
        <v>0</v>
      </c>
      <c r="CA813" s="2">
        <v>0</v>
      </c>
      <c r="CB813" s="2">
        <v>15006968.3678718</v>
      </c>
      <c r="CC813" s="2">
        <v>0</v>
      </c>
      <c r="CD813" s="2">
        <v>0</v>
      </c>
      <c r="CE813" s="2">
        <v>0</v>
      </c>
      <c r="CG813" s="2">
        <f t="shared" si="99"/>
        <v>0</v>
      </c>
      <c r="CH813" s="2">
        <f t="shared" si="100"/>
        <v>15006968.3678718</v>
      </c>
      <c r="CI813" s="2">
        <f t="shared" si="101"/>
        <v>1008707.7388450543</v>
      </c>
      <c r="CJ813" s="2">
        <f t="shared" si="102"/>
        <v>126.24156236220875</v>
      </c>
      <c r="CK813" s="2">
        <f t="shared" si="103"/>
        <v>21.656126420046625</v>
      </c>
      <c r="CL813" s="2">
        <f t="shared" si="104"/>
        <v>140.78517983252098</v>
      </c>
      <c r="CM813" s="2">
        <f t="shared" si="105"/>
        <v>104.93302823304774</v>
      </c>
      <c r="CN813" s="2">
        <f t="shared" si="106"/>
        <v>991382.8377090171</v>
      </c>
    </row>
    <row r="814" spans="1:92" x14ac:dyDescent="0.45">
      <c r="A814" s="2">
        <v>277</v>
      </c>
      <c r="B814" s="2" t="s">
        <v>158</v>
      </c>
      <c r="C814" s="2">
        <v>1</v>
      </c>
      <c r="D814" s="2">
        <v>2022</v>
      </c>
      <c r="E814" s="2">
        <v>2020</v>
      </c>
      <c r="F814" s="2">
        <v>0.25820969248214698</v>
      </c>
      <c r="G814" s="2">
        <v>2.13385997541496E-2</v>
      </c>
      <c r="H814" s="2">
        <v>0.20232407694739399</v>
      </c>
      <c r="I814" s="2">
        <v>0.51812763081630797</v>
      </c>
      <c r="J814" s="2">
        <v>264.74382709099802</v>
      </c>
      <c r="K814" s="2">
        <v>128.219079271385</v>
      </c>
      <c r="L814" s="2">
        <v>97.200607611023997</v>
      </c>
      <c r="M814" s="2">
        <v>79.942374102441306</v>
      </c>
      <c r="N814" s="2">
        <v>101116.828377768</v>
      </c>
      <c r="O814" s="2">
        <v>17321.182869093402</v>
      </c>
      <c r="P814" s="2">
        <v>216642.107180305</v>
      </c>
      <c r="Q814" s="2">
        <v>674565.29622339702</v>
      </c>
      <c r="R814" s="2">
        <v>1956.6476710699401</v>
      </c>
      <c r="S814" s="2">
        <v>104079280.97224601</v>
      </c>
      <c r="T814" s="2">
        <v>53192.653184890201</v>
      </c>
      <c r="U814" s="2">
        <v>58.111999999999902</v>
      </c>
      <c r="V814" s="2">
        <v>28589.669474714799</v>
      </c>
      <c r="W814" s="2">
        <v>1.09248115608702E-3</v>
      </c>
      <c r="X814" s="2">
        <v>-1.92867826524205</v>
      </c>
      <c r="Y814" s="2">
        <v>-1.92867826524205</v>
      </c>
      <c r="Z814" s="2">
        <v>-5.5872808180213802</v>
      </c>
      <c r="AA814" s="2">
        <v>-1.8718153832798801</v>
      </c>
      <c r="AB814" s="2">
        <v>136.524747819613</v>
      </c>
      <c r="AC814" s="2">
        <v>0</v>
      </c>
      <c r="AD814" s="2">
        <v>0</v>
      </c>
      <c r="AE814" s="2">
        <v>0</v>
      </c>
      <c r="AF814" s="2">
        <v>13909172.500166601</v>
      </c>
      <c r="AG814" s="2">
        <v>0</v>
      </c>
      <c r="AH814" s="2">
        <v>0</v>
      </c>
      <c r="AI814" s="2">
        <v>0</v>
      </c>
      <c r="AJ814" s="2">
        <v>130.14775753662701</v>
      </c>
      <c r="AK814" s="2">
        <v>130.14775753662701</v>
      </c>
      <c r="AL814" s="2">
        <v>102.787888429045</v>
      </c>
      <c r="AM814" s="2">
        <v>81.814189485721201</v>
      </c>
      <c r="AN814" s="2">
        <v>128.219079271385</v>
      </c>
      <c r="AO814" s="2">
        <v>128.219079271385</v>
      </c>
      <c r="AP814" s="2">
        <v>97.200607611023997</v>
      </c>
      <c r="AQ814" s="2">
        <v>79.942374102441306</v>
      </c>
      <c r="AR814" s="2">
        <v>26874279.133606799</v>
      </c>
      <c r="AS814" s="2">
        <v>2220906.1193664498</v>
      </c>
      <c r="AT814" s="2">
        <v>21057744.4520583</v>
      </c>
      <c r="AU814" s="2">
        <v>53926351.267214999</v>
      </c>
      <c r="AV814" s="2">
        <v>0.98524113162967497</v>
      </c>
      <c r="AW814" s="2">
        <v>0.98524113162967497</v>
      </c>
      <c r="AX814" s="2">
        <v>0.945683002463789</v>
      </c>
      <c r="AY814" s="2">
        <v>0.97716702312811898</v>
      </c>
      <c r="AZ814" s="2">
        <v>1.0253291680921399</v>
      </c>
      <c r="BA814" s="2">
        <v>1.0253291680921399</v>
      </c>
      <c r="BB814" s="2">
        <v>0.998672311497389</v>
      </c>
      <c r="BC814" s="2">
        <v>1.0507704007515799</v>
      </c>
      <c r="BD814" s="2">
        <v>0.87946313122610498</v>
      </c>
      <c r="BE814" s="2">
        <v>0.87946313122610498</v>
      </c>
      <c r="BF814" s="2">
        <v>0.83210844872082801</v>
      </c>
      <c r="BG814" s="2">
        <v>0.81930332156345798</v>
      </c>
      <c r="BH814" s="2">
        <v>0.20805409</v>
      </c>
      <c r="BI814" s="2">
        <v>0.20805409</v>
      </c>
      <c r="BJ814" s="2">
        <v>0.23356761100000001</v>
      </c>
      <c r="BK814" s="2">
        <v>0.32932171100000002</v>
      </c>
      <c r="BL814" s="2">
        <v>0.19574691499999999</v>
      </c>
      <c r="BM814" s="2">
        <v>0.19574691499999999</v>
      </c>
      <c r="BN814" s="2">
        <v>0.212636728</v>
      </c>
      <c r="BO814" s="2">
        <v>0.32846056800000001</v>
      </c>
      <c r="BP814" s="2">
        <v>0.20090065800000001</v>
      </c>
      <c r="BQ814" s="2">
        <v>0.20090065800000001</v>
      </c>
      <c r="BR814" s="2">
        <v>0.23331829000000001</v>
      </c>
      <c r="BS814" s="2">
        <v>0.26943362700000001</v>
      </c>
      <c r="BT814" s="2">
        <v>0.71193289699999995</v>
      </c>
      <c r="BU814" s="2">
        <v>0.71193289699999995</v>
      </c>
      <c r="BV814" s="2">
        <v>0.66426642700000005</v>
      </c>
      <c r="BW814" s="2">
        <v>0.66782604599999995</v>
      </c>
      <c r="BX814" s="2">
        <v>141.384262628134</v>
      </c>
      <c r="BY814" s="2">
        <v>0</v>
      </c>
      <c r="BZ814" s="2">
        <v>0</v>
      </c>
      <c r="CA814" s="2">
        <v>0</v>
      </c>
      <c r="CB814" s="2">
        <v>14278856.1660836</v>
      </c>
      <c r="CC814" s="2">
        <v>0</v>
      </c>
      <c r="CD814" s="2">
        <v>0</v>
      </c>
      <c r="CE814" s="2">
        <v>0</v>
      </c>
      <c r="CG814" s="2">
        <f t="shared" si="99"/>
        <v>0</v>
      </c>
      <c r="CH814" s="2">
        <f t="shared" si="100"/>
        <v>14278856.1660836</v>
      </c>
      <c r="CI814" s="2">
        <f t="shared" si="101"/>
        <v>1009645.4146505634</v>
      </c>
      <c r="CJ814" s="2">
        <f t="shared" si="102"/>
        <v>126.39603547221</v>
      </c>
      <c r="CK814" s="2">
        <f t="shared" si="103"/>
        <v>21.651478586366753</v>
      </c>
      <c r="CL814" s="2">
        <f t="shared" si="104"/>
        <v>140.90543556442603</v>
      </c>
      <c r="CM814" s="2">
        <f t="shared" si="105"/>
        <v>105.03157590087926</v>
      </c>
      <c r="CN814" s="2">
        <f t="shared" si="106"/>
        <v>992324.23178147001</v>
      </c>
    </row>
    <row r="815" spans="1:92" x14ac:dyDescent="0.45">
      <c r="A815" s="2">
        <v>299</v>
      </c>
      <c r="B815" s="2" t="s">
        <v>158</v>
      </c>
      <c r="C815" s="2">
        <v>1</v>
      </c>
      <c r="D815" s="2">
        <v>2023</v>
      </c>
      <c r="E815" s="2">
        <v>2021</v>
      </c>
      <c r="F815" s="2">
        <v>0.25683291528520602</v>
      </c>
      <c r="G815" s="2">
        <v>2.13729939179256E-2</v>
      </c>
      <c r="H815" s="2">
        <v>0.202697508660999</v>
      </c>
      <c r="I815" s="2">
        <v>0.51909658213586796</v>
      </c>
      <c r="J815" s="2">
        <v>262.90179981387399</v>
      </c>
      <c r="K815" s="2">
        <v>128.22692391445099</v>
      </c>
      <c r="L815" s="2">
        <v>97.204758946492603</v>
      </c>
      <c r="M815" s="2">
        <v>79.946127989402001</v>
      </c>
      <c r="N815" s="2">
        <v>101189.28585130601</v>
      </c>
      <c r="O815" s="2">
        <v>17327.760136769401</v>
      </c>
      <c r="P815" s="2">
        <v>216778.98200070701</v>
      </c>
      <c r="Q815" s="2">
        <v>675005.05334329896</v>
      </c>
      <c r="R815" s="2">
        <v>1954.59723233815</v>
      </c>
      <c r="S815" s="2">
        <v>103957610.67436901</v>
      </c>
      <c r="T815" s="2">
        <v>53186.205809783001</v>
      </c>
      <c r="U815" s="2">
        <v>58.111999999999902</v>
      </c>
      <c r="V815" s="2">
        <v>28768.703560808699</v>
      </c>
      <c r="W815" s="2">
        <v>1.0926135735429799E-3</v>
      </c>
      <c r="X815" s="2">
        <v>-1.92083362217604</v>
      </c>
      <c r="Y815" s="2">
        <v>-1.92083362217604</v>
      </c>
      <c r="Z815" s="2">
        <v>-5.5831294825527804</v>
      </c>
      <c r="AA815" s="2">
        <v>-1.86806149631913</v>
      </c>
      <c r="AB815" s="2">
        <v>134.67487589942201</v>
      </c>
      <c r="AC815" s="2">
        <v>0</v>
      </c>
      <c r="AD815" s="2">
        <v>0</v>
      </c>
      <c r="AE815" s="2">
        <v>0</v>
      </c>
      <c r="AF815" s="2">
        <v>13724545.357769599</v>
      </c>
      <c r="AG815" s="2">
        <v>0</v>
      </c>
      <c r="AH815" s="2">
        <v>0</v>
      </c>
      <c r="AI815" s="2">
        <v>0</v>
      </c>
      <c r="AJ815" s="2">
        <v>130.14775753662701</v>
      </c>
      <c r="AK815" s="2">
        <v>130.14775753662701</v>
      </c>
      <c r="AL815" s="2">
        <v>102.787888429045</v>
      </c>
      <c r="AM815" s="2">
        <v>81.814189485721201</v>
      </c>
      <c r="AN815" s="2">
        <v>128.22692391445099</v>
      </c>
      <c r="AO815" s="2">
        <v>128.22692391445099</v>
      </c>
      <c r="AP815" s="2">
        <v>97.204758946492603</v>
      </c>
      <c r="AQ815" s="2">
        <v>79.946127989402001</v>
      </c>
      <c r="AR815" s="2">
        <v>26699736.215582799</v>
      </c>
      <c r="AS815" s="2">
        <v>2221885.38066538</v>
      </c>
      <c r="AT815" s="2">
        <v>21071948.690044802</v>
      </c>
      <c r="AU815" s="2">
        <v>53964040.388076499</v>
      </c>
      <c r="AV815" s="2">
        <v>0.98527643143306498</v>
      </c>
      <c r="AW815" s="2">
        <v>0.98527643143306498</v>
      </c>
      <c r="AX815" s="2">
        <v>0.94571287666340798</v>
      </c>
      <c r="AY815" s="2">
        <v>0.977198874466911</v>
      </c>
      <c r="AZ815" s="2">
        <v>1.0254246819555899</v>
      </c>
      <c r="BA815" s="2">
        <v>1.0254246819555899</v>
      </c>
      <c r="BB815" s="2">
        <v>0.99870385963340402</v>
      </c>
      <c r="BC815" s="2">
        <v>1.0508594520114001</v>
      </c>
      <c r="BD815" s="2">
        <v>0.87949464115258302</v>
      </c>
      <c r="BE815" s="2">
        <v>0.87949464115258302</v>
      </c>
      <c r="BF815" s="2">
        <v>0.83213473509145996</v>
      </c>
      <c r="BG815" s="2">
        <v>0.81933002724125104</v>
      </c>
      <c r="BH815" s="2">
        <v>0.20805409</v>
      </c>
      <c r="BI815" s="2">
        <v>0.20805409</v>
      </c>
      <c r="BJ815" s="2">
        <v>0.23356761100000001</v>
      </c>
      <c r="BK815" s="2">
        <v>0.32932171100000002</v>
      </c>
      <c r="BL815" s="2">
        <v>0.19574691499999999</v>
      </c>
      <c r="BM815" s="2">
        <v>0.19574691499999999</v>
      </c>
      <c r="BN815" s="2">
        <v>0.212636728</v>
      </c>
      <c r="BO815" s="2">
        <v>0.32846056800000001</v>
      </c>
      <c r="BP815" s="2">
        <v>0.20090065800000001</v>
      </c>
      <c r="BQ815" s="2">
        <v>0.20090065800000001</v>
      </c>
      <c r="BR815" s="2">
        <v>0.23331829000000001</v>
      </c>
      <c r="BS815" s="2">
        <v>0.26943362700000001</v>
      </c>
      <c r="BT815" s="2">
        <v>0.71193289699999995</v>
      </c>
      <c r="BU815" s="2">
        <v>0.71193289699999995</v>
      </c>
      <c r="BV815" s="2">
        <v>0.66426642700000005</v>
      </c>
      <c r="BW815" s="2">
        <v>0.66782604599999995</v>
      </c>
      <c r="BX815" s="2">
        <v>136.524747819613</v>
      </c>
      <c r="BY815" s="2">
        <v>0</v>
      </c>
      <c r="BZ815" s="2">
        <v>0</v>
      </c>
      <c r="CA815" s="2">
        <v>0</v>
      </c>
      <c r="CB815" s="2">
        <v>13804949.4945939</v>
      </c>
      <c r="CC815" s="2">
        <v>0</v>
      </c>
      <c r="CD815" s="2">
        <v>0</v>
      </c>
      <c r="CE815" s="2">
        <v>0</v>
      </c>
      <c r="CG815" s="2">
        <f t="shared" si="99"/>
        <v>0</v>
      </c>
      <c r="CH815" s="2">
        <f t="shared" si="100"/>
        <v>13804949.4945939</v>
      </c>
      <c r="CI815" s="2">
        <f t="shared" si="101"/>
        <v>1010301.0813320813</v>
      </c>
      <c r="CJ815" s="2">
        <f t="shared" si="102"/>
        <v>126.48660731413251</v>
      </c>
      <c r="CK815" s="2">
        <f t="shared" si="103"/>
        <v>21.659700170961752</v>
      </c>
      <c r="CL815" s="2">
        <f t="shared" si="104"/>
        <v>140.99445983785822</v>
      </c>
      <c r="CM815" s="2">
        <f t="shared" si="105"/>
        <v>105.10004723134277</v>
      </c>
      <c r="CN815" s="2">
        <f t="shared" si="106"/>
        <v>992973.32119531196</v>
      </c>
    </row>
    <row r="816" spans="1:92" x14ac:dyDescent="0.45">
      <c r="A816" s="2">
        <v>321</v>
      </c>
      <c r="B816" s="2" t="s">
        <v>158</v>
      </c>
      <c r="C816" s="2">
        <v>1</v>
      </c>
      <c r="D816" s="2">
        <v>2024</v>
      </c>
      <c r="E816" s="2">
        <v>2022</v>
      </c>
      <c r="F816" s="2">
        <v>0.13927205488484701</v>
      </c>
      <c r="G816" s="2">
        <v>2.2701922638966102E-2</v>
      </c>
      <c r="H816" s="2">
        <v>0.23025775356866099</v>
      </c>
      <c r="I816" s="2">
        <v>0.607768268907524</v>
      </c>
      <c r="J816" s="2">
        <v>142.75882532477999</v>
      </c>
      <c r="K816" s="2">
        <v>142.75882532477999</v>
      </c>
      <c r="L816" s="2">
        <v>111.735136872466</v>
      </c>
      <c r="M816" s="2">
        <v>94.476041100945693</v>
      </c>
      <c r="N816" s="2">
        <v>102144.461618649</v>
      </c>
      <c r="O816" s="2">
        <v>16649.9709333844</v>
      </c>
      <c r="P816" s="2">
        <v>215763.66176496199</v>
      </c>
      <c r="Q816" s="2">
        <v>673550.46728892601</v>
      </c>
      <c r="R816" s="2">
        <v>1968.8264689438299</v>
      </c>
      <c r="S816" s="2">
        <v>104701717.556814</v>
      </c>
      <c r="T816" s="2">
        <v>53179.759216149199</v>
      </c>
      <c r="U816" s="2">
        <v>58.111999999999902</v>
      </c>
      <c r="V816" s="2">
        <v>28948.858793266802</v>
      </c>
      <c r="W816" s="2">
        <v>1.0927460070490099E-3</v>
      </c>
      <c r="X816" s="2">
        <v>-1.9162394319233</v>
      </c>
      <c r="Y816" s="2">
        <v>-1.9162394319233</v>
      </c>
      <c r="Z816" s="2">
        <v>-5.58005877665535</v>
      </c>
      <c r="AA816" s="2">
        <v>-1.8654556048517901</v>
      </c>
      <c r="AB816" s="2">
        <v>14.527307220076301</v>
      </c>
      <c r="AC816" s="2">
        <v>14.527307220076301</v>
      </c>
      <c r="AD816" s="2">
        <v>14.527307220076301</v>
      </c>
      <c r="AE816" s="2">
        <v>14.527307220076301</v>
      </c>
      <c r="AF816" s="2">
        <v>1470007.84294205</v>
      </c>
      <c r="AG816" s="2">
        <v>251725.69494264</v>
      </c>
      <c r="AH816" s="2">
        <v>3149214.8703796701</v>
      </c>
      <c r="AI816" s="2">
        <v>9806005.7850221097</v>
      </c>
      <c r="AJ816" s="2">
        <v>130.14775753662701</v>
      </c>
      <c r="AK816" s="2">
        <v>130.14775753662701</v>
      </c>
      <c r="AL816" s="2">
        <v>102.787888429045</v>
      </c>
      <c r="AM816" s="2">
        <v>81.814189485721201</v>
      </c>
      <c r="AN816" s="2">
        <v>128.23151810470301</v>
      </c>
      <c r="AO816" s="2">
        <v>128.23151810470301</v>
      </c>
      <c r="AP816" s="2">
        <v>97.207829652390004</v>
      </c>
      <c r="AQ816" s="2">
        <v>79.948733880869398</v>
      </c>
      <c r="AR816" s="2">
        <v>14582023.3541105</v>
      </c>
      <c r="AS816" s="2">
        <v>2376930.2921416899</v>
      </c>
      <c r="AT816" s="2">
        <v>24108382.279412501</v>
      </c>
      <c r="AU816" s="2">
        <v>63634381.631149799</v>
      </c>
      <c r="AV816" s="2">
        <v>0.98574145703509497</v>
      </c>
      <c r="AW816" s="2">
        <v>0.98574145703509497</v>
      </c>
      <c r="AX816" s="2">
        <v>0.94549140652547803</v>
      </c>
      <c r="AY816" s="2">
        <v>0.97709358489551401</v>
      </c>
      <c r="AZ816" s="2">
        <v>1.0266830158186599</v>
      </c>
      <c r="BA816" s="2">
        <v>1.0266830158186599</v>
      </c>
      <c r="BB816" s="2">
        <v>0.998469979893578</v>
      </c>
      <c r="BC816" s="2">
        <v>1.0505650638219599</v>
      </c>
      <c r="BD816" s="2">
        <v>0.87990974042009495</v>
      </c>
      <c r="BE816" s="2">
        <v>0.87990974042009495</v>
      </c>
      <c r="BF816" s="2">
        <v>0.83193986305460299</v>
      </c>
      <c r="BG816" s="2">
        <v>0.81924174745537004</v>
      </c>
      <c r="BH816" s="2">
        <v>0.20805409</v>
      </c>
      <c r="BI816" s="2">
        <v>0.20805409</v>
      </c>
      <c r="BJ816" s="2">
        <v>0.23356761100000001</v>
      </c>
      <c r="BK816" s="2">
        <v>0.32932171100000002</v>
      </c>
      <c r="BL816" s="2">
        <v>0.19574691499999999</v>
      </c>
      <c r="BM816" s="2">
        <v>0.19574691499999999</v>
      </c>
      <c r="BN816" s="2">
        <v>0.212636728</v>
      </c>
      <c r="BO816" s="2">
        <v>0.32846056800000001</v>
      </c>
      <c r="BP816" s="2">
        <v>0.20090065800000001</v>
      </c>
      <c r="BQ816" s="2">
        <v>0.20090065800000001</v>
      </c>
      <c r="BR816" s="2">
        <v>0.23331829000000001</v>
      </c>
      <c r="BS816" s="2">
        <v>0.26943362700000001</v>
      </c>
      <c r="BT816" s="2">
        <v>0.71193289699999995</v>
      </c>
      <c r="BU816" s="2">
        <v>0.71193289699999995</v>
      </c>
      <c r="BV816" s="2">
        <v>0.66426642700000005</v>
      </c>
      <c r="BW816" s="2">
        <v>0.66782604599999995</v>
      </c>
      <c r="BX816" s="2">
        <v>14.527307220076301</v>
      </c>
      <c r="BY816" s="2">
        <v>14.527307220076301</v>
      </c>
      <c r="BZ816" s="2">
        <v>14.527307220076301</v>
      </c>
      <c r="CA816" s="2">
        <v>14.527307220076301</v>
      </c>
      <c r="CB816" s="2">
        <v>1470007.84294205</v>
      </c>
      <c r="CC816" s="2">
        <v>251725.69494264</v>
      </c>
      <c r="CD816" s="2">
        <v>3149214.8703796701</v>
      </c>
      <c r="CE816" s="2">
        <v>9806005.7850221097</v>
      </c>
      <c r="CG816" s="2">
        <f t="shared" si="99"/>
        <v>0</v>
      </c>
      <c r="CH816" s="2">
        <f t="shared" si="100"/>
        <v>14676954.193286469</v>
      </c>
      <c r="CI816" s="2">
        <f t="shared" si="101"/>
        <v>1008108.5616059214</v>
      </c>
      <c r="CJ816" s="2">
        <f t="shared" si="102"/>
        <v>127.68057702331126</v>
      </c>
      <c r="CK816" s="2">
        <f t="shared" si="103"/>
        <v>20.812463666730501</v>
      </c>
      <c r="CL816" s="2">
        <f t="shared" si="104"/>
        <v>140.33408895282079</v>
      </c>
      <c r="CM816" s="2">
        <f t="shared" si="105"/>
        <v>104.8735643890893</v>
      </c>
      <c r="CN816" s="2">
        <f t="shared" si="106"/>
        <v>991458.59067253699</v>
      </c>
    </row>
    <row r="817" spans="1:92" x14ac:dyDescent="0.45">
      <c r="A817" s="2">
        <v>343</v>
      </c>
      <c r="B817" s="2" t="s">
        <v>158</v>
      </c>
      <c r="C817" s="2">
        <v>1</v>
      </c>
      <c r="D817" s="2">
        <v>2025</v>
      </c>
      <c r="E817" s="2">
        <v>2023</v>
      </c>
      <c r="F817" s="2">
        <v>0.13944406395630299</v>
      </c>
      <c r="G817" s="2">
        <v>2.2725597595923699E-2</v>
      </c>
      <c r="H817" s="2">
        <v>0.230256918940696</v>
      </c>
      <c r="I817" s="2">
        <v>0.607573419507076</v>
      </c>
      <c r="J817" s="2">
        <v>142.54603371986201</v>
      </c>
      <c r="K817" s="2">
        <v>142.54603371986201</v>
      </c>
      <c r="L817" s="2">
        <v>111.439058780419</v>
      </c>
      <c r="M817" s="2">
        <v>94.194113275781802</v>
      </c>
      <c r="N817" s="2">
        <v>102238.210680875</v>
      </c>
      <c r="O817" s="2">
        <v>16662.053363482799</v>
      </c>
      <c r="P817" s="2">
        <v>215945.222457178</v>
      </c>
      <c r="Q817" s="2">
        <v>674129.52772196895</v>
      </c>
      <c r="R817" s="2">
        <v>1965.5071274091799</v>
      </c>
      <c r="S817" s="2">
        <v>104512526.483316</v>
      </c>
      <c r="T817" s="2">
        <v>53173.313403894099</v>
      </c>
      <c r="U817" s="2">
        <v>58.111999999999902</v>
      </c>
      <c r="V817" s="2">
        <v>29130.142192926101</v>
      </c>
      <c r="W817" s="2">
        <v>1.09287845660703E-3</v>
      </c>
      <c r="X817" s="2">
        <v>-1.8557173926220201</v>
      </c>
      <c r="Y817" s="2">
        <v>-1.8557173926220201</v>
      </c>
      <c r="Z817" s="2">
        <v>-5.6028232244832896</v>
      </c>
      <c r="AA817" s="2">
        <v>-1.8740697857969399</v>
      </c>
      <c r="AB817" s="2">
        <v>14.2539935758575</v>
      </c>
      <c r="AC817" s="2">
        <v>14.2539935758575</v>
      </c>
      <c r="AD817" s="2">
        <v>14.2539935758575</v>
      </c>
      <c r="AE817" s="2">
        <v>14.2539935758575</v>
      </c>
      <c r="AF817" s="2">
        <v>1455966.49972166</v>
      </c>
      <c r="AG817" s="2">
        <v>237328.578722676</v>
      </c>
      <c r="AH817" s="2">
        <v>3075493.8487012698</v>
      </c>
      <c r="AI817" s="2">
        <v>9600784.0337522309</v>
      </c>
      <c r="AJ817" s="2">
        <v>130.14775753662701</v>
      </c>
      <c r="AK817" s="2">
        <v>130.14775753662701</v>
      </c>
      <c r="AL817" s="2">
        <v>102.787888429045</v>
      </c>
      <c r="AM817" s="2">
        <v>81.814189485721201</v>
      </c>
      <c r="AN817" s="2">
        <v>128.292040144005</v>
      </c>
      <c r="AO817" s="2">
        <v>128.292040144005</v>
      </c>
      <c r="AP817" s="2">
        <v>97.185065204562093</v>
      </c>
      <c r="AQ817" s="2">
        <v>79.940119699924196</v>
      </c>
      <c r="AR817" s="2">
        <v>14573651.427174401</v>
      </c>
      <c r="AS817" s="2">
        <v>2375109.6205931702</v>
      </c>
      <c r="AT817" s="2">
        <v>24064732.338756301</v>
      </c>
      <c r="AU817" s="2">
        <v>63499033.096792497</v>
      </c>
      <c r="AV817" s="2">
        <v>0.98578669313293599</v>
      </c>
      <c r="AW817" s="2">
        <v>0.98578669313293599</v>
      </c>
      <c r="AX817" s="2">
        <v>0.94553118710596396</v>
      </c>
      <c r="AY817" s="2">
        <v>0.97713558592304495</v>
      </c>
      <c r="AZ817" s="2">
        <v>1.0268055146198101</v>
      </c>
      <c r="BA817" s="2">
        <v>1.0268055146198101</v>
      </c>
      <c r="BB817" s="2">
        <v>0.998511989493161</v>
      </c>
      <c r="BC817" s="2">
        <v>1.05068247786848</v>
      </c>
      <c r="BD817" s="2">
        <v>0.87995011985511296</v>
      </c>
      <c r="BE817" s="2">
        <v>0.87995011985511296</v>
      </c>
      <c r="BF817" s="2">
        <v>0.83197486607044502</v>
      </c>
      <c r="BG817" s="2">
        <v>0.81927696311507803</v>
      </c>
      <c r="BH817" s="2">
        <v>0.20805409</v>
      </c>
      <c r="BI817" s="2">
        <v>0.20805409</v>
      </c>
      <c r="BJ817" s="2">
        <v>0.23356761100000001</v>
      </c>
      <c r="BK817" s="2">
        <v>0.32932171100000002</v>
      </c>
      <c r="BL817" s="2">
        <v>0.19574691499999999</v>
      </c>
      <c r="BM817" s="2">
        <v>0.19574691499999999</v>
      </c>
      <c r="BN817" s="2">
        <v>0.212636728</v>
      </c>
      <c r="BO817" s="2">
        <v>0.32846056800000001</v>
      </c>
      <c r="BP817" s="2">
        <v>0.20090065800000001</v>
      </c>
      <c r="BQ817" s="2">
        <v>0.20090065800000001</v>
      </c>
      <c r="BR817" s="2">
        <v>0.23331829000000001</v>
      </c>
      <c r="BS817" s="2">
        <v>0.26943362700000001</v>
      </c>
      <c r="BT817" s="2">
        <v>0.71193289699999995</v>
      </c>
      <c r="BU817" s="2">
        <v>0.71193289699999995</v>
      </c>
      <c r="BV817" s="2">
        <v>0.66426642700000005</v>
      </c>
      <c r="BW817" s="2">
        <v>0.66782604599999995</v>
      </c>
      <c r="BX817" s="2">
        <v>14.2539935758575</v>
      </c>
      <c r="BY817" s="2">
        <v>14.2539935758575</v>
      </c>
      <c r="BZ817" s="2">
        <v>14.2539935758575</v>
      </c>
      <c r="CA817" s="2">
        <v>14.2539935758575</v>
      </c>
      <c r="CB817" s="2">
        <v>1455966.49972166</v>
      </c>
      <c r="CC817" s="2">
        <v>237328.578722676</v>
      </c>
      <c r="CD817" s="2">
        <v>3075493.8487012698</v>
      </c>
      <c r="CE817" s="2">
        <v>9600784.0337522309</v>
      </c>
      <c r="CG817" s="2">
        <f t="shared" si="99"/>
        <v>0</v>
      </c>
      <c r="CH817" s="2">
        <f t="shared" si="100"/>
        <v>14369572.960897837</v>
      </c>
      <c r="CI817" s="2">
        <f t="shared" si="101"/>
        <v>1008975.0142235048</v>
      </c>
      <c r="CJ817" s="2">
        <f t="shared" si="102"/>
        <v>127.79776335109375</v>
      </c>
      <c r="CK817" s="2">
        <f t="shared" si="103"/>
        <v>20.827566704353497</v>
      </c>
      <c r="CL817" s="2">
        <f t="shared" si="104"/>
        <v>140.45217720792064</v>
      </c>
      <c r="CM817" s="2">
        <f t="shared" si="105"/>
        <v>104.96372560871451</v>
      </c>
      <c r="CN817" s="2">
        <f t="shared" si="106"/>
        <v>992312.96086002188</v>
      </c>
    </row>
    <row r="818" spans="1:92" x14ac:dyDescent="0.45">
      <c r="A818" s="2">
        <v>365</v>
      </c>
      <c r="B818" s="2" t="s">
        <v>158</v>
      </c>
      <c r="C818" s="2">
        <v>1</v>
      </c>
      <c r="D818" s="2">
        <v>2026</v>
      </c>
      <c r="E818" s="2">
        <v>2024</v>
      </c>
      <c r="F818" s="2">
        <v>0.13956321932975299</v>
      </c>
      <c r="G818" s="2">
        <v>2.27404814162484E-2</v>
      </c>
      <c r="H818" s="2">
        <v>0.230300671141692</v>
      </c>
      <c r="I818" s="2">
        <v>0.60739562811230496</v>
      </c>
      <c r="J818" s="2">
        <v>142.246913215398</v>
      </c>
      <c r="K818" s="2">
        <v>142.246913215398</v>
      </c>
      <c r="L818" s="2">
        <v>111.13813986113</v>
      </c>
      <c r="M818" s="2">
        <v>93.892541674649195</v>
      </c>
      <c r="N818" s="2">
        <v>102333.34061101799</v>
      </c>
      <c r="O818" s="2">
        <v>16674.231517468099</v>
      </c>
      <c r="P818" s="2">
        <v>216133.010938219</v>
      </c>
      <c r="Q818" s="2">
        <v>674729.33112707804</v>
      </c>
      <c r="R818" s="2">
        <v>1961.76934276368</v>
      </c>
      <c r="S818" s="2">
        <v>104301132.424752</v>
      </c>
      <c r="T818" s="2">
        <v>53166.868372923098</v>
      </c>
      <c r="U818" s="2">
        <v>58.111999999999902</v>
      </c>
      <c r="V818" s="2">
        <v>29312.560824589898</v>
      </c>
      <c r="W818" s="2">
        <v>1.0930109222189999E-3</v>
      </c>
      <c r="X818" s="2">
        <v>-1.8498300159283101</v>
      </c>
      <c r="Y818" s="2">
        <v>-1.8498300159283101</v>
      </c>
      <c r="Z818" s="2">
        <v>-5.5987342626147099</v>
      </c>
      <c r="AA818" s="2">
        <v>-1.8706335057719901</v>
      </c>
      <c r="AB818" s="2">
        <v>13.948985694699999</v>
      </c>
      <c r="AC818" s="2">
        <v>13.948985694699999</v>
      </c>
      <c r="AD818" s="2">
        <v>13.948985694699999</v>
      </c>
      <c r="AE818" s="2">
        <v>13.948985694699999</v>
      </c>
      <c r="AF818" s="2">
        <v>1426119.33823925</v>
      </c>
      <c r="AG818" s="2">
        <v>232418.74401155001</v>
      </c>
      <c r="AH818" s="2">
        <v>3012216.8188939998</v>
      </c>
      <c r="AI818" s="2">
        <v>9403423.1385686398</v>
      </c>
      <c r="AJ818" s="2">
        <v>130.14775753662701</v>
      </c>
      <c r="AK818" s="2">
        <v>130.14775753662701</v>
      </c>
      <c r="AL818" s="2">
        <v>102.787888429045</v>
      </c>
      <c r="AM818" s="2">
        <v>81.814189485721201</v>
      </c>
      <c r="AN818" s="2">
        <v>128.29792752069801</v>
      </c>
      <c r="AO818" s="2">
        <v>128.29792752069801</v>
      </c>
      <c r="AP818" s="2">
        <v>97.189154166430697</v>
      </c>
      <c r="AQ818" s="2">
        <v>79.943555979949195</v>
      </c>
      <c r="AR818" s="2">
        <v>14556601.820937401</v>
      </c>
      <c r="AS818" s="2">
        <v>2371857.9635987598</v>
      </c>
      <c r="AT818" s="2">
        <v>24020620.798259102</v>
      </c>
      <c r="AU818" s="2">
        <v>63352051.841957398</v>
      </c>
      <c r="AV818" s="2">
        <v>0.98583255554515403</v>
      </c>
      <c r="AW818" s="2">
        <v>0.98583255554515403</v>
      </c>
      <c r="AX818" s="2">
        <v>0.94557229935271403</v>
      </c>
      <c r="AY818" s="2">
        <v>0.97717905600020205</v>
      </c>
      <c r="AZ818" s="2">
        <v>1.0269297185911901</v>
      </c>
      <c r="BA818" s="2">
        <v>1.0269297185911901</v>
      </c>
      <c r="BB818" s="2">
        <v>0.99855540537605803</v>
      </c>
      <c r="BC818" s="2">
        <v>1.0508040070068201</v>
      </c>
      <c r="BD818" s="2">
        <v>0.87999105836179903</v>
      </c>
      <c r="BE818" s="2">
        <v>0.87999105836179903</v>
      </c>
      <c r="BF818" s="2">
        <v>0.832011040822214</v>
      </c>
      <c r="BG818" s="2">
        <v>0.81931341049588502</v>
      </c>
      <c r="BH818" s="2">
        <v>0.20805409</v>
      </c>
      <c r="BI818" s="2">
        <v>0.20805409</v>
      </c>
      <c r="BJ818" s="2">
        <v>0.23356761100000001</v>
      </c>
      <c r="BK818" s="2">
        <v>0.32932171100000002</v>
      </c>
      <c r="BL818" s="2">
        <v>0.19574691499999999</v>
      </c>
      <c r="BM818" s="2">
        <v>0.19574691499999999</v>
      </c>
      <c r="BN818" s="2">
        <v>0.212636728</v>
      </c>
      <c r="BO818" s="2">
        <v>0.32846056800000001</v>
      </c>
      <c r="BP818" s="2">
        <v>0.20090065800000001</v>
      </c>
      <c r="BQ818" s="2">
        <v>0.20090065800000001</v>
      </c>
      <c r="BR818" s="2">
        <v>0.23331829000000001</v>
      </c>
      <c r="BS818" s="2">
        <v>0.26943362700000001</v>
      </c>
      <c r="BT818" s="2">
        <v>0.71193289699999995</v>
      </c>
      <c r="BU818" s="2">
        <v>0.71193289699999995</v>
      </c>
      <c r="BV818" s="2">
        <v>0.66426642700000005</v>
      </c>
      <c r="BW818" s="2">
        <v>0.66782604599999995</v>
      </c>
      <c r="BX818" s="2">
        <v>13.948985694699999</v>
      </c>
      <c r="BY818" s="2">
        <v>13.948985694699999</v>
      </c>
      <c r="BZ818" s="2">
        <v>13.948985694699999</v>
      </c>
      <c r="CA818" s="2">
        <v>13.948985694699999</v>
      </c>
      <c r="CB818" s="2">
        <v>1426119.33823925</v>
      </c>
      <c r="CC818" s="2">
        <v>232418.74401155001</v>
      </c>
      <c r="CD818" s="2">
        <v>3012216.8188939998</v>
      </c>
      <c r="CE818" s="2">
        <v>9403423.1385686398</v>
      </c>
      <c r="CG818" s="2">
        <f t="shared" si="99"/>
        <v>0</v>
      </c>
      <c r="CH818" s="2">
        <f t="shared" si="100"/>
        <v>14074178.039713439</v>
      </c>
      <c r="CI818" s="2">
        <f t="shared" si="101"/>
        <v>1009869.9141937832</v>
      </c>
      <c r="CJ818" s="2">
        <f t="shared" si="102"/>
        <v>127.91667576377249</v>
      </c>
      <c r="CK818" s="2">
        <f t="shared" si="103"/>
        <v>20.842789396835123</v>
      </c>
      <c r="CL818" s="2">
        <f t="shared" si="104"/>
        <v>140.57431605737821</v>
      </c>
      <c r="CM818" s="2">
        <f t="shared" si="105"/>
        <v>105.05711656318849</v>
      </c>
      <c r="CN818" s="2">
        <f t="shared" si="106"/>
        <v>993195.68267631507</v>
      </c>
    </row>
    <row r="819" spans="1:92" x14ac:dyDescent="0.45">
      <c r="A819" s="2">
        <v>387</v>
      </c>
      <c r="B819" s="2" t="s">
        <v>158</v>
      </c>
      <c r="C819" s="2">
        <v>1</v>
      </c>
      <c r="D819" s="2">
        <v>2027</v>
      </c>
      <c r="E819" s="2">
        <v>2025</v>
      </c>
      <c r="F819" s="2">
        <v>0.13964519552042101</v>
      </c>
      <c r="G819" s="2">
        <v>2.2750739058773901E-2</v>
      </c>
      <c r="H819" s="2">
        <v>0.23033071198996299</v>
      </c>
      <c r="I819" s="2">
        <v>0.60727335343084099</v>
      </c>
      <c r="J819" s="2">
        <v>142.044299365086</v>
      </c>
      <c r="K819" s="2">
        <v>142.044299365086</v>
      </c>
      <c r="L819" s="2">
        <v>110.933782961744</v>
      </c>
      <c r="M819" s="2">
        <v>93.687515403360905</v>
      </c>
      <c r="N819" s="2">
        <v>102416.744802719</v>
      </c>
      <c r="O819" s="2">
        <v>16685.548167784698</v>
      </c>
      <c r="P819" s="2">
        <v>216300.14252972801</v>
      </c>
      <c r="Q819" s="2">
        <v>675260.40083047596</v>
      </c>
      <c r="R819" s="2">
        <v>1959.6582560464101</v>
      </c>
      <c r="S819" s="2">
        <v>104176264.027842</v>
      </c>
      <c r="T819" s="2">
        <v>53160.424123141398</v>
      </c>
      <c r="U819" s="2">
        <v>58.111999999999902</v>
      </c>
      <c r="V819" s="2">
        <v>29496.121797302199</v>
      </c>
      <c r="W819" s="2">
        <v>1.0931434038868599E-3</v>
      </c>
      <c r="X819" s="2">
        <v>-1.8438611258228901</v>
      </c>
      <c r="Y819" s="2">
        <v>-1.8438611258228901</v>
      </c>
      <c r="Z819" s="2">
        <v>-5.5945084215826899</v>
      </c>
      <c r="AA819" s="2">
        <v>-1.8670770366424301</v>
      </c>
      <c r="AB819" s="2">
        <v>13.740402954282199</v>
      </c>
      <c r="AC819" s="2">
        <v>13.740402954282199</v>
      </c>
      <c r="AD819" s="2">
        <v>13.740402954282199</v>
      </c>
      <c r="AE819" s="2">
        <v>13.740402954282199</v>
      </c>
      <c r="AF819" s="2">
        <v>1406101.3356532</v>
      </c>
      <c r="AG819" s="2">
        <v>229110.66000300401</v>
      </c>
      <c r="AH819" s="2">
        <v>2969754.6620134101</v>
      </c>
      <c r="AI819" s="2">
        <v>9271052.89475937</v>
      </c>
      <c r="AJ819" s="2">
        <v>130.14775753662701</v>
      </c>
      <c r="AK819" s="2">
        <v>130.14775753662701</v>
      </c>
      <c r="AL819" s="2">
        <v>102.787888429045</v>
      </c>
      <c r="AM819" s="2">
        <v>81.814189485721201</v>
      </c>
      <c r="AN819" s="2">
        <v>128.30389641080399</v>
      </c>
      <c r="AO819" s="2">
        <v>128.30389641080399</v>
      </c>
      <c r="AP819" s="2">
        <v>97.193380007462693</v>
      </c>
      <c r="AQ819" s="2">
        <v>79.947112449078702</v>
      </c>
      <c r="AR819" s="2">
        <v>14547714.758755101</v>
      </c>
      <c r="AS819" s="2">
        <v>2370086.9990153802</v>
      </c>
      <c r="AT819" s="2">
        <v>23994993.065987401</v>
      </c>
      <c r="AU819" s="2">
        <v>63263469.204084903</v>
      </c>
      <c r="AV819" s="2">
        <v>0.985872729435187</v>
      </c>
      <c r="AW819" s="2">
        <v>0.985872729435187</v>
      </c>
      <c r="AX819" s="2">
        <v>0.94560885901627301</v>
      </c>
      <c r="AY819" s="2">
        <v>0.97721751217570096</v>
      </c>
      <c r="AZ819" s="2">
        <v>1.02703852508122</v>
      </c>
      <c r="BA819" s="2">
        <v>1.02703852508122</v>
      </c>
      <c r="BB819" s="2">
        <v>0.99859401358157596</v>
      </c>
      <c r="BC819" s="2">
        <v>1.0509115264506199</v>
      </c>
      <c r="BD819" s="2">
        <v>0.88002691908054798</v>
      </c>
      <c r="BE819" s="2">
        <v>0.88002691908054798</v>
      </c>
      <c r="BF819" s="2">
        <v>0.83204320974652701</v>
      </c>
      <c r="BG819" s="2">
        <v>0.81934565398300097</v>
      </c>
      <c r="BH819" s="2">
        <v>0.20805409</v>
      </c>
      <c r="BI819" s="2">
        <v>0.20805409</v>
      </c>
      <c r="BJ819" s="2">
        <v>0.23356761100000001</v>
      </c>
      <c r="BK819" s="2">
        <v>0.32932171100000002</v>
      </c>
      <c r="BL819" s="2">
        <v>0.19574691499999999</v>
      </c>
      <c r="BM819" s="2">
        <v>0.19574691499999999</v>
      </c>
      <c r="BN819" s="2">
        <v>0.212636728</v>
      </c>
      <c r="BO819" s="2">
        <v>0.32846056800000001</v>
      </c>
      <c r="BP819" s="2">
        <v>0.20090065800000001</v>
      </c>
      <c r="BQ819" s="2">
        <v>0.20090065800000001</v>
      </c>
      <c r="BR819" s="2">
        <v>0.23331829000000001</v>
      </c>
      <c r="BS819" s="2">
        <v>0.26943362700000001</v>
      </c>
      <c r="BT819" s="2">
        <v>0.71193289699999995</v>
      </c>
      <c r="BU819" s="2">
        <v>0.71193289699999995</v>
      </c>
      <c r="BV819" s="2">
        <v>0.66426642700000005</v>
      </c>
      <c r="BW819" s="2">
        <v>0.66782604599999995</v>
      </c>
      <c r="BX819" s="2">
        <v>13.740402954282199</v>
      </c>
      <c r="BY819" s="2">
        <v>13.740402954282199</v>
      </c>
      <c r="BZ819" s="2">
        <v>13.740402954282199</v>
      </c>
      <c r="CA819" s="2">
        <v>13.740402954282199</v>
      </c>
      <c r="CB819" s="2">
        <v>1406101.3356532</v>
      </c>
      <c r="CC819" s="2">
        <v>229110.66000300401</v>
      </c>
      <c r="CD819" s="2">
        <v>2969754.6620134101</v>
      </c>
      <c r="CE819" s="2">
        <v>9271052.89475937</v>
      </c>
      <c r="CG819" s="2">
        <f t="shared" si="99"/>
        <v>0</v>
      </c>
      <c r="CH819" s="2">
        <f t="shared" si="100"/>
        <v>13876019.552428983</v>
      </c>
      <c r="CI819" s="2">
        <f t="shared" si="101"/>
        <v>1010662.8363307077</v>
      </c>
      <c r="CJ819" s="2">
        <f t="shared" si="102"/>
        <v>128.02093100339874</v>
      </c>
      <c r="CK819" s="2">
        <f t="shared" si="103"/>
        <v>20.856935209730874</v>
      </c>
      <c r="CL819" s="2">
        <f t="shared" si="104"/>
        <v>140.68301953153042</v>
      </c>
      <c r="CM819" s="2">
        <f t="shared" si="105"/>
        <v>105.13980550104725</v>
      </c>
      <c r="CN819" s="2">
        <f t="shared" si="106"/>
        <v>993977.28816292295</v>
      </c>
    </row>
    <row r="820" spans="1:92" x14ac:dyDescent="0.45">
      <c r="A820" s="2">
        <v>409</v>
      </c>
      <c r="B820" s="2" t="s">
        <v>158</v>
      </c>
      <c r="C820" s="2">
        <v>1</v>
      </c>
      <c r="D820" s="2">
        <v>2028</v>
      </c>
      <c r="E820" s="2">
        <v>2026</v>
      </c>
      <c r="F820" s="2">
        <v>0.13969548417623701</v>
      </c>
      <c r="G820" s="2">
        <v>2.27570452507098E-2</v>
      </c>
      <c r="H820" s="2">
        <v>0.23034912115040199</v>
      </c>
      <c r="I820" s="2">
        <v>0.60719834942265005</v>
      </c>
      <c r="J820" s="2">
        <v>141.92218092513801</v>
      </c>
      <c r="K820" s="2">
        <v>141.92218092513801</v>
      </c>
      <c r="L820" s="2">
        <v>110.81019387071601</v>
      </c>
      <c r="M820" s="2">
        <v>93.563314682542597</v>
      </c>
      <c r="N820" s="2">
        <v>102490.25695645199</v>
      </c>
      <c r="O820" s="2">
        <v>16696.140387561602</v>
      </c>
      <c r="P820" s="2">
        <v>216449.87333355201</v>
      </c>
      <c r="Q820" s="2">
        <v>675733.53770923801</v>
      </c>
      <c r="R820" s="2">
        <v>1958.91096439579</v>
      </c>
      <c r="S820" s="2">
        <v>104123915.505292</v>
      </c>
      <c r="T820" s="2">
        <v>53153.980654454201</v>
      </c>
      <c r="U820" s="2">
        <v>58.111999999999902</v>
      </c>
      <c r="V820" s="2">
        <v>29680.8322646255</v>
      </c>
      <c r="W820" s="2">
        <v>1.0932759016125499E-3</v>
      </c>
      <c r="X820" s="2">
        <v>-1.83863258412361</v>
      </c>
      <c r="Y820" s="2">
        <v>-1.83863258412361</v>
      </c>
      <c r="Z820" s="2">
        <v>-5.5907505309637804</v>
      </c>
      <c r="AA820" s="2">
        <v>-1.8639307758133099</v>
      </c>
      <c r="AB820" s="2">
        <v>13.613055972634699</v>
      </c>
      <c r="AC820" s="2">
        <v>13.613055972634699</v>
      </c>
      <c r="AD820" s="2">
        <v>13.613055972634699</v>
      </c>
      <c r="AE820" s="2">
        <v>13.613055972634699</v>
      </c>
      <c r="AF820" s="2">
        <v>1394204.8795344599</v>
      </c>
      <c r="AG820" s="2">
        <v>227141.301142146</v>
      </c>
      <c r="AH820" s="2">
        <v>2944505.9471460599</v>
      </c>
      <c r="AI820" s="2">
        <v>9192357.6326090302</v>
      </c>
      <c r="AJ820" s="2">
        <v>130.14775753662701</v>
      </c>
      <c r="AK820" s="2">
        <v>130.14775753662701</v>
      </c>
      <c r="AL820" s="2">
        <v>102.787888429045</v>
      </c>
      <c r="AM820" s="2">
        <v>81.814189485721201</v>
      </c>
      <c r="AN820" s="2">
        <v>128.309124952503</v>
      </c>
      <c r="AO820" s="2">
        <v>128.309124952503</v>
      </c>
      <c r="AP820" s="2">
        <v>97.197137898081607</v>
      </c>
      <c r="AQ820" s="2">
        <v>79.9502587099078</v>
      </c>
      <c r="AR820" s="2">
        <v>14545640.7908375</v>
      </c>
      <c r="AS820" s="2">
        <v>2369552.6568350298</v>
      </c>
      <c r="AT820" s="2">
        <v>23984852.427382901</v>
      </c>
      <c r="AU820" s="2">
        <v>63223869.630237199</v>
      </c>
      <c r="AV820" s="2">
        <v>0.98590811116294397</v>
      </c>
      <c r="AW820" s="2">
        <v>0.98590811116294397</v>
      </c>
      <c r="AX820" s="2">
        <v>0.94564158825373601</v>
      </c>
      <c r="AY820" s="2">
        <v>0.97725174768269996</v>
      </c>
      <c r="AZ820" s="2">
        <v>1.0271343587833299</v>
      </c>
      <c r="BA820" s="2">
        <v>1.0271343587833299</v>
      </c>
      <c r="BB820" s="2">
        <v>0.99862857673132599</v>
      </c>
      <c r="BC820" s="2">
        <v>1.0510072513737101</v>
      </c>
      <c r="BD820" s="2">
        <v>0.88005850213578496</v>
      </c>
      <c r="BE820" s="2">
        <v>0.88005850213578496</v>
      </c>
      <c r="BF820" s="2">
        <v>0.83207200827091798</v>
      </c>
      <c r="BG820" s="2">
        <v>0.81937435866084696</v>
      </c>
      <c r="BH820" s="2">
        <v>0.20805409</v>
      </c>
      <c r="BI820" s="2">
        <v>0.20805409</v>
      </c>
      <c r="BJ820" s="2">
        <v>0.23356761100000001</v>
      </c>
      <c r="BK820" s="2">
        <v>0.32932171100000002</v>
      </c>
      <c r="BL820" s="2">
        <v>0.19574691499999999</v>
      </c>
      <c r="BM820" s="2">
        <v>0.19574691499999999</v>
      </c>
      <c r="BN820" s="2">
        <v>0.212636728</v>
      </c>
      <c r="BO820" s="2">
        <v>0.32846056800000001</v>
      </c>
      <c r="BP820" s="2">
        <v>0.20090065800000001</v>
      </c>
      <c r="BQ820" s="2">
        <v>0.20090065800000001</v>
      </c>
      <c r="BR820" s="2">
        <v>0.23331829000000001</v>
      </c>
      <c r="BS820" s="2">
        <v>0.26943362700000001</v>
      </c>
      <c r="BT820" s="2">
        <v>0.71193289699999995</v>
      </c>
      <c r="BU820" s="2">
        <v>0.71193289699999995</v>
      </c>
      <c r="BV820" s="2">
        <v>0.66426642700000005</v>
      </c>
      <c r="BW820" s="2">
        <v>0.66782604599999995</v>
      </c>
      <c r="BX820" s="2">
        <v>13.613055972634699</v>
      </c>
      <c r="BY820" s="2">
        <v>13.613055972634699</v>
      </c>
      <c r="BZ820" s="2">
        <v>13.613055972634699</v>
      </c>
      <c r="CA820" s="2">
        <v>13.613055972634699</v>
      </c>
      <c r="CB820" s="2">
        <v>1394204.8795344599</v>
      </c>
      <c r="CC820" s="2">
        <v>227141.301142146</v>
      </c>
      <c r="CD820" s="2">
        <v>2944505.9471460599</v>
      </c>
      <c r="CE820" s="2">
        <v>9192357.6326090302</v>
      </c>
      <c r="CG820" s="2">
        <f t="shared" si="99"/>
        <v>0</v>
      </c>
      <c r="CH820" s="2">
        <f t="shared" si="100"/>
        <v>13758209.760431696</v>
      </c>
      <c r="CI820" s="2">
        <f t="shared" si="101"/>
        <v>1011369.8083868036</v>
      </c>
      <c r="CJ820" s="2">
        <f t="shared" si="102"/>
        <v>128.112821195565</v>
      </c>
      <c r="CK820" s="2">
        <f t="shared" si="103"/>
        <v>20.870175484452002</v>
      </c>
      <c r="CL820" s="2">
        <f t="shared" si="104"/>
        <v>140.78040542019642</v>
      </c>
      <c r="CM820" s="2">
        <f t="shared" si="105"/>
        <v>105.21347414702032</v>
      </c>
      <c r="CN820" s="2">
        <f t="shared" si="106"/>
        <v>994673.66799924197</v>
      </c>
    </row>
    <row r="821" spans="1:92" x14ac:dyDescent="0.45">
      <c r="A821" s="2">
        <v>431</v>
      </c>
      <c r="B821" s="2" t="s">
        <v>158</v>
      </c>
      <c r="C821" s="2">
        <v>1</v>
      </c>
      <c r="D821" s="2">
        <v>2029</v>
      </c>
      <c r="E821" s="2">
        <v>2027</v>
      </c>
      <c r="F821" s="2">
        <v>0.13976891142511999</v>
      </c>
      <c r="G821" s="2">
        <v>2.27662271079648E-2</v>
      </c>
      <c r="H821" s="2">
        <v>0.23037618372006</v>
      </c>
      <c r="I821" s="2">
        <v>0.60708867774685404</v>
      </c>
      <c r="J821" s="2">
        <v>141.740730657906</v>
      </c>
      <c r="K821" s="2">
        <v>141.740730657906</v>
      </c>
      <c r="L821" s="2">
        <v>110.627502920167</v>
      </c>
      <c r="M821" s="2">
        <v>93.380060513041897</v>
      </c>
      <c r="N821" s="2">
        <v>102571.164081867</v>
      </c>
      <c r="O821" s="2">
        <v>16707.280556213998</v>
      </c>
      <c r="P821" s="2">
        <v>216612.661690954</v>
      </c>
      <c r="Q821" s="2">
        <v>676250.11364074296</v>
      </c>
      <c r="R821" s="2">
        <v>1957.1594898199701</v>
      </c>
      <c r="S821" s="2">
        <v>104018208.292225</v>
      </c>
      <c r="T821" s="2">
        <v>53147.5379667671</v>
      </c>
      <c r="U821" s="2">
        <v>58.111999999999902</v>
      </c>
      <c r="V821" s="2">
        <v>29866.699424919301</v>
      </c>
      <c r="W821" s="2">
        <v>1.0934084153980401E-3</v>
      </c>
      <c r="X821" s="2">
        <v>-1.83402773159827</v>
      </c>
      <c r="Y821" s="2">
        <v>-1.83402773159827</v>
      </c>
      <c r="Z821" s="2">
        <v>-5.5873863617550796</v>
      </c>
      <c r="AA821" s="2">
        <v>-1.8611298255565101</v>
      </c>
      <c r="AB821" s="2">
        <v>13.4270008528772</v>
      </c>
      <c r="AC821" s="2">
        <v>13.4270008528772</v>
      </c>
      <c r="AD821" s="2">
        <v>13.4270008528772</v>
      </c>
      <c r="AE821" s="2">
        <v>13.4270008528772</v>
      </c>
      <c r="AF821" s="2">
        <v>1376136.76756589</v>
      </c>
      <c r="AG821" s="2">
        <v>224179.09122354799</v>
      </c>
      <c r="AH821" s="2">
        <v>2906272.6338547701</v>
      </c>
      <c r="AI821" s="2">
        <v>9073074.7871396895</v>
      </c>
      <c r="AJ821" s="2">
        <v>130.14775753662701</v>
      </c>
      <c r="AK821" s="2">
        <v>130.14775753662701</v>
      </c>
      <c r="AL821" s="2">
        <v>102.787888429045</v>
      </c>
      <c r="AM821" s="2">
        <v>81.814189485721201</v>
      </c>
      <c r="AN821" s="2">
        <v>128.313729805028</v>
      </c>
      <c r="AO821" s="2">
        <v>128.313729805028</v>
      </c>
      <c r="AP821" s="2">
        <v>97.200502067290302</v>
      </c>
      <c r="AQ821" s="2">
        <v>79.953059660164598</v>
      </c>
      <c r="AR821" s="2">
        <v>14538511.741395799</v>
      </c>
      <c r="AS821" s="2">
        <v>2368102.1533444002</v>
      </c>
      <c r="AT821" s="2">
        <v>23963317.863761202</v>
      </c>
      <c r="AU821" s="2">
        <v>63148276.533724099</v>
      </c>
      <c r="AV821" s="2">
        <v>0.985947025589332</v>
      </c>
      <c r="AW821" s="2">
        <v>0.985947025589332</v>
      </c>
      <c r="AX821" s="2">
        <v>0.94567714832093996</v>
      </c>
      <c r="AY821" s="2">
        <v>0.97728910151403303</v>
      </c>
      <c r="AZ821" s="2">
        <v>1.02723976708077</v>
      </c>
      <c r="BA821" s="2">
        <v>1.02723976708077</v>
      </c>
      <c r="BB821" s="2">
        <v>0.998666129330262</v>
      </c>
      <c r="BC821" s="2">
        <v>1.0511117012086599</v>
      </c>
      <c r="BD821" s="2">
        <v>0.88009323861011801</v>
      </c>
      <c r="BE821" s="2">
        <v>0.88009323861011801</v>
      </c>
      <c r="BF821" s="2">
        <v>0.83210329764831104</v>
      </c>
      <c r="BG821" s="2">
        <v>0.81940567789017005</v>
      </c>
      <c r="BH821" s="2">
        <v>0.20805409</v>
      </c>
      <c r="BI821" s="2">
        <v>0.20805409</v>
      </c>
      <c r="BJ821" s="2">
        <v>0.23356761100000001</v>
      </c>
      <c r="BK821" s="2">
        <v>0.32932171100000002</v>
      </c>
      <c r="BL821" s="2">
        <v>0.19574691499999999</v>
      </c>
      <c r="BM821" s="2">
        <v>0.19574691499999999</v>
      </c>
      <c r="BN821" s="2">
        <v>0.212636728</v>
      </c>
      <c r="BO821" s="2">
        <v>0.32846056800000001</v>
      </c>
      <c r="BP821" s="2">
        <v>0.20090065800000001</v>
      </c>
      <c r="BQ821" s="2">
        <v>0.20090065800000001</v>
      </c>
      <c r="BR821" s="2">
        <v>0.23331829000000001</v>
      </c>
      <c r="BS821" s="2">
        <v>0.26943362700000001</v>
      </c>
      <c r="BT821" s="2">
        <v>0.71193289699999995</v>
      </c>
      <c r="BU821" s="2">
        <v>0.71193289699999995</v>
      </c>
      <c r="BV821" s="2">
        <v>0.66426642700000005</v>
      </c>
      <c r="BW821" s="2">
        <v>0.66782604599999995</v>
      </c>
      <c r="BX821" s="2">
        <v>13.4270008528772</v>
      </c>
      <c r="BY821" s="2">
        <v>13.4270008528772</v>
      </c>
      <c r="BZ821" s="2">
        <v>13.4270008528772</v>
      </c>
      <c r="CA821" s="2">
        <v>13.4270008528772</v>
      </c>
      <c r="CB821" s="2">
        <v>1376136.76756589</v>
      </c>
      <c r="CC821" s="2">
        <v>224179.09122354799</v>
      </c>
      <c r="CD821" s="2">
        <v>2906272.6338547701</v>
      </c>
      <c r="CE821" s="2">
        <v>9073074.7871396895</v>
      </c>
      <c r="CG821" s="2">
        <f t="shared" si="99"/>
        <v>0</v>
      </c>
      <c r="CH821" s="2">
        <f t="shared" si="100"/>
        <v>13579663.279783897</v>
      </c>
      <c r="CI821" s="2">
        <f t="shared" si="101"/>
        <v>1012141.219969778</v>
      </c>
      <c r="CJ821" s="2">
        <f t="shared" si="102"/>
        <v>128.21395510233376</v>
      </c>
      <c r="CK821" s="2">
        <f t="shared" si="103"/>
        <v>20.884100695267499</v>
      </c>
      <c r="CL821" s="2">
        <f t="shared" si="104"/>
        <v>140.88628402663676</v>
      </c>
      <c r="CM821" s="2">
        <f t="shared" si="105"/>
        <v>105.29390636679533</v>
      </c>
      <c r="CN821" s="2">
        <f t="shared" si="106"/>
        <v>995433.93941356393</v>
      </c>
    </row>
    <row r="822" spans="1:92" x14ac:dyDescent="0.45">
      <c r="A822" s="2">
        <v>453</v>
      </c>
      <c r="B822" s="2" t="s">
        <v>158</v>
      </c>
      <c r="C822" s="2">
        <v>1</v>
      </c>
      <c r="D822" s="2">
        <v>2030</v>
      </c>
      <c r="E822" s="2">
        <v>2028</v>
      </c>
      <c r="F822" s="2">
        <v>0.13983944829990499</v>
      </c>
      <c r="G822" s="2">
        <v>2.2775056151060999E-2</v>
      </c>
      <c r="H822" s="2">
        <v>0.230402116883234</v>
      </c>
      <c r="I822" s="2">
        <v>0.60698337866579899</v>
      </c>
      <c r="J822" s="2">
        <v>141.56787171374</v>
      </c>
      <c r="K822" s="2">
        <v>141.56787171374</v>
      </c>
      <c r="L822" s="2">
        <v>110.45323449489101</v>
      </c>
      <c r="M822" s="2">
        <v>93.205193016980402</v>
      </c>
      <c r="N822" s="2">
        <v>102651.133543573</v>
      </c>
      <c r="O822" s="2">
        <v>16718.353503590901</v>
      </c>
      <c r="P822" s="2">
        <v>216773.79334921099</v>
      </c>
      <c r="Q822" s="2">
        <v>676761.180404593</v>
      </c>
      <c r="R822" s="2">
        <v>1955.5469308853001</v>
      </c>
      <c r="S822" s="2">
        <v>103919907.303985</v>
      </c>
      <c r="T822" s="2">
        <v>53141.096059985197</v>
      </c>
      <c r="U822" s="2">
        <v>58.111999999999902</v>
      </c>
      <c r="V822" s="2">
        <v>30053.730521620499</v>
      </c>
      <c r="W822" s="2">
        <v>1.09354094524525E-3</v>
      </c>
      <c r="X822" s="2">
        <v>-1.8289631062679701</v>
      </c>
      <c r="Y822" s="2">
        <v>-1.8289631062679701</v>
      </c>
      <c r="Z822" s="2">
        <v>-5.58373121753473</v>
      </c>
      <c r="AA822" s="2">
        <v>-1.85807375212181</v>
      </c>
      <c r="AB822" s="2">
        <v>13.249077283381</v>
      </c>
      <c r="AC822" s="2">
        <v>13.249077283381</v>
      </c>
      <c r="AD822" s="2">
        <v>13.249077283381</v>
      </c>
      <c r="AE822" s="2">
        <v>13.249077283381</v>
      </c>
      <c r="AF822" s="2">
        <v>1358973.27996701</v>
      </c>
      <c r="AG822" s="2">
        <v>221356.05128440901</v>
      </c>
      <c r="AH822" s="2">
        <v>2869917.8953023199</v>
      </c>
      <c r="AI822" s="2">
        <v>8959690.01852143</v>
      </c>
      <c r="AJ822" s="2">
        <v>130.14775753662701</v>
      </c>
      <c r="AK822" s="2">
        <v>130.14775753662701</v>
      </c>
      <c r="AL822" s="2">
        <v>102.787888429045</v>
      </c>
      <c r="AM822" s="2">
        <v>81.814189485721201</v>
      </c>
      <c r="AN822" s="2">
        <v>128.31879443035899</v>
      </c>
      <c r="AO822" s="2">
        <v>128.31879443035899</v>
      </c>
      <c r="AP822" s="2">
        <v>97.204157211510704</v>
      </c>
      <c r="AQ822" s="2">
        <v>79.956115733599304</v>
      </c>
      <c r="AR822" s="2">
        <v>14532102.5047666</v>
      </c>
      <c r="AS822" s="2">
        <v>2366781.7240613201</v>
      </c>
      <c r="AT822" s="2">
        <v>23943366.629147701</v>
      </c>
      <c r="AU822" s="2">
        <v>63077656.446009599</v>
      </c>
      <c r="AV822" s="2">
        <v>0.98598546019890898</v>
      </c>
      <c r="AW822" s="2">
        <v>0.98598546019890898</v>
      </c>
      <c r="AX822" s="2">
        <v>0.94571232136343397</v>
      </c>
      <c r="AY822" s="2">
        <v>0.97732603015688202</v>
      </c>
      <c r="AZ822" s="2">
        <v>1.02734388226318</v>
      </c>
      <c r="BA822" s="2">
        <v>1.02734388226318</v>
      </c>
      <c r="BB822" s="2">
        <v>0.99870327321839203</v>
      </c>
      <c r="BC822" s="2">
        <v>1.05121496843453</v>
      </c>
      <c r="BD822" s="2">
        <v>0.88012754678199701</v>
      </c>
      <c r="BE822" s="2">
        <v>0.88012754678199701</v>
      </c>
      <c r="BF822" s="2">
        <v>0.83213424648185197</v>
      </c>
      <c r="BG822" s="2">
        <v>0.819436640621238</v>
      </c>
      <c r="BH822" s="2">
        <v>0.20805409</v>
      </c>
      <c r="BI822" s="2">
        <v>0.20805409</v>
      </c>
      <c r="BJ822" s="2">
        <v>0.23356761100000001</v>
      </c>
      <c r="BK822" s="2">
        <v>0.32932171100000002</v>
      </c>
      <c r="BL822" s="2">
        <v>0.19574691499999999</v>
      </c>
      <c r="BM822" s="2">
        <v>0.19574691499999999</v>
      </c>
      <c r="BN822" s="2">
        <v>0.212636728</v>
      </c>
      <c r="BO822" s="2">
        <v>0.32846056800000001</v>
      </c>
      <c r="BP822" s="2">
        <v>0.20090065800000001</v>
      </c>
      <c r="BQ822" s="2">
        <v>0.20090065800000001</v>
      </c>
      <c r="BR822" s="2">
        <v>0.23331829000000001</v>
      </c>
      <c r="BS822" s="2">
        <v>0.26943362700000001</v>
      </c>
      <c r="BT822" s="2">
        <v>0.71193289699999995</v>
      </c>
      <c r="BU822" s="2">
        <v>0.71193289699999995</v>
      </c>
      <c r="BV822" s="2">
        <v>0.66426642700000005</v>
      </c>
      <c r="BW822" s="2">
        <v>0.66782604599999995</v>
      </c>
      <c r="BX822" s="2">
        <v>13.249077283381</v>
      </c>
      <c r="BY822" s="2">
        <v>13.249077283381</v>
      </c>
      <c r="BZ822" s="2">
        <v>13.249077283381</v>
      </c>
      <c r="CA822" s="2">
        <v>13.249077283381</v>
      </c>
      <c r="CB822" s="2">
        <v>1358973.27996701</v>
      </c>
      <c r="CC822" s="2">
        <v>221356.05128440901</v>
      </c>
      <c r="CD822" s="2">
        <v>2869917.8953023199</v>
      </c>
      <c r="CE822" s="2">
        <v>8959690.01852143</v>
      </c>
      <c r="CG822" s="2">
        <f t="shared" si="99"/>
        <v>0</v>
      </c>
      <c r="CH822" s="2">
        <f t="shared" si="100"/>
        <v>13409937.24507517</v>
      </c>
      <c r="CI822" s="2">
        <f t="shared" si="101"/>
        <v>1012904.4608009679</v>
      </c>
      <c r="CJ822" s="2">
        <f t="shared" si="102"/>
        <v>128.31391692946625</v>
      </c>
      <c r="CK822" s="2">
        <f t="shared" si="103"/>
        <v>20.897941879488627</v>
      </c>
      <c r="CL822" s="2">
        <f t="shared" si="104"/>
        <v>140.99108510517789</v>
      </c>
      <c r="CM822" s="2">
        <f t="shared" si="105"/>
        <v>105.37348079479844</v>
      </c>
      <c r="CN822" s="2">
        <f t="shared" si="106"/>
        <v>996186.10729737696</v>
      </c>
    </row>
    <row r="823" spans="1:92" x14ac:dyDescent="0.45">
      <c r="A823" s="2">
        <v>475</v>
      </c>
      <c r="B823" s="2" t="s">
        <v>158</v>
      </c>
      <c r="C823" s="2">
        <v>1</v>
      </c>
      <c r="D823" s="2">
        <v>2031</v>
      </c>
      <c r="E823" s="2">
        <v>2029</v>
      </c>
      <c r="F823" s="2">
        <v>0.13990678053976299</v>
      </c>
      <c r="G823" s="2">
        <v>2.27834871607022E-2</v>
      </c>
      <c r="H823" s="2">
        <v>0.230426873365774</v>
      </c>
      <c r="I823" s="2">
        <v>0.60688285893376004</v>
      </c>
      <c r="J823" s="2">
        <v>141.40360992679101</v>
      </c>
      <c r="K823" s="2">
        <v>141.40360992679101</v>
      </c>
      <c r="L823" s="2">
        <v>110.287585892462</v>
      </c>
      <c r="M823" s="2">
        <v>93.038950338766995</v>
      </c>
      <c r="N823" s="2">
        <v>102730.126510599</v>
      </c>
      <c r="O823" s="2">
        <v>16729.3572859132</v>
      </c>
      <c r="P823" s="2">
        <v>216933.21533515101</v>
      </c>
      <c r="Q823" s="2">
        <v>677266.54929110396</v>
      </c>
      <c r="R823" s="2">
        <v>1954.0770866502501</v>
      </c>
      <c r="S823" s="2">
        <v>103829211.713624</v>
      </c>
      <c r="T823" s="2">
        <v>53134.654934013997</v>
      </c>
      <c r="U823" s="2">
        <v>58.111999999999902</v>
      </c>
      <c r="V823" s="2">
        <v>30241.932843525999</v>
      </c>
      <c r="W823" s="2">
        <v>1.0936734911561399E-3</v>
      </c>
      <c r="X823" s="2">
        <v>-1.8239609280197</v>
      </c>
      <c r="Y823" s="2">
        <v>-1.8239609280197</v>
      </c>
      <c r="Z823" s="2">
        <v>-5.5801158547671896</v>
      </c>
      <c r="AA823" s="2">
        <v>-1.85505246513837</v>
      </c>
      <c r="AB823" s="2">
        <v>13.0798133181842</v>
      </c>
      <c r="AC823" s="2">
        <v>13.0798133181842</v>
      </c>
      <c r="AD823" s="2">
        <v>13.0798133181842</v>
      </c>
      <c r="AE823" s="2">
        <v>13.0798133181842</v>
      </c>
      <c r="AF823" s="2">
        <v>1342657.6636499399</v>
      </c>
      <c r="AG823" s="2">
        <v>218672.94281437999</v>
      </c>
      <c r="AH823" s="2">
        <v>2835360.7492823401</v>
      </c>
      <c r="AI823" s="2">
        <v>8851909.9006860908</v>
      </c>
      <c r="AJ823" s="2">
        <v>130.14775753662701</v>
      </c>
      <c r="AK823" s="2">
        <v>130.14775753662701</v>
      </c>
      <c r="AL823" s="2">
        <v>102.787888429045</v>
      </c>
      <c r="AM823" s="2">
        <v>81.814189485721201</v>
      </c>
      <c r="AN823" s="2">
        <v>128.32379660860701</v>
      </c>
      <c r="AO823" s="2">
        <v>128.32379660860701</v>
      </c>
      <c r="AP823" s="2">
        <v>97.207772574278195</v>
      </c>
      <c r="AQ823" s="2">
        <v>79.959137020582801</v>
      </c>
      <c r="AR823" s="2">
        <v>14526410.736834699</v>
      </c>
      <c r="AS823" s="2">
        <v>2365591.5119832</v>
      </c>
      <c r="AT823" s="2">
        <v>23925040.6192035</v>
      </c>
      <c r="AU823" s="2">
        <v>63012168.845603198</v>
      </c>
      <c r="AV823" s="2">
        <v>0.98602339739173706</v>
      </c>
      <c r="AW823" s="2">
        <v>0.98602339739173706</v>
      </c>
      <c r="AX823" s="2">
        <v>0.94574709663171497</v>
      </c>
      <c r="AY823" s="2">
        <v>0.97736252088521502</v>
      </c>
      <c r="AZ823" s="2">
        <v>1.02744665640721</v>
      </c>
      <c r="BA823" s="2">
        <v>1.02744665640721</v>
      </c>
      <c r="BB823" s="2">
        <v>0.99873999704388805</v>
      </c>
      <c r="BC823" s="2">
        <v>1.05131701724576</v>
      </c>
      <c r="BD823" s="2">
        <v>0.88016141094105804</v>
      </c>
      <c r="BE823" s="2">
        <v>0.88016141094105804</v>
      </c>
      <c r="BF823" s="2">
        <v>0.83216484531303303</v>
      </c>
      <c r="BG823" s="2">
        <v>0.81946723618394401</v>
      </c>
      <c r="BH823" s="2">
        <v>0.20805409</v>
      </c>
      <c r="BI823" s="2">
        <v>0.20805409</v>
      </c>
      <c r="BJ823" s="2">
        <v>0.23356761100000001</v>
      </c>
      <c r="BK823" s="2">
        <v>0.32932171100000002</v>
      </c>
      <c r="BL823" s="2">
        <v>0.19574691499999999</v>
      </c>
      <c r="BM823" s="2">
        <v>0.19574691499999999</v>
      </c>
      <c r="BN823" s="2">
        <v>0.212636728</v>
      </c>
      <c r="BO823" s="2">
        <v>0.32846056800000001</v>
      </c>
      <c r="BP823" s="2">
        <v>0.20090065800000001</v>
      </c>
      <c r="BQ823" s="2">
        <v>0.20090065800000001</v>
      </c>
      <c r="BR823" s="2">
        <v>0.23331829000000001</v>
      </c>
      <c r="BS823" s="2">
        <v>0.26943362700000001</v>
      </c>
      <c r="BT823" s="2">
        <v>0.71193289699999995</v>
      </c>
      <c r="BU823" s="2">
        <v>0.71193289699999995</v>
      </c>
      <c r="BV823" s="2">
        <v>0.66426642700000005</v>
      </c>
      <c r="BW823" s="2">
        <v>0.66782604599999995</v>
      </c>
      <c r="BX823" s="2">
        <v>13.0798133181842</v>
      </c>
      <c r="BY823" s="2">
        <v>13.0798133181842</v>
      </c>
      <c r="BZ823" s="2">
        <v>13.0798133181842</v>
      </c>
      <c r="CA823" s="2">
        <v>13.0798133181842</v>
      </c>
      <c r="CB823" s="2">
        <v>1342657.6636499399</v>
      </c>
      <c r="CC823" s="2">
        <v>218672.94281437999</v>
      </c>
      <c r="CD823" s="2">
        <v>2835360.7492823401</v>
      </c>
      <c r="CE823" s="2">
        <v>8851909.9006860908</v>
      </c>
      <c r="CG823" s="2">
        <f t="shared" si="99"/>
        <v>0</v>
      </c>
      <c r="CH823" s="2">
        <f t="shared" si="100"/>
        <v>13248601.256432751</v>
      </c>
      <c r="CI823" s="2">
        <f t="shared" si="101"/>
        <v>1013659.2484227672</v>
      </c>
      <c r="CJ823" s="2">
        <f t="shared" si="102"/>
        <v>128.41265813824876</v>
      </c>
      <c r="CK823" s="2">
        <f t="shared" si="103"/>
        <v>20.911696607391502</v>
      </c>
      <c r="CL823" s="2">
        <f t="shared" si="104"/>
        <v>141.09477420172422</v>
      </c>
      <c r="CM823" s="2">
        <f t="shared" si="105"/>
        <v>105.4521680484397</v>
      </c>
      <c r="CN823" s="2">
        <f t="shared" si="106"/>
        <v>996929.89113685396</v>
      </c>
    </row>
    <row r="824" spans="1:92" x14ac:dyDescent="0.45">
      <c r="A824" s="2">
        <v>497</v>
      </c>
      <c r="B824" s="2" t="s">
        <v>158</v>
      </c>
      <c r="C824" s="2">
        <v>1</v>
      </c>
      <c r="D824" s="2">
        <v>2032</v>
      </c>
      <c r="E824" s="2">
        <v>2030</v>
      </c>
      <c r="F824" s="2">
        <v>0.13993046405544399</v>
      </c>
      <c r="G824" s="2">
        <v>2.2786480729034098E-2</v>
      </c>
      <c r="H824" s="2">
        <v>0.2304354743483</v>
      </c>
      <c r="I824" s="2">
        <v>0.60684758086722101</v>
      </c>
      <c r="J824" s="2">
        <v>141.34965989657599</v>
      </c>
      <c r="K824" s="2">
        <v>141.34965989657599</v>
      </c>
      <c r="L824" s="2">
        <v>110.232272898069</v>
      </c>
      <c r="M824" s="2">
        <v>92.983048327340697</v>
      </c>
      <c r="N824" s="2">
        <v>102795.423529657</v>
      </c>
      <c r="O824" s="2">
        <v>16739.356601885698</v>
      </c>
      <c r="P824" s="2">
        <v>217068.52174344999</v>
      </c>
      <c r="Q824" s="2">
        <v>677691.62537334405</v>
      </c>
      <c r="R824" s="2">
        <v>1954.47919717793</v>
      </c>
      <c r="S824" s="2">
        <v>103837990.196934</v>
      </c>
      <c r="T824" s="2">
        <v>53128.214588758703</v>
      </c>
      <c r="U824" s="2">
        <v>58.111999999999902</v>
      </c>
      <c r="V824" s="2">
        <v>30431.313725076299</v>
      </c>
      <c r="W824" s="2">
        <v>1.0938060531326601E-3</v>
      </c>
      <c r="X824" s="2">
        <v>-1.8190234874458899</v>
      </c>
      <c r="Y824" s="2">
        <v>-1.8190234874458899</v>
      </c>
      <c r="Z824" s="2">
        <v>-5.5765413783710498</v>
      </c>
      <c r="AA824" s="2">
        <v>-1.852067005776</v>
      </c>
      <c r="AB824" s="2">
        <v>13.0209258473955</v>
      </c>
      <c r="AC824" s="2">
        <v>13.0209258473955</v>
      </c>
      <c r="AD824" s="2">
        <v>13.0209258473955</v>
      </c>
      <c r="AE824" s="2">
        <v>13.0209258473955</v>
      </c>
      <c r="AF824" s="2">
        <v>1337641.3595880701</v>
      </c>
      <c r="AG824" s="2">
        <v>217831.72069446201</v>
      </c>
      <c r="AH824" s="2">
        <v>2824671.3107160898</v>
      </c>
      <c r="AI824" s="2">
        <v>8818637.5172409192</v>
      </c>
      <c r="AJ824" s="2">
        <v>130.14775753662701</v>
      </c>
      <c r="AK824" s="2">
        <v>130.14775753662701</v>
      </c>
      <c r="AL824" s="2">
        <v>102.787888429045</v>
      </c>
      <c r="AM824" s="2">
        <v>81.814189485721201</v>
      </c>
      <c r="AN824" s="2">
        <v>128.32873404918101</v>
      </c>
      <c r="AO824" s="2">
        <v>128.32873404918101</v>
      </c>
      <c r="AP824" s="2">
        <v>97.211347050674306</v>
      </c>
      <c r="AQ824" s="2">
        <v>79.962122479945194</v>
      </c>
      <c r="AR824" s="2">
        <v>14530098.1548416</v>
      </c>
      <c r="AS824" s="2">
        <v>2366102.3625640702</v>
      </c>
      <c r="AT824" s="2">
        <v>23927956.526404601</v>
      </c>
      <c r="AU824" s="2">
        <v>63013833.153123699</v>
      </c>
      <c r="AV824" s="2">
        <v>0.98605473405545896</v>
      </c>
      <c r="AW824" s="2">
        <v>0.98605473405545896</v>
      </c>
      <c r="AX824" s="2">
        <v>0.94577659088011901</v>
      </c>
      <c r="AY824" s="2">
        <v>0.97739319222368204</v>
      </c>
      <c r="AZ824" s="2">
        <v>1.02753155454571</v>
      </c>
      <c r="BA824" s="2">
        <v>1.02753155454571</v>
      </c>
      <c r="BB824" s="2">
        <v>0.99877114393893895</v>
      </c>
      <c r="BC824" s="2">
        <v>1.05140279686018</v>
      </c>
      <c r="BD824" s="2">
        <v>0.88018938322064999</v>
      </c>
      <c r="BE824" s="2">
        <v>0.88018938322064999</v>
      </c>
      <c r="BF824" s="2">
        <v>0.83219079736379598</v>
      </c>
      <c r="BG824" s="2">
        <v>0.81949295249332399</v>
      </c>
      <c r="BH824" s="2">
        <v>0.20805409</v>
      </c>
      <c r="BI824" s="2">
        <v>0.20805409</v>
      </c>
      <c r="BJ824" s="2">
        <v>0.23356761100000001</v>
      </c>
      <c r="BK824" s="2">
        <v>0.32932171100000002</v>
      </c>
      <c r="BL824" s="2">
        <v>0.19574691499999999</v>
      </c>
      <c r="BM824" s="2">
        <v>0.19574691499999999</v>
      </c>
      <c r="BN824" s="2">
        <v>0.212636728</v>
      </c>
      <c r="BO824" s="2">
        <v>0.32846056800000001</v>
      </c>
      <c r="BP824" s="2">
        <v>0.20090065800000001</v>
      </c>
      <c r="BQ824" s="2">
        <v>0.20090065800000001</v>
      </c>
      <c r="BR824" s="2">
        <v>0.23331829000000001</v>
      </c>
      <c r="BS824" s="2">
        <v>0.26943362700000001</v>
      </c>
      <c r="BT824" s="2">
        <v>0.71193289699999995</v>
      </c>
      <c r="BU824" s="2">
        <v>0.71193289699999995</v>
      </c>
      <c r="BV824" s="2">
        <v>0.66426642700000005</v>
      </c>
      <c r="BW824" s="2">
        <v>0.66782604599999995</v>
      </c>
      <c r="BX824" s="2">
        <v>13.0209258473955</v>
      </c>
      <c r="BY824" s="2">
        <v>13.0209258473955</v>
      </c>
      <c r="BZ824" s="2">
        <v>13.0209258473955</v>
      </c>
      <c r="CA824" s="2">
        <v>13.0209258473955</v>
      </c>
      <c r="CB824" s="2">
        <v>1337641.3595880701</v>
      </c>
      <c r="CC824" s="2">
        <v>217831.72069446201</v>
      </c>
      <c r="CD824" s="2">
        <v>2824671.3107160898</v>
      </c>
      <c r="CE824" s="2">
        <v>8818637.5172409192</v>
      </c>
      <c r="CG824" s="2">
        <f t="shared" si="99"/>
        <v>0</v>
      </c>
      <c r="CH824" s="2">
        <f t="shared" si="100"/>
        <v>13198781.908239542</v>
      </c>
      <c r="CI824" s="2">
        <f t="shared" si="101"/>
        <v>1014294.9272483367</v>
      </c>
      <c r="CJ824" s="2">
        <f t="shared" si="102"/>
        <v>128.49427941207125</v>
      </c>
      <c r="CK824" s="2">
        <f t="shared" si="103"/>
        <v>20.924195752357122</v>
      </c>
      <c r="CL824" s="2">
        <f t="shared" si="104"/>
        <v>141.18277836972356</v>
      </c>
      <c r="CM824" s="2">
        <f t="shared" si="105"/>
        <v>105.51835350305085</v>
      </c>
      <c r="CN824" s="2">
        <f t="shared" si="106"/>
        <v>997555.57064645109</v>
      </c>
    </row>
    <row r="825" spans="1:92" x14ac:dyDescent="0.45">
      <c r="A825" s="2">
        <v>519</v>
      </c>
      <c r="B825" s="2" t="s">
        <v>158</v>
      </c>
      <c r="C825" s="2">
        <v>1</v>
      </c>
      <c r="D825" s="2">
        <v>2033</v>
      </c>
      <c r="E825" s="2">
        <v>2031</v>
      </c>
      <c r="F825" s="2">
        <v>0.139930556774848</v>
      </c>
      <c r="G825" s="2">
        <v>2.2786526496042001E-2</v>
      </c>
      <c r="H825" s="2">
        <v>0.230435455867182</v>
      </c>
      <c r="I825" s="2">
        <v>0.60684746086192698</v>
      </c>
      <c r="J825" s="2">
        <v>141.35401161695501</v>
      </c>
      <c r="K825" s="2">
        <v>141.35401161695501</v>
      </c>
      <c r="L825" s="2">
        <v>110.23557787345101</v>
      </c>
      <c r="M825" s="2">
        <v>92.9858310019046</v>
      </c>
      <c r="N825" s="2">
        <v>102853.42047334601</v>
      </c>
      <c r="O825" s="2">
        <v>16748.823451017099</v>
      </c>
      <c r="P825" s="2">
        <v>217191.00480943499</v>
      </c>
      <c r="Q825" s="2">
        <v>678073.977337296</v>
      </c>
      <c r="R825" s="2">
        <v>1955.8778884454</v>
      </c>
      <c r="S825" s="2">
        <v>103899705.164657</v>
      </c>
      <c r="T825" s="2">
        <v>53121.775024124901</v>
      </c>
      <c r="U825" s="2">
        <v>58.111999999999902</v>
      </c>
      <c r="V825" s="2">
        <v>30621.8805466419</v>
      </c>
      <c r="W825" s="2">
        <v>1.09393863117675E-3</v>
      </c>
      <c r="X825" s="2">
        <v>-1.8149450909337901</v>
      </c>
      <c r="Y825" s="2">
        <v>-1.8149450909337901</v>
      </c>
      <c r="Z825" s="2">
        <v>-5.5735097268567699</v>
      </c>
      <c r="AA825" s="2">
        <v>-1.8495576550789199</v>
      </c>
      <c r="AB825" s="2">
        <v>13.0211991712623</v>
      </c>
      <c r="AC825" s="2">
        <v>13.0211991712623</v>
      </c>
      <c r="AD825" s="2">
        <v>13.0211991712623</v>
      </c>
      <c r="AE825" s="2">
        <v>13.0211991712623</v>
      </c>
      <c r="AF825" s="2">
        <v>1338519.6836739299</v>
      </c>
      <c r="AG825" s="2">
        <v>217966.49631193999</v>
      </c>
      <c r="AH825" s="2">
        <v>2826492.4554329598</v>
      </c>
      <c r="AI825" s="2">
        <v>8824357.6306828391</v>
      </c>
      <c r="AJ825" s="2">
        <v>130.14775753662701</v>
      </c>
      <c r="AK825" s="2">
        <v>130.14775753662701</v>
      </c>
      <c r="AL825" s="2">
        <v>102.787888429045</v>
      </c>
      <c r="AM825" s="2">
        <v>81.814189485721201</v>
      </c>
      <c r="AN825" s="2">
        <v>128.33281244569301</v>
      </c>
      <c r="AO825" s="2">
        <v>128.33281244569301</v>
      </c>
      <c r="AP825" s="2">
        <v>97.214378702188597</v>
      </c>
      <c r="AQ825" s="2">
        <v>79.964631830642205</v>
      </c>
      <c r="AR825" s="2">
        <v>14538743.592433101</v>
      </c>
      <c r="AS825" s="2">
        <v>2367513.3846654198</v>
      </c>
      <c r="AT825" s="2">
        <v>23942175.924083602</v>
      </c>
      <c r="AU825" s="2">
        <v>63051272.263475098</v>
      </c>
      <c r="AV825" s="2">
        <v>0.986082550547148</v>
      </c>
      <c r="AW825" s="2">
        <v>0.986082550547148</v>
      </c>
      <c r="AX825" s="2">
        <v>0.94580327407113596</v>
      </c>
      <c r="AY825" s="2">
        <v>0.97742076436657199</v>
      </c>
      <c r="AZ825" s="2">
        <v>1.0276069195706801</v>
      </c>
      <c r="BA825" s="2">
        <v>1.0276069195706801</v>
      </c>
      <c r="BB825" s="2">
        <v>0.99879932226506096</v>
      </c>
      <c r="BC825" s="2">
        <v>1.05147991271671</v>
      </c>
      <c r="BD825" s="2">
        <v>0.88021421326285498</v>
      </c>
      <c r="BE825" s="2">
        <v>0.88021421326285498</v>
      </c>
      <c r="BF825" s="2">
        <v>0.83221427595929398</v>
      </c>
      <c r="BG825" s="2">
        <v>0.81951607028968598</v>
      </c>
      <c r="BH825" s="2">
        <v>0.20805409</v>
      </c>
      <c r="BI825" s="2">
        <v>0.20805409</v>
      </c>
      <c r="BJ825" s="2">
        <v>0.23356761100000001</v>
      </c>
      <c r="BK825" s="2">
        <v>0.32932171100000002</v>
      </c>
      <c r="BL825" s="2">
        <v>0.19574691499999999</v>
      </c>
      <c r="BM825" s="2">
        <v>0.19574691499999999</v>
      </c>
      <c r="BN825" s="2">
        <v>0.212636728</v>
      </c>
      <c r="BO825" s="2">
        <v>0.32846056800000001</v>
      </c>
      <c r="BP825" s="2">
        <v>0.20090065800000001</v>
      </c>
      <c r="BQ825" s="2">
        <v>0.20090065800000001</v>
      </c>
      <c r="BR825" s="2">
        <v>0.23331829000000001</v>
      </c>
      <c r="BS825" s="2">
        <v>0.26943362700000001</v>
      </c>
      <c r="BT825" s="2">
        <v>0.71193289699999995</v>
      </c>
      <c r="BU825" s="2">
        <v>0.71193289699999995</v>
      </c>
      <c r="BV825" s="2">
        <v>0.66426642700000005</v>
      </c>
      <c r="BW825" s="2">
        <v>0.66782604599999995</v>
      </c>
      <c r="BX825" s="2">
        <v>13.0211991712623</v>
      </c>
      <c r="BY825" s="2">
        <v>13.0211991712623</v>
      </c>
      <c r="BZ825" s="2">
        <v>13.0211991712623</v>
      </c>
      <c r="CA825" s="2">
        <v>13.0211991712623</v>
      </c>
      <c r="CB825" s="2">
        <v>1338519.6836739299</v>
      </c>
      <c r="CC825" s="2">
        <v>217966.49631193999</v>
      </c>
      <c r="CD825" s="2">
        <v>2826492.4554329598</v>
      </c>
      <c r="CE825" s="2">
        <v>8824357.6306828391</v>
      </c>
      <c r="CG825" s="2">
        <f t="shared" si="99"/>
        <v>0</v>
      </c>
      <c r="CH825" s="2">
        <f t="shared" si="100"/>
        <v>13207336.26610167</v>
      </c>
      <c r="CI825" s="2">
        <f t="shared" si="101"/>
        <v>1014867.2260710942</v>
      </c>
      <c r="CJ825" s="2">
        <f t="shared" si="102"/>
        <v>128.5667755916825</v>
      </c>
      <c r="CK825" s="2">
        <f t="shared" si="103"/>
        <v>20.936029313771375</v>
      </c>
      <c r="CL825" s="2">
        <f t="shared" si="104"/>
        <v>141.26244215247803</v>
      </c>
      <c r="CM825" s="2">
        <f t="shared" si="105"/>
        <v>105.57788670101922</v>
      </c>
      <c r="CN825" s="2">
        <f t="shared" si="106"/>
        <v>998118.40262007702</v>
      </c>
    </row>
    <row r="826" spans="1:92" x14ac:dyDescent="0.45">
      <c r="A826" s="2">
        <v>541</v>
      </c>
      <c r="B826" s="2" t="s">
        <v>158</v>
      </c>
      <c r="C826" s="2">
        <v>1</v>
      </c>
      <c r="D826" s="2">
        <v>2034</v>
      </c>
      <c r="E826" s="2">
        <v>2032</v>
      </c>
      <c r="F826" s="2">
        <v>0.13997836090388899</v>
      </c>
      <c r="G826" s="2">
        <v>2.2792510768352099E-2</v>
      </c>
      <c r="H826" s="2">
        <v>0.230453168838711</v>
      </c>
      <c r="I826" s="2">
        <v>0.60677595948904595</v>
      </c>
      <c r="J826" s="2">
        <v>141.23766760225101</v>
      </c>
      <c r="K826" s="2">
        <v>141.23766760225101</v>
      </c>
      <c r="L826" s="2">
        <v>110.118356313592</v>
      </c>
      <c r="M826" s="2">
        <v>92.868122525707605</v>
      </c>
      <c r="N826" s="2">
        <v>102926.53284637</v>
      </c>
      <c r="O826" s="2">
        <v>16759.405475970601</v>
      </c>
      <c r="P826" s="2">
        <v>217340.139131862</v>
      </c>
      <c r="Q826" s="2">
        <v>678545.03447844903</v>
      </c>
      <c r="R826" s="2">
        <v>1955.2263509632801</v>
      </c>
      <c r="S826" s="2">
        <v>103852505.056757</v>
      </c>
      <c r="T826" s="2">
        <v>53115.336240017699</v>
      </c>
      <c r="U826" s="2">
        <v>58.111999999999902</v>
      </c>
      <c r="V826" s="2">
        <v>30813.640734810298</v>
      </c>
      <c r="W826" s="2">
        <v>1.09407122529035E-3</v>
      </c>
      <c r="X826" s="2">
        <v>-1.81132483691794</v>
      </c>
      <c r="Y826" s="2">
        <v>-1.81132483691794</v>
      </c>
      <c r="Z826" s="2">
        <v>-5.5707670179956201</v>
      </c>
      <c r="AA826" s="2">
        <v>-1.84730186255601</v>
      </c>
      <c r="AB826" s="2">
        <v>12.9012349025424</v>
      </c>
      <c r="AC826" s="2">
        <v>12.9012349025424</v>
      </c>
      <c r="AD826" s="2">
        <v>12.9012349025424</v>
      </c>
      <c r="AE826" s="2">
        <v>12.9012349025424</v>
      </c>
      <c r="AF826" s="2">
        <v>1326936.13805662</v>
      </c>
      <c r="AG826" s="2">
        <v>216080.50568278399</v>
      </c>
      <c r="AH826" s="2">
        <v>2802032.1717657601</v>
      </c>
      <c r="AI826" s="2">
        <v>8747991.6629297305</v>
      </c>
      <c r="AJ826" s="2">
        <v>130.14775753662701</v>
      </c>
      <c r="AK826" s="2">
        <v>130.14775753662701</v>
      </c>
      <c r="AL826" s="2">
        <v>102.787888429045</v>
      </c>
      <c r="AM826" s="2">
        <v>81.814189485721201</v>
      </c>
      <c r="AN826" s="2">
        <v>128.33643269970901</v>
      </c>
      <c r="AO826" s="2">
        <v>128.33643269970901</v>
      </c>
      <c r="AP826" s="2">
        <v>97.217121411049803</v>
      </c>
      <c r="AQ826" s="2">
        <v>79.966887623165107</v>
      </c>
      <c r="AR826" s="2">
        <v>14537103.4336078</v>
      </c>
      <c r="AS826" s="2">
        <v>2367059.3398264898</v>
      </c>
      <c r="AT826" s="2">
        <v>23933138.882168099</v>
      </c>
      <c r="AU826" s="2">
        <v>63015203.401155099</v>
      </c>
      <c r="AV826" s="2">
        <v>0.98611759791598397</v>
      </c>
      <c r="AW826" s="2">
        <v>0.98611759791598397</v>
      </c>
      <c r="AX826" s="2">
        <v>0.94583574588794705</v>
      </c>
      <c r="AY826" s="2">
        <v>0.97745471501549397</v>
      </c>
      <c r="AZ826" s="2">
        <v>1.0277018799658799</v>
      </c>
      <c r="BA826" s="2">
        <v>1.0277018799658799</v>
      </c>
      <c r="BB826" s="2">
        <v>0.99883361357014899</v>
      </c>
      <c r="BC826" s="2">
        <v>1.05157487274758</v>
      </c>
      <c r="BD826" s="2">
        <v>0.88024549785679596</v>
      </c>
      <c r="BE826" s="2">
        <v>0.88024549785679596</v>
      </c>
      <c r="BF826" s="2">
        <v>0.83224284797871695</v>
      </c>
      <c r="BG826" s="2">
        <v>0.81954453612896705</v>
      </c>
      <c r="BH826" s="2">
        <v>0.20805409</v>
      </c>
      <c r="BI826" s="2">
        <v>0.20805409</v>
      </c>
      <c r="BJ826" s="2">
        <v>0.23356761100000001</v>
      </c>
      <c r="BK826" s="2">
        <v>0.32932171100000002</v>
      </c>
      <c r="BL826" s="2">
        <v>0.19574691499999999</v>
      </c>
      <c r="BM826" s="2">
        <v>0.19574691499999999</v>
      </c>
      <c r="BN826" s="2">
        <v>0.212636728</v>
      </c>
      <c r="BO826" s="2">
        <v>0.32846056800000001</v>
      </c>
      <c r="BP826" s="2">
        <v>0.20090065800000001</v>
      </c>
      <c r="BQ826" s="2">
        <v>0.20090065800000001</v>
      </c>
      <c r="BR826" s="2">
        <v>0.23331829000000001</v>
      </c>
      <c r="BS826" s="2">
        <v>0.26943362700000001</v>
      </c>
      <c r="BT826" s="2">
        <v>0.71193289699999995</v>
      </c>
      <c r="BU826" s="2">
        <v>0.71193289699999995</v>
      </c>
      <c r="BV826" s="2">
        <v>0.66426642700000005</v>
      </c>
      <c r="BW826" s="2">
        <v>0.66782604599999995</v>
      </c>
      <c r="BX826" s="2">
        <v>12.9012349025424</v>
      </c>
      <c r="BY826" s="2">
        <v>12.9012349025424</v>
      </c>
      <c r="BZ826" s="2">
        <v>12.9012349025424</v>
      </c>
      <c r="CA826" s="2">
        <v>12.9012349025424</v>
      </c>
      <c r="CB826" s="2">
        <v>1326936.13805662</v>
      </c>
      <c r="CC826" s="2">
        <v>216080.50568278399</v>
      </c>
      <c r="CD826" s="2">
        <v>2802032.1717657601</v>
      </c>
      <c r="CE826" s="2">
        <v>8747991.6629297305</v>
      </c>
      <c r="CG826" s="2">
        <f t="shared" si="99"/>
        <v>0</v>
      </c>
      <c r="CH826" s="2">
        <f t="shared" si="100"/>
        <v>13093040.478434894</v>
      </c>
      <c r="CI826" s="2">
        <f t="shared" si="101"/>
        <v>1015571.1119326516</v>
      </c>
      <c r="CJ826" s="2">
        <f t="shared" si="102"/>
        <v>128.65816605796249</v>
      </c>
      <c r="CK826" s="2">
        <f t="shared" si="103"/>
        <v>20.949256844963251</v>
      </c>
      <c r="CL826" s="2">
        <f t="shared" si="104"/>
        <v>141.35944008576391</v>
      </c>
      <c r="CM826" s="2">
        <f t="shared" si="105"/>
        <v>105.65123152642258</v>
      </c>
      <c r="CN826" s="2">
        <f t="shared" si="106"/>
        <v>998811.70645668101</v>
      </c>
    </row>
    <row r="827" spans="1:92" x14ac:dyDescent="0.45">
      <c r="A827" s="2">
        <v>563</v>
      </c>
      <c r="B827" s="2" t="s">
        <v>158</v>
      </c>
      <c r="C827" s="2">
        <v>1</v>
      </c>
      <c r="D827" s="2">
        <v>2035</v>
      </c>
      <c r="E827" s="2">
        <v>2033</v>
      </c>
      <c r="F827" s="2">
        <v>0.140024656483063</v>
      </c>
      <c r="G827" s="2">
        <v>2.2798318463848201E-2</v>
      </c>
      <c r="H827" s="2">
        <v>0.230470197195869</v>
      </c>
      <c r="I827" s="2">
        <v>0.60670682785721797</v>
      </c>
      <c r="J827" s="2">
        <v>141.126652557391</v>
      </c>
      <c r="K827" s="2">
        <v>141.126652557391</v>
      </c>
      <c r="L827" s="2">
        <v>110.00611764175299</v>
      </c>
      <c r="M827" s="2">
        <v>92.755323789209697</v>
      </c>
      <c r="N827" s="2">
        <v>102999.10100913999</v>
      </c>
      <c r="O827" s="2">
        <v>16769.9487024306</v>
      </c>
      <c r="P827" s="2">
        <v>217488.29786193001</v>
      </c>
      <c r="Q827" s="2">
        <v>679012.85345888196</v>
      </c>
      <c r="R827" s="2">
        <v>1954.65748439598</v>
      </c>
      <c r="S827" s="2">
        <v>103809705.42569201</v>
      </c>
      <c r="T827" s="2">
        <v>53108.8982363428</v>
      </c>
      <c r="U827" s="2">
        <v>58.111999999999902</v>
      </c>
      <c r="V827" s="2">
        <v>31006.601762676</v>
      </c>
      <c r="W827" s="2">
        <v>1.0942038354754299E-3</v>
      </c>
      <c r="X827" s="2">
        <v>-1.80676350045638</v>
      </c>
      <c r="Y827" s="2">
        <v>-1.80676350045638</v>
      </c>
      <c r="Z827" s="2">
        <v>-5.5674293085120699</v>
      </c>
      <c r="AA827" s="2">
        <v>-1.8445242177318799</v>
      </c>
      <c r="AB827" s="2">
        <v>12.7856585212204</v>
      </c>
      <c r="AC827" s="2">
        <v>12.7856585212204</v>
      </c>
      <c r="AD827" s="2">
        <v>12.7856585212204</v>
      </c>
      <c r="AE827" s="2">
        <v>12.7856585212204</v>
      </c>
      <c r="AF827" s="2">
        <v>1315983.5017468701</v>
      </c>
      <c r="AG827" s="2">
        <v>214280.03543443201</v>
      </c>
      <c r="AH827" s="2">
        <v>2778836.8018945302</v>
      </c>
      <c r="AI827" s="2">
        <v>8675645.1021112092</v>
      </c>
      <c r="AJ827" s="2">
        <v>130.14775753662701</v>
      </c>
      <c r="AK827" s="2">
        <v>130.14775753662701</v>
      </c>
      <c r="AL827" s="2">
        <v>102.787888429045</v>
      </c>
      <c r="AM827" s="2">
        <v>81.814189485721201</v>
      </c>
      <c r="AN827" s="2">
        <v>128.34099403617</v>
      </c>
      <c r="AO827" s="2">
        <v>128.34099403617</v>
      </c>
      <c r="AP827" s="2">
        <v>97.220459120533306</v>
      </c>
      <c r="AQ827" s="2">
        <v>79.969665267989299</v>
      </c>
      <c r="AR827" s="2">
        <v>14535918.3418405</v>
      </c>
      <c r="AS827" s="2">
        <v>2366686.7239331901</v>
      </c>
      <c r="AT827" s="2">
        <v>23925043.280304302</v>
      </c>
      <c r="AU827" s="2">
        <v>62982057.079613797</v>
      </c>
      <c r="AV827" s="2">
        <v>0.98615236093596403</v>
      </c>
      <c r="AW827" s="2">
        <v>0.98615236093596403</v>
      </c>
      <c r="AX827" s="2">
        <v>0.94586798425485097</v>
      </c>
      <c r="AY827" s="2">
        <v>0.97748841004271902</v>
      </c>
      <c r="AZ827" s="2">
        <v>1.0277960752776401</v>
      </c>
      <c r="BA827" s="2">
        <v>1.0277960752776401</v>
      </c>
      <c r="BB827" s="2">
        <v>0.998867658344466</v>
      </c>
      <c r="BC827" s="2">
        <v>1.05166912304163</v>
      </c>
      <c r="BD827" s="2">
        <v>0.88027652863030004</v>
      </c>
      <c r="BE827" s="2">
        <v>0.88027652863030004</v>
      </c>
      <c r="BF827" s="2">
        <v>0.83227121458507802</v>
      </c>
      <c r="BG827" s="2">
        <v>0.81957278764285602</v>
      </c>
      <c r="BH827" s="2">
        <v>0.20805409</v>
      </c>
      <c r="BI827" s="2">
        <v>0.20805409</v>
      </c>
      <c r="BJ827" s="2">
        <v>0.23356761100000001</v>
      </c>
      <c r="BK827" s="2">
        <v>0.32932171100000002</v>
      </c>
      <c r="BL827" s="2">
        <v>0.19574691499999999</v>
      </c>
      <c r="BM827" s="2">
        <v>0.19574691499999999</v>
      </c>
      <c r="BN827" s="2">
        <v>0.212636728</v>
      </c>
      <c r="BO827" s="2">
        <v>0.32846056800000001</v>
      </c>
      <c r="BP827" s="2">
        <v>0.20090065800000001</v>
      </c>
      <c r="BQ827" s="2">
        <v>0.20090065800000001</v>
      </c>
      <c r="BR827" s="2">
        <v>0.23331829000000001</v>
      </c>
      <c r="BS827" s="2">
        <v>0.26943362700000001</v>
      </c>
      <c r="BT827" s="2">
        <v>0.71193289699999995</v>
      </c>
      <c r="BU827" s="2">
        <v>0.71193289699999995</v>
      </c>
      <c r="BV827" s="2">
        <v>0.66426642700000005</v>
      </c>
      <c r="BW827" s="2">
        <v>0.66782604599999995</v>
      </c>
      <c r="BX827" s="2">
        <v>12.7856585212204</v>
      </c>
      <c r="BY827" s="2">
        <v>12.7856585212204</v>
      </c>
      <c r="BZ827" s="2">
        <v>12.7856585212204</v>
      </c>
      <c r="CA827" s="2">
        <v>12.7856585212204</v>
      </c>
      <c r="CB827" s="2">
        <v>1315983.5017468701</v>
      </c>
      <c r="CC827" s="2">
        <v>214280.03543443201</v>
      </c>
      <c r="CD827" s="2">
        <v>2778836.8018945302</v>
      </c>
      <c r="CE827" s="2">
        <v>8675645.1021112092</v>
      </c>
      <c r="CG827" s="2">
        <f t="shared" si="99"/>
        <v>0</v>
      </c>
      <c r="CH827" s="2">
        <f t="shared" si="100"/>
        <v>12984745.441187043</v>
      </c>
      <c r="CI827" s="2">
        <f t="shared" si="101"/>
        <v>1016270.2010323826</v>
      </c>
      <c r="CJ827" s="2">
        <f t="shared" si="102"/>
        <v>128.74887626142498</v>
      </c>
      <c r="CK827" s="2">
        <f t="shared" si="103"/>
        <v>20.962435878038249</v>
      </c>
      <c r="CL827" s="2">
        <f t="shared" si="104"/>
        <v>141.45580348743417</v>
      </c>
      <c r="CM827" s="2">
        <f t="shared" si="105"/>
        <v>105.72407216175662</v>
      </c>
      <c r="CN827" s="2">
        <f t="shared" si="106"/>
        <v>999500.25232995197</v>
      </c>
    </row>
    <row r="828" spans="1:92" x14ac:dyDescent="0.45">
      <c r="A828" s="2">
        <v>585</v>
      </c>
      <c r="B828" s="2" t="s">
        <v>158</v>
      </c>
      <c r="C828" s="2">
        <v>1</v>
      </c>
      <c r="D828" s="2">
        <v>2036</v>
      </c>
      <c r="E828" s="2">
        <v>2034</v>
      </c>
      <c r="F828" s="2">
        <v>0.14006872715784399</v>
      </c>
      <c r="G828" s="2">
        <v>2.2803849284218101E-2</v>
      </c>
      <c r="H828" s="2">
        <v>0.230486406757301</v>
      </c>
      <c r="I828" s="2">
        <v>0.60664101680063498</v>
      </c>
      <c r="J828" s="2">
        <v>141.02140968613401</v>
      </c>
      <c r="K828" s="2">
        <v>141.02140968613401</v>
      </c>
      <c r="L828" s="2">
        <v>109.899664155062</v>
      </c>
      <c r="M828" s="2">
        <v>92.648313320199904</v>
      </c>
      <c r="N828" s="2">
        <v>103071.008381318</v>
      </c>
      <c r="O828" s="2">
        <v>16780.446202322299</v>
      </c>
      <c r="P828" s="2">
        <v>217635.304113096</v>
      </c>
      <c r="Q828" s="2">
        <v>679476.82390266599</v>
      </c>
      <c r="R828" s="2">
        <v>1954.1853165330001</v>
      </c>
      <c r="S828" s="2">
        <v>103772049.583381</v>
      </c>
      <c r="T828" s="2">
        <v>53102.461013005297</v>
      </c>
      <c r="U828" s="2">
        <v>58.111999999999902</v>
      </c>
      <c r="V828" s="2">
        <v>31200.771150131401</v>
      </c>
      <c r="W828" s="2">
        <v>1.09433646173392E-3</v>
      </c>
      <c r="X828" s="2">
        <v>-1.8022391713607999</v>
      </c>
      <c r="Y828" s="2">
        <v>-1.8022391713607999</v>
      </c>
      <c r="Z828" s="2">
        <v>-5.5641155948516596</v>
      </c>
      <c r="AA828" s="2">
        <v>-1.8417674863897899</v>
      </c>
      <c r="AB828" s="2">
        <v>12.6758913208685</v>
      </c>
      <c r="AC828" s="2">
        <v>12.6758913208685</v>
      </c>
      <c r="AD828" s="2">
        <v>12.6758913208685</v>
      </c>
      <c r="AE828" s="2">
        <v>12.6758913208685</v>
      </c>
      <c r="AF828" s="2">
        <v>1305605.4105390201</v>
      </c>
      <c r="AG828" s="2">
        <v>212574.047208551</v>
      </c>
      <c r="AH828" s="2">
        <v>2756858.02725852</v>
      </c>
      <c r="AI828" s="2">
        <v>8607093.1359176394</v>
      </c>
      <c r="AJ828" s="2">
        <v>130.14775753662701</v>
      </c>
      <c r="AK828" s="2">
        <v>130.14775753662701</v>
      </c>
      <c r="AL828" s="2">
        <v>102.787888429045</v>
      </c>
      <c r="AM828" s="2">
        <v>81.814189485721201</v>
      </c>
      <c r="AN828" s="2">
        <v>128.345518365266</v>
      </c>
      <c r="AO828" s="2">
        <v>128.345518365266</v>
      </c>
      <c r="AP828" s="2">
        <v>97.223772834193696</v>
      </c>
      <c r="AQ828" s="2">
        <v>79.972421999331402</v>
      </c>
      <c r="AR828" s="2">
        <v>14535218.899705</v>
      </c>
      <c r="AS828" s="2">
        <v>2366402.1786138499</v>
      </c>
      <c r="AT828" s="2">
        <v>23918046.8303141</v>
      </c>
      <c r="AU828" s="2">
        <v>62952381.674748503</v>
      </c>
      <c r="AV828" s="2">
        <v>0.98618678435526996</v>
      </c>
      <c r="AW828" s="2">
        <v>0.98618678435526996</v>
      </c>
      <c r="AX828" s="2">
        <v>0.94589995114866299</v>
      </c>
      <c r="AY828" s="2">
        <v>0.97752180600342098</v>
      </c>
      <c r="AZ828" s="2">
        <v>1.0278893556543001</v>
      </c>
      <c r="BA828" s="2">
        <v>1.0278893556543001</v>
      </c>
      <c r="BB828" s="2">
        <v>0.99890141643428199</v>
      </c>
      <c r="BC828" s="2">
        <v>1.0517625419516501</v>
      </c>
      <c r="BD828" s="2">
        <v>0.88030725626352402</v>
      </c>
      <c r="BE828" s="2">
        <v>0.88030725626352402</v>
      </c>
      <c r="BF828" s="2">
        <v>0.8322993423217</v>
      </c>
      <c r="BG828" s="2">
        <v>0.81960078840514305</v>
      </c>
      <c r="BH828" s="2">
        <v>0.20805409</v>
      </c>
      <c r="BI828" s="2">
        <v>0.20805409</v>
      </c>
      <c r="BJ828" s="2">
        <v>0.23356761100000001</v>
      </c>
      <c r="BK828" s="2">
        <v>0.32932171100000002</v>
      </c>
      <c r="BL828" s="2">
        <v>0.19574691499999999</v>
      </c>
      <c r="BM828" s="2">
        <v>0.19574691499999999</v>
      </c>
      <c r="BN828" s="2">
        <v>0.212636728</v>
      </c>
      <c r="BO828" s="2">
        <v>0.32846056800000001</v>
      </c>
      <c r="BP828" s="2">
        <v>0.20090065800000001</v>
      </c>
      <c r="BQ828" s="2">
        <v>0.20090065800000001</v>
      </c>
      <c r="BR828" s="2">
        <v>0.23331829000000001</v>
      </c>
      <c r="BS828" s="2">
        <v>0.26943362700000001</v>
      </c>
      <c r="BT828" s="2">
        <v>0.71193289699999995</v>
      </c>
      <c r="BU828" s="2">
        <v>0.71193289699999995</v>
      </c>
      <c r="BV828" s="2">
        <v>0.66426642700000005</v>
      </c>
      <c r="BW828" s="2">
        <v>0.66782604599999995</v>
      </c>
      <c r="BX828" s="2">
        <v>12.6758913208685</v>
      </c>
      <c r="BY828" s="2">
        <v>12.6758913208685</v>
      </c>
      <c r="BZ828" s="2">
        <v>12.6758913208685</v>
      </c>
      <c r="CA828" s="2">
        <v>12.6758913208685</v>
      </c>
      <c r="CB828" s="2">
        <v>1305605.4105390201</v>
      </c>
      <c r="CC828" s="2">
        <v>212574.047208551</v>
      </c>
      <c r="CD828" s="2">
        <v>2756858.02725852</v>
      </c>
      <c r="CE828" s="2">
        <v>8607093.1359176394</v>
      </c>
      <c r="CG828" s="2">
        <f t="shared" si="99"/>
        <v>0</v>
      </c>
      <c r="CH828" s="2">
        <f t="shared" si="100"/>
        <v>12882130.620923731</v>
      </c>
      <c r="CI828" s="2">
        <f t="shared" si="101"/>
        <v>1016963.5825994023</v>
      </c>
      <c r="CJ828" s="2">
        <f t="shared" si="102"/>
        <v>128.83876047664751</v>
      </c>
      <c r="CK828" s="2">
        <f t="shared" si="103"/>
        <v>20.975557752902873</v>
      </c>
      <c r="CL828" s="2">
        <f t="shared" si="104"/>
        <v>141.55141730933073</v>
      </c>
      <c r="CM828" s="2">
        <f t="shared" si="105"/>
        <v>105.79631356989739</v>
      </c>
      <c r="CN828" s="2">
        <f t="shared" si="106"/>
        <v>1000183.13639708</v>
      </c>
    </row>
    <row r="829" spans="1:92" x14ac:dyDescent="0.45">
      <c r="A829" s="2">
        <v>607</v>
      </c>
      <c r="B829" s="2" t="s">
        <v>158</v>
      </c>
      <c r="C829" s="2">
        <v>1</v>
      </c>
      <c r="D829" s="2">
        <v>2037</v>
      </c>
      <c r="E829" s="2">
        <v>2035</v>
      </c>
      <c r="F829" s="2">
        <v>0.14011067954512599</v>
      </c>
      <c r="G829" s="2">
        <v>2.2809116310628302E-2</v>
      </c>
      <c r="H829" s="2">
        <v>0.23050183847476799</v>
      </c>
      <c r="I829" s="2">
        <v>0.60657836566947598</v>
      </c>
      <c r="J829" s="2">
        <v>140.92162567283401</v>
      </c>
      <c r="K829" s="2">
        <v>140.92162567283401</v>
      </c>
      <c r="L829" s="2">
        <v>109.79868582044701</v>
      </c>
      <c r="M829" s="2">
        <v>92.546781439526995</v>
      </c>
      <c r="N829" s="2">
        <v>103142.29017474101</v>
      </c>
      <c r="O829" s="2">
        <v>16790.900599283301</v>
      </c>
      <c r="P829" s="2">
        <v>217781.220301978</v>
      </c>
      <c r="Q829" s="2">
        <v>679937.152934629</v>
      </c>
      <c r="R829" s="2">
        <v>1953.80478909865</v>
      </c>
      <c r="S829" s="2">
        <v>103739267.08679099</v>
      </c>
      <c r="T829" s="2">
        <v>53096.0245699109</v>
      </c>
      <c r="U829" s="2">
        <v>58.111999999999902</v>
      </c>
      <c r="V829" s="2">
        <v>31396.156464160002</v>
      </c>
      <c r="W829" s="2">
        <v>1.0944691040677701E-3</v>
      </c>
      <c r="X829" s="2">
        <v>-1.7977590405314401</v>
      </c>
      <c r="Y829" s="2">
        <v>-1.7977590405314401</v>
      </c>
      <c r="Z829" s="2">
        <v>-5.5608297853370798</v>
      </c>
      <c r="AA829" s="2">
        <v>-1.8390352229328899</v>
      </c>
      <c r="AB829" s="2">
        <v>12.5716271767387</v>
      </c>
      <c r="AC829" s="2">
        <v>12.5716271767387</v>
      </c>
      <c r="AD829" s="2">
        <v>12.5716271767387</v>
      </c>
      <c r="AE829" s="2">
        <v>12.5716271767387</v>
      </c>
      <c r="AF829" s="2">
        <v>1295770.2901004499</v>
      </c>
      <c r="AG829" s="2">
        <v>210957.51351491801</v>
      </c>
      <c r="AH829" s="2">
        <v>2736029.9038060098</v>
      </c>
      <c r="AI829" s="2">
        <v>8542129.3053389005</v>
      </c>
      <c r="AJ829" s="2">
        <v>130.14775753662701</v>
      </c>
      <c r="AK829" s="2">
        <v>130.14775753662701</v>
      </c>
      <c r="AL829" s="2">
        <v>102.787888429045</v>
      </c>
      <c r="AM829" s="2">
        <v>81.814189485721201</v>
      </c>
      <c r="AN829" s="2">
        <v>128.349998496095</v>
      </c>
      <c r="AO829" s="2">
        <v>128.349998496095</v>
      </c>
      <c r="AP829" s="2">
        <v>97.227058643708304</v>
      </c>
      <c r="AQ829" s="2">
        <v>79.975154262788294</v>
      </c>
      <c r="AR829" s="2">
        <v>14534979.2070437</v>
      </c>
      <c r="AS829" s="2">
        <v>2366201.00896197</v>
      </c>
      <c r="AT829" s="2">
        <v>23912091.7855305</v>
      </c>
      <c r="AU829" s="2">
        <v>62925995.085255399</v>
      </c>
      <c r="AV829" s="2">
        <v>0.98622088568198696</v>
      </c>
      <c r="AW829" s="2">
        <v>0.98622088568198696</v>
      </c>
      <c r="AX829" s="2">
        <v>0.94593166064462397</v>
      </c>
      <c r="AY829" s="2">
        <v>0.97755491836655495</v>
      </c>
      <c r="AZ829" s="2">
        <v>1.0279817683872501</v>
      </c>
      <c r="BA829" s="2">
        <v>1.0279817683872501</v>
      </c>
      <c r="BB829" s="2">
        <v>0.99893490270351304</v>
      </c>
      <c r="BC829" s="2">
        <v>1.05185517261402</v>
      </c>
      <c r="BD829" s="2">
        <v>0.88033769638484205</v>
      </c>
      <c r="BE829" s="2">
        <v>0.88033769638484205</v>
      </c>
      <c r="BF829" s="2">
        <v>0.83232724357341403</v>
      </c>
      <c r="BG829" s="2">
        <v>0.81962855138573698</v>
      </c>
      <c r="BH829" s="2">
        <v>0.20805409</v>
      </c>
      <c r="BI829" s="2">
        <v>0.20805409</v>
      </c>
      <c r="BJ829" s="2">
        <v>0.23356761100000001</v>
      </c>
      <c r="BK829" s="2">
        <v>0.32932171100000002</v>
      </c>
      <c r="BL829" s="2">
        <v>0.19574691499999999</v>
      </c>
      <c r="BM829" s="2">
        <v>0.19574691499999999</v>
      </c>
      <c r="BN829" s="2">
        <v>0.212636728</v>
      </c>
      <c r="BO829" s="2">
        <v>0.32846056800000001</v>
      </c>
      <c r="BP829" s="2">
        <v>0.20090065800000001</v>
      </c>
      <c r="BQ829" s="2">
        <v>0.20090065800000001</v>
      </c>
      <c r="BR829" s="2">
        <v>0.23331829000000001</v>
      </c>
      <c r="BS829" s="2">
        <v>0.26943362700000001</v>
      </c>
      <c r="BT829" s="2">
        <v>0.71193289699999995</v>
      </c>
      <c r="BU829" s="2">
        <v>0.71193289699999995</v>
      </c>
      <c r="BV829" s="2">
        <v>0.66426642700000005</v>
      </c>
      <c r="BW829" s="2">
        <v>0.66782604599999995</v>
      </c>
      <c r="BX829" s="2">
        <v>12.5716271767387</v>
      </c>
      <c r="BY829" s="2">
        <v>12.5716271767387</v>
      </c>
      <c r="BZ829" s="2">
        <v>12.5716271767387</v>
      </c>
      <c r="CA829" s="2">
        <v>12.5716271767387</v>
      </c>
      <c r="CB829" s="2">
        <v>1295770.2901004499</v>
      </c>
      <c r="CC829" s="2">
        <v>210957.51351491801</v>
      </c>
      <c r="CD829" s="2">
        <v>2736029.9038060098</v>
      </c>
      <c r="CE829" s="2">
        <v>8542129.3053389005</v>
      </c>
      <c r="CG829" s="2">
        <f t="shared" si="99"/>
        <v>0</v>
      </c>
      <c r="CH829" s="2">
        <f t="shared" si="100"/>
        <v>12784887.012760278</v>
      </c>
      <c r="CI829" s="2">
        <f t="shared" si="101"/>
        <v>1017651.5640106313</v>
      </c>
      <c r="CJ829" s="2">
        <f t="shared" si="102"/>
        <v>128.92786271842627</v>
      </c>
      <c r="CK829" s="2">
        <f t="shared" si="103"/>
        <v>20.988625749104127</v>
      </c>
      <c r="CL829" s="2">
        <f t="shared" si="104"/>
        <v>141.64632214762796</v>
      </c>
      <c r="CM829" s="2">
        <f t="shared" si="105"/>
        <v>105.86798800072074</v>
      </c>
      <c r="CN829" s="2">
        <f t="shared" si="106"/>
        <v>1000860.663411348</v>
      </c>
    </row>
    <row r="830" spans="1:92" x14ac:dyDescent="0.45">
      <c r="A830" s="2">
        <v>629</v>
      </c>
      <c r="B830" s="2" t="s">
        <v>158</v>
      </c>
      <c r="C830" s="2">
        <v>1</v>
      </c>
      <c r="D830" s="2">
        <v>2038</v>
      </c>
      <c r="E830" s="2">
        <v>2036</v>
      </c>
      <c r="F830" s="2">
        <v>0.14015061844766799</v>
      </c>
      <c r="G830" s="2">
        <v>2.2814132532964802E-2</v>
      </c>
      <c r="H830" s="2">
        <v>0.23051653076297701</v>
      </c>
      <c r="I830" s="2">
        <v>0.60651871825638803</v>
      </c>
      <c r="J830" s="2">
        <v>140.82701006752899</v>
      </c>
      <c r="K830" s="2">
        <v>140.82701006752899</v>
      </c>
      <c r="L830" s="2">
        <v>109.702891356073</v>
      </c>
      <c r="M830" s="2">
        <v>92.450436684172004</v>
      </c>
      <c r="N830" s="2">
        <v>103212.979723353</v>
      </c>
      <c r="O830" s="2">
        <v>16801.314361734501</v>
      </c>
      <c r="P830" s="2">
        <v>217926.10522245301</v>
      </c>
      <c r="Q830" s="2">
        <v>680394.03586855601</v>
      </c>
      <c r="R830" s="2">
        <v>1953.5111481337401</v>
      </c>
      <c r="S830" s="2">
        <v>103711103.77959301</v>
      </c>
      <c r="T830" s="2">
        <v>53089.588906964796</v>
      </c>
      <c r="U830" s="2">
        <v>58.111999999999902</v>
      </c>
      <c r="V830" s="2">
        <v>31592.7653191309</v>
      </c>
      <c r="W830" s="2">
        <v>1.09460176247894E-3</v>
      </c>
      <c r="X830" s="2">
        <v>-1.7933208293301399</v>
      </c>
      <c r="Y830" s="2">
        <v>-1.7933208293301399</v>
      </c>
      <c r="Z830" s="2">
        <v>-5.5575704332040798</v>
      </c>
      <c r="AA830" s="2">
        <v>-1.8363261617811499</v>
      </c>
      <c r="AB830" s="2">
        <v>12.472573360231999</v>
      </c>
      <c r="AC830" s="2">
        <v>12.472573360231999</v>
      </c>
      <c r="AD830" s="2">
        <v>12.472573360231999</v>
      </c>
      <c r="AE830" s="2">
        <v>12.472573360231999</v>
      </c>
      <c r="AF830" s="2">
        <v>1286449.7807467999</v>
      </c>
      <c r="AG830" s="2">
        <v>209425.73950892501</v>
      </c>
      <c r="AH830" s="2">
        <v>2716292.2466972801</v>
      </c>
      <c r="AI830" s="2">
        <v>8480566.0203244798</v>
      </c>
      <c r="AJ830" s="2">
        <v>130.14775753662701</v>
      </c>
      <c r="AK830" s="2">
        <v>130.14775753662701</v>
      </c>
      <c r="AL830" s="2">
        <v>102.787888429045</v>
      </c>
      <c r="AM830" s="2">
        <v>81.814189485721201</v>
      </c>
      <c r="AN830" s="2">
        <v>128.354436707297</v>
      </c>
      <c r="AO830" s="2">
        <v>128.354436707297</v>
      </c>
      <c r="AP830" s="2">
        <v>97.230317995841304</v>
      </c>
      <c r="AQ830" s="2">
        <v>79.977863323939999</v>
      </c>
      <c r="AR830" s="2">
        <v>14535175.3346003</v>
      </c>
      <c r="AS830" s="2">
        <v>2366078.8667677101</v>
      </c>
      <c r="AT830" s="2">
        <v>23907123.844870999</v>
      </c>
      <c r="AU830" s="2">
        <v>62902725.733354203</v>
      </c>
      <c r="AV830" s="2">
        <v>0.98625468147473205</v>
      </c>
      <c r="AW830" s="2">
        <v>0.98625468147473205</v>
      </c>
      <c r="AX830" s="2">
        <v>0.945963125991645</v>
      </c>
      <c r="AY830" s="2">
        <v>0.97758776170782902</v>
      </c>
      <c r="AZ830" s="2">
        <v>1.0280733582067001</v>
      </c>
      <c r="BA830" s="2">
        <v>1.0280733582067001</v>
      </c>
      <c r="BB830" s="2">
        <v>0.99896813114344396</v>
      </c>
      <c r="BC830" s="2">
        <v>1.0519470556767201</v>
      </c>
      <c r="BD830" s="2">
        <v>0.88036786377509402</v>
      </c>
      <c r="BE830" s="2">
        <v>0.88036786377509402</v>
      </c>
      <c r="BF830" s="2">
        <v>0.83235492999796601</v>
      </c>
      <c r="BG830" s="2">
        <v>0.81965608880560503</v>
      </c>
      <c r="BH830" s="2">
        <v>0.20805409</v>
      </c>
      <c r="BI830" s="2">
        <v>0.20805409</v>
      </c>
      <c r="BJ830" s="2">
        <v>0.23356761100000001</v>
      </c>
      <c r="BK830" s="2">
        <v>0.32932171100000002</v>
      </c>
      <c r="BL830" s="2">
        <v>0.19574691499999999</v>
      </c>
      <c r="BM830" s="2">
        <v>0.19574691499999999</v>
      </c>
      <c r="BN830" s="2">
        <v>0.212636728</v>
      </c>
      <c r="BO830" s="2">
        <v>0.32846056800000001</v>
      </c>
      <c r="BP830" s="2">
        <v>0.20090065800000001</v>
      </c>
      <c r="BQ830" s="2">
        <v>0.20090065800000001</v>
      </c>
      <c r="BR830" s="2">
        <v>0.23331829000000001</v>
      </c>
      <c r="BS830" s="2">
        <v>0.26943362700000001</v>
      </c>
      <c r="BT830" s="2">
        <v>0.71193289699999995</v>
      </c>
      <c r="BU830" s="2">
        <v>0.71193289699999995</v>
      </c>
      <c r="BV830" s="2">
        <v>0.66426642700000005</v>
      </c>
      <c r="BW830" s="2">
        <v>0.66782604599999995</v>
      </c>
      <c r="BX830" s="2">
        <v>12.472573360231999</v>
      </c>
      <c r="BY830" s="2">
        <v>12.472573360231999</v>
      </c>
      <c r="BZ830" s="2">
        <v>12.472573360231999</v>
      </c>
      <c r="CA830" s="2">
        <v>12.472573360231999</v>
      </c>
      <c r="CB830" s="2">
        <v>1286449.7807467999</v>
      </c>
      <c r="CC830" s="2">
        <v>209425.73950892501</v>
      </c>
      <c r="CD830" s="2">
        <v>2716292.2466972801</v>
      </c>
      <c r="CE830" s="2">
        <v>8480566.0203244798</v>
      </c>
      <c r="CG830" s="2">
        <f t="shared" si="99"/>
        <v>0</v>
      </c>
      <c r="CH830" s="2">
        <f t="shared" si="100"/>
        <v>12692733.787277484</v>
      </c>
      <c r="CI830" s="2">
        <f t="shared" si="101"/>
        <v>1018334.4351760965</v>
      </c>
      <c r="CJ830" s="2">
        <f t="shared" si="102"/>
        <v>129.01622465419123</v>
      </c>
      <c r="CK830" s="2">
        <f t="shared" si="103"/>
        <v>21.001642952168126</v>
      </c>
      <c r="CL830" s="2">
        <f t="shared" si="104"/>
        <v>141.74055624224587</v>
      </c>
      <c r="CM830" s="2">
        <f t="shared" si="105"/>
        <v>105.93912586509241</v>
      </c>
      <c r="CN830" s="2">
        <f t="shared" si="106"/>
        <v>1001533.1208143621</v>
      </c>
    </row>
    <row r="831" spans="1:92" x14ac:dyDescent="0.45">
      <c r="A831" s="2">
        <v>651</v>
      </c>
      <c r="B831" s="2" t="s">
        <v>158</v>
      </c>
      <c r="C831" s="2">
        <v>1</v>
      </c>
      <c r="D831" s="2">
        <v>2039</v>
      </c>
      <c r="E831" s="2">
        <v>2037</v>
      </c>
      <c r="F831" s="2">
        <v>0.14018864405433101</v>
      </c>
      <c r="G831" s="2">
        <v>2.2818910375859099E-2</v>
      </c>
      <c r="H831" s="2">
        <v>0.23053052034935501</v>
      </c>
      <c r="I831" s="2">
        <v>0.60646192522045295</v>
      </c>
      <c r="J831" s="2">
        <v>140.73728741864701</v>
      </c>
      <c r="K831" s="2">
        <v>140.73728741864701</v>
      </c>
      <c r="L831" s="2">
        <v>109.61200451713</v>
      </c>
      <c r="M831" s="2">
        <v>92.359002639996604</v>
      </c>
      <c r="N831" s="2">
        <v>103283.108805048</v>
      </c>
      <c r="O831" s="2">
        <v>16811.6898416472</v>
      </c>
      <c r="P831" s="2">
        <v>218070.014914678</v>
      </c>
      <c r="Q831" s="2">
        <v>680847.65890198899</v>
      </c>
      <c r="R831" s="2">
        <v>1953.2998799100401</v>
      </c>
      <c r="S831" s="2">
        <v>103687318.380467</v>
      </c>
      <c r="T831" s="2">
        <v>53083.154024072603</v>
      </c>
      <c r="U831" s="2">
        <v>58.111999999999902</v>
      </c>
      <c r="V831" s="2">
        <v>31790.605377096301</v>
      </c>
      <c r="W831" s="2">
        <v>1.09473443696936E-3</v>
      </c>
      <c r="X831" s="2">
        <v>-1.7889223826901599</v>
      </c>
      <c r="Y831" s="2">
        <v>-1.7889223826901599</v>
      </c>
      <c r="Z831" s="2">
        <v>-5.55433617662516</v>
      </c>
      <c r="AA831" s="2">
        <v>-1.83363911043479</v>
      </c>
      <c r="AB831" s="2">
        <v>12.3784522647102</v>
      </c>
      <c r="AC831" s="2">
        <v>12.3784522647102</v>
      </c>
      <c r="AD831" s="2">
        <v>12.3784522647102</v>
      </c>
      <c r="AE831" s="2">
        <v>12.3784522647102</v>
      </c>
      <c r="AF831" s="2">
        <v>1277616.94260403</v>
      </c>
      <c r="AG831" s="2">
        <v>207974.26781112101</v>
      </c>
      <c r="AH831" s="2">
        <v>2697587.8907303498</v>
      </c>
      <c r="AI831" s="2">
        <v>8422225.0941924695</v>
      </c>
      <c r="AJ831" s="2">
        <v>130.14775753662701</v>
      </c>
      <c r="AK831" s="2">
        <v>130.14775753662701</v>
      </c>
      <c r="AL831" s="2">
        <v>102.787888429045</v>
      </c>
      <c r="AM831" s="2">
        <v>81.814189485721201</v>
      </c>
      <c r="AN831" s="2">
        <v>128.35883515393701</v>
      </c>
      <c r="AO831" s="2">
        <v>128.35883515393701</v>
      </c>
      <c r="AP831" s="2">
        <v>97.233552252420196</v>
      </c>
      <c r="AQ831" s="2">
        <v>79.980550375286398</v>
      </c>
      <c r="AR831" s="2">
        <v>14535784.569387499</v>
      </c>
      <c r="AS831" s="2">
        <v>2366031.6252370598</v>
      </c>
      <c r="AT831" s="2">
        <v>23903091.4598784</v>
      </c>
      <c r="AU831" s="2">
        <v>62882410.7259643</v>
      </c>
      <c r="AV831" s="2">
        <v>0.98628818750048397</v>
      </c>
      <c r="AW831" s="2">
        <v>0.98628818750048397</v>
      </c>
      <c r="AX831" s="2">
        <v>0.94599435980417501</v>
      </c>
      <c r="AY831" s="2">
        <v>0.97762034990691205</v>
      </c>
      <c r="AZ831" s="2">
        <v>1.0281641677085001</v>
      </c>
      <c r="BA831" s="2">
        <v>1.0281641677085001</v>
      </c>
      <c r="BB831" s="2">
        <v>0.99900111507534795</v>
      </c>
      <c r="BC831" s="2">
        <v>1.05203822985022</v>
      </c>
      <c r="BD831" s="2">
        <v>0.88039777250847495</v>
      </c>
      <c r="BE831" s="2">
        <v>0.88039777250847495</v>
      </c>
      <c r="BF831" s="2">
        <v>0.83238241269483604</v>
      </c>
      <c r="BG831" s="2">
        <v>0.81968341230212205</v>
      </c>
      <c r="BH831" s="2">
        <v>0.20805409</v>
      </c>
      <c r="BI831" s="2">
        <v>0.20805409</v>
      </c>
      <c r="BJ831" s="2">
        <v>0.23356761100000001</v>
      </c>
      <c r="BK831" s="2">
        <v>0.32932171100000002</v>
      </c>
      <c r="BL831" s="2">
        <v>0.19574691499999999</v>
      </c>
      <c r="BM831" s="2">
        <v>0.19574691499999999</v>
      </c>
      <c r="BN831" s="2">
        <v>0.212636728</v>
      </c>
      <c r="BO831" s="2">
        <v>0.32846056800000001</v>
      </c>
      <c r="BP831" s="2">
        <v>0.20090065800000001</v>
      </c>
      <c r="BQ831" s="2">
        <v>0.20090065800000001</v>
      </c>
      <c r="BR831" s="2">
        <v>0.23331829000000001</v>
      </c>
      <c r="BS831" s="2">
        <v>0.26943362700000001</v>
      </c>
      <c r="BT831" s="2">
        <v>0.71193289699999995</v>
      </c>
      <c r="BU831" s="2">
        <v>0.71193289699999995</v>
      </c>
      <c r="BV831" s="2">
        <v>0.66426642700000005</v>
      </c>
      <c r="BW831" s="2">
        <v>0.66782604599999995</v>
      </c>
      <c r="BX831" s="2">
        <v>12.3784522647102</v>
      </c>
      <c r="BY831" s="2">
        <v>12.3784522647102</v>
      </c>
      <c r="BZ831" s="2">
        <v>12.3784522647102</v>
      </c>
      <c r="CA831" s="2">
        <v>12.3784522647102</v>
      </c>
      <c r="CB831" s="2">
        <v>1277616.94260403</v>
      </c>
      <c r="CC831" s="2">
        <v>207974.26781112101</v>
      </c>
      <c r="CD831" s="2">
        <v>2697587.8907303498</v>
      </c>
      <c r="CE831" s="2">
        <v>8422225.0941924695</v>
      </c>
      <c r="CG831" s="2">
        <f t="shared" si="99"/>
        <v>0</v>
      </c>
      <c r="CH831" s="2">
        <f t="shared" si="100"/>
        <v>12605404.19533797</v>
      </c>
      <c r="CI831" s="2">
        <f t="shared" si="101"/>
        <v>1019012.4724633622</v>
      </c>
      <c r="CJ831" s="2">
        <f t="shared" si="102"/>
        <v>129.10388600631001</v>
      </c>
      <c r="CK831" s="2">
        <f t="shared" si="103"/>
        <v>21.014612302059</v>
      </c>
      <c r="CL831" s="2">
        <f t="shared" si="104"/>
        <v>141.83415604206698</v>
      </c>
      <c r="CM831" s="2">
        <f t="shared" si="105"/>
        <v>106.00975615445527</v>
      </c>
      <c r="CN831" s="2">
        <f t="shared" si="106"/>
        <v>1002200.782621715</v>
      </c>
    </row>
    <row r="832" spans="1:92" x14ac:dyDescent="0.45">
      <c r="A832" s="2">
        <v>673</v>
      </c>
      <c r="B832" s="2" t="s">
        <v>158</v>
      </c>
      <c r="C832" s="2">
        <v>1</v>
      </c>
      <c r="D832" s="2">
        <v>2040</v>
      </c>
      <c r="E832" s="2">
        <v>2038</v>
      </c>
      <c r="F832" s="2">
        <v>0.14022485210334501</v>
      </c>
      <c r="G832" s="2">
        <v>2.2823461717955702E-2</v>
      </c>
      <c r="H832" s="2">
        <v>0.23054384233682201</v>
      </c>
      <c r="I832" s="2">
        <v>0.60640784384187596</v>
      </c>
      <c r="J832" s="2">
        <v>140.65219649934201</v>
      </c>
      <c r="K832" s="2">
        <v>140.65219649934201</v>
      </c>
      <c r="L832" s="2">
        <v>109.525763321347</v>
      </c>
      <c r="M832" s="2">
        <v>92.272217163670703</v>
      </c>
      <c r="N832" s="2">
        <v>103352.707707248</v>
      </c>
      <c r="O832" s="2">
        <v>16822.029279552899</v>
      </c>
      <c r="P832" s="2">
        <v>218213.002782</v>
      </c>
      <c r="Q832" s="2">
        <v>681298.19950036996</v>
      </c>
      <c r="R832" s="2">
        <v>1953.1666988617501</v>
      </c>
      <c r="S832" s="2">
        <v>103667681.834782</v>
      </c>
      <c r="T832" s="2">
        <v>53076.7199211396</v>
      </c>
      <c r="U832" s="2">
        <v>58.111999999999902</v>
      </c>
      <c r="V832" s="2">
        <v>31989.6843480895</v>
      </c>
      <c r="W832" s="2">
        <v>1.0948671275409999E-3</v>
      </c>
      <c r="X832" s="2">
        <v>-1.78456164857467</v>
      </c>
      <c r="Y832" s="2">
        <v>-1.78456164857467</v>
      </c>
      <c r="Z832" s="2">
        <v>-5.5511257189876302</v>
      </c>
      <c r="AA832" s="2">
        <v>-1.83097293334003</v>
      </c>
      <c r="AB832" s="2">
        <v>12.2890006112895</v>
      </c>
      <c r="AC832" s="2">
        <v>12.2890006112895</v>
      </c>
      <c r="AD832" s="2">
        <v>12.2890006112895</v>
      </c>
      <c r="AE832" s="2">
        <v>12.2890006112895</v>
      </c>
      <c r="AF832" s="2">
        <v>1269246.18724112</v>
      </c>
      <c r="AG832" s="2">
        <v>206598.86674081301</v>
      </c>
      <c r="AH832" s="2">
        <v>2679862.5465903999</v>
      </c>
      <c r="AI832" s="2">
        <v>8366937.2964415904</v>
      </c>
      <c r="AJ832" s="2">
        <v>130.14775753662701</v>
      </c>
      <c r="AK832" s="2">
        <v>130.14775753662701</v>
      </c>
      <c r="AL832" s="2">
        <v>102.787888429045</v>
      </c>
      <c r="AM832" s="2">
        <v>81.814189485721201</v>
      </c>
      <c r="AN832" s="2">
        <v>128.36319588805199</v>
      </c>
      <c r="AO832" s="2">
        <v>128.36319588805199</v>
      </c>
      <c r="AP832" s="2">
        <v>97.236762710057803</v>
      </c>
      <c r="AQ832" s="2">
        <v>79.983216552381094</v>
      </c>
      <c r="AR832" s="2">
        <v>14536785.3531789</v>
      </c>
      <c r="AS832" s="2">
        <v>2366055.3677453599</v>
      </c>
      <c r="AT832" s="2">
        <v>23899945.696341801</v>
      </c>
      <c r="AU832" s="2">
        <v>62864895.417515904</v>
      </c>
      <c r="AV832" s="2">
        <v>0.986321418769322</v>
      </c>
      <c r="AW832" s="2">
        <v>0.986321418769322</v>
      </c>
      <c r="AX832" s="2">
        <v>0.94602537409012799</v>
      </c>
      <c r="AY832" s="2">
        <v>0.97765269617789297</v>
      </c>
      <c r="AZ832" s="2">
        <v>1.0282542374475301</v>
      </c>
      <c r="BA832" s="2">
        <v>1.0282542374475301</v>
      </c>
      <c r="BB832" s="2">
        <v>0.999033867179977</v>
      </c>
      <c r="BC832" s="2">
        <v>1.0521287319920101</v>
      </c>
      <c r="BD832" s="2">
        <v>0.880427435983546</v>
      </c>
      <c r="BE832" s="2">
        <v>0.880427435983546</v>
      </c>
      <c r="BF832" s="2">
        <v>0.83240970222981303</v>
      </c>
      <c r="BG832" s="2">
        <v>0.81971053295460805</v>
      </c>
      <c r="BH832" s="2">
        <v>0.20805409</v>
      </c>
      <c r="BI832" s="2">
        <v>0.20805409</v>
      </c>
      <c r="BJ832" s="2">
        <v>0.23356761100000001</v>
      </c>
      <c r="BK832" s="2">
        <v>0.32932171100000002</v>
      </c>
      <c r="BL832" s="2">
        <v>0.19574691499999999</v>
      </c>
      <c r="BM832" s="2">
        <v>0.19574691499999999</v>
      </c>
      <c r="BN832" s="2">
        <v>0.212636728</v>
      </c>
      <c r="BO832" s="2">
        <v>0.32846056800000001</v>
      </c>
      <c r="BP832" s="2">
        <v>0.20090065800000001</v>
      </c>
      <c r="BQ832" s="2">
        <v>0.20090065800000001</v>
      </c>
      <c r="BR832" s="2">
        <v>0.23331829000000001</v>
      </c>
      <c r="BS832" s="2">
        <v>0.26943362700000001</v>
      </c>
      <c r="BT832" s="2">
        <v>0.71193289699999995</v>
      </c>
      <c r="BU832" s="2">
        <v>0.71193289699999995</v>
      </c>
      <c r="BV832" s="2">
        <v>0.66426642700000005</v>
      </c>
      <c r="BW832" s="2">
        <v>0.66782604599999995</v>
      </c>
      <c r="BX832" s="2">
        <v>12.2890006112895</v>
      </c>
      <c r="BY832" s="2">
        <v>12.2890006112895</v>
      </c>
      <c r="BZ832" s="2">
        <v>12.2890006112895</v>
      </c>
      <c r="CA832" s="2">
        <v>12.2890006112895</v>
      </c>
      <c r="CB832" s="2">
        <v>1269246.18724112</v>
      </c>
      <c r="CC832" s="2">
        <v>206598.86674081301</v>
      </c>
      <c r="CD832" s="2">
        <v>2679862.5465903999</v>
      </c>
      <c r="CE832" s="2">
        <v>8366937.2964415904</v>
      </c>
      <c r="CG832" s="2">
        <f t="shared" si="99"/>
        <v>0</v>
      </c>
      <c r="CH832" s="2">
        <f t="shared" si="100"/>
        <v>12522644.897013923</v>
      </c>
      <c r="CI832" s="2">
        <f t="shared" si="101"/>
        <v>1019685.9392691709</v>
      </c>
      <c r="CJ832" s="2">
        <f t="shared" si="102"/>
        <v>129.19088463406001</v>
      </c>
      <c r="CK832" s="2">
        <f t="shared" si="103"/>
        <v>21.027536599441124</v>
      </c>
      <c r="CL832" s="2">
        <f t="shared" si="104"/>
        <v>141.92715628097559</v>
      </c>
      <c r="CM832" s="2">
        <f t="shared" si="105"/>
        <v>106.07990650064148</v>
      </c>
      <c r="CN832" s="2">
        <f t="shared" si="106"/>
        <v>1002863.909989618</v>
      </c>
    </row>
    <row r="833" spans="1:92" x14ac:dyDescent="0.45">
      <c r="A833" s="2">
        <v>695</v>
      </c>
      <c r="B833" s="2" t="s">
        <v>158</v>
      </c>
      <c r="C833" s="2">
        <v>1</v>
      </c>
      <c r="D833" s="2">
        <v>2041</v>
      </c>
      <c r="E833" s="2">
        <v>2039</v>
      </c>
      <c r="F833" s="2">
        <v>0.140259334036897</v>
      </c>
      <c r="G833" s="2">
        <v>2.2827797910206199E-2</v>
      </c>
      <c r="H833" s="2">
        <v>0.23055653025942599</v>
      </c>
      <c r="I833" s="2">
        <v>0.60635633779346998</v>
      </c>
      <c r="J833" s="2">
        <v>140.57148958735999</v>
      </c>
      <c r="K833" s="2">
        <v>140.57148958735999</v>
      </c>
      <c r="L833" s="2">
        <v>109.44391932721101</v>
      </c>
      <c r="M833" s="2">
        <v>92.189831660513406</v>
      </c>
      <c r="N833" s="2">
        <v>103421.805288526</v>
      </c>
      <c r="O833" s="2">
        <v>16832.334809276399</v>
      </c>
      <c r="P833" s="2">
        <v>218355.11970092601</v>
      </c>
      <c r="Q833" s="2">
        <v>681745.82675819297</v>
      </c>
      <c r="R833" s="2">
        <v>1953.1075363683599</v>
      </c>
      <c r="S833" s="2">
        <v>103651976.711922</v>
      </c>
      <c r="T833" s="2">
        <v>53070.286598071398</v>
      </c>
      <c r="U833" s="2">
        <v>58.111999999999902</v>
      </c>
      <c r="V833" s="2">
        <v>32190.009990425398</v>
      </c>
      <c r="W833" s="2">
        <v>1.0949998341958E-3</v>
      </c>
      <c r="X833" s="2">
        <v>-1.7802366734552899</v>
      </c>
      <c r="Y833" s="2">
        <v>-1.7802366734552899</v>
      </c>
      <c r="Z833" s="2">
        <v>-5.5479378260233698</v>
      </c>
      <c r="AA833" s="2">
        <v>-1.8283265493968099</v>
      </c>
      <c r="AB833" s="2">
        <v>12.203968724189</v>
      </c>
      <c r="AC833" s="2">
        <v>12.203968724189</v>
      </c>
      <c r="AD833" s="2">
        <v>12.203968724189</v>
      </c>
      <c r="AE833" s="2">
        <v>12.203968724189</v>
      </c>
      <c r="AF833" s="2">
        <v>1261313.2124195099</v>
      </c>
      <c r="AG833" s="2">
        <v>205295.51920505601</v>
      </c>
      <c r="AH833" s="2">
        <v>2663064.6611628998</v>
      </c>
      <c r="AI833" s="2">
        <v>8314541.9185488001</v>
      </c>
      <c r="AJ833" s="2">
        <v>130.14775753662701</v>
      </c>
      <c r="AK833" s="2">
        <v>130.14775753662701</v>
      </c>
      <c r="AL833" s="2">
        <v>102.787888429045</v>
      </c>
      <c r="AM833" s="2">
        <v>81.814189485721201</v>
      </c>
      <c r="AN833" s="2">
        <v>128.36752086317099</v>
      </c>
      <c r="AO833" s="2">
        <v>128.36752086317099</v>
      </c>
      <c r="AP833" s="2">
        <v>97.239950603021995</v>
      </c>
      <c r="AQ833" s="2">
        <v>79.985862936324295</v>
      </c>
      <c r="AR833" s="2">
        <v>14538157.2252222</v>
      </c>
      <c r="AS833" s="2">
        <v>2366146.3773731701</v>
      </c>
      <c r="AT833" s="2">
        <v>23897640.105231699</v>
      </c>
      <c r="AU833" s="2">
        <v>62850033.004095301</v>
      </c>
      <c r="AV833" s="2">
        <v>0.98635438956704502</v>
      </c>
      <c r="AW833" s="2">
        <v>0.98635438956704502</v>
      </c>
      <c r="AX833" s="2">
        <v>0.94605618027712801</v>
      </c>
      <c r="AY833" s="2">
        <v>0.97768481309790101</v>
      </c>
      <c r="AZ833" s="2">
        <v>1.0283436060253099</v>
      </c>
      <c r="BA833" s="2">
        <v>1.0283436060253099</v>
      </c>
      <c r="BB833" s="2">
        <v>0.99906639952527598</v>
      </c>
      <c r="BC833" s="2">
        <v>1.05221859718605</v>
      </c>
      <c r="BD833" s="2">
        <v>0.88045686695234604</v>
      </c>
      <c r="BE833" s="2">
        <v>0.88045686695234604</v>
      </c>
      <c r="BF833" s="2">
        <v>0.832436808658086</v>
      </c>
      <c r="BG833" s="2">
        <v>0.81973746130832603</v>
      </c>
      <c r="BH833" s="2">
        <v>0.20805409</v>
      </c>
      <c r="BI833" s="2">
        <v>0.20805409</v>
      </c>
      <c r="BJ833" s="2">
        <v>0.23356761100000001</v>
      </c>
      <c r="BK833" s="2">
        <v>0.32932171100000002</v>
      </c>
      <c r="BL833" s="2">
        <v>0.19574691499999999</v>
      </c>
      <c r="BM833" s="2">
        <v>0.19574691499999999</v>
      </c>
      <c r="BN833" s="2">
        <v>0.212636728</v>
      </c>
      <c r="BO833" s="2">
        <v>0.32846056800000001</v>
      </c>
      <c r="BP833" s="2">
        <v>0.20090065800000001</v>
      </c>
      <c r="BQ833" s="2">
        <v>0.20090065800000001</v>
      </c>
      <c r="BR833" s="2">
        <v>0.23331829000000001</v>
      </c>
      <c r="BS833" s="2">
        <v>0.26943362700000001</v>
      </c>
      <c r="BT833" s="2">
        <v>0.71193289699999995</v>
      </c>
      <c r="BU833" s="2">
        <v>0.71193289699999995</v>
      </c>
      <c r="BV833" s="2">
        <v>0.66426642700000005</v>
      </c>
      <c r="BW833" s="2">
        <v>0.66782604599999995</v>
      </c>
      <c r="BX833" s="2">
        <v>12.203968724189</v>
      </c>
      <c r="BY833" s="2">
        <v>12.203968724189</v>
      </c>
      <c r="BZ833" s="2">
        <v>12.203968724189</v>
      </c>
      <c r="CA833" s="2">
        <v>12.203968724189</v>
      </c>
      <c r="CB833" s="2">
        <v>1261313.2124195099</v>
      </c>
      <c r="CC833" s="2">
        <v>205295.51920505601</v>
      </c>
      <c r="CD833" s="2">
        <v>2663064.6611628998</v>
      </c>
      <c r="CE833" s="2">
        <v>8314541.9185488001</v>
      </c>
      <c r="CG833" s="2">
        <f t="shared" si="99"/>
        <v>0</v>
      </c>
      <c r="CH833" s="2">
        <f t="shared" si="100"/>
        <v>12444215.311336266</v>
      </c>
      <c r="CI833" s="2">
        <f t="shared" si="101"/>
        <v>1020355.0865569214</v>
      </c>
      <c r="CJ833" s="2">
        <f t="shared" si="102"/>
        <v>129.2772566106575</v>
      </c>
      <c r="CK833" s="2">
        <f t="shared" si="103"/>
        <v>21.040418511595497</v>
      </c>
      <c r="CL833" s="2">
        <f t="shared" si="104"/>
        <v>142.01959004938277</v>
      </c>
      <c r="CM833" s="2">
        <f t="shared" si="105"/>
        <v>106.14960323210478</v>
      </c>
      <c r="CN833" s="2">
        <f t="shared" si="106"/>
        <v>1003522.751747645</v>
      </c>
    </row>
    <row r="834" spans="1:92" x14ac:dyDescent="0.45">
      <c r="A834" s="2">
        <v>717</v>
      </c>
      <c r="B834" s="2" t="s">
        <v>158</v>
      </c>
      <c r="C834" s="2">
        <v>1</v>
      </c>
      <c r="D834" s="2">
        <v>2042</v>
      </c>
      <c r="E834" s="2">
        <v>2040</v>
      </c>
      <c r="F834" s="2">
        <v>0.140292177157679</v>
      </c>
      <c r="G834" s="2">
        <v>2.28319297945054E-2</v>
      </c>
      <c r="H834" s="2">
        <v>0.230568616138843</v>
      </c>
      <c r="I834" s="2">
        <v>0.60630727690897102</v>
      </c>
      <c r="J834" s="2">
        <v>140.49493177322501</v>
      </c>
      <c r="K834" s="2">
        <v>140.49493177322501</v>
      </c>
      <c r="L834" s="2">
        <v>109.3662369406</v>
      </c>
      <c r="M834" s="2">
        <v>92.1116103907694</v>
      </c>
      <c r="N834" s="2">
        <v>103490.4290394</v>
      </c>
      <c r="O834" s="2">
        <v>16842.608462587999</v>
      </c>
      <c r="P834" s="2">
        <v>218496.414129482</v>
      </c>
      <c r="Q834" s="2">
        <v>682190.70175524405</v>
      </c>
      <c r="R834" s="2">
        <v>1953.1185299425999</v>
      </c>
      <c r="S834" s="2">
        <v>103639996.624548</v>
      </c>
      <c r="T834" s="2">
        <v>53063.854054773503</v>
      </c>
      <c r="U834" s="2">
        <v>58.111999999999902</v>
      </c>
      <c r="V834" s="2">
        <v>32391.590111002999</v>
      </c>
      <c r="W834" s="2">
        <v>1.0951325569357E-3</v>
      </c>
      <c r="X834" s="2">
        <v>-1.77594559806737</v>
      </c>
      <c r="Y834" s="2">
        <v>-1.77594559806737</v>
      </c>
      <c r="Z834" s="2">
        <v>-5.5447713231110596</v>
      </c>
      <c r="AA834" s="2">
        <v>-1.82569892961761</v>
      </c>
      <c r="AB834" s="2">
        <v>12.1231198346658</v>
      </c>
      <c r="AC834" s="2">
        <v>12.1231198346658</v>
      </c>
      <c r="AD834" s="2">
        <v>12.1231198346658</v>
      </c>
      <c r="AE834" s="2">
        <v>12.1231198346658</v>
      </c>
      <c r="AF834" s="2">
        <v>1253794.9390302901</v>
      </c>
      <c r="AG834" s="2">
        <v>204060.41199007601</v>
      </c>
      <c r="AH834" s="2">
        <v>2647145.2826471501</v>
      </c>
      <c r="AI834" s="2">
        <v>8264886.3545729499</v>
      </c>
      <c r="AJ834" s="2">
        <v>130.14775753662701</v>
      </c>
      <c r="AK834" s="2">
        <v>130.14775753662701</v>
      </c>
      <c r="AL834" s="2">
        <v>102.787888429045</v>
      </c>
      <c r="AM834" s="2">
        <v>81.814189485721201</v>
      </c>
      <c r="AN834" s="2">
        <v>128.37181193855901</v>
      </c>
      <c r="AO834" s="2">
        <v>128.37181193855901</v>
      </c>
      <c r="AP834" s="2">
        <v>97.243117105934303</v>
      </c>
      <c r="AQ834" s="2">
        <v>79.9884905561035</v>
      </c>
      <c r="AR834" s="2">
        <v>14539880.7670724</v>
      </c>
      <c r="AS834" s="2">
        <v>2366301.1268344601</v>
      </c>
      <c r="AT834" s="2">
        <v>23896130.5983564</v>
      </c>
      <c r="AU834" s="2">
        <v>62837684.132284597</v>
      </c>
      <c r="AV834" s="2">
        <v>0.98638711348716701</v>
      </c>
      <c r="AW834" s="2">
        <v>0.98638711348716701</v>
      </c>
      <c r="AX834" s="2">
        <v>0.94608678923824496</v>
      </c>
      <c r="AY834" s="2">
        <v>0.97771671263518201</v>
      </c>
      <c r="AZ834" s="2">
        <v>1.02843231017605</v>
      </c>
      <c r="BA834" s="2">
        <v>1.02843231017605</v>
      </c>
      <c r="BB834" s="2">
        <v>0.999098723593565</v>
      </c>
      <c r="BC834" s="2">
        <v>1.05230785882067</v>
      </c>
      <c r="BD834" s="2">
        <v>0.88048607754895303</v>
      </c>
      <c r="BE834" s="2">
        <v>0.88048607754895303</v>
      </c>
      <c r="BF834" s="2">
        <v>0.83246374154689395</v>
      </c>
      <c r="BG834" s="2">
        <v>0.81976420739802502</v>
      </c>
      <c r="BH834" s="2">
        <v>0.20805409</v>
      </c>
      <c r="BI834" s="2">
        <v>0.20805409</v>
      </c>
      <c r="BJ834" s="2">
        <v>0.23356761100000001</v>
      </c>
      <c r="BK834" s="2">
        <v>0.32932171100000002</v>
      </c>
      <c r="BL834" s="2">
        <v>0.19574691499999999</v>
      </c>
      <c r="BM834" s="2">
        <v>0.19574691499999999</v>
      </c>
      <c r="BN834" s="2">
        <v>0.212636728</v>
      </c>
      <c r="BO834" s="2">
        <v>0.32846056800000001</v>
      </c>
      <c r="BP834" s="2">
        <v>0.20090065800000001</v>
      </c>
      <c r="BQ834" s="2">
        <v>0.20090065800000001</v>
      </c>
      <c r="BR834" s="2">
        <v>0.23331829000000001</v>
      </c>
      <c r="BS834" s="2">
        <v>0.26943362700000001</v>
      </c>
      <c r="BT834" s="2">
        <v>0.71193289699999995</v>
      </c>
      <c r="BU834" s="2">
        <v>0.71193289699999995</v>
      </c>
      <c r="BV834" s="2">
        <v>0.66426642700000005</v>
      </c>
      <c r="BW834" s="2">
        <v>0.66782604599999995</v>
      </c>
      <c r="BX834" s="2">
        <v>12.1231198346658</v>
      </c>
      <c r="BY834" s="2">
        <v>12.1231198346658</v>
      </c>
      <c r="BZ834" s="2">
        <v>12.1231198346658</v>
      </c>
      <c r="CA834" s="2">
        <v>12.1231198346658</v>
      </c>
      <c r="CB834" s="2">
        <v>1253794.9390302901</v>
      </c>
      <c r="CC834" s="2">
        <v>204060.41199007601</v>
      </c>
      <c r="CD834" s="2">
        <v>2647145.2826471501</v>
      </c>
      <c r="CE834" s="2">
        <v>8264886.3545729499</v>
      </c>
      <c r="CG834" s="2">
        <f t="shared" si="99"/>
        <v>0</v>
      </c>
      <c r="CH834" s="2">
        <f t="shared" si="100"/>
        <v>12369886.988240466</v>
      </c>
      <c r="CI834" s="2">
        <f t="shared" si="101"/>
        <v>1021020.1533867141</v>
      </c>
      <c r="CJ834" s="2">
        <f t="shared" si="102"/>
        <v>129.36303629924998</v>
      </c>
      <c r="CK834" s="2">
        <f t="shared" si="103"/>
        <v>21.053260578234998</v>
      </c>
      <c r="CL834" s="2">
        <f t="shared" si="104"/>
        <v>142.11148886470374</v>
      </c>
      <c r="CM834" s="2">
        <f t="shared" si="105"/>
        <v>106.21887142938795</v>
      </c>
      <c r="CN834" s="2">
        <f t="shared" si="106"/>
        <v>1004177.544924126</v>
      </c>
    </row>
    <row r="835" spans="1:92" x14ac:dyDescent="0.45">
      <c r="A835" s="2">
        <v>739</v>
      </c>
      <c r="B835" s="2" t="s">
        <v>158</v>
      </c>
      <c r="C835" s="2">
        <v>1</v>
      </c>
      <c r="D835" s="2">
        <v>2043</v>
      </c>
      <c r="E835" s="2">
        <v>2041</v>
      </c>
      <c r="F835" s="2">
        <v>0.140323464788075</v>
      </c>
      <c r="G835" s="2">
        <v>2.2835867722745401E-2</v>
      </c>
      <c r="H835" s="2">
        <v>0.23058013054194501</v>
      </c>
      <c r="I835" s="2">
        <v>0.60626053694723303</v>
      </c>
      <c r="J835" s="2">
        <v>140.422300292253</v>
      </c>
      <c r="K835" s="2">
        <v>140.422300292253</v>
      </c>
      <c r="L835" s="2">
        <v>109.292492745286</v>
      </c>
      <c r="M835" s="2">
        <v>92.037329799763199</v>
      </c>
      <c r="N835" s="2">
        <v>103558.605142624</v>
      </c>
      <c r="O835" s="2">
        <v>16852.852173800798</v>
      </c>
      <c r="P835" s="2">
        <v>218636.932214542</v>
      </c>
      <c r="Q835" s="2">
        <v>682632.97790989699</v>
      </c>
      <c r="R835" s="2">
        <v>1953.1960127508</v>
      </c>
      <c r="S835" s="2">
        <v>103631545.665912</v>
      </c>
      <c r="T835" s="2">
        <v>53057.422291151197</v>
      </c>
      <c r="U835" s="2">
        <v>58.111999999999902</v>
      </c>
      <c r="V835" s="2">
        <v>32594.432565610001</v>
      </c>
      <c r="W835" s="2">
        <v>1.09526529576266E-3</v>
      </c>
      <c r="X835" s="2">
        <v>-1.7716866532457001</v>
      </c>
      <c r="Y835" s="2">
        <v>-1.7716866532457001</v>
      </c>
      <c r="Z835" s="2">
        <v>-5.5416250926308201</v>
      </c>
      <c r="AA835" s="2">
        <v>-1.8230890948299501</v>
      </c>
      <c r="AB835" s="2">
        <v>12.0462294088719</v>
      </c>
      <c r="AC835" s="2">
        <v>12.0462294088719</v>
      </c>
      <c r="AD835" s="2">
        <v>12.0462294088719</v>
      </c>
      <c r="AE835" s="2">
        <v>12.0462294088719</v>
      </c>
      <c r="AF835" s="2">
        <v>1246669.4498312001</v>
      </c>
      <c r="AG835" s="2">
        <v>202889.92538414401</v>
      </c>
      <c r="AH835" s="2">
        <v>2632057.9296196401</v>
      </c>
      <c r="AI835" s="2">
        <v>8217825.6939430302</v>
      </c>
      <c r="AJ835" s="2">
        <v>130.14775753662701</v>
      </c>
      <c r="AK835" s="2">
        <v>130.14775753662701</v>
      </c>
      <c r="AL835" s="2">
        <v>102.787888429045</v>
      </c>
      <c r="AM835" s="2">
        <v>81.814189485721201</v>
      </c>
      <c r="AN835" s="2">
        <v>128.376070883381</v>
      </c>
      <c r="AO835" s="2">
        <v>128.376070883381</v>
      </c>
      <c r="AP835" s="2">
        <v>97.2462633364146</v>
      </c>
      <c r="AQ835" s="2">
        <v>79.991100390891205</v>
      </c>
      <c r="AR835" s="2">
        <v>14541937.549184499</v>
      </c>
      <c r="AS835" s="2">
        <v>2366516.2687304202</v>
      </c>
      <c r="AT835" s="2">
        <v>23895375.3279096</v>
      </c>
      <c r="AU835" s="2">
        <v>62827716.520087697</v>
      </c>
      <c r="AV835" s="2">
        <v>0.98641960346246804</v>
      </c>
      <c r="AW835" s="2">
        <v>0.98641960346246804</v>
      </c>
      <c r="AX835" s="2">
        <v>0.94611721131735704</v>
      </c>
      <c r="AY835" s="2">
        <v>0.97774840617680403</v>
      </c>
      <c r="AZ835" s="2">
        <v>1.0285203848515301</v>
      </c>
      <c r="BA835" s="2">
        <v>1.0285203848515301</v>
      </c>
      <c r="BB835" s="2">
        <v>0.99913085030831805</v>
      </c>
      <c r="BC835" s="2">
        <v>1.05239654866557</v>
      </c>
      <c r="BD835" s="2">
        <v>0.88051507931765105</v>
      </c>
      <c r="BE835" s="2">
        <v>0.88051507931765105</v>
      </c>
      <c r="BF835" s="2">
        <v>0.83249050999783403</v>
      </c>
      <c r="BG835" s="2">
        <v>0.81979078077116196</v>
      </c>
      <c r="BH835" s="2">
        <v>0.20805409</v>
      </c>
      <c r="BI835" s="2">
        <v>0.20805409</v>
      </c>
      <c r="BJ835" s="2">
        <v>0.23356761100000001</v>
      </c>
      <c r="BK835" s="2">
        <v>0.32932171100000002</v>
      </c>
      <c r="BL835" s="2">
        <v>0.19574691499999999</v>
      </c>
      <c r="BM835" s="2">
        <v>0.19574691499999999</v>
      </c>
      <c r="BN835" s="2">
        <v>0.212636728</v>
      </c>
      <c r="BO835" s="2">
        <v>0.32846056800000001</v>
      </c>
      <c r="BP835" s="2">
        <v>0.20090065800000001</v>
      </c>
      <c r="BQ835" s="2">
        <v>0.20090065800000001</v>
      </c>
      <c r="BR835" s="2">
        <v>0.23331829000000001</v>
      </c>
      <c r="BS835" s="2">
        <v>0.26943362700000001</v>
      </c>
      <c r="BT835" s="2">
        <v>0.71193289699999995</v>
      </c>
      <c r="BU835" s="2">
        <v>0.71193289699999995</v>
      </c>
      <c r="BV835" s="2">
        <v>0.66426642700000005</v>
      </c>
      <c r="BW835" s="2">
        <v>0.66782604599999995</v>
      </c>
      <c r="BX835" s="2">
        <v>12.0462294088719</v>
      </c>
      <c r="BY835" s="2">
        <v>12.0462294088719</v>
      </c>
      <c r="BZ835" s="2">
        <v>12.0462294088719</v>
      </c>
      <c r="CA835" s="2">
        <v>12.0462294088719</v>
      </c>
      <c r="CB835" s="2">
        <v>1246669.4498312001</v>
      </c>
      <c r="CC835" s="2">
        <v>202889.92538414401</v>
      </c>
      <c r="CD835" s="2">
        <v>2632057.9296196401</v>
      </c>
      <c r="CE835" s="2">
        <v>8217825.6939430302</v>
      </c>
      <c r="CG835" s="2">
        <f t="shared" si="99"/>
        <v>0</v>
      </c>
      <c r="CH835" s="2">
        <f t="shared" si="100"/>
        <v>12299442.998778015</v>
      </c>
      <c r="CI835" s="2">
        <f t="shared" si="101"/>
        <v>1021681.3674408637</v>
      </c>
      <c r="CJ835" s="2">
        <f t="shared" si="102"/>
        <v>129.44825642827999</v>
      </c>
      <c r="CK835" s="2">
        <f t="shared" si="103"/>
        <v>21.066065217250998</v>
      </c>
      <c r="CL835" s="2">
        <f t="shared" si="104"/>
        <v>142.20288274116552</v>
      </c>
      <c r="CM835" s="2">
        <f t="shared" si="105"/>
        <v>106.28773498013187</v>
      </c>
      <c r="CN835" s="2">
        <f t="shared" si="106"/>
        <v>1004828.5152670629</v>
      </c>
    </row>
    <row r="836" spans="1:92" x14ac:dyDescent="0.45">
      <c r="A836" s="2">
        <v>761</v>
      </c>
      <c r="B836" s="2" t="s">
        <v>158</v>
      </c>
      <c r="C836" s="2">
        <v>1</v>
      </c>
      <c r="D836" s="2">
        <v>2044</v>
      </c>
      <c r="E836" s="2">
        <v>2042</v>
      </c>
      <c r="F836" s="2">
        <v>0.14035327642217599</v>
      </c>
      <c r="G836" s="2">
        <v>2.2839621575058498E-2</v>
      </c>
      <c r="H836" s="2">
        <v>0.23059110263580199</v>
      </c>
      <c r="I836" s="2">
        <v>0.60621599936696202</v>
      </c>
      <c r="J836" s="2">
        <v>140.353383901934</v>
      </c>
      <c r="K836" s="2">
        <v>140.353383901934</v>
      </c>
      <c r="L836" s="2">
        <v>109.222474878813</v>
      </c>
      <c r="M836" s="2">
        <v>91.9667778934365</v>
      </c>
      <c r="N836" s="2">
        <v>103626.35853003401</v>
      </c>
      <c r="O836" s="2">
        <v>16863.067784097399</v>
      </c>
      <c r="P836" s="2">
        <v>218776.717892963</v>
      </c>
      <c r="Q836" s="2">
        <v>683072.80131215102</v>
      </c>
      <c r="R836" s="2">
        <v>1953.33650383943</v>
      </c>
      <c r="S836" s="2">
        <v>103626437.88504601</v>
      </c>
      <c r="T836" s="2">
        <v>53050.991307110096</v>
      </c>
      <c r="U836" s="2">
        <v>58.111999999999902</v>
      </c>
      <c r="V836" s="2">
        <v>32798.545259227998</v>
      </c>
      <c r="W836" s="2">
        <v>1.0953980506786299E-3</v>
      </c>
      <c r="X836" s="2">
        <v>-1.7674581558178399</v>
      </c>
      <c r="Y836" s="2">
        <v>-1.7674581558178399</v>
      </c>
      <c r="Z836" s="2">
        <v>-5.53849807135731</v>
      </c>
      <c r="AA836" s="2">
        <v>-1.82049611341021</v>
      </c>
      <c r="AB836" s="2">
        <v>11.9730845211255</v>
      </c>
      <c r="AC836" s="2">
        <v>11.9730845211255</v>
      </c>
      <c r="AD836" s="2">
        <v>11.9730845211255</v>
      </c>
      <c r="AE836" s="2">
        <v>11.9730845211255</v>
      </c>
      <c r="AF836" s="2">
        <v>1239915.9322625101</v>
      </c>
      <c r="AG836" s="2">
        <v>201780.62349895199</v>
      </c>
      <c r="AH836" s="2">
        <v>2617758.4688443099</v>
      </c>
      <c r="AI836" s="2">
        <v>8173222.3414228298</v>
      </c>
      <c r="AJ836" s="2">
        <v>130.14775753662701</v>
      </c>
      <c r="AK836" s="2">
        <v>130.14775753662701</v>
      </c>
      <c r="AL836" s="2">
        <v>102.787888429045</v>
      </c>
      <c r="AM836" s="2">
        <v>81.814189485721201</v>
      </c>
      <c r="AN836" s="2">
        <v>128.38029938080899</v>
      </c>
      <c r="AO836" s="2">
        <v>128.38029938080899</v>
      </c>
      <c r="AP836" s="2">
        <v>97.2493903576881</v>
      </c>
      <c r="AQ836" s="2">
        <v>79.993693372310901</v>
      </c>
      <c r="AR836" s="2">
        <v>14544310.081125399</v>
      </c>
      <c r="AS836" s="2">
        <v>2366788.62646577</v>
      </c>
      <c r="AT836" s="2">
        <v>23895334.5741334</v>
      </c>
      <c r="AU836" s="2">
        <v>62820004.603322104</v>
      </c>
      <c r="AV836" s="2">
        <v>0.98645187179470895</v>
      </c>
      <c r="AW836" s="2">
        <v>0.98645187179470895</v>
      </c>
      <c r="AX836" s="2">
        <v>0.946147456353022</v>
      </c>
      <c r="AY836" s="2">
        <v>0.97777990455473696</v>
      </c>
      <c r="AZ836" s="2">
        <v>1.02860786330105</v>
      </c>
      <c r="BA836" s="2">
        <v>1.02860786330105</v>
      </c>
      <c r="BB836" s="2">
        <v>0.99916279005937603</v>
      </c>
      <c r="BC836" s="2">
        <v>1.0524846969442501</v>
      </c>
      <c r="BD836" s="2">
        <v>0.88054388323945298</v>
      </c>
      <c r="BE836" s="2">
        <v>0.88054388323945298</v>
      </c>
      <c r="BF836" s="2">
        <v>0.83251712266787503</v>
      </c>
      <c r="BG836" s="2">
        <v>0.81981719050977697</v>
      </c>
      <c r="BH836" s="2">
        <v>0.20805409</v>
      </c>
      <c r="BI836" s="2">
        <v>0.20805409</v>
      </c>
      <c r="BJ836" s="2">
        <v>0.23356761100000001</v>
      </c>
      <c r="BK836" s="2">
        <v>0.32932171100000002</v>
      </c>
      <c r="BL836" s="2">
        <v>0.19574691499999999</v>
      </c>
      <c r="BM836" s="2">
        <v>0.19574691499999999</v>
      </c>
      <c r="BN836" s="2">
        <v>0.212636728</v>
      </c>
      <c r="BO836" s="2">
        <v>0.32846056800000001</v>
      </c>
      <c r="BP836" s="2">
        <v>0.20090065800000001</v>
      </c>
      <c r="BQ836" s="2">
        <v>0.20090065800000001</v>
      </c>
      <c r="BR836" s="2">
        <v>0.23331829000000001</v>
      </c>
      <c r="BS836" s="2">
        <v>0.26943362700000001</v>
      </c>
      <c r="BT836" s="2">
        <v>0.71193289699999995</v>
      </c>
      <c r="BU836" s="2">
        <v>0.71193289699999995</v>
      </c>
      <c r="BV836" s="2">
        <v>0.66426642700000005</v>
      </c>
      <c r="BW836" s="2">
        <v>0.66782604599999995</v>
      </c>
      <c r="BX836" s="2">
        <v>11.9730845211255</v>
      </c>
      <c r="BY836" s="2">
        <v>11.9730845211255</v>
      </c>
      <c r="BZ836" s="2">
        <v>11.9730845211255</v>
      </c>
      <c r="CA836" s="2">
        <v>11.9730845211255</v>
      </c>
      <c r="CB836" s="2">
        <v>1239915.9322625101</v>
      </c>
      <c r="CC836" s="2">
        <v>201780.62349895199</v>
      </c>
      <c r="CD836" s="2">
        <v>2617758.4688443099</v>
      </c>
      <c r="CE836" s="2">
        <v>8173222.3414228298</v>
      </c>
      <c r="CG836" s="2">
        <f t="shared" ref="CG836:CG899" si="107">+(IF((N836*(AJ836*AZ836-AJ836)*BT836+P836*(AL836*BB836-AL836)*BV836+Q836*(AM836*BC836-AM836)*BW836+N836*(AJ836*BD836-AJ836)*(1-BT836)+P836*(AL836*BF836-AL836)*(1-BV836)+Q836*(AM836*BG836-AM836)*(1-BW836))&lt;0,0,(N836*(AJ836*AZ836-AJ836)*BT836+P836*(AL836*BB836-AL836)*BV836+Q836*(AM836*BC836-AM836)*BW836+N836*(AJ836*BD836-AJ836)*(1-BT836)+P836*(AL836*BF836-AL836)*(1-BV836)+Q836*(AM836*BG836-AM836)*(1-BW836))))/2</f>
        <v>0</v>
      </c>
      <c r="CH836" s="2">
        <f t="shared" ref="CH836:CH899" si="108">+SUM(CB836:CE836)</f>
        <v>12232677.366028601</v>
      </c>
      <c r="CI836" s="2">
        <f t="shared" ref="CI836:CI899" si="109">+SUM(N836:Q836)</f>
        <v>1022338.9455192455</v>
      </c>
      <c r="CJ836" s="2">
        <f t="shared" ref="CJ836:CJ899" si="110">+N836/800</f>
        <v>129.53294816254251</v>
      </c>
      <c r="CK836" s="2">
        <f t="shared" ref="CK836:CK899" si="111">+O836/(1600/2)</f>
        <v>21.078834730121748</v>
      </c>
      <c r="CL836" s="2">
        <f t="shared" ref="CL836:CL899" si="112">+P836/(3075/2)</f>
        <v>142.29380025558569</v>
      </c>
      <c r="CM836" s="2">
        <f t="shared" ref="CM836:CM899" si="113">+Q836/(12845/2)</f>
        <v>106.35621663093048</v>
      </c>
      <c r="CN836" s="2">
        <f t="shared" si="106"/>
        <v>1005475.877735148</v>
      </c>
    </row>
    <row r="837" spans="1:92" x14ac:dyDescent="0.45">
      <c r="A837" s="2">
        <v>783</v>
      </c>
      <c r="B837" s="2" t="s">
        <v>158</v>
      </c>
      <c r="C837" s="2">
        <v>1</v>
      </c>
      <c r="D837" s="2">
        <v>2045</v>
      </c>
      <c r="E837" s="2">
        <v>2043</v>
      </c>
      <c r="F837" s="2">
        <v>0.14038168787814001</v>
      </c>
      <c r="G837" s="2">
        <v>2.2843200778175001E-2</v>
      </c>
      <c r="H837" s="2">
        <v>0.230601560242919</v>
      </c>
      <c r="I837" s="2">
        <v>0.60617355110076399</v>
      </c>
      <c r="J837" s="2">
        <v>140.28798228317299</v>
      </c>
      <c r="K837" s="2">
        <v>140.28798228317299</v>
      </c>
      <c r="L837" s="2">
        <v>109.15598243232201</v>
      </c>
      <c r="M837" s="2">
        <v>91.899753637854801</v>
      </c>
      <c r="N837" s="2">
        <v>103693.71293843701</v>
      </c>
      <c r="O837" s="2">
        <v>16873.257045771701</v>
      </c>
      <c r="P837" s="2">
        <v>218915.812990918</v>
      </c>
      <c r="Q837" s="2">
        <v>683510.31105107605</v>
      </c>
      <c r="R837" s="2">
        <v>1953.53669870612</v>
      </c>
      <c r="S837" s="2">
        <v>103624496.78060199</v>
      </c>
      <c r="T837" s="2">
        <v>53044.561102555803</v>
      </c>
      <c r="U837" s="2">
        <v>58.111999999999902</v>
      </c>
      <c r="V837" s="2">
        <v>33003.936146341599</v>
      </c>
      <c r="W837" s="2">
        <v>1.0955308216855501E-3</v>
      </c>
      <c r="X837" s="2">
        <v>-1.76325850473728</v>
      </c>
      <c r="Y837" s="2">
        <v>-1.76325850473728</v>
      </c>
      <c r="Z837" s="2">
        <v>-5.5353892480058704</v>
      </c>
      <c r="AA837" s="2">
        <v>-1.81791909914951</v>
      </c>
      <c r="AB837" s="2">
        <v>11.903483251283101</v>
      </c>
      <c r="AC837" s="2">
        <v>11.903483251283101</v>
      </c>
      <c r="AD837" s="2">
        <v>11.903483251283101</v>
      </c>
      <c r="AE837" s="2">
        <v>11.903483251283101</v>
      </c>
      <c r="AF837" s="2">
        <v>1233514.6231537301</v>
      </c>
      <c r="AG837" s="2">
        <v>200729.244933257</v>
      </c>
      <c r="AH837" s="2">
        <v>2604204.9972095899</v>
      </c>
      <c r="AI837" s="2">
        <v>8130945.6498262798</v>
      </c>
      <c r="AJ837" s="2">
        <v>130.14775753662701</v>
      </c>
      <c r="AK837" s="2">
        <v>130.14775753662701</v>
      </c>
      <c r="AL837" s="2">
        <v>102.787888429045</v>
      </c>
      <c r="AM837" s="2">
        <v>81.814189485721201</v>
      </c>
      <c r="AN837" s="2">
        <v>128.38449903188899</v>
      </c>
      <c r="AO837" s="2">
        <v>128.38449903188899</v>
      </c>
      <c r="AP837" s="2">
        <v>97.252499181039497</v>
      </c>
      <c r="AQ837" s="2">
        <v>79.996270386571595</v>
      </c>
      <c r="AR837" s="2">
        <v>14546981.7635839</v>
      </c>
      <c r="AS837" s="2">
        <v>2367115.1854966399</v>
      </c>
      <c r="AT837" s="2">
        <v>23895970.636994299</v>
      </c>
      <c r="AU837" s="2">
        <v>62814429.194527403</v>
      </c>
      <c r="AV837" s="2">
        <v>0.98648393018370595</v>
      </c>
      <c r="AW837" s="2">
        <v>0.98648393018370595</v>
      </c>
      <c r="AX837" s="2">
        <v>0.94617753370183399</v>
      </c>
      <c r="AY837" s="2">
        <v>0.97781121807138904</v>
      </c>
      <c r="AZ837" s="2">
        <v>1.02869477714964</v>
      </c>
      <c r="BA837" s="2">
        <v>1.02869477714964</v>
      </c>
      <c r="BB837" s="2">
        <v>0.99919455272761104</v>
      </c>
      <c r="BC837" s="2">
        <v>1.0525723324049701</v>
      </c>
      <c r="BD837" s="2">
        <v>0.88057249975805396</v>
      </c>
      <c r="BE837" s="2">
        <v>0.88057249975805396</v>
      </c>
      <c r="BF837" s="2">
        <v>0.832543587789905</v>
      </c>
      <c r="BG837" s="2">
        <v>0.8198434452519</v>
      </c>
      <c r="BH837" s="2">
        <v>0.20805409</v>
      </c>
      <c r="BI837" s="2">
        <v>0.20805409</v>
      </c>
      <c r="BJ837" s="2">
        <v>0.23356761100000001</v>
      </c>
      <c r="BK837" s="2">
        <v>0.32932171100000002</v>
      </c>
      <c r="BL837" s="2">
        <v>0.19574691499999999</v>
      </c>
      <c r="BM837" s="2">
        <v>0.19574691499999999</v>
      </c>
      <c r="BN837" s="2">
        <v>0.212636728</v>
      </c>
      <c r="BO837" s="2">
        <v>0.32846056800000001</v>
      </c>
      <c r="BP837" s="2">
        <v>0.20090065800000001</v>
      </c>
      <c r="BQ837" s="2">
        <v>0.20090065800000001</v>
      </c>
      <c r="BR837" s="2">
        <v>0.23331829000000001</v>
      </c>
      <c r="BS837" s="2">
        <v>0.26943362700000001</v>
      </c>
      <c r="BT837" s="2">
        <v>0.71193289699999995</v>
      </c>
      <c r="BU837" s="2">
        <v>0.71193289699999995</v>
      </c>
      <c r="BV837" s="2">
        <v>0.66426642700000005</v>
      </c>
      <c r="BW837" s="2">
        <v>0.66782604599999995</v>
      </c>
      <c r="BX837" s="2">
        <v>11.903483251283101</v>
      </c>
      <c r="BY837" s="2">
        <v>11.903483251283101</v>
      </c>
      <c r="BZ837" s="2">
        <v>11.903483251283101</v>
      </c>
      <c r="CA837" s="2">
        <v>11.903483251283101</v>
      </c>
      <c r="CB837" s="2">
        <v>1233514.6231537301</v>
      </c>
      <c r="CC837" s="2">
        <v>200729.244933257</v>
      </c>
      <c r="CD837" s="2">
        <v>2604204.9972095899</v>
      </c>
      <c r="CE837" s="2">
        <v>8130945.6498262798</v>
      </c>
      <c r="CG837" s="2">
        <f t="shared" si="107"/>
        <v>0</v>
      </c>
      <c r="CH837" s="2">
        <f t="shared" si="108"/>
        <v>12169394.515122857</v>
      </c>
      <c r="CI837" s="2">
        <f t="shared" si="109"/>
        <v>1022993.0940262028</v>
      </c>
      <c r="CJ837" s="2">
        <f t="shared" si="110"/>
        <v>129.61714117304626</v>
      </c>
      <c r="CK837" s="2">
        <f t="shared" si="111"/>
        <v>21.091571307214625</v>
      </c>
      <c r="CL837" s="2">
        <f t="shared" si="112"/>
        <v>142.38426861197919</v>
      </c>
      <c r="CM837" s="2">
        <f t="shared" si="113"/>
        <v>106.42433803831469</v>
      </c>
      <c r="CN837" s="2">
        <f t="shared" ref="CN837:CN900" si="114">+SUM(N837,P837,Q837)</f>
        <v>1006119.8369804311</v>
      </c>
    </row>
    <row r="838" spans="1:92" x14ac:dyDescent="0.45">
      <c r="A838" s="2">
        <v>805</v>
      </c>
      <c r="B838" s="2" t="s">
        <v>158</v>
      </c>
      <c r="C838" s="2">
        <v>1</v>
      </c>
      <c r="D838" s="2">
        <v>2046</v>
      </c>
      <c r="E838" s="2">
        <v>2044</v>
      </c>
      <c r="F838" s="2">
        <v>0.140408771448778</v>
      </c>
      <c r="G838" s="2">
        <v>2.2846614323625902E-2</v>
      </c>
      <c r="H838" s="2">
        <v>0.23061152989588399</v>
      </c>
      <c r="I838" s="2">
        <v>0.60613308433171098</v>
      </c>
      <c r="J838" s="2">
        <v>140.225905468516</v>
      </c>
      <c r="K838" s="2">
        <v>140.225905468516</v>
      </c>
      <c r="L838" s="2">
        <v>109.092824877401</v>
      </c>
      <c r="M838" s="2">
        <v>91.836066385744601</v>
      </c>
      <c r="N838" s="2">
        <v>103760.690963974</v>
      </c>
      <c r="O838" s="2">
        <v>16883.421626345102</v>
      </c>
      <c r="P838" s="2">
        <v>219054.25732044899</v>
      </c>
      <c r="Q838" s="2">
        <v>683945.63953330403</v>
      </c>
      <c r="R838" s="2">
        <v>1953.7934602723001</v>
      </c>
      <c r="S838" s="2">
        <v>103625554.81635299</v>
      </c>
      <c r="T838" s="2">
        <v>53038.1316773937</v>
      </c>
      <c r="U838" s="2">
        <v>58.111999999999902</v>
      </c>
      <c r="V838" s="2">
        <v>33210.613231247597</v>
      </c>
      <c r="W838" s="2">
        <v>1.0956636087853899E-3</v>
      </c>
      <c r="X838" s="2">
        <v>-1.75908617729904</v>
      </c>
      <c r="Y838" s="2">
        <v>-1.75908617729904</v>
      </c>
      <c r="Z838" s="2">
        <v>-5.5322976608319099</v>
      </c>
      <c r="AA838" s="2">
        <v>-1.8153572091646799</v>
      </c>
      <c r="AB838" s="2">
        <v>11.837234109188101</v>
      </c>
      <c r="AC838" s="2">
        <v>11.837234109188101</v>
      </c>
      <c r="AD838" s="2">
        <v>11.837234109188101</v>
      </c>
      <c r="AE838" s="2">
        <v>11.837234109188101</v>
      </c>
      <c r="AF838" s="2">
        <v>1227446.7557032299</v>
      </c>
      <c r="AG838" s="2">
        <v>199732.693835307</v>
      </c>
      <c r="AH838" s="2">
        <v>2591357.7285767398</v>
      </c>
      <c r="AI838" s="2">
        <v>8090871.5679555703</v>
      </c>
      <c r="AJ838" s="2">
        <v>130.14775753662701</v>
      </c>
      <c r="AK838" s="2">
        <v>130.14775753662701</v>
      </c>
      <c r="AL838" s="2">
        <v>102.787888429045</v>
      </c>
      <c r="AM838" s="2">
        <v>81.814189485721201</v>
      </c>
      <c r="AN838" s="2">
        <v>128.38867135932799</v>
      </c>
      <c r="AO838" s="2">
        <v>128.38867135932799</v>
      </c>
      <c r="AP838" s="2">
        <v>97.255590768213494</v>
      </c>
      <c r="AQ838" s="2">
        <v>79.998832276556499</v>
      </c>
      <c r="AR838" s="2">
        <v>14549936.842462201</v>
      </c>
      <c r="AS838" s="2">
        <v>2367493.0849609799</v>
      </c>
      <c r="AT838" s="2">
        <v>23897247.732508998</v>
      </c>
      <c r="AU838" s="2">
        <v>62810877.156421103</v>
      </c>
      <c r="AV838" s="2">
        <v>0.98651578975551402</v>
      </c>
      <c r="AW838" s="2">
        <v>0.98651578975551402</v>
      </c>
      <c r="AX838" s="2">
        <v>0.94620745226104597</v>
      </c>
      <c r="AY838" s="2">
        <v>0.97784235652435703</v>
      </c>
      <c r="AZ838" s="2">
        <v>1.02878115647393</v>
      </c>
      <c r="BA838" s="2">
        <v>1.02878115647393</v>
      </c>
      <c r="BB838" s="2">
        <v>0.99922614770881202</v>
      </c>
      <c r="BC838" s="2">
        <v>1.0526594823895401</v>
      </c>
      <c r="BD838" s="2">
        <v>0.88060093880498602</v>
      </c>
      <c r="BE838" s="2">
        <v>0.88060093880498602</v>
      </c>
      <c r="BF838" s="2">
        <v>0.83256991319263496</v>
      </c>
      <c r="BG838" s="2">
        <v>0.81986955321230104</v>
      </c>
      <c r="BH838" s="2">
        <v>0.20805409</v>
      </c>
      <c r="BI838" s="2">
        <v>0.20805409</v>
      </c>
      <c r="BJ838" s="2">
        <v>0.23356761100000001</v>
      </c>
      <c r="BK838" s="2">
        <v>0.32932171100000002</v>
      </c>
      <c r="BL838" s="2">
        <v>0.19574691499999999</v>
      </c>
      <c r="BM838" s="2">
        <v>0.19574691499999999</v>
      </c>
      <c r="BN838" s="2">
        <v>0.212636728</v>
      </c>
      <c r="BO838" s="2">
        <v>0.32846056800000001</v>
      </c>
      <c r="BP838" s="2">
        <v>0.20090065800000001</v>
      </c>
      <c r="BQ838" s="2">
        <v>0.20090065800000001</v>
      </c>
      <c r="BR838" s="2">
        <v>0.23331829000000001</v>
      </c>
      <c r="BS838" s="2">
        <v>0.26943362700000001</v>
      </c>
      <c r="BT838" s="2">
        <v>0.71193289699999995</v>
      </c>
      <c r="BU838" s="2">
        <v>0.71193289699999995</v>
      </c>
      <c r="BV838" s="2">
        <v>0.66426642700000005</v>
      </c>
      <c r="BW838" s="2">
        <v>0.66782604599999995</v>
      </c>
      <c r="BX838" s="2">
        <v>11.837234109188101</v>
      </c>
      <c r="BY838" s="2">
        <v>11.837234109188101</v>
      </c>
      <c r="BZ838" s="2">
        <v>11.837234109188101</v>
      </c>
      <c r="CA838" s="2">
        <v>11.837234109188101</v>
      </c>
      <c r="CB838" s="2">
        <v>1227446.7557032299</v>
      </c>
      <c r="CC838" s="2">
        <v>199732.693835307</v>
      </c>
      <c r="CD838" s="2">
        <v>2591357.7285767398</v>
      </c>
      <c r="CE838" s="2">
        <v>8090871.5679555703</v>
      </c>
      <c r="CG838" s="2">
        <f t="shared" si="107"/>
        <v>0</v>
      </c>
      <c r="CH838" s="2">
        <f t="shared" si="108"/>
        <v>12109408.746070847</v>
      </c>
      <c r="CI838" s="2">
        <f t="shared" si="109"/>
        <v>1023644.0094440721</v>
      </c>
      <c r="CJ838" s="2">
        <f t="shared" si="110"/>
        <v>129.7008637049675</v>
      </c>
      <c r="CK838" s="2">
        <f t="shared" si="111"/>
        <v>21.104277032931378</v>
      </c>
      <c r="CL838" s="2">
        <f t="shared" si="112"/>
        <v>142.47431370435706</v>
      </c>
      <c r="CM838" s="2">
        <f t="shared" si="113"/>
        <v>106.49211981834239</v>
      </c>
      <c r="CN838" s="2">
        <f t="shared" si="114"/>
        <v>1006760.587817727</v>
      </c>
    </row>
    <row r="839" spans="1:92" x14ac:dyDescent="0.45">
      <c r="A839" s="2">
        <v>827</v>
      </c>
      <c r="B839" s="2" t="s">
        <v>158</v>
      </c>
      <c r="C839" s="2">
        <v>1</v>
      </c>
      <c r="D839" s="2">
        <v>2047</v>
      </c>
      <c r="E839" s="2">
        <v>2045</v>
      </c>
      <c r="F839" s="2">
        <v>0.14043459604421099</v>
      </c>
      <c r="G839" s="2">
        <v>2.2849870785018302E-2</v>
      </c>
      <c r="H839" s="2">
        <v>0.230621036889158</v>
      </c>
      <c r="I839" s="2">
        <v>0.60609449628161105</v>
      </c>
      <c r="J839" s="2">
        <v>140.16697331031099</v>
      </c>
      <c r="K839" s="2">
        <v>140.16697331031099</v>
      </c>
      <c r="L839" s="2">
        <v>109.03282153289599</v>
      </c>
      <c r="M839" s="2">
        <v>91.775535343004194</v>
      </c>
      <c r="N839" s="2">
        <v>103827.314113135</v>
      </c>
      <c r="O839" s="2">
        <v>16893.563112423901</v>
      </c>
      <c r="P839" s="2">
        <v>219192.08877001799</v>
      </c>
      <c r="Q839" s="2">
        <v>684378.91278185695</v>
      </c>
      <c r="R839" s="2">
        <v>1954.10381048413</v>
      </c>
      <c r="S839" s="2">
        <v>103629452.970374</v>
      </c>
      <c r="T839" s="2">
        <v>53031.703031529301</v>
      </c>
      <c r="U839" s="2">
        <v>58.111999999999902</v>
      </c>
      <c r="V839" s="2">
        <v>33418.584568367602</v>
      </c>
      <c r="W839" s="2">
        <v>1.0957964119800801E-3</v>
      </c>
      <c r="X839" s="2">
        <v>-1.7549397254721499</v>
      </c>
      <c r="Y839" s="2">
        <v>-1.7549397254721499</v>
      </c>
      <c r="Z839" s="2">
        <v>-5.5292223953056103</v>
      </c>
      <c r="AA839" s="2">
        <v>-1.8128096418733</v>
      </c>
      <c r="AB839" s="2">
        <v>11.774155499156301</v>
      </c>
      <c r="AC839" s="2">
        <v>11.774155499156301</v>
      </c>
      <c r="AD839" s="2">
        <v>11.774155499156301</v>
      </c>
      <c r="AE839" s="2">
        <v>11.774155499156301</v>
      </c>
      <c r="AF839" s="2">
        <v>1221694.5101097501</v>
      </c>
      <c r="AG839" s="2">
        <v>198788.03158640701</v>
      </c>
      <c r="AH839" s="2">
        <v>2579178.8884431799</v>
      </c>
      <c r="AI839" s="2">
        <v>8052882.3128350796</v>
      </c>
      <c r="AJ839" s="2">
        <v>130.14775753662701</v>
      </c>
      <c r="AK839" s="2">
        <v>130.14775753662701</v>
      </c>
      <c r="AL839" s="2">
        <v>102.787888429045</v>
      </c>
      <c r="AM839" s="2">
        <v>81.814189485721201</v>
      </c>
      <c r="AN839" s="2">
        <v>128.392817811155</v>
      </c>
      <c r="AO839" s="2">
        <v>128.392817811155</v>
      </c>
      <c r="AP839" s="2">
        <v>97.2586660337398</v>
      </c>
      <c r="AQ839" s="2">
        <v>80.001379843847801</v>
      </c>
      <c r="AR839" s="2">
        <v>14553160.366177101</v>
      </c>
      <c r="AS839" s="2">
        <v>2367919.6098951902</v>
      </c>
      <c r="AT839" s="2">
        <v>23899131.8962841</v>
      </c>
      <c r="AU839" s="2">
        <v>62809241.098018102</v>
      </c>
      <c r="AV839" s="2">
        <v>0.98654746108884905</v>
      </c>
      <c r="AW839" s="2">
        <v>0.98654746108884905</v>
      </c>
      <c r="AX839" s="2">
        <v>0.94623722048977998</v>
      </c>
      <c r="AY839" s="2">
        <v>0.97787332922963399</v>
      </c>
      <c r="AZ839" s="2">
        <v>1.02886702987333</v>
      </c>
      <c r="BA839" s="2">
        <v>1.02886702987333</v>
      </c>
      <c r="BB839" s="2">
        <v>0.99925758393608999</v>
      </c>
      <c r="BC839" s="2">
        <v>1.05274617289788</v>
      </c>
      <c r="BD839" s="2">
        <v>0.88062920982320703</v>
      </c>
      <c r="BE839" s="2">
        <v>0.88062920982320703</v>
      </c>
      <c r="BF839" s="2">
        <v>0.83259610631926195</v>
      </c>
      <c r="BG839" s="2">
        <v>0.81989552220195205</v>
      </c>
      <c r="BH839" s="2">
        <v>0.20805409</v>
      </c>
      <c r="BI839" s="2">
        <v>0.20805409</v>
      </c>
      <c r="BJ839" s="2">
        <v>0.23356761100000001</v>
      </c>
      <c r="BK839" s="2">
        <v>0.32932171100000002</v>
      </c>
      <c r="BL839" s="2">
        <v>0.19574691499999999</v>
      </c>
      <c r="BM839" s="2">
        <v>0.19574691499999999</v>
      </c>
      <c r="BN839" s="2">
        <v>0.212636728</v>
      </c>
      <c r="BO839" s="2">
        <v>0.32846056800000001</v>
      </c>
      <c r="BP839" s="2">
        <v>0.20090065800000001</v>
      </c>
      <c r="BQ839" s="2">
        <v>0.20090065800000001</v>
      </c>
      <c r="BR839" s="2">
        <v>0.23331829000000001</v>
      </c>
      <c r="BS839" s="2">
        <v>0.26943362700000001</v>
      </c>
      <c r="BT839" s="2">
        <v>0.71193289699999995</v>
      </c>
      <c r="BU839" s="2">
        <v>0.71193289699999995</v>
      </c>
      <c r="BV839" s="2">
        <v>0.66426642700000005</v>
      </c>
      <c r="BW839" s="2">
        <v>0.66782604599999995</v>
      </c>
      <c r="BX839" s="2">
        <v>11.774155499156301</v>
      </c>
      <c r="BY839" s="2">
        <v>11.774155499156301</v>
      </c>
      <c r="BZ839" s="2">
        <v>11.774155499156301</v>
      </c>
      <c r="CA839" s="2">
        <v>11.774155499156301</v>
      </c>
      <c r="CB839" s="2">
        <v>1221694.5101097501</v>
      </c>
      <c r="CC839" s="2">
        <v>198788.03158640701</v>
      </c>
      <c r="CD839" s="2">
        <v>2579178.8884431799</v>
      </c>
      <c r="CE839" s="2">
        <v>8052882.3128350796</v>
      </c>
      <c r="CG839" s="2">
        <f t="shared" si="107"/>
        <v>0</v>
      </c>
      <c r="CH839" s="2">
        <f t="shared" si="108"/>
        <v>12052543.742974415</v>
      </c>
      <c r="CI839" s="2">
        <f t="shared" si="109"/>
        <v>1024291.8787774339</v>
      </c>
      <c r="CJ839" s="2">
        <f t="shared" si="110"/>
        <v>129.78414264141875</v>
      </c>
      <c r="CK839" s="2">
        <f t="shared" si="111"/>
        <v>21.116953890529874</v>
      </c>
      <c r="CL839" s="2">
        <f t="shared" si="112"/>
        <v>142.56396017562145</v>
      </c>
      <c r="CM839" s="2">
        <f t="shared" si="113"/>
        <v>106.55958159312681</v>
      </c>
      <c r="CN839" s="2">
        <f t="shared" si="114"/>
        <v>1007398.3156650099</v>
      </c>
    </row>
    <row r="840" spans="1:92" x14ac:dyDescent="0.45">
      <c r="A840" s="2">
        <v>849</v>
      </c>
      <c r="B840" s="2" t="s">
        <v>158</v>
      </c>
      <c r="C840" s="2">
        <v>1</v>
      </c>
      <c r="D840" s="2">
        <v>2048</v>
      </c>
      <c r="E840" s="2">
        <v>2046</v>
      </c>
      <c r="F840" s="2">
        <v>0.14045922733317701</v>
      </c>
      <c r="G840" s="2">
        <v>2.28529783351944E-2</v>
      </c>
      <c r="H840" s="2">
        <v>0.230630105330457</v>
      </c>
      <c r="I840" s="2">
        <v>0.60605768900116996</v>
      </c>
      <c r="J840" s="2">
        <v>140.111014970437</v>
      </c>
      <c r="K840" s="2">
        <v>140.111014970437</v>
      </c>
      <c r="L840" s="2">
        <v>108.975801053384</v>
      </c>
      <c r="M840" s="2">
        <v>91.717989056896798</v>
      </c>
      <c r="N840" s="2">
        <v>103893.602852578</v>
      </c>
      <c r="O840" s="2">
        <v>16903.6830134579</v>
      </c>
      <c r="P840" s="2">
        <v>219329.34339288599</v>
      </c>
      <c r="Q840" s="2">
        <v>684810.25072801195</v>
      </c>
      <c r="R840" s="2">
        <v>1954.46492223209</v>
      </c>
      <c r="S840" s="2">
        <v>103636040.301439</v>
      </c>
      <c r="T840" s="2">
        <v>53025.275164868297</v>
      </c>
      <c r="U840" s="2">
        <v>58.111999999999902</v>
      </c>
      <c r="V840" s="2">
        <v>33627.858262561203</v>
      </c>
      <c r="W840" s="2">
        <v>1.09592923127159E-3</v>
      </c>
      <c r="X840" s="2">
        <v>-1.7508177724605101</v>
      </c>
      <c r="Y840" s="2">
        <v>-1.7508177724605101</v>
      </c>
      <c r="Z840" s="2">
        <v>-5.5261625819318496</v>
      </c>
      <c r="AA840" s="2">
        <v>-1.8102756350948399</v>
      </c>
      <c r="AB840" s="2">
        <v>11.714075206270399</v>
      </c>
      <c r="AC840" s="2">
        <v>11.714075206270399</v>
      </c>
      <c r="AD840" s="2">
        <v>11.714075206270399</v>
      </c>
      <c r="AE840" s="2">
        <v>11.714075206270399</v>
      </c>
      <c r="AF840" s="2">
        <v>1216240.9659863301</v>
      </c>
      <c r="AG840" s="2">
        <v>197892.46880081101</v>
      </c>
      <c r="AH840" s="2">
        <v>2567632.6124714999</v>
      </c>
      <c r="AI840" s="2">
        <v>8016866.0539122904</v>
      </c>
      <c r="AJ840" s="2">
        <v>130.14775753662701</v>
      </c>
      <c r="AK840" s="2">
        <v>130.14775753662701</v>
      </c>
      <c r="AL840" s="2">
        <v>102.787888429045</v>
      </c>
      <c r="AM840" s="2">
        <v>81.814189485721201</v>
      </c>
      <c r="AN840" s="2">
        <v>128.39693976416601</v>
      </c>
      <c r="AO840" s="2">
        <v>128.39693976416601</v>
      </c>
      <c r="AP840" s="2">
        <v>97.261725847113496</v>
      </c>
      <c r="AQ840" s="2">
        <v>80.003913850626304</v>
      </c>
      <c r="AR840" s="2">
        <v>14556638.1446102</v>
      </c>
      <c r="AS840" s="2">
        <v>2368392.1837541298</v>
      </c>
      <c r="AT840" s="2">
        <v>23901590.890752502</v>
      </c>
      <c r="AU840" s="2">
        <v>62809419.082322598</v>
      </c>
      <c r="AV840" s="2">
        <v>0.986578954240797</v>
      </c>
      <c r="AW840" s="2">
        <v>0.986578954240797</v>
      </c>
      <c r="AX840" s="2">
        <v>0.94626684642965098</v>
      </c>
      <c r="AY840" s="2">
        <v>0.97790414504420298</v>
      </c>
      <c r="AZ840" s="2">
        <v>1.0289524245392401</v>
      </c>
      <c r="BA840" s="2">
        <v>1.0289524245392401</v>
      </c>
      <c r="BB840" s="2">
        <v>0.999288869901656</v>
      </c>
      <c r="BC840" s="2">
        <v>1.05283242865074</v>
      </c>
      <c r="BD840" s="2">
        <v>0.88065732179005096</v>
      </c>
      <c r="BE840" s="2">
        <v>0.88065732179005096</v>
      </c>
      <c r="BF840" s="2">
        <v>0.83262217424562202</v>
      </c>
      <c r="BG840" s="2">
        <v>0.81992135964696999</v>
      </c>
      <c r="BH840" s="2">
        <v>0.20805409</v>
      </c>
      <c r="BI840" s="2">
        <v>0.20805409</v>
      </c>
      <c r="BJ840" s="2">
        <v>0.23356761100000001</v>
      </c>
      <c r="BK840" s="2">
        <v>0.32932171100000002</v>
      </c>
      <c r="BL840" s="2">
        <v>0.19574691499999999</v>
      </c>
      <c r="BM840" s="2">
        <v>0.19574691499999999</v>
      </c>
      <c r="BN840" s="2">
        <v>0.212636728</v>
      </c>
      <c r="BO840" s="2">
        <v>0.32846056800000001</v>
      </c>
      <c r="BP840" s="2">
        <v>0.20090065800000001</v>
      </c>
      <c r="BQ840" s="2">
        <v>0.20090065800000001</v>
      </c>
      <c r="BR840" s="2">
        <v>0.23331829000000001</v>
      </c>
      <c r="BS840" s="2">
        <v>0.26943362700000001</v>
      </c>
      <c r="BT840" s="2">
        <v>0.71193289699999995</v>
      </c>
      <c r="BU840" s="2">
        <v>0.71193289699999995</v>
      </c>
      <c r="BV840" s="2">
        <v>0.66426642700000005</v>
      </c>
      <c r="BW840" s="2">
        <v>0.66782604599999995</v>
      </c>
      <c r="BX840" s="2">
        <v>11.714075206270399</v>
      </c>
      <c r="BY840" s="2">
        <v>11.714075206270399</v>
      </c>
      <c r="BZ840" s="2">
        <v>11.714075206270399</v>
      </c>
      <c r="CA840" s="2">
        <v>11.714075206270399</v>
      </c>
      <c r="CB840" s="2">
        <v>1216240.9659863301</v>
      </c>
      <c r="CC840" s="2">
        <v>197892.46880081101</v>
      </c>
      <c r="CD840" s="2">
        <v>2567632.6124714999</v>
      </c>
      <c r="CE840" s="2">
        <v>8016866.0539122904</v>
      </c>
      <c r="CG840" s="2">
        <f t="shared" si="107"/>
        <v>0</v>
      </c>
      <c r="CH840" s="2">
        <f t="shared" si="108"/>
        <v>11998632.101170931</v>
      </c>
      <c r="CI840" s="2">
        <f t="shared" si="109"/>
        <v>1024936.8799869339</v>
      </c>
      <c r="CJ840" s="2">
        <f t="shared" si="110"/>
        <v>129.86700356572248</v>
      </c>
      <c r="CK840" s="2">
        <f t="shared" si="111"/>
        <v>21.129603766822374</v>
      </c>
      <c r="CL840" s="2">
        <f t="shared" si="112"/>
        <v>142.65323147504779</v>
      </c>
      <c r="CM840" s="2">
        <f t="shared" si="113"/>
        <v>106.62674203628056</v>
      </c>
      <c r="CN840" s="2">
        <f t="shared" si="114"/>
        <v>1008033.1969734759</v>
      </c>
    </row>
    <row r="841" spans="1:92" x14ac:dyDescent="0.45">
      <c r="A841" s="2">
        <v>871</v>
      </c>
      <c r="B841" s="2" t="s">
        <v>158</v>
      </c>
      <c r="C841" s="2">
        <v>1</v>
      </c>
      <c r="D841" s="2">
        <v>2049</v>
      </c>
      <c r="E841" s="2">
        <v>2047</v>
      </c>
      <c r="F841" s="2">
        <v>0.14048272788059701</v>
      </c>
      <c r="G841" s="2">
        <v>2.2855944762973601E-2</v>
      </c>
      <c r="H841" s="2">
        <v>0.23063875819079499</v>
      </c>
      <c r="I841" s="2">
        <v>0.60602256916563302</v>
      </c>
      <c r="J841" s="2">
        <v>140.05786843590701</v>
      </c>
      <c r="K841" s="2">
        <v>140.05786843590701</v>
      </c>
      <c r="L841" s="2">
        <v>108.92160094355199</v>
      </c>
      <c r="M841" s="2">
        <v>91.663264930155606</v>
      </c>
      <c r="N841" s="2">
        <v>103959.576657086</v>
      </c>
      <c r="O841" s="2">
        <v>16913.782765352</v>
      </c>
      <c r="P841" s="2">
        <v>219466.055492132</v>
      </c>
      <c r="Q841" s="2">
        <v>685239.76749221503</v>
      </c>
      <c r="R841" s="2">
        <v>1954.8741116656699</v>
      </c>
      <c r="S841" s="2">
        <v>103645173.53668</v>
      </c>
      <c r="T841" s="2">
        <v>53018.848077316099</v>
      </c>
      <c r="U841" s="2">
        <v>58.111999999999902</v>
      </c>
      <c r="V841" s="2">
        <v>33838.442469442598</v>
      </c>
      <c r="W841" s="2">
        <v>1.0960620666618499E-3</v>
      </c>
      <c r="X841" s="2">
        <v>-1.7467190093566101</v>
      </c>
      <c r="Y841" s="2">
        <v>-1.7467190093566101</v>
      </c>
      <c r="Z841" s="2">
        <v>-5.5231173941297698</v>
      </c>
      <c r="AA841" s="2">
        <v>-1.8077544642025101</v>
      </c>
      <c r="AB841" s="2">
        <v>11.656829908636899</v>
      </c>
      <c r="AC841" s="2">
        <v>11.656829908636899</v>
      </c>
      <c r="AD841" s="2">
        <v>11.656829908636899</v>
      </c>
      <c r="AE841" s="2">
        <v>11.656829908636899</v>
      </c>
      <c r="AF841" s="2">
        <v>1211070.0570479799</v>
      </c>
      <c r="AG841" s="2">
        <v>197043.357717395</v>
      </c>
      <c r="AH841" s="2">
        <v>2556684.8499039002</v>
      </c>
      <c r="AI841" s="2">
        <v>7982716.61242746</v>
      </c>
      <c r="AJ841" s="2">
        <v>130.14775753662701</v>
      </c>
      <c r="AK841" s="2">
        <v>130.14775753662701</v>
      </c>
      <c r="AL841" s="2">
        <v>102.787888429045</v>
      </c>
      <c r="AM841" s="2">
        <v>81.814189485721201</v>
      </c>
      <c r="AN841" s="2">
        <v>128.40103852727</v>
      </c>
      <c r="AO841" s="2">
        <v>128.40103852727</v>
      </c>
      <c r="AP841" s="2">
        <v>97.264771034915597</v>
      </c>
      <c r="AQ841" s="2">
        <v>80.006435021518598</v>
      </c>
      <c r="AR841" s="2">
        <v>14560356.710090799</v>
      </c>
      <c r="AS841" s="2">
        <v>2368908.3613031898</v>
      </c>
      <c r="AT841" s="2">
        <v>23904594.1169696</v>
      </c>
      <c r="AU841" s="2">
        <v>62811314.348317198</v>
      </c>
      <c r="AV841" s="2">
        <v>0.98661027877150598</v>
      </c>
      <c r="AW841" s="2">
        <v>0.98661027877150598</v>
      </c>
      <c r="AX841" s="2">
        <v>0.946296337724573</v>
      </c>
      <c r="AY841" s="2">
        <v>0.97793481238772195</v>
      </c>
      <c r="AZ841" s="2">
        <v>1.02903736632151</v>
      </c>
      <c r="BA841" s="2">
        <v>1.02903736632151</v>
      </c>
      <c r="BB841" s="2">
        <v>0.99932001367773304</v>
      </c>
      <c r="BC841" s="2">
        <v>1.0529182731501101</v>
      </c>
      <c r="BD841" s="2">
        <v>0.88068528323925999</v>
      </c>
      <c r="BE841" s="2">
        <v>0.88068528323925999</v>
      </c>
      <c r="BF841" s="2">
        <v>0.83264812369760999</v>
      </c>
      <c r="BG841" s="2">
        <v>0.819947072606795</v>
      </c>
      <c r="BH841" s="2">
        <v>0.20805409</v>
      </c>
      <c r="BI841" s="2">
        <v>0.20805409</v>
      </c>
      <c r="BJ841" s="2">
        <v>0.23356761100000001</v>
      </c>
      <c r="BK841" s="2">
        <v>0.32932171100000002</v>
      </c>
      <c r="BL841" s="2">
        <v>0.19574691499999999</v>
      </c>
      <c r="BM841" s="2">
        <v>0.19574691499999999</v>
      </c>
      <c r="BN841" s="2">
        <v>0.212636728</v>
      </c>
      <c r="BO841" s="2">
        <v>0.32846056800000001</v>
      </c>
      <c r="BP841" s="2">
        <v>0.20090065800000001</v>
      </c>
      <c r="BQ841" s="2">
        <v>0.20090065800000001</v>
      </c>
      <c r="BR841" s="2">
        <v>0.23331829000000001</v>
      </c>
      <c r="BS841" s="2">
        <v>0.26943362700000001</v>
      </c>
      <c r="BT841" s="2">
        <v>0.71193289699999995</v>
      </c>
      <c r="BU841" s="2">
        <v>0.71193289699999995</v>
      </c>
      <c r="BV841" s="2">
        <v>0.66426642700000005</v>
      </c>
      <c r="BW841" s="2">
        <v>0.66782604599999995</v>
      </c>
      <c r="BX841" s="2">
        <v>11.656829908636899</v>
      </c>
      <c r="BY841" s="2">
        <v>11.656829908636899</v>
      </c>
      <c r="BZ841" s="2">
        <v>11.656829908636899</v>
      </c>
      <c r="CA841" s="2">
        <v>11.656829908636899</v>
      </c>
      <c r="CB841" s="2">
        <v>1211070.0570479799</v>
      </c>
      <c r="CC841" s="2">
        <v>197043.357717395</v>
      </c>
      <c r="CD841" s="2">
        <v>2556684.8499039002</v>
      </c>
      <c r="CE841" s="2">
        <v>7982716.61242746</v>
      </c>
      <c r="CG841" s="2">
        <f t="shared" si="107"/>
        <v>0</v>
      </c>
      <c r="CH841" s="2">
        <f t="shared" si="108"/>
        <v>11947514.877096735</v>
      </c>
      <c r="CI841" s="2">
        <f t="shared" si="109"/>
        <v>1025579.182406785</v>
      </c>
      <c r="CJ841" s="2">
        <f t="shared" si="110"/>
        <v>129.94947082135749</v>
      </c>
      <c r="CK841" s="2">
        <f t="shared" si="111"/>
        <v>21.142228456689999</v>
      </c>
      <c r="CL841" s="2">
        <f t="shared" si="112"/>
        <v>142.74214991358178</v>
      </c>
      <c r="CM841" s="2">
        <f t="shared" si="113"/>
        <v>106.69361891665473</v>
      </c>
      <c r="CN841" s="2">
        <f t="shared" si="114"/>
        <v>1008665.399641433</v>
      </c>
    </row>
    <row r="842" spans="1:92" x14ac:dyDescent="0.45">
      <c r="A842" s="2">
        <v>893</v>
      </c>
      <c r="B842" s="2" t="s">
        <v>158</v>
      </c>
      <c r="C842" s="2">
        <v>1</v>
      </c>
      <c r="D842" s="2">
        <v>2050</v>
      </c>
      <c r="E842" s="2">
        <v>2048</v>
      </c>
      <c r="F842" s="2">
        <v>0.14050515728051499</v>
      </c>
      <c r="G842" s="2">
        <v>2.28587774893615E-2</v>
      </c>
      <c r="H842" s="2">
        <v>0.230647017352891</v>
      </c>
      <c r="I842" s="2">
        <v>0.60598904787723096</v>
      </c>
      <c r="J842" s="2">
        <v>140.007380060842</v>
      </c>
      <c r="K842" s="2">
        <v>140.007380060842</v>
      </c>
      <c r="L842" s="2">
        <v>108.870067098991</v>
      </c>
      <c r="M842" s="2">
        <v>91.611208761516494</v>
      </c>
      <c r="N842" s="2">
        <v>104025.25405545199</v>
      </c>
      <c r="O842" s="2">
        <v>16923.8637339161</v>
      </c>
      <c r="P842" s="2">
        <v>219602.25770195399</v>
      </c>
      <c r="Q842" s="2">
        <v>685667.57165286294</v>
      </c>
      <c r="R842" s="2">
        <v>1955.3288309156701</v>
      </c>
      <c r="S842" s="2">
        <v>103656716.681154</v>
      </c>
      <c r="T842" s="2">
        <v>53012.421768778302</v>
      </c>
      <c r="U842" s="2">
        <v>58.111999999999902</v>
      </c>
      <c r="V842" s="2">
        <v>34050.345395697703</v>
      </c>
      <c r="W842" s="2">
        <v>1.09619491815283E-3</v>
      </c>
      <c r="X842" s="2">
        <v>-1.74264219192907</v>
      </c>
      <c r="Y842" s="2">
        <v>-1.74264219192907</v>
      </c>
      <c r="Z842" s="2">
        <v>-5.5200860461976902</v>
      </c>
      <c r="AA842" s="2">
        <v>-1.80524544034887</v>
      </c>
      <c r="AB842" s="2">
        <v>11.6022647161442</v>
      </c>
      <c r="AC842" s="2">
        <v>11.6022647161442</v>
      </c>
      <c r="AD842" s="2">
        <v>11.6022647161442</v>
      </c>
      <c r="AE842" s="2">
        <v>11.6022647161442</v>
      </c>
      <c r="AF842" s="2">
        <v>1206166.5281537999</v>
      </c>
      <c r="AG842" s="2">
        <v>196238.18499497199</v>
      </c>
      <c r="AH842" s="2">
        <v>2546303.27202771</v>
      </c>
      <c r="AI842" s="2">
        <v>7950333.1764738001</v>
      </c>
      <c r="AJ842" s="2">
        <v>130.14775753662701</v>
      </c>
      <c r="AK842" s="2">
        <v>130.14775753662701</v>
      </c>
      <c r="AL842" s="2">
        <v>102.787888429045</v>
      </c>
      <c r="AM842" s="2">
        <v>81.814189485721201</v>
      </c>
      <c r="AN842" s="2">
        <v>128.405115344698</v>
      </c>
      <c r="AO842" s="2">
        <v>128.405115344698</v>
      </c>
      <c r="AP842" s="2">
        <v>97.267802382847705</v>
      </c>
      <c r="AQ842" s="2">
        <v>80.008944045372303</v>
      </c>
      <c r="AR842" s="2">
        <v>14564303.2804673</v>
      </c>
      <c r="AS842" s="2">
        <v>2369465.8218922899</v>
      </c>
      <c r="AT842" s="2">
        <v>23908112.531101901</v>
      </c>
      <c r="AU842" s="2">
        <v>62814835.047692597</v>
      </c>
      <c r="AV842" s="2">
        <v>0.98664144376774499</v>
      </c>
      <c r="AW842" s="2">
        <v>0.98664144376774499</v>
      </c>
      <c r="AX842" s="2">
        <v>0.94632570163965701</v>
      </c>
      <c r="AY842" s="2">
        <v>0.97796533926323503</v>
      </c>
      <c r="AZ842" s="2">
        <v>1.0291218797920201</v>
      </c>
      <c r="BA842" s="2">
        <v>1.0291218797920201</v>
      </c>
      <c r="BB842" s="2">
        <v>0.99935102293651801</v>
      </c>
      <c r="BC842" s="2">
        <v>1.0530037287367999</v>
      </c>
      <c r="BD842" s="2">
        <v>0.88071310228202704</v>
      </c>
      <c r="BE842" s="2">
        <v>0.88071310228202704</v>
      </c>
      <c r="BF842" s="2">
        <v>0.832673961067812</v>
      </c>
      <c r="BG842" s="2">
        <v>0.81997266779156197</v>
      </c>
      <c r="BH842" s="2">
        <v>0.20805409</v>
      </c>
      <c r="BI842" s="2">
        <v>0.20805409</v>
      </c>
      <c r="BJ842" s="2">
        <v>0.23356761100000001</v>
      </c>
      <c r="BK842" s="2">
        <v>0.32932171100000002</v>
      </c>
      <c r="BL842" s="2">
        <v>0.19574691499999999</v>
      </c>
      <c r="BM842" s="2">
        <v>0.19574691499999999</v>
      </c>
      <c r="BN842" s="2">
        <v>0.212636728</v>
      </c>
      <c r="BO842" s="2">
        <v>0.32846056800000001</v>
      </c>
      <c r="BP842" s="2">
        <v>0.20090065800000001</v>
      </c>
      <c r="BQ842" s="2">
        <v>0.20090065800000001</v>
      </c>
      <c r="BR842" s="2">
        <v>0.23331829000000001</v>
      </c>
      <c r="BS842" s="2">
        <v>0.26943362700000001</v>
      </c>
      <c r="BT842" s="2">
        <v>0.71193289699999995</v>
      </c>
      <c r="BU842" s="2">
        <v>0.71193289699999995</v>
      </c>
      <c r="BV842" s="2">
        <v>0.66426642700000005</v>
      </c>
      <c r="BW842" s="2">
        <v>0.66782604599999995</v>
      </c>
      <c r="BX842" s="2">
        <v>11.6022647161442</v>
      </c>
      <c r="BY842" s="2">
        <v>11.6022647161442</v>
      </c>
      <c r="BZ842" s="2">
        <v>11.6022647161442</v>
      </c>
      <c r="CA842" s="2">
        <v>11.6022647161442</v>
      </c>
      <c r="CB842" s="2">
        <v>1206166.5281537999</v>
      </c>
      <c r="CC842" s="2">
        <v>196238.18499497199</v>
      </c>
      <c r="CD842" s="2">
        <v>2546303.27202771</v>
      </c>
      <c r="CE842" s="2">
        <v>7950333.1764738001</v>
      </c>
      <c r="CG842" s="2">
        <f t="shared" si="107"/>
        <v>0</v>
      </c>
      <c r="CH842" s="2">
        <f t="shared" si="108"/>
        <v>11899041.161650281</v>
      </c>
      <c r="CI842" s="2">
        <f t="shared" si="109"/>
        <v>1026218.947144185</v>
      </c>
      <c r="CJ842" s="2">
        <f t="shared" si="110"/>
        <v>130.031567569315</v>
      </c>
      <c r="CK842" s="2">
        <f t="shared" si="111"/>
        <v>21.154829667395123</v>
      </c>
      <c r="CL842" s="2">
        <f t="shared" si="112"/>
        <v>142.83073671671804</v>
      </c>
      <c r="CM842" s="2">
        <f t="shared" si="113"/>
        <v>106.76022914018886</v>
      </c>
      <c r="CN842" s="2">
        <f t="shared" si="114"/>
        <v>1009295.0834102689</v>
      </c>
    </row>
    <row r="843" spans="1:92" x14ac:dyDescent="0.45">
      <c r="A843" s="2">
        <v>915</v>
      </c>
      <c r="B843" s="2" t="s">
        <v>158</v>
      </c>
      <c r="C843" s="2">
        <v>1</v>
      </c>
      <c r="D843" s="2">
        <v>2051</v>
      </c>
      <c r="E843" s="2">
        <v>2049</v>
      </c>
      <c r="F843" s="2">
        <v>0.140526572282894</v>
      </c>
      <c r="G843" s="2">
        <v>2.2861483583032499E-2</v>
      </c>
      <c r="H843" s="2">
        <v>0.230654903657349</v>
      </c>
      <c r="I843" s="2">
        <v>0.60595704047672205</v>
      </c>
      <c r="J843" s="2">
        <v>139.95940413702499</v>
      </c>
      <c r="K843" s="2">
        <v>139.95940413702499</v>
      </c>
      <c r="L843" s="2">
        <v>108.821053375628</v>
      </c>
      <c r="M843" s="2">
        <v>91.561674314903499</v>
      </c>
      <c r="N843" s="2">
        <v>104090.65267388499</v>
      </c>
      <c r="O843" s="2">
        <v>16933.9272181253</v>
      </c>
      <c r="P843" s="2">
        <v>219737.981064558</v>
      </c>
      <c r="Q843" s="2">
        <v>686093.76650056697</v>
      </c>
      <c r="R843" s="2">
        <v>1955.8266612658799</v>
      </c>
      <c r="S843" s="2">
        <v>103670540.651509</v>
      </c>
      <c r="T843" s="2">
        <v>53005.996239160602</v>
      </c>
      <c r="U843" s="2">
        <v>58.111999999999902</v>
      </c>
      <c r="V843" s="2">
        <v>34263.575299404401</v>
      </c>
      <c r="W843" s="2">
        <v>1.0963277857464701E-3</v>
      </c>
      <c r="X843" s="2">
        <v>-1.7385861375549101</v>
      </c>
      <c r="Y843" s="2">
        <v>-1.7385861375549101</v>
      </c>
      <c r="Z843" s="2">
        <v>-5.5170677913702004</v>
      </c>
      <c r="AA843" s="2">
        <v>-1.8027479087711999</v>
      </c>
      <c r="AB843" s="2">
        <v>11.5502327379535</v>
      </c>
      <c r="AC843" s="2">
        <v>11.5502327379535</v>
      </c>
      <c r="AD843" s="2">
        <v>11.5502327379535</v>
      </c>
      <c r="AE843" s="2">
        <v>11.5502327379535</v>
      </c>
      <c r="AF843" s="2">
        <v>1201515.89496522</v>
      </c>
      <c r="AG843" s="2">
        <v>195474.56495214201</v>
      </c>
      <c r="AH843" s="2">
        <v>2536457.18623763</v>
      </c>
      <c r="AI843" s="2">
        <v>7919620.0334580299</v>
      </c>
      <c r="AJ843" s="2">
        <v>130.14775753662701</v>
      </c>
      <c r="AK843" s="2">
        <v>130.14775753662701</v>
      </c>
      <c r="AL843" s="2">
        <v>102.787888429045</v>
      </c>
      <c r="AM843" s="2">
        <v>81.814189485721201</v>
      </c>
      <c r="AN843" s="2">
        <v>128.40917139907199</v>
      </c>
      <c r="AO843" s="2">
        <v>128.40917139907199</v>
      </c>
      <c r="AP843" s="2">
        <v>97.2708206376752</v>
      </c>
      <c r="AQ843" s="2">
        <v>80.011441576949906</v>
      </c>
      <c r="AR843" s="2">
        <v>14568465.7244711</v>
      </c>
      <c r="AS843" s="2">
        <v>2370062.3631485901</v>
      </c>
      <c r="AT843" s="2">
        <v>23912118.566079199</v>
      </c>
      <c r="AU843" s="2">
        <v>62819893.997810401</v>
      </c>
      <c r="AV843" s="2">
        <v>0.98667245786518498</v>
      </c>
      <c r="AW843" s="2">
        <v>0.98667245786518498</v>
      </c>
      <c r="AX843" s="2">
        <v>0.94635494507906603</v>
      </c>
      <c r="AY843" s="2">
        <v>0.97799573327675304</v>
      </c>
      <c r="AZ843" s="2">
        <v>1.0292059883045801</v>
      </c>
      <c r="BA843" s="2">
        <v>1.0292059883045801</v>
      </c>
      <c r="BB843" s="2">
        <v>0.99938190496903301</v>
      </c>
      <c r="BC843" s="2">
        <v>1.05308881664485</v>
      </c>
      <c r="BD843" s="2">
        <v>0.88074078662687605</v>
      </c>
      <c r="BE843" s="2">
        <v>0.88074078662687605</v>
      </c>
      <c r="BF843" s="2">
        <v>0.832699692431217</v>
      </c>
      <c r="BG843" s="2">
        <v>0.81999815157851097</v>
      </c>
      <c r="BH843" s="2">
        <v>0.20805409</v>
      </c>
      <c r="BI843" s="2">
        <v>0.20805409</v>
      </c>
      <c r="BJ843" s="2">
        <v>0.23356761100000001</v>
      </c>
      <c r="BK843" s="2">
        <v>0.32932171100000002</v>
      </c>
      <c r="BL843" s="2">
        <v>0.19574691499999999</v>
      </c>
      <c r="BM843" s="2">
        <v>0.19574691499999999</v>
      </c>
      <c r="BN843" s="2">
        <v>0.212636728</v>
      </c>
      <c r="BO843" s="2">
        <v>0.32846056800000001</v>
      </c>
      <c r="BP843" s="2">
        <v>0.20090065800000001</v>
      </c>
      <c r="BQ843" s="2">
        <v>0.20090065800000001</v>
      </c>
      <c r="BR843" s="2">
        <v>0.23331829000000001</v>
      </c>
      <c r="BS843" s="2">
        <v>0.26943362700000001</v>
      </c>
      <c r="BT843" s="2">
        <v>0.71193289699999995</v>
      </c>
      <c r="BU843" s="2">
        <v>0.71193289699999995</v>
      </c>
      <c r="BV843" s="2">
        <v>0.66426642700000005</v>
      </c>
      <c r="BW843" s="2">
        <v>0.66782604599999995</v>
      </c>
      <c r="BX843" s="2">
        <v>11.5502327379535</v>
      </c>
      <c r="BY843" s="2">
        <v>11.5502327379535</v>
      </c>
      <c r="BZ843" s="2">
        <v>11.5502327379535</v>
      </c>
      <c r="CA843" s="2">
        <v>11.5502327379535</v>
      </c>
      <c r="CB843" s="2">
        <v>1201515.89496522</v>
      </c>
      <c r="CC843" s="2">
        <v>195474.56495214201</v>
      </c>
      <c r="CD843" s="2">
        <v>2536457.18623763</v>
      </c>
      <c r="CE843" s="2">
        <v>7919620.0334580299</v>
      </c>
      <c r="CG843" s="2">
        <f t="shared" si="107"/>
        <v>0</v>
      </c>
      <c r="CH843" s="2">
        <f t="shared" si="108"/>
        <v>11853067.679613022</v>
      </c>
      <c r="CI843" s="2">
        <f t="shared" si="109"/>
        <v>1026856.3274571353</v>
      </c>
      <c r="CJ843" s="2">
        <f t="shared" si="110"/>
        <v>130.11331584235623</v>
      </c>
      <c r="CK843" s="2">
        <f t="shared" si="111"/>
        <v>21.167409022656624</v>
      </c>
      <c r="CL843" s="2">
        <f t="shared" si="112"/>
        <v>142.91901207450925</v>
      </c>
      <c r="CM843" s="2">
        <f t="shared" si="113"/>
        <v>106.82658878950051</v>
      </c>
      <c r="CN843" s="2">
        <f t="shared" si="114"/>
        <v>1009922.40023901</v>
      </c>
    </row>
    <row r="844" spans="1:92" x14ac:dyDescent="0.45">
      <c r="A844" s="2">
        <v>210</v>
      </c>
      <c r="B844" s="2" t="s">
        <v>158</v>
      </c>
      <c r="C844" s="2">
        <v>2</v>
      </c>
      <c r="D844" s="2">
        <v>2010</v>
      </c>
      <c r="E844" s="2">
        <v>2008</v>
      </c>
      <c r="F844" s="2">
        <v>0.159770096</v>
      </c>
      <c r="G844" s="20">
        <v>1.0600000000000001E-8</v>
      </c>
      <c r="H844" s="2">
        <v>0.19084777</v>
      </c>
      <c r="I844" s="2">
        <v>0.64938212399999995</v>
      </c>
      <c r="J844" s="2">
        <v>306.96435709999997</v>
      </c>
      <c r="K844" s="2">
        <v>231.57490039999999</v>
      </c>
      <c r="L844" s="2">
        <v>184.5555512</v>
      </c>
      <c r="M844" s="2">
        <v>160.10216629999999</v>
      </c>
      <c r="N844" s="2">
        <v>482451.80499999999</v>
      </c>
      <c r="O844" s="2">
        <v>4.2500000000000003E-2</v>
      </c>
      <c r="P844" s="2">
        <v>958531.45</v>
      </c>
      <c r="Q844" s="2">
        <v>3759668.13</v>
      </c>
      <c r="R844" s="2">
        <v>926928830.39999998</v>
      </c>
      <c r="S844" s="2">
        <v>926928830.39999998</v>
      </c>
      <c r="T844" s="2">
        <v>1</v>
      </c>
      <c r="U844" s="2">
        <v>2E-3</v>
      </c>
      <c r="V844" s="2">
        <v>30247.809160000001</v>
      </c>
      <c r="W844" s="2">
        <v>2E-3</v>
      </c>
      <c r="X844" s="2">
        <v>36.336634709999998</v>
      </c>
      <c r="Y844" s="2">
        <v>36.336634709999998</v>
      </c>
      <c r="Z844" s="2">
        <v>17.62315912</v>
      </c>
      <c r="AA844" s="2">
        <v>30.206180150000002</v>
      </c>
      <c r="AB844" s="2">
        <v>75.389456730000006</v>
      </c>
      <c r="AC844" s="2">
        <v>0</v>
      </c>
      <c r="AD844" s="2">
        <v>0</v>
      </c>
      <c r="AE844" s="2">
        <v>0</v>
      </c>
      <c r="AF844" s="2">
        <v>36371779.479999997</v>
      </c>
      <c r="AG844" s="2">
        <v>0</v>
      </c>
      <c r="AH844" s="2">
        <v>0</v>
      </c>
      <c r="AI844" s="2">
        <v>0</v>
      </c>
      <c r="AJ844" s="2">
        <v>195.2382657</v>
      </c>
      <c r="AK844" s="2">
        <v>195.2382657</v>
      </c>
      <c r="AL844" s="2">
        <v>166.93239209999999</v>
      </c>
      <c r="AM844" s="2">
        <v>129.89598620000001</v>
      </c>
      <c r="AN844" s="2">
        <v>231.57490039999999</v>
      </c>
      <c r="AO844" s="2">
        <v>231.57490039999999</v>
      </c>
      <c r="AP844" s="2">
        <v>184.5555512</v>
      </c>
      <c r="AQ844" s="2">
        <v>160.10216629999999</v>
      </c>
      <c r="AR844" s="2">
        <v>148095508.19999999</v>
      </c>
      <c r="AS844" s="2">
        <v>9.8419332669999999</v>
      </c>
      <c r="AT844" s="2">
        <v>176902300.09999999</v>
      </c>
      <c r="AU844" s="2">
        <v>601931012.29999995</v>
      </c>
      <c r="AV844" s="2">
        <v>0.98606933099999905</v>
      </c>
      <c r="AW844" s="2">
        <v>0.98606933099999905</v>
      </c>
      <c r="AX844" s="2">
        <v>0.947036392</v>
      </c>
      <c r="AY844" s="2">
        <v>0.978586335999999</v>
      </c>
      <c r="AZ844" s="2">
        <v>1.0275736719999999</v>
      </c>
      <c r="BA844" s="2">
        <v>1.0275736719999999</v>
      </c>
      <c r="BB844" s="2">
        <v>1.002552468</v>
      </c>
      <c r="BC844" s="2">
        <v>1.054748534</v>
      </c>
      <c r="BD844" s="2">
        <v>0.88020241300000002</v>
      </c>
      <c r="BE844" s="2">
        <v>0.88020241300000002</v>
      </c>
      <c r="BF844" s="2">
        <v>0.83329929899999999</v>
      </c>
      <c r="BG844" s="2">
        <v>0.82049334099999904</v>
      </c>
      <c r="BH844" s="2">
        <v>0.20805409</v>
      </c>
      <c r="BI844" s="2">
        <v>0.20805409</v>
      </c>
      <c r="BJ844" s="2">
        <v>0.23356761100000001</v>
      </c>
      <c r="BK844" s="2">
        <v>0.32932171100000002</v>
      </c>
      <c r="BL844" s="2">
        <v>0.19574691499999999</v>
      </c>
      <c r="BM844" s="2">
        <v>0.19574691499999999</v>
      </c>
      <c r="BN844" s="2">
        <v>0.212636728</v>
      </c>
      <c r="BO844" s="2">
        <v>0.32846056800000001</v>
      </c>
      <c r="BP844" s="2">
        <v>0.20090065800000001</v>
      </c>
      <c r="BQ844" s="2">
        <v>0.20090065800000001</v>
      </c>
      <c r="BR844" s="2">
        <v>0.23331829000000001</v>
      </c>
      <c r="BS844" s="2">
        <v>0.26943362700000001</v>
      </c>
      <c r="BT844" s="2">
        <v>0.71193289699999995</v>
      </c>
      <c r="BU844" s="2">
        <v>0.71193289699999995</v>
      </c>
      <c r="BV844" s="2">
        <v>0.66426642700000005</v>
      </c>
      <c r="BW844" s="2">
        <v>0.66782604599999995</v>
      </c>
      <c r="BX844" s="2">
        <v>102.0409693</v>
      </c>
      <c r="BY844" s="2">
        <v>0</v>
      </c>
      <c r="BZ844" s="2">
        <v>0</v>
      </c>
      <c r="CA844" s="2">
        <v>0</v>
      </c>
      <c r="CB844" s="2">
        <v>49229849.840000004</v>
      </c>
      <c r="CC844" s="2">
        <v>0</v>
      </c>
      <c r="CD844" s="2">
        <v>0</v>
      </c>
      <c r="CE844" s="2">
        <v>0</v>
      </c>
      <c r="CG844" s="2">
        <f t="shared" si="107"/>
        <v>0</v>
      </c>
      <c r="CH844" s="2">
        <f t="shared" si="108"/>
        <v>49229849.840000004</v>
      </c>
      <c r="CI844" s="2">
        <f t="shared" si="109"/>
        <v>5200651.4275000002</v>
      </c>
      <c r="CJ844" s="2">
        <f t="shared" si="110"/>
        <v>603.06475624999996</v>
      </c>
      <c r="CK844" s="2">
        <f t="shared" si="111"/>
        <v>5.3125000000000004E-5</v>
      </c>
      <c r="CL844" s="2">
        <f t="shared" si="112"/>
        <v>623.43508943089432</v>
      </c>
      <c r="CM844" s="2">
        <f t="shared" si="113"/>
        <v>585.39013312572979</v>
      </c>
      <c r="CN844" s="2">
        <f t="shared" si="114"/>
        <v>5200651.3849999998</v>
      </c>
    </row>
    <row r="845" spans="1:92" x14ac:dyDescent="0.45">
      <c r="A845" s="2">
        <v>211</v>
      </c>
      <c r="B845" s="2" t="s">
        <v>158</v>
      </c>
      <c r="C845" s="2">
        <v>2</v>
      </c>
      <c r="D845" s="2">
        <v>2011</v>
      </c>
      <c r="E845" s="2">
        <v>2009</v>
      </c>
      <c r="F845" s="2">
        <v>0.23767270300000001</v>
      </c>
      <c r="G845" s="20">
        <v>7.2099999999999997E-9</v>
      </c>
      <c r="H845" s="2">
        <v>0.22909506199999999</v>
      </c>
      <c r="I845" s="2">
        <v>0.53323222799999903</v>
      </c>
      <c r="J845" s="2">
        <v>87.697693369999996</v>
      </c>
      <c r="K845" s="2">
        <v>72.356261739999994</v>
      </c>
      <c r="L845" s="2">
        <v>44.965706050000001</v>
      </c>
      <c r="M845" s="2">
        <v>30.203730620000002</v>
      </c>
      <c r="N845" s="2">
        <v>435385.136</v>
      </c>
      <c r="O845" s="2">
        <v>1.6E-2</v>
      </c>
      <c r="P845" s="2">
        <v>818496.40099999995</v>
      </c>
      <c r="Q845" s="2">
        <v>2836209.227</v>
      </c>
      <c r="R845" s="2">
        <v>160650641.30000001</v>
      </c>
      <c r="S845" s="2">
        <v>160650641.30000001</v>
      </c>
      <c r="T845" s="2">
        <v>1</v>
      </c>
      <c r="U845" s="2">
        <v>2E-3</v>
      </c>
      <c r="V845" s="2">
        <v>29345.23216</v>
      </c>
      <c r="W845" s="2">
        <v>2E-3</v>
      </c>
      <c r="X845" s="2">
        <v>-15.05499966</v>
      </c>
      <c r="Y845" s="2">
        <v>-15.05499966</v>
      </c>
      <c r="Z845" s="2">
        <v>-10.56064362</v>
      </c>
      <c r="AA845" s="2">
        <v>-6.5680676150000004</v>
      </c>
      <c r="AB845" s="2">
        <v>15.341431630000001</v>
      </c>
      <c r="AC845" s="2">
        <v>0</v>
      </c>
      <c r="AD845" s="2">
        <v>0</v>
      </c>
      <c r="AE845" s="2">
        <v>0</v>
      </c>
      <c r="AF845" s="2">
        <v>6679431.2970000003</v>
      </c>
      <c r="AG845" s="2">
        <v>0</v>
      </c>
      <c r="AH845" s="2">
        <v>0</v>
      </c>
      <c r="AI845" s="2">
        <v>0</v>
      </c>
      <c r="AJ845" s="2">
        <v>87.411261400000001</v>
      </c>
      <c r="AK845" s="2">
        <v>87.411261400000001</v>
      </c>
      <c r="AL845" s="2">
        <v>55.526349670000002</v>
      </c>
      <c r="AM845" s="2">
        <v>36.771798230000002</v>
      </c>
      <c r="AN845" s="2">
        <v>72.356261739999994</v>
      </c>
      <c r="AO845" s="2">
        <v>72.356261739999994</v>
      </c>
      <c r="AP845" s="2">
        <v>44.965706050000001</v>
      </c>
      <c r="AQ845" s="2">
        <v>30.203730620000002</v>
      </c>
      <c r="AR845" s="2">
        <v>38182272.149999999</v>
      </c>
      <c r="AS845" s="2">
        <v>1.157700188</v>
      </c>
      <c r="AT845" s="2">
        <v>36804268.57</v>
      </c>
      <c r="AU845" s="2">
        <v>85664099.469999999</v>
      </c>
      <c r="AV845" s="2">
        <v>0.98606933099999905</v>
      </c>
      <c r="AW845" s="2">
        <v>0.98606933099999905</v>
      </c>
      <c r="AX845" s="2">
        <v>0.947036392</v>
      </c>
      <c r="AY845" s="2">
        <v>0.978586335999999</v>
      </c>
      <c r="AZ845" s="2">
        <v>1.0275736719999999</v>
      </c>
      <c r="BA845" s="2">
        <v>1.0275736719999999</v>
      </c>
      <c r="BB845" s="2">
        <v>1.002552468</v>
      </c>
      <c r="BC845" s="2">
        <v>1.054748534</v>
      </c>
      <c r="BD845" s="2">
        <v>0.88020241300000002</v>
      </c>
      <c r="BE845" s="2">
        <v>0.88020241300000002</v>
      </c>
      <c r="BF845" s="2">
        <v>0.83329929899999999</v>
      </c>
      <c r="BG845" s="2">
        <v>0.82049334099999904</v>
      </c>
      <c r="BH845" s="2">
        <v>0.20805409</v>
      </c>
      <c r="BI845" s="2">
        <v>0.20805409</v>
      </c>
      <c r="BJ845" s="2">
        <v>0.23356761100000001</v>
      </c>
      <c r="BK845" s="2">
        <v>0.32932171100000002</v>
      </c>
      <c r="BL845" s="2">
        <v>0.19574691499999999</v>
      </c>
      <c r="BM845" s="2">
        <v>0.19574691499999999</v>
      </c>
      <c r="BN845" s="2">
        <v>0.212636728</v>
      </c>
      <c r="BO845" s="2">
        <v>0.32846056800000001</v>
      </c>
      <c r="BP845" s="2">
        <v>0.20090065800000001</v>
      </c>
      <c r="BQ845" s="2">
        <v>0.20090065800000001</v>
      </c>
      <c r="BR845" s="2">
        <v>0.23331829000000001</v>
      </c>
      <c r="BS845" s="2">
        <v>0.26943362700000001</v>
      </c>
      <c r="BT845" s="2">
        <v>0.71193289699999995</v>
      </c>
      <c r="BU845" s="2">
        <v>0.71193289699999995</v>
      </c>
      <c r="BV845" s="2">
        <v>0.66426642700000005</v>
      </c>
      <c r="BW845" s="2">
        <v>0.66782604599999995</v>
      </c>
      <c r="BX845" s="2">
        <v>103.0185638</v>
      </c>
      <c r="BY845" s="2">
        <v>0</v>
      </c>
      <c r="BZ845" s="2">
        <v>0</v>
      </c>
      <c r="CA845" s="2">
        <v>0</v>
      </c>
      <c r="CB845" s="2">
        <v>44852751.399999999</v>
      </c>
      <c r="CC845" s="2">
        <v>0</v>
      </c>
      <c r="CD845" s="2">
        <v>0</v>
      </c>
      <c r="CE845" s="2">
        <v>0</v>
      </c>
      <c r="CG845" s="2">
        <f t="shared" si="107"/>
        <v>0</v>
      </c>
      <c r="CH845" s="2">
        <f t="shared" si="108"/>
        <v>44852751.399999999</v>
      </c>
      <c r="CI845" s="2">
        <f t="shared" si="109"/>
        <v>4090090.78</v>
      </c>
      <c r="CJ845" s="2">
        <f t="shared" si="110"/>
        <v>544.23141999999996</v>
      </c>
      <c r="CK845" s="2">
        <f t="shared" si="111"/>
        <v>2.0000000000000002E-5</v>
      </c>
      <c r="CL845" s="2">
        <f t="shared" si="112"/>
        <v>532.35538276422756</v>
      </c>
      <c r="CM845" s="2">
        <f t="shared" si="113"/>
        <v>441.60517353055661</v>
      </c>
      <c r="CN845" s="2">
        <f t="shared" si="114"/>
        <v>4090090.764</v>
      </c>
    </row>
    <row r="846" spans="1:92" x14ac:dyDescent="0.45">
      <c r="A846" s="2">
        <v>212</v>
      </c>
      <c r="B846" s="2" t="s">
        <v>158</v>
      </c>
      <c r="C846" s="2">
        <v>2</v>
      </c>
      <c r="D846" s="2">
        <v>2012</v>
      </c>
      <c r="E846" s="2">
        <v>2010</v>
      </c>
      <c r="F846" s="2">
        <v>0.19845041399999999</v>
      </c>
      <c r="G846" s="20">
        <v>3.3499999999999998E-9</v>
      </c>
      <c r="H846" s="2">
        <v>0.20791306399999901</v>
      </c>
      <c r="I846" s="2">
        <v>0.59363651900000003</v>
      </c>
      <c r="J846" s="2">
        <v>148.56972619999999</v>
      </c>
      <c r="K846" s="2">
        <v>77.744852309999999</v>
      </c>
      <c r="L846" s="2">
        <v>80.206287349999997</v>
      </c>
      <c r="M846" s="2">
        <v>59.434163820000002</v>
      </c>
      <c r="N846" s="2">
        <v>495571.19199999998</v>
      </c>
      <c r="O846" s="2">
        <v>1.6E-2</v>
      </c>
      <c r="P846" s="2">
        <v>961740.11399999994</v>
      </c>
      <c r="Q846" s="2">
        <v>3705687.7250000001</v>
      </c>
      <c r="R846" s="2">
        <v>371008932.80000001</v>
      </c>
      <c r="S846" s="2">
        <v>371008932.80000001</v>
      </c>
      <c r="T846" s="2">
        <v>1</v>
      </c>
      <c r="U846" s="2">
        <v>2E-3</v>
      </c>
      <c r="V846" s="2">
        <v>28362.528639999899</v>
      </c>
      <c r="W846" s="2">
        <v>2E-3</v>
      </c>
      <c r="X846" s="2">
        <v>-1.3885940999999999</v>
      </c>
      <c r="Y846" s="2">
        <v>-1.3885940999999999</v>
      </c>
      <c r="Z846" s="2">
        <v>-7.3232828620000001</v>
      </c>
      <c r="AA846" s="2">
        <v>-1.0157562179999999</v>
      </c>
      <c r="AB846" s="2">
        <v>70.824873920000002</v>
      </c>
      <c r="AC846" s="2">
        <v>0</v>
      </c>
      <c r="AD846" s="2">
        <v>0</v>
      </c>
      <c r="AE846" s="2">
        <v>0</v>
      </c>
      <c r="AF846" s="2">
        <v>35098767.189999998</v>
      </c>
      <c r="AG846" s="2">
        <v>0</v>
      </c>
      <c r="AH846" s="2">
        <v>0</v>
      </c>
      <c r="AI846" s="2">
        <v>0</v>
      </c>
      <c r="AJ846" s="2">
        <v>79.133446410000005</v>
      </c>
      <c r="AK846" s="2">
        <v>79.133446410000005</v>
      </c>
      <c r="AL846" s="2">
        <v>87.529570210000003</v>
      </c>
      <c r="AM846" s="2">
        <v>60.449920030000001</v>
      </c>
      <c r="AN846" s="2">
        <v>77.744852309999999</v>
      </c>
      <c r="AO846" s="2">
        <v>77.744852309999999</v>
      </c>
      <c r="AP846" s="2">
        <v>80.206287349999997</v>
      </c>
      <c r="AQ846" s="2">
        <v>59.434163820000002</v>
      </c>
      <c r="AR846" s="2">
        <v>73626876.319999993</v>
      </c>
      <c r="AS846" s="2">
        <v>1.243917637</v>
      </c>
      <c r="AT846" s="2">
        <v>77137603.939999998</v>
      </c>
      <c r="AU846" s="2">
        <v>220244451.30000001</v>
      </c>
      <c r="AV846" s="2">
        <v>0.98606933099999905</v>
      </c>
      <c r="AW846" s="2">
        <v>0.98606933099999905</v>
      </c>
      <c r="AX846" s="2">
        <v>0.947036392</v>
      </c>
      <c r="AY846" s="2">
        <v>0.978586335999999</v>
      </c>
      <c r="AZ846" s="2">
        <v>1.0275736719999999</v>
      </c>
      <c r="BA846" s="2">
        <v>1.0275736719999999</v>
      </c>
      <c r="BB846" s="2">
        <v>1.002552468</v>
      </c>
      <c r="BC846" s="2">
        <v>1.054748534</v>
      </c>
      <c r="BD846" s="2">
        <v>0.88020241300000002</v>
      </c>
      <c r="BE846" s="2">
        <v>0.88020241300000002</v>
      </c>
      <c r="BF846" s="2">
        <v>0.83329929899999999</v>
      </c>
      <c r="BG846" s="2">
        <v>0.82049334099999904</v>
      </c>
      <c r="BH846" s="2">
        <v>0.20805409</v>
      </c>
      <c r="BI846" s="2">
        <v>0.20805409</v>
      </c>
      <c r="BJ846" s="2">
        <v>0.23356761100000001</v>
      </c>
      <c r="BK846" s="2">
        <v>0.32932171100000002</v>
      </c>
      <c r="BL846" s="2">
        <v>0.19574691499999999</v>
      </c>
      <c r="BM846" s="2">
        <v>0.19574691499999999</v>
      </c>
      <c r="BN846" s="2">
        <v>0.212636728</v>
      </c>
      <c r="BO846" s="2">
        <v>0.32846056800000001</v>
      </c>
      <c r="BP846" s="2">
        <v>0.20090065800000001</v>
      </c>
      <c r="BQ846" s="2">
        <v>0.20090065800000001</v>
      </c>
      <c r="BR846" s="2">
        <v>0.23331829000000001</v>
      </c>
      <c r="BS846" s="2">
        <v>0.26943362700000001</v>
      </c>
      <c r="BT846" s="2">
        <v>0.71193289699999995</v>
      </c>
      <c r="BU846" s="2">
        <v>0.71193289699999995</v>
      </c>
      <c r="BV846" s="2">
        <v>0.66426642700000005</v>
      </c>
      <c r="BW846" s="2">
        <v>0.66782604599999995</v>
      </c>
      <c r="BX846" s="2">
        <v>103.8912108</v>
      </c>
      <c r="BY846" s="2">
        <v>0</v>
      </c>
      <c r="BZ846" s="2">
        <v>0</v>
      </c>
      <c r="CA846" s="2">
        <v>0</v>
      </c>
      <c r="CB846" s="2">
        <v>51485491.200000003</v>
      </c>
      <c r="CC846" s="2">
        <v>0</v>
      </c>
      <c r="CD846" s="2">
        <v>0</v>
      </c>
      <c r="CE846" s="2">
        <v>0</v>
      </c>
      <c r="CG846" s="2">
        <f t="shared" si="107"/>
        <v>0</v>
      </c>
      <c r="CH846" s="2">
        <f t="shared" si="108"/>
        <v>51485491.200000003</v>
      </c>
      <c r="CI846" s="2">
        <f t="shared" si="109"/>
        <v>5162999.0470000003</v>
      </c>
      <c r="CJ846" s="2">
        <f t="shared" si="110"/>
        <v>619.46398999999997</v>
      </c>
      <c r="CK846" s="2">
        <f t="shared" si="111"/>
        <v>2.0000000000000002E-5</v>
      </c>
      <c r="CL846" s="2">
        <f t="shared" si="112"/>
        <v>625.52202536585366</v>
      </c>
      <c r="CM846" s="2">
        <f t="shared" si="113"/>
        <v>576.98524328532505</v>
      </c>
      <c r="CN846" s="2">
        <f t="shared" si="114"/>
        <v>5162999.0309999995</v>
      </c>
    </row>
    <row r="847" spans="1:92" x14ac:dyDescent="0.45">
      <c r="A847" s="2">
        <v>213</v>
      </c>
      <c r="B847" s="2" t="s">
        <v>158</v>
      </c>
      <c r="C847" s="2">
        <v>2</v>
      </c>
      <c r="D847" s="2">
        <v>2013</v>
      </c>
      <c r="E847" s="2">
        <v>2011</v>
      </c>
      <c r="F847" s="2">
        <v>0.17669101500000001</v>
      </c>
      <c r="G847" s="20">
        <v>3.9299999999999904E-9</v>
      </c>
      <c r="H847" s="2">
        <v>0.207514174</v>
      </c>
      <c r="I847" s="2">
        <v>0.615794807</v>
      </c>
      <c r="J847" s="2">
        <v>98.461111000000002</v>
      </c>
      <c r="K847" s="2">
        <v>85.897273560000002</v>
      </c>
      <c r="L847" s="2">
        <v>59.224004960000002</v>
      </c>
      <c r="M847" s="2">
        <v>44.65669501</v>
      </c>
      <c r="N847" s="2">
        <v>510107.25799999997</v>
      </c>
      <c r="O847" s="2">
        <v>1.2999999999999999E-2</v>
      </c>
      <c r="P847" s="2">
        <v>996005.55500000005</v>
      </c>
      <c r="Q847" s="2">
        <v>3919775.66</v>
      </c>
      <c r="R847" s="2">
        <v>284257392.60000002</v>
      </c>
      <c r="S847" s="2">
        <v>284257392.60000002</v>
      </c>
      <c r="T847" s="2">
        <v>1</v>
      </c>
      <c r="U847" s="2">
        <v>2E-3</v>
      </c>
      <c r="V847" s="2">
        <v>27089.2872399999</v>
      </c>
      <c r="W847" s="2">
        <v>2E-3</v>
      </c>
      <c r="X847" s="2">
        <v>0.40758169700000002</v>
      </c>
      <c r="Y847" s="2">
        <v>0.40758169700000002</v>
      </c>
      <c r="Z847" s="2">
        <v>-4.4886949820000002</v>
      </c>
      <c r="AA847" s="2">
        <v>-3.9288807480000001</v>
      </c>
      <c r="AB847" s="2">
        <v>12.56383744</v>
      </c>
      <c r="AC847" s="2">
        <v>0</v>
      </c>
      <c r="AD847" s="2">
        <v>0</v>
      </c>
      <c r="AE847" s="2">
        <v>0</v>
      </c>
      <c r="AF847" s="2">
        <v>6408904.6679999996</v>
      </c>
      <c r="AG847" s="2">
        <v>0</v>
      </c>
      <c r="AH847" s="2">
        <v>0</v>
      </c>
      <c r="AI847" s="2">
        <v>0</v>
      </c>
      <c r="AJ847" s="2">
        <v>85.489691859999994</v>
      </c>
      <c r="AK847" s="2">
        <v>85.489691859999994</v>
      </c>
      <c r="AL847" s="2">
        <v>63.71269994</v>
      </c>
      <c r="AM847" s="2">
        <v>48.585575759999998</v>
      </c>
      <c r="AN847" s="2">
        <v>85.897273560000002</v>
      </c>
      <c r="AO847" s="2">
        <v>85.897273560000002</v>
      </c>
      <c r="AP847" s="2">
        <v>59.224004960000002</v>
      </c>
      <c r="AQ847" s="2">
        <v>44.65669501</v>
      </c>
      <c r="AR847" s="2">
        <v>50225727.350000001</v>
      </c>
      <c r="AS847" s="2">
        <v>1.1166645559999999</v>
      </c>
      <c r="AT847" s="2">
        <v>58987437.93</v>
      </c>
      <c r="AU847" s="2">
        <v>175044226.19999999</v>
      </c>
      <c r="AV847" s="2">
        <v>0.98606933099999905</v>
      </c>
      <c r="AW847" s="2">
        <v>0.98606933099999905</v>
      </c>
      <c r="AX847" s="2">
        <v>0.947036392</v>
      </c>
      <c r="AY847" s="2">
        <v>0.978586335999999</v>
      </c>
      <c r="AZ847" s="2">
        <v>1.0275736719999999</v>
      </c>
      <c r="BA847" s="2">
        <v>1.0275736719999999</v>
      </c>
      <c r="BB847" s="2">
        <v>1.002552468</v>
      </c>
      <c r="BC847" s="2">
        <v>1.054748534</v>
      </c>
      <c r="BD847" s="2">
        <v>0.88020241300000002</v>
      </c>
      <c r="BE847" s="2">
        <v>0.88020241300000002</v>
      </c>
      <c r="BF847" s="2">
        <v>0.83329929899999999</v>
      </c>
      <c r="BG847" s="2">
        <v>0.82049334099999904</v>
      </c>
      <c r="BH847" s="2">
        <v>0.20805409</v>
      </c>
      <c r="BI847" s="2">
        <v>0.20805409</v>
      </c>
      <c r="BJ847" s="2">
        <v>0.23356761100000001</v>
      </c>
      <c r="BK847" s="2">
        <v>0.32932171100000002</v>
      </c>
      <c r="BL847" s="2">
        <v>0.19574691499999999</v>
      </c>
      <c r="BM847" s="2">
        <v>0.19574691499999999</v>
      </c>
      <c r="BN847" s="2">
        <v>0.212636728</v>
      </c>
      <c r="BO847" s="2">
        <v>0.32846056800000001</v>
      </c>
      <c r="BP847" s="2">
        <v>0.20090065800000001</v>
      </c>
      <c r="BQ847" s="2">
        <v>0.20090065800000001</v>
      </c>
      <c r="BR847" s="2">
        <v>0.23331829000000001</v>
      </c>
      <c r="BS847" s="2">
        <v>0.26943362700000001</v>
      </c>
      <c r="BT847" s="2">
        <v>0.71193289699999995</v>
      </c>
      <c r="BU847" s="2">
        <v>0.71193289699999995</v>
      </c>
      <c r="BV847" s="2">
        <v>0.66426642700000005</v>
      </c>
      <c r="BW847" s="2">
        <v>0.66782604599999995</v>
      </c>
      <c r="BX847" s="2">
        <v>103.6997411</v>
      </c>
      <c r="BY847" s="2">
        <v>0</v>
      </c>
      <c r="BZ847" s="2">
        <v>0</v>
      </c>
      <c r="CA847" s="2">
        <v>0</v>
      </c>
      <c r="CB847" s="2">
        <v>52897990.600000001</v>
      </c>
      <c r="CC847" s="2">
        <v>0</v>
      </c>
      <c r="CD847" s="2">
        <v>0</v>
      </c>
      <c r="CE847" s="2">
        <v>0</v>
      </c>
      <c r="CG847" s="2">
        <f t="shared" si="107"/>
        <v>0</v>
      </c>
      <c r="CH847" s="2">
        <f t="shared" si="108"/>
        <v>52897990.600000001</v>
      </c>
      <c r="CI847" s="2">
        <f t="shared" si="109"/>
        <v>5425888.4859999996</v>
      </c>
      <c r="CJ847" s="2">
        <f t="shared" si="110"/>
        <v>637.6340725</v>
      </c>
      <c r="CK847" s="2">
        <f t="shared" si="111"/>
        <v>1.6249999999999999E-5</v>
      </c>
      <c r="CL847" s="2">
        <f t="shared" si="112"/>
        <v>647.80849105691061</v>
      </c>
      <c r="CM847" s="2">
        <f t="shared" si="113"/>
        <v>610.31929311015961</v>
      </c>
      <c r="CN847" s="2">
        <f t="shared" si="114"/>
        <v>5425888.4730000002</v>
      </c>
    </row>
    <row r="848" spans="1:92" x14ac:dyDescent="0.45">
      <c r="A848" s="2">
        <v>214</v>
      </c>
      <c r="B848" s="2" t="s">
        <v>158</v>
      </c>
      <c r="C848" s="2">
        <v>2</v>
      </c>
      <c r="D848" s="2">
        <v>2014</v>
      </c>
      <c r="E848" s="2">
        <v>2012</v>
      </c>
      <c r="F848" s="2">
        <v>0.17139083199999999</v>
      </c>
      <c r="G848" s="20">
        <v>5.9799999999999996E-9</v>
      </c>
      <c r="H848" s="2">
        <v>0.180998142</v>
      </c>
      <c r="I848" s="2">
        <v>0.64761102000000004</v>
      </c>
      <c r="J848" s="2">
        <v>236.35072479999999</v>
      </c>
      <c r="K848" s="2">
        <v>143.82238319999999</v>
      </c>
      <c r="L848" s="2">
        <v>126.68874630000001</v>
      </c>
      <c r="M848" s="2">
        <v>116.7259486</v>
      </c>
      <c r="N848" s="2">
        <v>488243.19099999999</v>
      </c>
      <c r="O848" s="2">
        <v>2.79999999999999E-2</v>
      </c>
      <c r="P848" s="2">
        <v>961925.91599999997</v>
      </c>
      <c r="Q848" s="2">
        <v>3735531.1749999998</v>
      </c>
      <c r="R848" s="2">
        <v>673295244.29999995</v>
      </c>
      <c r="S848" s="2">
        <v>673295244.29999995</v>
      </c>
      <c r="T848" s="2">
        <v>1</v>
      </c>
      <c r="U848" s="2">
        <v>4.0000000000000001E-3</v>
      </c>
      <c r="V848" s="2">
        <v>27429.553599999999</v>
      </c>
      <c r="W848" s="2">
        <v>4.0000000000000001E-3</v>
      </c>
      <c r="X848" s="2">
        <v>20.115548480000001</v>
      </c>
      <c r="Y848" s="2">
        <v>20.115548480000001</v>
      </c>
      <c r="Z848" s="2">
        <v>15.874870570000001</v>
      </c>
      <c r="AA848" s="2">
        <v>23.106250119999999</v>
      </c>
      <c r="AB848" s="2">
        <v>92.528341589999997</v>
      </c>
      <c r="AC848" s="2">
        <v>0</v>
      </c>
      <c r="AD848" s="2">
        <v>0</v>
      </c>
      <c r="AE848" s="2">
        <v>0</v>
      </c>
      <c r="AF848" s="2">
        <v>45176332.75</v>
      </c>
      <c r="AG848" s="2">
        <v>0</v>
      </c>
      <c r="AH848" s="2">
        <v>0</v>
      </c>
      <c r="AI848" s="2">
        <v>0</v>
      </c>
      <c r="AJ848" s="2">
        <v>123.7068347</v>
      </c>
      <c r="AK848" s="2">
        <v>123.7068347</v>
      </c>
      <c r="AL848" s="2">
        <v>110.8138757</v>
      </c>
      <c r="AM848" s="2">
        <v>93.619698459999995</v>
      </c>
      <c r="AN848" s="2">
        <v>143.82238319999999</v>
      </c>
      <c r="AO848" s="2">
        <v>143.82238319999999</v>
      </c>
      <c r="AP848" s="2">
        <v>126.68874630000001</v>
      </c>
      <c r="AQ848" s="2">
        <v>116.7259486</v>
      </c>
      <c r="AR848" s="2">
        <v>115396632.09999999</v>
      </c>
      <c r="AS848" s="2">
        <v>4.0270267290000001</v>
      </c>
      <c r="AT848" s="2">
        <v>121865188.3</v>
      </c>
      <c r="AU848" s="2">
        <v>436033419.80000001</v>
      </c>
      <c r="AV848" s="2">
        <v>0.98606933099999905</v>
      </c>
      <c r="AW848" s="2">
        <v>0.98606933099999905</v>
      </c>
      <c r="AX848" s="2">
        <v>0.947036392</v>
      </c>
      <c r="AY848" s="2">
        <v>0.978586335999999</v>
      </c>
      <c r="AZ848" s="2">
        <v>1.0275736719999999</v>
      </c>
      <c r="BA848" s="2">
        <v>1.0275736719999999</v>
      </c>
      <c r="BB848" s="2">
        <v>1.002552468</v>
      </c>
      <c r="BC848" s="2">
        <v>1.054748534</v>
      </c>
      <c r="BD848" s="2">
        <v>0.88020241300000002</v>
      </c>
      <c r="BE848" s="2">
        <v>0.88020241300000002</v>
      </c>
      <c r="BF848" s="2">
        <v>0.83329929899999999</v>
      </c>
      <c r="BG848" s="2">
        <v>0.82049334099999904</v>
      </c>
      <c r="BH848" s="2">
        <v>0.20805409</v>
      </c>
      <c r="BI848" s="2">
        <v>0.20805409</v>
      </c>
      <c r="BJ848" s="2">
        <v>0.23356761100000001</v>
      </c>
      <c r="BK848" s="2">
        <v>0.32932171100000002</v>
      </c>
      <c r="BL848" s="2">
        <v>0.19574691499999999</v>
      </c>
      <c r="BM848" s="2">
        <v>0.19574691499999999</v>
      </c>
      <c r="BN848" s="2">
        <v>0.212636728</v>
      </c>
      <c r="BO848" s="2">
        <v>0.32846056800000001</v>
      </c>
      <c r="BP848" s="2">
        <v>0.20090065800000001</v>
      </c>
      <c r="BQ848" s="2">
        <v>0.20090065800000001</v>
      </c>
      <c r="BR848" s="2">
        <v>0.23331829000000001</v>
      </c>
      <c r="BS848" s="2">
        <v>0.26943362700000001</v>
      </c>
      <c r="BT848" s="2">
        <v>0.71193289699999995</v>
      </c>
      <c r="BU848" s="2">
        <v>0.71193289699999995</v>
      </c>
      <c r="BV848" s="2">
        <v>0.66426642700000005</v>
      </c>
      <c r="BW848" s="2">
        <v>0.66782604599999995</v>
      </c>
      <c r="BX848" s="2">
        <v>108.0149625</v>
      </c>
      <c r="BY848" s="2">
        <v>0</v>
      </c>
      <c r="BZ848" s="2">
        <v>0</v>
      </c>
      <c r="CA848" s="2">
        <v>0</v>
      </c>
      <c r="CB848" s="2">
        <v>52737569.969999999</v>
      </c>
      <c r="CC848" s="2">
        <v>0</v>
      </c>
      <c r="CD848" s="2">
        <v>0</v>
      </c>
      <c r="CE848" s="2">
        <v>0</v>
      </c>
      <c r="CG848" s="2">
        <f t="shared" si="107"/>
        <v>0</v>
      </c>
      <c r="CH848" s="2">
        <f t="shared" si="108"/>
        <v>52737569.969999999</v>
      </c>
      <c r="CI848" s="2">
        <f t="shared" si="109"/>
        <v>5185700.3099999996</v>
      </c>
      <c r="CJ848" s="2">
        <f t="shared" si="110"/>
        <v>610.30398875000003</v>
      </c>
      <c r="CK848" s="2">
        <f t="shared" si="111"/>
        <v>3.4999999999999875E-5</v>
      </c>
      <c r="CL848" s="2">
        <f t="shared" si="112"/>
        <v>625.64287219512198</v>
      </c>
      <c r="CM848" s="2">
        <f t="shared" si="113"/>
        <v>581.63194628260021</v>
      </c>
      <c r="CN848" s="2">
        <f t="shared" si="114"/>
        <v>5185700.2819999997</v>
      </c>
    </row>
    <row r="849" spans="1:92" x14ac:dyDescent="0.45">
      <c r="A849" s="2">
        <v>215</v>
      </c>
      <c r="B849" s="2" t="s">
        <v>158</v>
      </c>
      <c r="C849" s="2">
        <v>2</v>
      </c>
      <c r="D849" s="2">
        <v>2015</v>
      </c>
      <c r="E849" s="2">
        <v>2013</v>
      </c>
      <c r="F849" s="2">
        <v>0.243556155</v>
      </c>
      <c r="G849" s="20">
        <v>4.8799999999999997E-9</v>
      </c>
      <c r="H849" s="2">
        <v>0.20060192299999999</v>
      </c>
      <c r="I849" s="2">
        <v>0.55584191599999999</v>
      </c>
      <c r="J849" s="2">
        <v>215.50843699999999</v>
      </c>
      <c r="K849" s="2">
        <v>93.800888499999999</v>
      </c>
      <c r="L849" s="2">
        <v>88.780318519999994</v>
      </c>
      <c r="M849" s="2">
        <v>63.048772239999998</v>
      </c>
      <c r="N849" s="2">
        <v>456245.04799999902</v>
      </c>
      <c r="O849" s="2">
        <v>2.1000000000000001E-2</v>
      </c>
      <c r="P849" s="2">
        <v>912182.47499999998</v>
      </c>
      <c r="Q849" s="2">
        <v>3559081.9750000001</v>
      </c>
      <c r="R849" s="2">
        <v>403704258.69999999</v>
      </c>
      <c r="S849" s="2">
        <v>403704258.69999999</v>
      </c>
      <c r="T849" s="2">
        <v>1</v>
      </c>
      <c r="U849" s="2">
        <v>4.0000000000000001E-3</v>
      </c>
      <c r="V849" s="2">
        <v>28176.979060000001</v>
      </c>
      <c r="W849" s="2">
        <v>4.0000000000000001E-3</v>
      </c>
      <c r="X849" s="2">
        <v>-3.5448209799999999</v>
      </c>
      <c r="Y849" s="2">
        <v>-3.5448209799999999</v>
      </c>
      <c r="Z849" s="2">
        <v>-5.034648936</v>
      </c>
      <c r="AA849" s="2">
        <v>-2.0982313690000001</v>
      </c>
      <c r="AB849" s="2">
        <v>121.7075485</v>
      </c>
      <c r="AC849" s="2">
        <v>0</v>
      </c>
      <c r="AD849" s="2">
        <v>0</v>
      </c>
      <c r="AE849" s="2">
        <v>0</v>
      </c>
      <c r="AF849" s="2">
        <v>55528466.310000002</v>
      </c>
      <c r="AG849" s="2">
        <v>0</v>
      </c>
      <c r="AH849" s="2">
        <v>0</v>
      </c>
      <c r="AI849" s="2">
        <v>0</v>
      </c>
      <c r="AJ849" s="2">
        <v>97.345709479999996</v>
      </c>
      <c r="AK849" s="2">
        <v>97.345709479999996</v>
      </c>
      <c r="AL849" s="2">
        <v>93.814967460000005</v>
      </c>
      <c r="AM849" s="2">
        <v>65.147003609999999</v>
      </c>
      <c r="AN849" s="2">
        <v>93.800888499999999</v>
      </c>
      <c r="AO849" s="2">
        <v>93.800888499999999</v>
      </c>
      <c r="AP849" s="2">
        <v>88.780318519999994</v>
      </c>
      <c r="AQ849" s="2">
        <v>63.048772239999998</v>
      </c>
      <c r="AR849" s="2">
        <v>98324657.189999998</v>
      </c>
      <c r="AS849" s="2">
        <v>1.969818659</v>
      </c>
      <c r="AT849" s="2">
        <v>80983850.680000007</v>
      </c>
      <c r="AU849" s="2">
        <v>224395748.80000001</v>
      </c>
      <c r="AV849" s="2">
        <v>0.98606933099999905</v>
      </c>
      <c r="AW849" s="2">
        <v>0.98606933099999905</v>
      </c>
      <c r="AX849" s="2">
        <v>0.947036392</v>
      </c>
      <c r="AY849" s="2">
        <v>0.978586335999999</v>
      </c>
      <c r="AZ849" s="2">
        <v>1.0275736719999999</v>
      </c>
      <c r="BA849" s="2">
        <v>1.0275736719999999</v>
      </c>
      <c r="BB849" s="2">
        <v>1.002552468</v>
      </c>
      <c r="BC849" s="2">
        <v>1.054748534</v>
      </c>
      <c r="BD849" s="2">
        <v>0.88020241300000002</v>
      </c>
      <c r="BE849" s="2">
        <v>0.88020241300000002</v>
      </c>
      <c r="BF849" s="2">
        <v>0.83329929899999999</v>
      </c>
      <c r="BG849" s="2">
        <v>0.82049334099999904</v>
      </c>
      <c r="BH849" s="2">
        <v>0.20805409</v>
      </c>
      <c r="BI849" s="2">
        <v>0.20805409</v>
      </c>
      <c r="BJ849" s="2">
        <v>0.23356761100000001</v>
      </c>
      <c r="BK849" s="2">
        <v>0.32932171100000002</v>
      </c>
      <c r="BL849" s="2">
        <v>0.19574691499999999</v>
      </c>
      <c r="BM849" s="2">
        <v>0.19574691499999999</v>
      </c>
      <c r="BN849" s="2">
        <v>0.212636728</v>
      </c>
      <c r="BO849" s="2">
        <v>0.32846056800000001</v>
      </c>
      <c r="BP849" s="2">
        <v>0.20090065800000001</v>
      </c>
      <c r="BQ849" s="2">
        <v>0.20090065800000001</v>
      </c>
      <c r="BR849" s="2">
        <v>0.23331829000000001</v>
      </c>
      <c r="BS849" s="2">
        <v>0.26943362700000001</v>
      </c>
      <c r="BT849" s="2">
        <v>0.71193289699999995</v>
      </c>
      <c r="BU849" s="2">
        <v>0.71193289699999995</v>
      </c>
      <c r="BV849" s="2">
        <v>0.66426642700000005</v>
      </c>
      <c r="BW849" s="2">
        <v>0.66782604599999995</v>
      </c>
      <c r="BX849" s="2">
        <v>124.87115249999999</v>
      </c>
      <c r="BY849" s="2">
        <v>0</v>
      </c>
      <c r="BZ849" s="2">
        <v>0</v>
      </c>
      <c r="CA849" s="2">
        <v>0</v>
      </c>
      <c r="CB849" s="2">
        <v>56971844.979999997</v>
      </c>
      <c r="CC849" s="2">
        <v>0</v>
      </c>
      <c r="CD849" s="2">
        <v>0</v>
      </c>
      <c r="CE849" s="2">
        <v>0</v>
      </c>
      <c r="CG849" s="2">
        <f t="shared" si="107"/>
        <v>0</v>
      </c>
      <c r="CH849" s="2">
        <f t="shared" si="108"/>
        <v>56971844.979999997</v>
      </c>
      <c r="CI849" s="2">
        <f t="shared" si="109"/>
        <v>4927509.5189999994</v>
      </c>
      <c r="CJ849" s="2">
        <f t="shared" si="110"/>
        <v>570.3063099999988</v>
      </c>
      <c r="CK849" s="2">
        <f t="shared" si="111"/>
        <v>2.6250000000000001E-5</v>
      </c>
      <c r="CL849" s="2">
        <f t="shared" si="112"/>
        <v>593.28941463414628</v>
      </c>
      <c r="CM849" s="2">
        <f t="shared" si="113"/>
        <v>554.1583456597898</v>
      </c>
      <c r="CN849" s="2">
        <f t="shared" si="114"/>
        <v>4927509.4979999997</v>
      </c>
    </row>
    <row r="850" spans="1:92" x14ac:dyDescent="0.45">
      <c r="A850" s="2">
        <v>216</v>
      </c>
      <c r="B850" s="2" t="s">
        <v>158</v>
      </c>
      <c r="C850" s="2">
        <v>2</v>
      </c>
      <c r="D850" s="2">
        <v>2016</v>
      </c>
      <c r="E850" s="2">
        <v>2014</v>
      </c>
      <c r="F850" s="2">
        <v>0.20361321800000001</v>
      </c>
      <c r="G850" s="20">
        <v>6.4599999999999897E-9</v>
      </c>
      <c r="H850" s="2">
        <v>0.20889564999999999</v>
      </c>
      <c r="I850" s="2">
        <v>0.58749112599999997</v>
      </c>
      <c r="J850" s="2">
        <v>161.06402270000001</v>
      </c>
      <c r="K850" s="2">
        <v>85.970219970000002</v>
      </c>
      <c r="L850" s="2">
        <v>84.020099169999995</v>
      </c>
      <c r="M850" s="2">
        <v>59.779964509999999</v>
      </c>
      <c r="N850" s="2">
        <v>471307.88399999897</v>
      </c>
      <c r="O850" s="2">
        <v>2.79999999999999E-2</v>
      </c>
      <c r="P850" s="2">
        <v>926922.63299999898</v>
      </c>
      <c r="Q850" s="2">
        <v>3663894.31</v>
      </c>
      <c r="R850" s="2">
        <v>372818349.5</v>
      </c>
      <c r="S850" s="2">
        <v>372818349.5</v>
      </c>
      <c r="T850" s="2">
        <v>1</v>
      </c>
      <c r="U850" s="2">
        <v>2E-3</v>
      </c>
      <c r="V850" s="2">
        <v>26966.008949999999</v>
      </c>
      <c r="W850" s="2">
        <v>2E-3</v>
      </c>
      <c r="X850" s="2">
        <v>-4.5174489370000002</v>
      </c>
      <c r="Y850" s="2">
        <v>-4.5174489370000002</v>
      </c>
      <c r="Z850" s="2">
        <v>-4.3213393849999999</v>
      </c>
      <c r="AA850" s="2">
        <v>-1.227305061</v>
      </c>
      <c r="AB850" s="2">
        <v>75.093802749999995</v>
      </c>
      <c r="AC850" s="2">
        <v>0</v>
      </c>
      <c r="AD850" s="2">
        <v>0</v>
      </c>
      <c r="AE850" s="2">
        <v>0</v>
      </c>
      <c r="AF850" s="2">
        <v>35392301.280000001</v>
      </c>
      <c r="AG850" s="2">
        <v>0</v>
      </c>
      <c r="AH850" s="2">
        <v>0</v>
      </c>
      <c r="AI850" s="2">
        <v>0</v>
      </c>
      <c r="AJ850" s="2">
        <v>90.487668909999996</v>
      </c>
      <c r="AK850" s="2">
        <v>90.487668909999996</v>
      </c>
      <c r="AL850" s="2">
        <v>88.34143856</v>
      </c>
      <c r="AM850" s="2">
        <v>61.007269579999999</v>
      </c>
      <c r="AN850" s="2">
        <v>85.970219970000002</v>
      </c>
      <c r="AO850" s="2">
        <v>85.970219970000002</v>
      </c>
      <c r="AP850" s="2">
        <v>84.020099169999995</v>
      </c>
      <c r="AQ850" s="2">
        <v>59.779964509999999</v>
      </c>
      <c r="AR850" s="2">
        <v>75910743.739999995</v>
      </c>
      <c r="AS850" s="2">
        <v>2.407166159</v>
      </c>
      <c r="AT850" s="2">
        <v>77880131.549999997</v>
      </c>
      <c r="AU850" s="2">
        <v>219027471.80000001</v>
      </c>
      <c r="AV850" s="2">
        <v>0.98606933099999905</v>
      </c>
      <c r="AW850" s="2">
        <v>0.98606933099999905</v>
      </c>
      <c r="AX850" s="2">
        <v>0.947036392</v>
      </c>
      <c r="AY850" s="2">
        <v>0.978586335999999</v>
      </c>
      <c r="AZ850" s="2">
        <v>1.0275736719999999</v>
      </c>
      <c r="BA850" s="2">
        <v>1.0275736719999999</v>
      </c>
      <c r="BB850" s="2">
        <v>1.002552468</v>
      </c>
      <c r="BC850" s="2">
        <v>1.054748534</v>
      </c>
      <c r="BD850" s="2">
        <v>0.88020241300000002</v>
      </c>
      <c r="BE850" s="2">
        <v>0.88020241300000002</v>
      </c>
      <c r="BF850" s="2">
        <v>0.83329929899999999</v>
      </c>
      <c r="BG850" s="2">
        <v>0.82049334099999904</v>
      </c>
      <c r="BH850" s="2">
        <v>0.20805409</v>
      </c>
      <c r="BI850" s="2">
        <v>0.20805409</v>
      </c>
      <c r="BJ850" s="2">
        <v>0.23356761100000001</v>
      </c>
      <c r="BK850" s="2">
        <v>0.32932171100000002</v>
      </c>
      <c r="BL850" s="2">
        <v>0.19574691499999999</v>
      </c>
      <c r="BM850" s="2">
        <v>0.19574691499999999</v>
      </c>
      <c r="BN850" s="2">
        <v>0.212636728</v>
      </c>
      <c r="BO850" s="2">
        <v>0.32846056800000001</v>
      </c>
      <c r="BP850" s="2">
        <v>0.20090065800000001</v>
      </c>
      <c r="BQ850" s="2">
        <v>0.20090065800000001</v>
      </c>
      <c r="BR850" s="2">
        <v>0.23331829000000001</v>
      </c>
      <c r="BS850" s="2">
        <v>0.26943362700000001</v>
      </c>
      <c r="BT850" s="2">
        <v>0.71193289699999995</v>
      </c>
      <c r="BU850" s="2">
        <v>0.71193289699999995</v>
      </c>
      <c r="BV850" s="2">
        <v>0.66426642700000005</v>
      </c>
      <c r="BW850" s="2">
        <v>0.66782604599999995</v>
      </c>
      <c r="BX850" s="2">
        <v>138.7734476</v>
      </c>
      <c r="BY850" s="2">
        <v>0</v>
      </c>
      <c r="BZ850" s="2">
        <v>0</v>
      </c>
      <c r="CA850" s="2">
        <v>0</v>
      </c>
      <c r="CB850" s="2">
        <v>65405019.939999998</v>
      </c>
      <c r="CC850" s="2">
        <v>0</v>
      </c>
      <c r="CD850" s="2">
        <v>0</v>
      </c>
      <c r="CE850" s="2">
        <v>0</v>
      </c>
      <c r="CG850" s="2">
        <f t="shared" si="107"/>
        <v>0</v>
      </c>
      <c r="CH850" s="2">
        <f t="shared" si="108"/>
        <v>65405019.939999998</v>
      </c>
      <c r="CI850" s="2">
        <f t="shared" si="109"/>
        <v>5062124.8549999986</v>
      </c>
      <c r="CJ850" s="2">
        <f t="shared" si="110"/>
        <v>589.13485499999877</v>
      </c>
      <c r="CK850" s="2">
        <f t="shared" si="111"/>
        <v>3.4999999999999875E-5</v>
      </c>
      <c r="CL850" s="2">
        <f t="shared" si="112"/>
        <v>602.87650926829201</v>
      </c>
      <c r="CM850" s="2">
        <f t="shared" si="113"/>
        <v>570.47789957181783</v>
      </c>
      <c r="CN850" s="2">
        <f t="shared" si="114"/>
        <v>5062124.8269999977</v>
      </c>
    </row>
    <row r="851" spans="1:92" x14ac:dyDescent="0.45">
      <c r="A851" s="2">
        <v>217</v>
      </c>
      <c r="B851" s="2" t="s">
        <v>158</v>
      </c>
      <c r="C851" s="2">
        <v>2</v>
      </c>
      <c r="D851" s="2">
        <v>2017</v>
      </c>
      <c r="E851" s="2">
        <v>2015</v>
      </c>
      <c r="F851" s="2">
        <v>0.22387184399999999</v>
      </c>
      <c r="G851" s="20">
        <v>4.2299999999999997E-9</v>
      </c>
      <c r="H851" s="2">
        <v>0.162004077</v>
      </c>
      <c r="I851" s="2">
        <v>0.61412407599999996</v>
      </c>
      <c r="J851" s="2">
        <v>200.59256809999999</v>
      </c>
      <c r="K851" s="2">
        <v>74.892319169999993</v>
      </c>
      <c r="L851" s="2">
        <v>73.646466540000006</v>
      </c>
      <c r="M851" s="2">
        <v>71.486348179999993</v>
      </c>
      <c r="N851" s="2">
        <v>474037.22600000002</v>
      </c>
      <c r="O851" s="2">
        <v>2.4E-2</v>
      </c>
      <c r="P851" s="2">
        <v>934333.32400000002</v>
      </c>
      <c r="Q851" s="2">
        <v>3648890.4249999998</v>
      </c>
      <c r="R851" s="2">
        <v>424744545.60000002</v>
      </c>
      <c r="S851" s="2">
        <v>424744545.60000002</v>
      </c>
      <c r="T851" s="2">
        <v>1</v>
      </c>
      <c r="U851" s="2">
        <v>4.0000000000000001E-3</v>
      </c>
      <c r="V851" s="2">
        <v>28077.310739999899</v>
      </c>
      <c r="W851" s="2">
        <v>4.0000000000000001E-3</v>
      </c>
      <c r="X851" s="2">
        <v>-2.606242124</v>
      </c>
      <c r="Y851" s="2">
        <v>-2.606242124</v>
      </c>
      <c r="Z851" s="2">
        <v>-2.2369338929999998</v>
      </c>
      <c r="AA851" s="2">
        <v>0.93119454000000002</v>
      </c>
      <c r="AB851" s="2">
        <v>125.70024890000001</v>
      </c>
      <c r="AC851" s="2">
        <v>0</v>
      </c>
      <c r="AD851" s="2">
        <v>0</v>
      </c>
      <c r="AE851" s="2">
        <v>0</v>
      </c>
      <c r="AF851" s="2">
        <v>59586597.310000002</v>
      </c>
      <c r="AG851" s="2">
        <v>0</v>
      </c>
      <c r="AH851" s="2">
        <v>0</v>
      </c>
      <c r="AI851" s="2">
        <v>0</v>
      </c>
      <c r="AJ851" s="2">
        <v>77.498561289999998</v>
      </c>
      <c r="AK851" s="2">
        <v>77.498561289999998</v>
      </c>
      <c r="AL851" s="2">
        <v>75.883400429999995</v>
      </c>
      <c r="AM851" s="2">
        <v>70.55515364</v>
      </c>
      <c r="AN851" s="2">
        <v>74.892319169999993</v>
      </c>
      <c r="AO851" s="2">
        <v>74.892319169999993</v>
      </c>
      <c r="AP851" s="2">
        <v>73.646466540000006</v>
      </c>
      <c r="AQ851" s="2">
        <v>71.486348179999993</v>
      </c>
      <c r="AR851" s="2">
        <v>95088344.540000007</v>
      </c>
      <c r="AS851" s="2">
        <v>1.79741566</v>
      </c>
      <c r="AT851" s="2">
        <v>68810347.879999995</v>
      </c>
      <c r="AU851" s="2">
        <v>260845851.40000001</v>
      </c>
      <c r="AV851" s="2">
        <v>0.98606933099999905</v>
      </c>
      <c r="AW851" s="2">
        <v>0.98606933099999905</v>
      </c>
      <c r="AX851" s="2">
        <v>0.947036392</v>
      </c>
      <c r="AY851" s="2">
        <v>0.978586335999999</v>
      </c>
      <c r="AZ851" s="2">
        <v>1.0275736719999999</v>
      </c>
      <c r="BA851" s="2">
        <v>1.0275736719999999</v>
      </c>
      <c r="BB851" s="2">
        <v>1.002552468</v>
      </c>
      <c r="BC851" s="2">
        <v>1.054748534</v>
      </c>
      <c r="BD851" s="2">
        <v>0.88020241300000002</v>
      </c>
      <c r="BE851" s="2">
        <v>0.88020241300000002</v>
      </c>
      <c r="BF851" s="2">
        <v>0.83329929899999999</v>
      </c>
      <c r="BG851" s="2">
        <v>0.82049334099999904</v>
      </c>
      <c r="BH851" s="2">
        <v>0.20805409</v>
      </c>
      <c r="BI851" s="2">
        <v>0.20805409</v>
      </c>
      <c r="BJ851" s="2">
        <v>0.23356761100000001</v>
      </c>
      <c r="BK851" s="2">
        <v>0.32932171100000002</v>
      </c>
      <c r="BL851" s="2">
        <v>0.19574691499999999</v>
      </c>
      <c r="BM851" s="2">
        <v>0.19574691499999999</v>
      </c>
      <c r="BN851" s="2">
        <v>0.212636728</v>
      </c>
      <c r="BO851" s="2">
        <v>0.32846056800000001</v>
      </c>
      <c r="BP851" s="2">
        <v>0.20090065800000001</v>
      </c>
      <c r="BQ851" s="2">
        <v>0.20090065800000001</v>
      </c>
      <c r="BR851" s="2">
        <v>0.23331829000000001</v>
      </c>
      <c r="BS851" s="2">
        <v>0.26943362700000001</v>
      </c>
      <c r="BT851" s="2">
        <v>0.71193289699999995</v>
      </c>
      <c r="BU851" s="2">
        <v>0.71193289699999995</v>
      </c>
      <c r="BV851" s="2">
        <v>0.66426642700000005</v>
      </c>
      <c r="BW851" s="2">
        <v>0.66782604599999995</v>
      </c>
      <c r="BX851" s="2">
        <v>147.0038342</v>
      </c>
      <c r="BY851" s="2">
        <v>0</v>
      </c>
      <c r="BZ851" s="2">
        <v>0</v>
      </c>
      <c r="CA851" s="2">
        <v>0</v>
      </c>
      <c r="CB851" s="2">
        <v>69685289.769999996</v>
      </c>
      <c r="CC851" s="2">
        <v>0</v>
      </c>
      <c r="CD851" s="2">
        <v>0</v>
      </c>
      <c r="CE851" s="2">
        <v>0</v>
      </c>
      <c r="CG851" s="2">
        <f t="shared" si="107"/>
        <v>0</v>
      </c>
      <c r="CH851" s="2">
        <f t="shared" si="108"/>
        <v>69685289.769999996</v>
      </c>
      <c r="CI851" s="2">
        <f t="shared" si="109"/>
        <v>5057260.9989999998</v>
      </c>
      <c r="CJ851" s="2">
        <f t="shared" si="110"/>
        <v>592.54653250000001</v>
      </c>
      <c r="CK851" s="2">
        <f t="shared" si="111"/>
        <v>3.0000000000000001E-5</v>
      </c>
      <c r="CL851" s="2">
        <f t="shared" si="112"/>
        <v>607.69647089430896</v>
      </c>
      <c r="CM851" s="2">
        <f t="shared" si="113"/>
        <v>568.14175554690542</v>
      </c>
      <c r="CN851" s="2">
        <f t="shared" si="114"/>
        <v>5057260.9749999996</v>
      </c>
    </row>
    <row r="852" spans="1:92" x14ac:dyDescent="0.45">
      <c r="A852" s="2">
        <v>218</v>
      </c>
      <c r="B852" s="2" t="s">
        <v>158</v>
      </c>
      <c r="C852" s="2">
        <v>2</v>
      </c>
      <c r="D852" s="2">
        <v>2018</v>
      </c>
      <c r="E852" s="2">
        <v>2016</v>
      </c>
      <c r="F852" s="2">
        <v>0.25064957100000002</v>
      </c>
      <c r="G852" s="20">
        <v>5.6999999999999998E-9</v>
      </c>
      <c r="H852" s="2">
        <v>0.159359583</v>
      </c>
      <c r="I852" s="2">
        <v>0.58999084000000002</v>
      </c>
      <c r="J852" s="2">
        <v>192.9001236</v>
      </c>
      <c r="K852" s="2">
        <v>66.512712609999994</v>
      </c>
      <c r="L852" s="2">
        <v>60.841613449999997</v>
      </c>
      <c r="M852" s="2">
        <v>57.89390066</v>
      </c>
      <c r="N852" s="2">
        <v>469882.43599999999</v>
      </c>
      <c r="O852" s="2">
        <v>3.1E-2</v>
      </c>
      <c r="P852" s="2">
        <v>947179.33099999896</v>
      </c>
      <c r="Q852" s="2">
        <v>3685252.1549999998</v>
      </c>
      <c r="R852" s="2">
        <v>361621922.89999998</v>
      </c>
      <c r="S852" s="2">
        <v>361621922.89999998</v>
      </c>
      <c r="T852" s="2">
        <v>1</v>
      </c>
      <c r="U852" s="2">
        <v>2E-3</v>
      </c>
      <c r="V852" s="2">
        <v>28545.295559999999</v>
      </c>
      <c r="W852" s="2">
        <v>2E-3</v>
      </c>
      <c r="X852" s="2">
        <v>-10.232204449999999</v>
      </c>
      <c r="Y852" s="2">
        <v>-10.232204449999999</v>
      </c>
      <c r="Z852" s="2">
        <v>-3.8479172199999998</v>
      </c>
      <c r="AA852" s="2">
        <v>-1.2572623759999999</v>
      </c>
      <c r="AB852" s="2">
        <v>126.387411</v>
      </c>
      <c r="AC852" s="2">
        <v>0</v>
      </c>
      <c r="AD852" s="2">
        <v>0</v>
      </c>
      <c r="AE852" s="2">
        <v>0</v>
      </c>
      <c r="AF852" s="2">
        <v>59387224.539999999</v>
      </c>
      <c r="AG852" s="2">
        <v>0</v>
      </c>
      <c r="AH852" s="2">
        <v>0</v>
      </c>
      <c r="AI852" s="2">
        <v>0</v>
      </c>
      <c r="AJ852" s="2">
        <v>76.744917060000006</v>
      </c>
      <c r="AK852" s="2">
        <v>76.744917060000006</v>
      </c>
      <c r="AL852" s="2">
        <v>64.689530669999996</v>
      </c>
      <c r="AM852" s="2">
        <v>59.15116304</v>
      </c>
      <c r="AN852" s="2">
        <v>66.512712609999994</v>
      </c>
      <c r="AO852" s="2">
        <v>66.512712609999994</v>
      </c>
      <c r="AP852" s="2">
        <v>60.841613449999997</v>
      </c>
      <c r="AQ852" s="2">
        <v>57.89390066</v>
      </c>
      <c r="AR852" s="2">
        <v>90640379.969999999</v>
      </c>
      <c r="AS852" s="2">
        <v>2.0618940910000001</v>
      </c>
      <c r="AT852" s="2">
        <v>57627918.729999997</v>
      </c>
      <c r="AU852" s="2">
        <v>213353622.19999999</v>
      </c>
      <c r="AV852" s="2">
        <v>0.98606933099999905</v>
      </c>
      <c r="AW852" s="2">
        <v>0.98606933099999905</v>
      </c>
      <c r="AX852" s="2">
        <v>0.947036392</v>
      </c>
      <c r="AY852" s="2">
        <v>0.978586335999999</v>
      </c>
      <c r="AZ852" s="2">
        <v>1.0275736719999999</v>
      </c>
      <c r="BA852" s="2">
        <v>1.0275736719999999</v>
      </c>
      <c r="BB852" s="2">
        <v>1.002552468</v>
      </c>
      <c r="BC852" s="2">
        <v>1.054748534</v>
      </c>
      <c r="BD852" s="2">
        <v>0.88020241300000002</v>
      </c>
      <c r="BE852" s="2">
        <v>0.88020241300000002</v>
      </c>
      <c r="BF852" s="2">
        <v>0.83329929899999999</v>
      </c>
      <c r="BG852" s="2">
        <v>0.82049334099999904</v>
      </c>
      <c r="BH852" s="2">
        <v>0.20805409</v>
      </c>
      <c r="BI852" s="2">
        <v>0.20805409</v>
      </c>
      <c r="BJ852" s="2">
        <v>0.23356761100000001</v>
      </c>
      <c r="BK852" s="2">
        <v>0.32932171100000002</v>
      </c>
      <c r="BL852" s="2">
        <v>0.19574691499999999</v>
      </c>
      <c r="BM852" s="2">
        <v>0.19574691499999999</v>
      </c>
      <c r="BN852" s="2">
        <v>0.212636728</v>
      </c>
      <c r="BO852" s="2">
        <v>0.32846056800000001</v>
      </c>
      <c r="BP852" s="2">
        <v>0.20090065800000001</v>
      </c>
      <c r="BQ852" s="2">
        <v>0.20090065800000001</v>
      </c>
      <c r="BR852" s="2">
        <v>0.23331829000000001</v>
      </c>
      <c r="BS852" s="2">
        <v>0.26943362700000001</v>
      </c>
      <c r="BT852" s="2">
        <v>0.71193289699999995</v>
      </c>
      <c r="BU852" s="2">
        <v>0.71193289699999995</v>
      </c>
      <c r="BV852" s="2">
        <v>0.66426642700000005</v>
      </c>
      <c r="BW852" s="2">
        <v>0.66782604599999995</v>
      </c>
      <c r="BX852" s="2">
        <v>155.41779119999899</v>
      </c>
      <c r="BY852" s="2">
        <v>0</v>
      </c>
      <c r="BZ852" s="2">
        <v>0</v>
      </c>
      <c r="CA852" s="2">
        <v>0</v>
      </c>
      <c r="CB852" s="2">
        <v>73028090.340000004</v>
      </c>
      <c r="CC852" s="2">
        <v>0</v>
      </c>
      <c r="CD852" s="2">
        <v>0</v>
      </c>
      <c r="CE852" s="2">
        <v>0</v>
      </c>
      <c r="CG852" s="2">
        <f t="shared" si="107"/>
        <v>0</v>
      </c>
      <c r="CH852" s="2">
        <f t="shared" si="108"/>
        <v>73028090.340000004</v>
      </c>
      <c r="CI852" s="2">
        <f t="shared" si="109"/>
        <v>5102313.9529999988</v>
      </c>
      <c r="CJ852" s="2">
        <f t="shared" si="110"/>
        <v>587.35304499999995</v>
      </c>
      <c r="CK852" s="2">
        <f t="shared" si="111"/>
        <v>3.875E-5</v>
      </c>
      <c r="CL852" s="2">
        <f t="shared" si="112"/>
        <v>616.05159739837336</v>
      </c>
      <c r="CM852" s="2">
        <f t="shared" si="113"/>
        <v>573.80337173997657</v>
      </c>
      <c r="CN852" s="2">
        <f t="shared" si="114"/>
        <v>5102313.9219999984</v>
      </c>
    </row>
    <row r="853" spans="1:92" x14ac:dyDescent="0.45">
      <c r="A853" s="2">
        <v>219</v>
      </c>
      <c r="B853" s="2" t="s">
        <v>158</v>
      </c>
      <c r="C853" s="2">
        <v>2</v>
      </c>
      <c r="D853" s="2">
        <v>2019</v>
      </c>
      <c r="E853" s="2">
        <v>2017</v>
      </c>
      <c r="F853" s="2">
        <v>0.31004496500000001</v>
      </c>
      <c r="G853" s="20">
        <v>8.1099999999999995E-9</v>
      </c>
      <c r="H853" s="2">
        <v>0.184405773</v>
      </c>
      <c r="I853" s="2">
        <v>0.50554925299999998</v>
      </c>
      <c r="J853" s="2">
        <v>263.08942339999999</v>
      </c>
      <c r="K853" s="2">
        <v>135.23178899999999</v>
      </c>
      <c r="L853" s="2">
        <v>79.072930240000005</v>
      </c>
      <c r="M853" s="2">
        <v>55.35947358</v>
      </c>
      <c r="N853" s="2">
        <v>471436.19699999999</v>
      </c>
      <c r="O853" s="2">
        <v>2.4E-2</v>
      </c>
      <c r="P853" s="2">
        <v>932928.39500000002</v>
      </c>
      <c r="Q853" s="2">
        <v>3653197.5019999999</v>
      </c>
      <c r="R853" s="2">
        <v>400038353</v>
      </c>
      <c r="S853" s="2">
        <v>400038353</v>
      </c>
      <c r="T853" s="2">
        <v>1</v>
      </c>
      <c r="U853" s="2">
        <v>4.0000000000000001E-3</v>
      </c>
      <c r="V853" s="2">
        <v>28059.224539999999</v>
      </c>
      <c r="W853" s="2">
        <v>4.0000000000000001E-3</v>
      </c>
      <c r="X853" s="2">
        <v>14.52497632</v>
      </c>
      <c r="Y853" s="2">
        <v>14.52497632</v>
      </c>
      <c r="Z853" s="2">
        <v>3.1478107099999999</v>
      </c>
      <c r="AA853" s="2">
        <v>2.1783445889999999</v>
      </c>
      <c r="AB853" s="2">
        <v>127.85763439999999</v>
      </c>
      <c r="AC853" s="2">
        <v>0</v>
      </c>
      <c r="AD853" s="2">
        <v>0</v>
      </c>
      <c r="AE853" s="2">
        <v>0</v>
      </c>
      <c r="AF853" s="2">
        <v>60276716.93</v>
      </c>
      <c r="AG853" s="2">
        <v>0</v>
      </c>
      <c r="AH853" s="2">
        <v>0</v>
      </c>
      <c r="AI853" s="2">
        <v>0</v>
      </c>
      <c r="AJ853" s="2">
        <v>120.7068127</v>
      </c>
      <c r="AK853" s="2">
        <v>120.7068127</v>
      </c>
      <c r="AL853" s="2">
        <v>75.925119530000003</v>
      </c>
      <c r="AM853" s="2">
        <v>53.181128989999998</v>
      </c>
      <c r="AN853" s="2">
        <v>135.23178899999999</v>
      </c>
      <c r="AO853" s="2">
        <v>135.23178899999999</v>
      </c>
      <c r="AP853" s="2">
        <v>79.072930240000005</v>
      </c>
      <c r="AQ853" s="2">
        <v>55.35947358</v>
      </c>
      <c r="AR853" s="2">
        <v>124029877.2</v>
      </c>
      <c r="AS853" s="2">
        <v>3.2455629359999998</v>
      </c>
      <c r="AT853" s="2">
        <v>73769381.900000006</v>
      </c>
      <c r="AU853" s="2">
        <v>202239090.59999999</v>
      </c>
      <c r="AV853" s="2">
        <v>0.98606933099999905</v>
      </c>
      <c r="AW853" s="2">
        <v>0.98606933099999905</v>
      </c>
      <c r="AX853" s="2">
        <v>0.947036392</v>
      </c>
      <c r="AY853" s="2">
        <v>0.978586335999999</v>
      </c>
      <c r="AZ853" s="2">
        <v>1.0275736719999999</v>
      </c>
      <c r="BA853" s="2">
        <v>1.0275736719999999</v>
      </c>
      <c r="BB853" s="2">
        <v>1.002552468</v>
      </c>
      <c r="BC853" s="2">
        <v>1.054748534</v>
      </c>
      <c r="BD853" s="2">
        <v>0.88020241300000002</v>
      </c>
      <c r="BE853" s="2">
        <v>0.88020241300000002</v>
      </c>
      <c r="BF853" s="2">
        <v>0.83329929899999999</v>
      </c>
      <c r="BG853" s="2">
        <v>0.82049334099999904</v>
      </c>
      <c r="BH853" s="2">
        <v>0.20805409</v>
      </c>
      <c r="BI853" s="2">
        <v>0.20805409</v>
      </c>
      <c r="BJ853" s="2">
        <v>0.23356761100000001</v>
      </c>
      <c r="BK853" s="2">
        <v>0.32932171100000002</v>
      </c>
      <c r="BL853" s="2">
        <v>0.19574691499999999</v>
      </c>
      <c r="BM853" s="2">
        <v>0.19574691499999999</v>
      </c>
      <c r="BN853" s="2">
        <v>0.212636728</v>
      </c>
      <c r="BO853" s="2">
        <v>0.32846056800000001</v>
      </c>
      <c r="BP853" s="2">
        <v>0.20090065800000001</v>
      </c>
      <c r="BQ853" s="2">
        <v>0.20090065800000001</v>
      </c>
      <c r="BR853" s="2">
        <v>0.23331829000000001</v>
      </c>
      <c r="BS853" s="2">
        <v>0.26943362700000001</v>
      </c>
      <c r="BT853" s="2">
        <v>0.71193289699999995</v>
      </c>
      <c r="BU853" s="2">
        <v>0.71193289699999995</v>
      </c>
      <c r="BV853" s="2">
        <v>0.66426642700000005</v>
      </c>
      <c r="BW853" s="2">
        <v>0.66782604599999995</v>
      </c>
      <c r="BX853" s="2">
        <v>150.64252490000001</v>
      </c>
      <c r="BY853" s="2">
        <v>0</v>
      </c>
      <c r="BZ853" s="2">
        <v>0</v>
      </c>
      <c r="CA853" s="2">
        <v>0</v>
      </c>
      <c r="CB853" s="2">
        <v>71018339.030000001</v>
      </c>
      <c r="CC853" s="2">
        <v>0</v>
      </c>
      <c r="CD853" s="2">
        <v>0</v>
      </c>
      <c r="CE853" s="2">
        <v>0</v>
      </c>
      <c r="CG853" s="2">
        <f t="shared" si="107"/>
        <v>0</v>
      </c>
      <c r="CH853" s="2">
        <f t="shared" si="108"/>
        <v>71018339.030000001</v>
      </c>
      <c r="CI853" s="2">
        <f t="shared" si="109"/>
        <v>5057562.1179999998</v>
      </c>
      <c r="CJ853" s="2">
        <f t="shared" si="110"/>
        <v>589.29524624999999</v>
      </c>
      <c r="CK853" s="2">
        <f t="shared" si="111"/>
        <v>3.0000000000000001E-5</v>
      </c>
      <c r="CL853" s="2">
        <f t="shared" si="112"/>
        <v>606.78269593495941</v>
      </c>
      <c r="CM853" s="2">
        <f t="shared" si="113"/>
        <v>568.81237866874267</v>
      </c>
      <c r="CN853" s="2">
        <f t="shared" si="114"/>
        <v>5057562.0939999996</v>
      </c>
    </row>
    <row r="854" spans="1:92" x14ac:dyDescent="0.45">
      <c r="A854" s="2">
        <v>241</v>
      </c>
      <c r="B854" s="2" t="s">
        <v>158</v>
      </c>
      <c r="C854" s="2">
        <v>2</v>
      </c>
      <c r="D854" s="2">
        <v>2020</v>
      </c>
      <c r="E854" s="2">
        <v>2018</v>
      </c>
      <c r="F854" s="2">
        <v>0.23307828179803</v>
      </c>
      <c r="G854" s="20">
        <v>2.5811253676192399E-6</v>
      </c>
      <c r="H854" s="2">
        <v>0.181682945882154</v>
      </c>
      <c r="I854" s="2">
        <v>0.58523619119444603</v>
      </c>
      <c r="J854" s="2">
        <v>277.15289467594499</v>
      </c>
      <c r="K854" s="2">
        <v>128.33471220529199</v>
      </c>
      <c r="L854" s="2">
        <v>97.3438709991417</v>
      </c>
      <c r="M854" s="2">
        <v>80.0622479216416</v>
      </c>
      <c r="N854" s="2">
        <v>469632.44941249501</v>
      </c>
      <c r="O854" s="2">
        <v>10.006888414533</v>
      </c>
      <c r="P854" s="2">
        <v>928623.456563632</v>
      </c>
      <c r="Q854" s="2">
        <v>3636951.3727405299</v>
      </c>
      <c r="R854" s="2">
        <v>497546985.07112902</v>
      </c>
      <c r="S854" s="2">
        <v>497546985.07112902</v>
      </c>
      <c r="T854" s="2">
        <v>1</v>
      </c>
      <c r="U854" s="2">
        <v>4.0000000000000001E-3</v>
      </c>
      <c r="V854" s="2">
        <v>28234.93687646</v>
      </c>
      <c r="W854" s="2">
        <v>4.0000000000000001E-3</v>
      </c>
      <c r="X854" s="2">
        <v>-1.8130453313350099</v>
      </c>
      <c r="Y854" s="2">
        <v>-1.8130453313350099</v>
      </c>
      <c r="Z854" s="2">
        <v>-5.4440174299036901</v>
      </c>
      <c r="AA854" s="2">
        <v>-1.7519415640795699</v>
      </c>
      <c r="AB854" s="2">
        <v>148.818182470653</v>
      </c>
      <c r="AC854" s="2">
        <v>0</v>
      </c>
      <c r="AD854" s="2">
        <v>0</v>
      </c>
      <c r="AE854" s="2">
        <v>0</v>
      </c>
      <c r="AF854" s="2">
        <v>55697251.156550199</v>
      </c>
      <c r="AG854" s="2">
        <v>0</v>
      </c>
      <c r="AH854" s="2">
        <v>0</v>
      </c>
      <c r="AI854" s="2">
        <v>0</v>
      </c>
      <c r="AJ854" s="2">
        <v>130.14775753662701</v>
      </c>
      <c r="AK854" s="2">
        <v>130.14775753662701</v>
      </c>
      <c r="AL854" s="2">
        <v>102.787888429045</v>
      </c>
      <c r="AM854" s="2">
        <v>81.814189485721201</v>
      </c>
      <c r="AN854" s="2">
        <v>128.33471220529199</v>
      </c>
      <c r="AO854" s="2">
        <v>128.33471220529199</v>
      </c>
      <c r="AP854" s="2">
        <v>97.3438709991417</v>
      </c>
      <c r="AQ854" s="2">
        <v>80.0622479216416</v>
      </c>
      <c r="AR854" s="2">
        <v>115967396.394169</v>
      </c>
      <c r="AS854" s="2">
        <v>1284.2311447495599</v>
      </c>
      <c r="AT854" s="2">
        <v>90395801.962507293</v>
      </c>
      <c r="AU854" s="2">
        <v>291182502.483307</v>
      </c>
      <c r="AV854" s="2">
        <v>0.98588069251739896</v>
      </c>
      <c r="AW854" s="2">
        <v>0.98588069251739896</v>
      </c>
      <c r="AX854" s="2">
        <v>0.94681789005566996</v>
      </c>
      <c r="AY854" s="2">
        <v>0.97836874250693595</v>
      </c>
      <c r="AZ854" s="2">
        <v>1.0270625681418799</v>
      </c>
      <c r="BA854" s="2">
        <v>1.0270625681418799</v>
      </c>
      <c r="BB854" s="2">
        <v>1.00195106014488</v>
      </c>
      <c r="BC854" s="2">
        <v>1.0541387598141401</v>
      </c>
      <c r="BD854" s="2">
        <v>0.88003402722594704</v>
      </c>
      <c r="BE854" s="2">
        <v>0.88003402722594704</v>
      </c>
      <c r="BF854" s="2">
        <v>0.83310703868289004</v>
      </c>
      <c r="BG854" s="2">
        <v>0.82031090026326003</v>
      </c>
      <c r="BH854" s="2">
        <v>0.20805409</v>
      </c>
      <c r="BI854" s="2">
        <v>0.20805409</v>
      </c>
      <c r="BJ854" s="2">
        <v>0.23356761100000001</v>
      </c>
      <c r="BK854" s="2">
        <v>0.32932171100000002</v>
      </c>
      <c r="BL854" s="2">
        <v>0.19574691499999999</v>
      </c>
      <c r="BM854" s="2">
        <v>0.19574691499999999</v>
      </c>
      <c r="BN854" s="2">
        <v>0.212636728</v>
      </c>
      <c r="BO854" s="2">
        <v>0.32846056800000001</v>
      </c>
      <c r="BP854" s="2">
        <v>0.20090065800000001</v>
      </c>
      <c r="BQ854" s="2">
        <v>0.20090065800000001</v>
      </c>
      <c r="BR854" s="2">
        <v>0.23331829000000001</v>
      </c>
      <c r="BS854" s="2">
        <v>0.26943362700000001</v>
      </c>
      <c r="BT854" s="2">
        <v>0.71193289699999995</v>
      </c>
      <c r="BU854" s="2">
        <v>0.71193289699999995</v>
      </c>
      <c r="BV854" s="2">
        <v>0.66426642700000005</v>
      </c>
      <c r="BW854" s="2">
        <v>0.66782604599999995</v>
      </c>
      <c r="BX854" s="2">
        <v>158.48481607982299</v>
      </c>
      <c r="BY854" s="2">
        <v>0</v>
      </c>
      <c r="BZ854" s="2">
        <v>0</v>
      </c>
      <c r="CA854" s="2">
        <v>0</v>
      </c>
      <c r="CB854" s="2">
        <v>74715478.974916294</v>
      </c>
      <c r="CC854" s="2">
        <v>0</v>
      </c>
      <c r="CD854" s="2">
        <v>0</v>
      </c>
      <c r="CE854" s="2">
        <v>0</v>
      </c>
      <c r="CG854" s="2">
        <f t="shared" si="107"/>
        <v>0</v>
      </c>
      <c r="CH854" s="2">
        <f t="shared" si="108"/>
        <v>74715478.974916294</v>
      </c>
      <c r="CI854" s="2">
        <f t="shared" si="109"/>
        <v>5035217.2856050711</v>
      </c>
      <c r="CJ854" s="2">
        <f t="shared" si="110"/>
        <v>587.0405617656188</v>
      </c>
      <c r="CK854" s="2">
        <f t="shared" si="111"/>
        <v>1.2508610518166249E-2</v>
      </c>
      <c r="CL854" s="2">
        <f t="shared" si="112"/>
        <v>603.98273597634602</v>
      </c>
      <c r="CM854" s="2">
        <f t="shared" si="113"/>
        <v>566.28281397283456</v>
      </c>
      <c r="CN854" s="2">
        <f t="shared" si="114"/>
        <v>5035207.2787166573</v>
      </c>
    </row>
    <row r="855" spans="1:92" x14ac:dyDescent="0.45">
      <c r="A855" s="2">
        <v>263</v>
      </c>
      <c r="B855" s="2" t="s">
        <v>158</v>
      </c>
      <c r="C855" s="2">
        <v>2</v>
      </c>
      <c r="D855" s="2">
        <v>2021</v>
      </c>
      <c r="E855" s="2">
        <v>2019</v>
      </c>
      <c r="F855" s="2">
        <v>0.25059131683444003</v>
      </c>
      <c r="G855" s="20">
        <v>3.48241442746239E-6</v>
      </c>
      <c r="H855" s="2">
        <v>0.17684792480818101</v>
      </c>
      <c r="I855" s="2">
        <v>0.57255727594295003</v>
      </c>
      <c r="J855" s="2">
        <v>269.69442395792998</v>
      </c>
      <c r="K855" s="2">
        <v>128.31016132979599</v>
      </c>
      <c r="L855" s="2">
        <v>97.321411645666402</v>
      </c>
      <c r="M855" s="2">
        <v>80.044445686369301</v>
      </c>
      <c r="N855" s="2">
        <v>509981.31555140001</v>
      </c>
      <c r="O855" s="2">
        <v>15.0289381217664</v>
      </c>
      <c r="P855" s="2">
        <v>1006237.41629588</v>
      </c>
      <c r="Q855" s="2">
        <v>3960925.10359202</v>
      </c>
      <c r="R855" s="2">
        <v>553743822.04836094</v>
      </c>
      <c r="S855" s="2">
        <v>553743822.04836094</v>
      </c>
      <c r="T855" s="2">
        <v>1</v>
      </c>
      <c r="U855" s="2">
        <v>4.0000000000000001E-3</v>
      </c>
      <c r="V855" s="2">
        <v>28411.749557840099</v>
      </c>
      <c r="W855" s="2">
        <v>4.0000000000000001E-3</v>
      </c>
      <c r="X855" s="2">
        <v>-1.83759620683061</v>
      </c>
      <c r="Y855" s="2">
        <v>-1.83759620683061</v>
      </c>
      <c r="Z855" s="2">
        <v>-5.466476783379</v>
      </c>
      <c r="AA855" s="2">
        <v>-1.7697437993519001</v>
      </c>
      <c r="AB855" s="2">
        <v>141.384262628134</v>
      </c>
      <c r="AC855" s="2">
        <v>0</v>
      </c>
      <c r="AD855" s="2">
        <v>0</v>
      </c>
      <c r="AE855" s="2">
        <v>0</v>
      </c>
      <c r="AF855" s="2">
        <v>73327608.682452798</v>
      </c>
      <c r="AG855" s="2">
        <v>0</v>
      </c>
      <c r="AH855" s="2">
        <v>0</v>
      </c>
      <c r="AI855" s="2">
        <v>0</v>
      </c>
      <c r="AJ855" s="2">
        <v>130.14775753662701</v>
      </c>
      <c r="AK855" s="2">
        <v>130.14775753662701</v>
      </c>
      <c r="AL855" s="2">
        <v>102.787888429045</v>
      </c>
      <c r="AM855" s="2">
        <v>81.814189485721201</v>
      </c>
      <c r="AN855" s="2">
        <v>128.31016132979599</v>
      </c>
      <c r="AO855" s="2">
        <v>128.31016132979599</v>
      </c>
      <c r="AP855" s="2">
        <v>97.321411645666402</v>
      </c>
      <c r="AQ855" s="2">
        <v>80.044445686369301</v>
      </c>
      <c r="AR855" s="2">
        <v>138763393.556034</v>
      </c>
      <c r="AS855" s="2">
        <v>1928.36547501938</v>
      </c>
      <c r="AT855" s="2">
        <v>97928445.804603606</v>
      </c>
      <c r="AU855" s="2">
        <v>317050054.32224798</v>
      </c>
      <c r="AV855" s="2">
        <v>0.99011583088369703</v>
      </c>
      <c r="AW855" s="2">
        <v>0.99011583088369703</v>
      </c>
      <c r="AX855" s="2">
        <v>0.950774622198991</v>
      </c>
      <c r="AY855" s="2">
        <v>0.98272631756326101</v>
      </c>
      <c r="AZ855" s="2">
        <v>1.0385338906982999</v>
      </c>
      <c r="BA855" s="2">
        <v>1.0385338906982999</v>
      </c>
      <c r="BB855" s="2">
        <v>1.0128376046632099</v>
      </c>
      <c r="BC855" s="2">
        <v>1.0663458860967601</v>
      </c>
      <c r="BD855" s="2">
        <v>0.883814470337006</v>
      </c>
      <c r="BE855" s="2">
        <v>0.883814470337006</v>
      </c>
      <c r="BF855" s="2">
        <v>0.83658857555857202</v>
      </c>
      <c r="BG855" s="2">
        <v>0.82396449850502196</v>
      </c>
      <c r="BH855" s="2">
        <v>0.20805409</v>
      </c>
      <c r="BI855" s="2">
        <v>0.20805409</v>
      </c>
      <c r="BJ855" s="2">
        <v>0.23356761100000001</v>
      </c>
      <c r="BK855" s="2">
        <v>0.32932171100000002</v>
      </c>
      <c r="BL855" s="2">
        <v>0.19574691499999999</v>
      </c>
      <c r="BM855" s="2">
        <v>0.19574691499999999</v>
      </c>
      <c r="BN855" s="2">
        <v>0.212636728</v>
      </c>
      <c r="BO855" s="2">
        <v>0.32846056800000001</v>
      </c>
      <c r="BP855" s="2">
        <v>0.20090065800000001</v>
      </c>
      <c r="BQ855" s="2">
        <v>0.20090065800000001</v>
      </c>
      <c r="BR855" s="2">
        <v>0.23331829000000001</v>
      </c>
      <c r="BS855" s="2">
        <v>0.26943362700000001</v>
      </c>
      <c r="BT855" s="2">
        <v>0.71193289699999995</v>
      </c>
      <c r="BU855" s="2">
        <v>0.71193289699999995</v>
      </c>
      <c r="BV855" s="2">
        <v>0.66426642700000005</v>
      </c>
      <c r="BW855" s="2">
        <v>0.66782604599999995</v>
      </c>
      <c r="BX855" s="2">
        <v>148.818182470653</v>
      </c>
      <c r="BY855" s="2">
        <v>0</v>
      </c>
      <c r="BZ855" s="2">
        <v>0</v>
      </c>
      <c r="CA855" s="2">
        <v>0</v>
      </c>
      <c r="CB855" s="2">
        <v>69889847.550808698</v>
      </c>
      <c r="CC855" s="2">
        <v>0</v>
      </c>
      <c r="CD855" s="2">
        <v>0</v>
      </c>
      <c r="CE855" s="2">
        <v>0</v>
      </c>
      <c r="CG855" s="2">
        <f t="shared" si="107"/>
        <v>0</v>
      </c>
      <c r="CH855" s="2">
        <f t="shared" si="108"/>
        <v>69889847.550808698</v>
      </c>
      <c r="CI855" s="2">
        <f t="shared" si="109"/>
        <v>5477158.8643774223</v>
      </c>
      <c r="CJ855" s="2">
        <f t="shared" si="110"/>
        <v>637.47664443924998</v>
      </c>
      <c r="CK855" s="2">
        <f t="shared" si="111"/>
        <v>1.8786172652208E-2</v>
      </c>
      <c r="CL855" s="2">
        <f t="shared" si="112"/>
        <v>654.46336019244222</v>
      </c>
      <c r="CM855" s="2">
        <f t="shared" si="113"/>
        <v>616.72636879595484</v>
      </c>
      <c r="CN855" s="2">
        <f t="shared" si="114"/>
        <v>5477143.8354393002</v>
      </c>
    </row>
    <row r="856" spans="1:92" x14ac:dyDescent="0.45">
      <c r="A856" s="2">
        <v>285</v>
      </c>
      <c r="B856" s="2" t="s">
        <v>158</v>
      </c>
      <c r="C856" s="2">
        <v>2</v>
      </c>
      <c r="D856" s="2">
        <v>2022</v>
      </c>
      <c r="E856" s="2">
        <v>2020</v>
      </c>
      <c r="F856" s="2">
        <v>0.24583475912956501</v>
      </c>
      <c r="G856" s="20">
        <v>4.7138473103770198E-6</v>
      </c>
      <c r="H856" s="2">
        <v>0.177934675745507</v>
      </c>
      <c r="I856" s="2">
        <v>0.57622585127761605</v>
      </c>
      <c r="J856" s="2">
        <v>265.386102910641</v>
      </c>
      <c r="K856" s="2">
        <v>128.86135509102701</v>
      </c>
      <c r="L856" s="2">
        <v>97.728115787757801</v>
      </c>
      <c r="M856" s="2">
        <v>80.400957157725699</v>
      </c>
      <c r="N856" s="2">
        <v>510321.71166332398</v>
      </c>
      <c r="O856" s="2">
        <v>20.230900618824801</v>
      </c>
      <c r="P856" s="2">
        <v>1006939.7037767801</v>
      </c>
      <c r="Q856" s="2">
        <v>3963637.4126105802</v>
      </c>
      <c r="R856" s="2">
        <v>553047457.16194403</v>
      </c>
      <c r="S856" s="2">
        <v>553047457.16194403</v>
      </c>
      <c r="T856" s="2">
        <v>1</v>
      </c>
      <c r="U856" s="2">
        <v>4.0000000000000001E-3</v>
      </c>
      <c r="V856" s="2">
        <v>28589.669474714799</v>
      </c>
      <c r="W856" s="2">
        <v>4.0000000000000001E-3</v>
      </c>
      <c r="X856" s="2">
        <v>-1.2864024455995</v>
      </c>
      <c r="Y856" s="2">
        <v>-1.2864024455995</v>
      </c>
      <c r="Z856" s="2">
        <v>-5.0597726412876298</v>
      </c>
      <c r="AA856" s="2">
        <v>-1.4132323279954599</v>
      </c>
      <c r="AB856" s="2">
        <v>136.524747819613</v>
      </c>
      <c r="AC856" s="2">
        <v>0</v>
      </c>
      <c r="AD856" s="2">
        <v>0</v>
      </c>
      <c r="AE856" s="2">
        <v>0</v>
      </c>
      <c r="AF856" s="2">
        <v>70197541.121316597</v>
      </c>
      <c r="AG856" s="2">
        <v>0</v>
      </c>
      <c r="AH856" s="2">
        <v>0</v>
      </c>
      <c r="AI856" s="2">
        <v>0</v>
      </c>
      <c r="AJ856" s="2">
        <v>130.14775753662701</v>
      </c>
      <c r="AK856" s="2">
        <v>130.14775753662701</v>
      </c>
      <c r="AL856" s="2">
        <v>102.787888429045</v>
      </c>
      <c r="AM856" s="2">
        <v>81.814189485721201</v>
      </c>
      <c r="AN856" s="2">
        <v>128.86135509102701</v>
      </c>
      <c r="AO856" s="2">
        <v>128.86135509102701</v>
      </c>
      <c r="AP856" s="2">
        <v>97.728115787757801</v>
      </c>
      <c r="AQ856" s="2">
        <v>80.400957157725699</v>
      </c>
      <c r="AR856" s="2">
        <v>135958288.418625</v>
      </c>
      <c r="AS856" s="2">
        <v>2606.9812684536801</v>
      </c>
      <c r="AT856" s="2">
        <v>98406319.961988196</v>
      </c>
      <c r="AU856" s="2">
        <v>318680241.800062</v>
      </c>
      <c r="AV856" s="2">
        <v>0.99014887440597099</v>
      </c>
      <c r="AW856" s="2">
        <v>0.99014887440597099</v>
      </c>
      <c r="AX856" s="2">
        <v>0.95080780110406504</v>
      </c>
      <c r="AY856" s="2">
        <v>0.98275996446877201</v>
      </c>
      <c r="AZ856" s="2">
        <v>1.03862400513074</v>
      </c>
      <c r="BA856" s="2">
        <v>1.03862400513074</v>
      </c>
      <c r="BB856" s="2">
        <v>1.0129295008803401</v>
      </c>
      <c r="BC856" s="2">
        <v>1.0664408118359401</v>
      </c>
      <c r="BD856" s="2">
        <v>0.88384396622246197</v>
      </c>
      <c r="BE856" s="2">
        <v>0.88384396622246197</v>
      </c>
      <c r="BF856" s="2">
        <v>0.83661776974643298</v>
      </c>
      <c r="BG856" s="2">
        <v>0.82399270967137594</v>
      </c>
      <c r="BH856" s="2">
        <v>0.20805409</v>
      </c>
      <c r="BI856" s="2">
        <v>0.20805409</v>
      </c>
      <c r="BJ856" s="2">
        <v>0.23356761100000001</v>
      </c>
      <c r="BK856" s="2">
        <v>0.32932171100000002</v>
      </c>
      <c r="BL856" s="2">
        <v>0.19574691499999999</v>
      </c>
      <c r="BM856" s="2">
        <v>0.19574691499999999</v>
      </c>
      <c r="BN856" s="2">
        <v>0.212636728</v>
      </c>
      <c r="BO856" s="2">
        <v>0.32846056800000001</v>
      </c>
      <c r="BP856" s="2">
        <v>0.20090065800000001</v>
      </c>
      <c r="BQ856" s="2">
        <v>0.20090065800000001</v>
      </c>
      <c r="BR856" s="2">
        <v>0.23331829000000001</v>
      </c>
      <c r="BS856" s="2">
        <v>0.26943362700000001</v>
      </c>
      <c r="BT856" s="2">
        <v>0.71193289699999995</v>
      </c>
      <c r="BU856" s="2">
        <v>0.71193289699999995</v>
      </c>
      <c r="BV856" s="2">
        <v>0.66426642700000005</v>
      </c>
      <c r="BW856" s="2">
        <v>0.66782604599999995</v>
      </c>
      <c r="BX856" s="2">
        <v>141.384262628134</v>
      </c>
      <c r="BY856" s="2">
        <v>0</v>
      </c>
      <c r="BZ856" s="2">
        <v>0</v>
      </c>
      <c r="CA856" s="2">
        <v>0</v>
      </c>
      <c r="CB856" s="2">
        <v>72103332.253360599</v>
      </c>
      <c r="CC856" s="2">
        <v>0</v>
      </c>
      <c r="CD856" s="2">
        <v>0</v>
      </c>
      <c r="CE856" s="2">
        <v>0</v>
      </c>
      <c r="CG856" s="2">
        <f t="shared" si="107"/>
        <v>0</v>
      </c>
      <c r="CH856" s="2">
        <f t="shared" si="108"/>
        <v>72103332.253360599</v>
      </c>
      <c r="CI856" s="2">
        <f t="shared" si="109"/>
        <v>5480919.0589513034</v>
      </c>
      <c r="CJ856" s="2">
        <f t="shared" si="110"/>
        <v>637.902139579155</v>
      </c>
      <c r="CK856" s="2">
        <f t="shared" si="111"/>
        <v>2.5288625773531002E-2</v>
      </c>
      <c r="CL856" s="2">
        <f t="shared" si="112"/>
        <v>654.92013253774314</v>
      </c>
      <c r="CM856" s="2">
        <f t="shared" si="113"/>
        <v>617.14868238389727</v>
      </c>
      <c r="CN856" s="2">
        <f t="shared" si="114"/>
        <v>5480898.8280506842</v>
      </c>
    </row>
    <row r="857" spans="1:92" x14ac:dyDescent="0.45">
      <c r="A857" s="2">
        <v>307</v>
      </c>
      <c r="B857" s="2" t="s">
        <v>158</v>
      </c>
      <c r="C857" s="2">
        <v>2</v>
      </c>
      <c r="D857" s="2">
        <v>2023</v>
      </c>
      <c r="E857" s="2">
        <v>2021</v>
      </c>
      <c r="F857" s="2">
        <v>0.24448971032660599</v>
      </c>
      <c r="G857" s="20">
        <v>4.9637892111554396E-6</v>
      </c>
      <c r="H857" s="2">
        <v>0.17825239615038199</v>
      </c>
      <c r="I857" s="2">
        <v>0.57725292973379905</v>
      </c>
      <c r="J857" s="2">
        <v>263.54053153077501</v>
      </c>
      <c r="K857" s="2">
        <v>128.86565563135201</v>
      </c>
      <c r="L857" s="2">
        <v>97.731526177350602</v>
      </c>
      <c r="M857" s="2">
        <v>80.403709952028706</v>
      </c>
      <c r="N857" s="2">
        <v>510679.18617866002</v>
      </c>
      <c r="O857" s="2">
        <v>21.280713901441501</v>
      </c>
      <c r="P857" s="2">
        <v>1007652.40495841</v>
      </c>
      <c r="Q857" s="2">
        <v>3966432.8614709401</v>
      </c>
      <c r="R857" s="2">
        <v>552471717.18118894</v>
      </c>
      <c r="S857" s="2">
        <v>552471717.18118894</v>
      </c>
      <c r="T857" s="2">
        <v>1</v>
      </c>
      <c r="U857" s="2">
        <v>4.0000000000000001E-3</v>
      </c>
      <c r="V857" s="2">
        <v>28768.703560808699</v>
      </c>
      <c r="W857" s="2">
        <v>4.0000000000000001E-3</v>
      </c>
      <c r="X857" s="2">
        <v>-1.2821019052745299</v>
      </c>
      <c r="Y857" s="2">
        <v>-1.2821019052745299</v>
      </c>
      <c r="Z857" s="2">
        <v>-5.0563622516947504</v>
      </c>
      <c r="AA857" s="2">
        <v>-1.4104795336924001</v>
      </c>
      <c r="AB857" s="2">
        <v>134.67487589942201</v>
      </c>
      <c r="AC857" s="2">
        <v>0</v>
      </c>
      <c r="AD857" s="2">
        <v>0</v>
      </c>
      <c r="AE857" s="2">
        <v>0</v>
      </c>
      <c r="AF857" s="2">
        <v>69264641.953072995</v>
      </c>
      <c r="AG857" s="2">
        <v>0</v>
      </c>
      <c r="AH857" s="2">
        <v>0</v>
      </c>
      <c r="AI857" s="2">
        <v>0</v>
      </c>
      <c r="AJ857" s="2">
        <v>130.14775753662701</v>
      </c>
      <c r="AK857" s="2">
        <v>130.14775753662701</v>
      </c>
      <c r="AL857" s="2">
        <v>102.787888429045</v>
      </c>
      <c r="AM857" s="2">
        <v>81.814189485721201</v>
      </c>
      <c r="AN857" s="2">
        <v>128.86565563135201</v>
      </c>
      <c r="AO857" s="2">
        <v>128.86565563135201</v>
      </c>
      <c r="AP857" s="2">
        <v>97.731526177350602</v>
      </c>
      <c r="AQ857" s="2">
        <v>80.403709952028706</v>
      </c>
      <c r="AR857" s="2">
        <v>135073650.097271</v>
      </c>
      <c r="AS857" s="2">
        <v>2742.3531492125098</v>
      </c>
      <c r="AT857" s="2">
        <v>98479407.392863706</v>
      </c>
      <c r="AU857" s="2">
        <v>318915917.33790499</v>
      </c>
      <c r="AV857" s="2">
        <v>0.99018355380338796</v>
      </c>
      <c r="AW857" s="2">
        <v>0.99018355380338796</v>
      </c>
      <c r="AX857" s="2">
        <v>0.95084144968504802</v>
      </c>
      <c r="AY857" s="2">
        <v>0.98279462020208797</v>
      </c>
      <c r="AZ857" s="2">
        <v>1.0387185858796399</v>
      </c>
      <c r="BA857" s="2">
        <v>1.0387185858796399</v>
      </c>
      <c r="BB857" s="2">
        <v>1.0130227031708401</v>
      </c>
      <c r="BC857" s="2">
        <v>1.0665385890686701</v>
      </c>
      <c r="BD857" s="2">
        <v>0.88387492235133402</v>
      </c>
      <c r="BE857" s="2">
        <v>0.88387492235133402</v>
      </c>
      <c r="BF857" s="2">
        <v>0.836647377203108</v>
      </c>
      <c r="BG857" s="2">
        <v>0.82402176668695903</v>
      </c>
      <c r="BH857" s="2">
        <v>0.20805409</v>
      </c>
      <c r="BI857" s="2">
        <v>0.20805409</v>
      </c>
      <c r="BJ857" s="2">
        <v>0.23356761100000001</v>
      </c>
      <c r="BK857" s="2">
        <v>0.32932171100000002</v>
      </c>
      <c r="BL857" s="2">
        <v>0.19574691499999999</v>
      </c>
      <c r="BM857" s="2">
        <v>0.19574691499999999</v>
      </c>
      <c r="BN857" s="2">
        <v>0.212636728</v>
      </c>
      <c r="BO857" s="2">
        <v>0.32846056800000001</v>
      </c>
      <c r="BP857" s="2">
        <v>0.20090065800000001</v>
      </c>
      <c r="BQ857" s="2">
        <v>0.20090065800000001</v>
      </c>
      <c r="BR857" s="2">
        <v>0.23331829000000001</v>
      </c>
      <c r="BS857" s="2">
        <v>0.26943362700000001</v>
      </c>
      <c r="BT857" s="2">
        <v>0.71193289699999995</v>
      </c>
      <c r="BU857" s="2">
        <v>0.71193289699999995</v>
      </c>
      <c r="BV857" s="2">
        <v>0.66426642700000005</v>
      </c>
      <c r="BW857" s="2">
        <v>0.66782604599999995</v>
      </c>
      <c r="BX857" s="2">
        <v>136.524747819613</v>
      </c>
      <c r="BY857" s="2">
        <v>0</v>
      </c>
      <c r="BZ857" s="2">
        <v>0</v>
      </c>
      <c r="CA857" s="2">
        <v>0</v>
      </c>
      <c r="CB857" s="2">
        <v>69671542.991708905</v>
      </c>
      <c r="CC857" s="2">
        <v>0</v>
      </c>
      <c r="CD857" s="2">
        <v>0</v>
      </c>
      <c r="CE857" s="2">
        <v>0</v>
      </c>
      <c r="CG857" s="2">
        <f t="shared" si="107"/>
        <v>0</v>
      </c>
      <c r="CH857" s="2">
        <f t="shared" si="108"/>
        <v>69671542.991708905</v>
      </c>
      <c r="CI857" s="2">
        <f t="shared" si="109"/>
        <v>5484785.7333219117</v>
      </c>
      <c r="CJ857" s="2">
        <f t="shared" si="110"/>
        <v>638.34898272332498</v>
      </c>
      <c r="CK857" s="2">
        <f t="shared" si="111"/>
        <v>2.6600892376801875E-2</v>
      </c>
      <c r="CL857" s="2">
        <f t="shared" si="112"/>
        <v>655.38367802173002</v>
      </c>
      <c r="CM857" s="2">
        <f t="shared" si="113"/>
        <v>617.58394106203821</v>
      </c>
      <c r="CN857" s="2">
        <f t="shared" si="114"/>
        <v>5484764.4526080098</v>
      </c>
    </row>
    <row r="858" spans="1:92" x14ac:dyDescent="0.45">
      <c r="A858" s="2">
        <v>329</v>
      </c>
      <c r="B858" s="2" t="s">
        <v>158</v>
      </c>
      <c r="C858" s="2">
        <v>2</v>
      </c>
      <c r="D858" s="2">
        <v>2024</v>
      </c>
      <c r="E858" s="2">
        <v>2022</v>
      </c>
      <c r="F858" s="2">
        <v>0.131235657879752</v>
      </c>
      <c r="G858" s="20">
        <v>4.8073076086828399E-5</v>
      </c>
      <c r="H858" s="2">
        <v>0.201634491623497</v>
      </c>
      <c r="I858" s="2">
        <v>0.66708177742066299</v>
      </c>
      <c r="J858" s="2">
        <v>140.02635425610299</v>
      </c>
      <c r="K858" s="2">
        <v>140.02635425610299</v>
      </c>
      <c r="L858" s="2">
        <v>108.891170022883</v>
      </c>
      <c r="M858" s="2">
        <v>91.562730461705499</v>
      </c>
      <c r="N858" s="2">
        <v>510787.618656784</v>
      </c>
      <c r="O858" s="2">
        <v>187.10716624285601</v>
      </c>
      <c r="P858" s="2">
        <v>1009184.21928221</v>
      </c>
      <c r="Q858" s="2">
        <v>3970622.8047660301</v>
      </c>
      <c r="R858" s="2">
        <v>545002244.01817405</v>
      </c>
      <c r="S858" s="2">
        <v>545002244.01817405</v>
      </c>
      <c r="T858" s="2">
        <v>1</v>
      </c>
      <c r="U858" s="2">
        <v>4.0000000000000001E-3</v>
      </c>
      <c r="V858" s="2">
        <v>28948.858793266802</v>
      </c>
      <c r="W858" s="2">
        <v>4.0000000000000001E-3</v>
      </c>
      <c r="X858" s="2">
        <v>-1.2775884594679501</v>
      </c>
      <c r="Y858" s="2">
        <v>-1.2775884594679501</v>
      </c>
      <c r="Z858" s="2">
        <v>-5.0529035851068702</v>
      </c>
      <c r="AA858" s="2">
        <v>-1.4076442029601</v>
      </c>
      <c r="AB858" s="2">
        <v>11.1561851789444</v>
      </c>
      <c r="AC858" s="2">
        <v>11.1561851789444</v>
      </c>
      <c r="AD858" s="2">
        <v>11.1561851789444</v>
      </c>
      <c r="AE858" s="2">
        <v>11.1561851789444</v>
      </c>
      <c r="AF858" s="2">
        <v>5697231.56804178</v>
      </c>
      <c r="AG858" s="2">
        <v>237.411585024619</v>
      </c>
      <c r="AH858" s="2">
        <v>11241556.825724799</v>
      </c>
      <c r="AI858" s="2">
        <v>44250259.502420299</v>
      </c>
      <c r="AJ858" s="2">
        <v>130.14775753662701</v>
      </c>
      <c r="AK858" s="2">
        <v>130.14775753662701</v>
      </c>
      <c r="AL858" s="2">
        <v>102.787888429045</v>
      </c>
      <c r="AM858" s="2">
        <v>81.814189485721201</v>
      </c>
      <c r="AN858" s="2">
        <v>128.87016907715901</v>
      </c>
      <c r="AO858" s="2">
        <v>128.87016907715901</v>
      </c>
      <c r="AP858" s="2">
        <v>97.734984843938506</v>
      </c>
      <c r="AQ858" s="2">
        <v>80.406545282761101</v>
      </c>
      <c r="AR858" s="2">
        <v>71523728.039666399</v>
      </c>
      <c r="AS858" s="2">
        <v>26199.934344177898</v>
      </c>
      <c r="AT858" s="2">
        <v>109891250.406269</v>
      </c>
      <c r="AU858" s="2">
        <v>363561065.63789397</v>
      </c>
      <c r="AV858" s="2">
        <v>0.99019406608384097</v>
      </c>
      <c r="AW858" s="2">
        <v>0.99019406608384097</v>
      </c>
      <c r="AX858" s="2">
        <v>0.95091372225369997</v>
      </c>
      <c r="AY858" s="2">
        <v>0.982846528980999</v>
      </c>
      <c r="AZ858" s="2">
        <v>1.0387472575160399</v>
      </c>
      <c r="BA858" s="2">
        <v>1.0387472575160399</v>
      </c>
      <c r="BB858" s="2">
        <v>1.0132229003304201</v>
      </c>
      <c r="BC858" s="2">
        <v>1.0666850520815601</v>
      </c>
      <c r="BD858" s="2">
        <v>0.88388430600654999</v>
      </c>
      <c r="BE858" s="2">
        <v>0.88388430600654999</v>
      </c>
      <c r="BF858" s="2">
        <v>0.83671096998718997</v>
      </c>
      <c r="BG858" s="2">
        <v>0.82406528947679203</v>
      </c>
      <c r="BH858" s="2">
        <v>0.20805409</v>
      </c>
      <c r="BI858" s="2">
        <v>0.20805409</v>
      </c>
      <c r="BJ858" s="2">
        <v>0.23356761100000001</v>
      </c>
      <c r="BK858" s="2">
        <v>0.32932171100000002</v>
      </c>
      <c r="BL858" s="2">
        <v>0.19574691499999999</v>
      </c>
      <c r="BM858" s="2">
        <v>0.19574691499999999</v>
      </c>
      <c r="BN858" s="2">
        <v>0.212636728</v>
      </c>
      <c r="BO858" s="2">
        <v>0.32846056800000001</v>
      </c>
      <c r="BP858" s="2">
        <v>0.20090065800000001</v>
      </c>
      <c r="BQ858" s="2">
        <v>0.20090065800000001</v>
      </c>
      <c r="BR858" s="2">
        <v>0.23331829000000001</v>
      </c>
      <c r="BS858" s="2">
        <v>0.26943362700000001</v>
      </c>
      <c r="BT858" s="2">
        <v>0.71193289699999995</v>
      </c>
      <c r="BU858" s="2">
        <v>0.71193289699999995</v>
      </c>
      <c r="BV858" s="2">
        <v>0.66426642700000005</v>
      </c>
      <c r="BW858" s="2">
        <v>0.66782604599999995</v>
      </c>
      <c r="BX858" s="2">
        <v>11.1561851789444</v>
      </c>
      <c r="BY858" s="2">
        <v>11.1561851789444</v>
      </c>
      <c r="BZ858" s="2">
        <v>11.1561851789444</v>
      </c>
      <c r="CA858" s="2">
        <v>11.1561851789444</v>
      </c>
      <c r="CB858" s="2">
        <v>5697231.56804178</v>
      </c>
      <c r="CC858" s="2">
        <v>237.411585024619</v>
      </c>
      <c r="CD858" s="2">
        <v>11241556.825724799</v>
      </c>
      <c r="CE858" s="2">
        <v>44250259.502420299</v>
      </c>
      <c r="CG858" s="2">
        <f t="shared" si="107"/>
        <v>0</v>
      </c>
      <c r="CH858" s="2">
        <f t="shared" si="108"/>
        <v>61189285.307771906</v>
      </c>
      <c r="CI858" s="2">
        <f t="shared" si="109"/>
        <v>5490781.749871267</v>
      </c>
      <c r="CJ858" s="2">
        <f t="shared" si="110"/>
        <v>638.48452332097997</v>
      </c>
      <c r="CK858" s="2">
        <f t="shared" si="111"/>
        <v>0.23388395780357002</v>
      </c>
      <c r="CL858" s="2">
        <f t="shared" si="112"/>
        <v>656.37998002094957</v>
      </c>
      <c r="CM858" s="2">
        <f t="shared" si="113"/>
        <v>618.23632616053408</v>
      </c>
      <c r="CN858" s="2">
        <f t="shared" si="114"/>
        <v>5490594.6427050242</v>
      </c>
    </row>
    <row r="859" spans="1:92" x14ac:dyDescent="0.45">
      <c r="A859" s="2">
        <v>351</v>
      </c>
      <c r="B859" s="2" t="s">
        <v>158</v>
      </c>
      <c r="C859" s="2">
        <v>2</v>
      </c>
      <c r="D859" s="2">
        <v>2025</v>
      </c>
      <c r="E859" s="2">
        <v>2023</v>
      </c>
      <c r="F859" s="2">
        <v>0.13149898680198299</v>
      </c>
      <c r="G859" s="20">
        <v>5.22698677561611E-5</v>
      </c>
      <c r="H859" s="2">
        <v>0.202425001087985</v>
      </c>
      <c r="I859" s="2">
        <v>0.66602374224227501</v>
      </c>
      <c r="J859" s="2">
        <v>139.807321327739</v>
      </c>
      <c r="K859" s="2">
        <v>139.807321327739</v>
      </c>
      <c r="L859" s="2">
        <v>108.67819768951399</v>
      </c>
      <c r="M859" s="2">
        <v>91.346576258287399</v>
      </c>
      <c r="N859" s="2">
        <v>471165.73140229902</v>
      </c>
      <c r="O859" s="2">
        <v>187.28486865620201</v>
      </c>
      <c r="P859" s="2">
        <v>933045.72425092896</v>
      </c>
      <c r="Q859" s="2">
        <v>3652402.5810961602</v>
      </c>
      <c r="R859" s="2">
        <v>500934801.17815697</v>
      </c>
      <c r="S859" s="2">
        <v>500934801.17815697</v>
      </c>
      <c r="T859" s="2">
        <v>1</v>
      </c>
      <c r="U859" s="2">
        <v>4.0000000000000001E-3</v>
      </c>
      <c r="V859" s="2">
        <v>29130.142192926101</v>
      </c>
      <c r="W859" s="2">
        <v>4.0000000000000001E-3</v>
      </c>
      <c r="X859" s="2">
        <v>-1.2762203097403499</v>
      </c>
      <c r="Y859" s="2">
        <v>-1.2762203097403499</v>
      </c>
      <c r="Z859" s="2">
        <v>-5.0454748403838199</v>
      </c>
      <c r="AA859" s="2">
        <v>-1.4033973282863601</v>
      </c>
      <c r="AB859" s="2">
        <v>10.9357841008525</v>
      </c>
      <c r="AC859" s="2">
        <v>10.9357841008525</v>
      </c>
      <c r="AD859" s="2">
        <v>10.9357841008525</v>
      </c>
      <c r="AE859" s="2">
        <v>10.9357841008525</v>
      </c>
      <c r="AF859" s="2">
        <v>5585863.1190191898</v>
      </c>
      <c r="AG859" s="2">
        <v>2046.1635737542099</v>
      </c>
      <c r="AH859" s="2">
        <v>11036220.740057699</v>
      </c>
      <c r="AI859" s="2">
        <v>43421873.738843001</v>
      </c>
      <c r="AJ859" s="2">
        <v>130.14775753662701</v>
      </c>
      <c r="AK859" s="2">
        <v>130.14775753662701</v>
      </c>
      <c r="AL859" s="2">
        <v>102.787888429045</v>
      </c>
      <c r="AM859" s="2">
        <v>81.814189485721201</v>
      </c>
      <c r="AN859" s="2">
        <v>128.87153722688601</v>
      </c>
      <c r="AO859" s="2">
        <v>128.87153722688601</v>
      </c>
      <c r="AP859" s="2">
        <v>97.742413588661606</v>
      </c>
      <c r="AQ859" s="2">
        <v>80.410792157434798</v>
      </c>
      <c r="AR859" s="2">
        <v>65872418.808780499</v>
      </c>
      <c r="AS859" s="2">
        <v>26183.795812041099</v>
      </c>
      <c r="AT859" s="2">
        <v>101401727.673498</v>
      </c>
      <c r="AU859" s="2">
        <v>333634470.90006602</v>
      </c>
      <c r="AV859" s="2">
        <v>0.98635358951261898</v>
      </c>
      <c r="AW859" s="2">
        <v>0.98635358951261898</v>
      </c>
      <c r="AX859" s="2">
        <v>0.94732661009252805</v>
      </c>
      <c r="AY859" s="2">
        <v>0.97890808333073398</v>
      </c>
      <c r="AZ859" s="2">
        <v>1.02827240206029</v>
      </c>
      <c r="BA859" s="2">
        <v>1.02827240206029</v>
      </c>
      <c r="BB859" s="2">
        <v>1.0032852848906499</v>
      </c>
      <c r="BC859" s="2">
        <v>1.05557160705509</v>
      </c>
      <c r="BD859" s="2">
        <v>0.88045615279380296</v>
      </c>
      <c r="BE859" s="2">
        <v>0.88045615279380296</v>
      </c>
      <c r="BF859" s="2">
        <v>0.83355466250567301</v>
      </c>
      <c r="BG859" s="2">
        <v>0.82076310926943097</v>
      </c>
      <c r="BH859" s="2">
        <v>0.20805409</v>
      </c>
      <c r="BI859" s="2">
        <v>0.20805409</v>
      </c>
      <c r="BJ859" s="2">
        <v>0.23356761100000001</v>
      </c>
      <c r="BK859" s="2">
        <v>0.32932171100000002</v>
      </c>
      <c r="BL859" s="2">
        <v>0.19574691499999999</v>
      </c>
      <c r="BM859" s="2">
        <v>0.19574691499999999</v>
      </c>
      <c r="BN859" s="2">
        <v>0.212636728</v>
      </c>
      <c r="BO859" s="2">
        <v>0.32846056800000001</v>
      </c>
      <c r="BP859" s="2">
        <v>0.20090065800000001</v>
      </c>
      <c r="BQ859" s="2">
        <v>0.20090065800000001</v>
      </c>
      <c r="BR859" s="2">
        <v>0.23331829000000001</v>
      </c>
      <c r="BS859" s="2">
        <v>0.26943362700000001</v>
      </c>
      <c r="BT859" s="2">
        <v>0.71193289699999995</v>
      </c>
      <c r="BU859" s="2">
        <v>0.71193289699999995</v>
      </c>
      <c r="BV859" s="2">
        <v>0.66426642700000005</v>
      </c>
      <c r="BW859" s="2">
        <v>0.66782604599999995</v>
      </c>
      <c r="BX859" s="2">
        <v>10.9357841008525</v>
      </c>
      <c r="BY859" s="2">
        <v>10.9357841008525</v>
      </c>
      <c r="BZ859" s="2">
        <v>10.9357841008525</v>
      </c>
      <c r="CA859" s="2">
        <v>10.9357841008525</v>
      </c>
      <c r="CB859" s="2">
        <v>5585863.1190191898</v>
      </c>
      <c r="CC859" s="2">
        <v>2046.1635737542099</v>
      </c>
      <c r="CD859" s="2">
        <v>11036220.740057699</v>
      </c>
      <c r="CE859" s="2">
        <v>43421873.738843001</v>
      </c>
      <c r="CG859" s="2">
        <f t="shared" si="107"/>
        <v>0</v>
      </c>
      <c r="CH859" s="2">
        <f t="shared" si="108"/>
        <v>60046003.761493646</v>
      </c>
      <c r="CI859" s="2">
        <f t="shared" si="109"/>
        <v>5056801.3216180447</v>
      </c>
      <c r="CJ859" s="2">
        <f t="shared" si="110"/>
        <v>588.95716425287378</v>
      </c>
      <c r="CK859" s="2">
        <f t="shared" si="111"/>
        <v>0.2341060858202525</v>
      </c>
      <c r="CL859" s="2">
        <f t="shared" si="112"/>
        <v>606.85900764288067</v>
      </c>
      <c r="CM859" s="2">
        <f t="shared" si="113"/>
        <v>568.68860741084632</v>
      </c>
      <c r="CN859" s="2">
        <f t="shared" si="114"/>
        <v>5056614.0367493881</v>
      </c>
    </row>
    <row r="860" spans="1:92" x14ac:dyDescent="0.45">
      <c r="A860" s="2">
        <v>373</v>
      </c>
      <c r="B860" s="2" t="s">
        <v>158</v>
      </c>
      <c r="C860" s="2">
        <v>2</v>
      </c>
      <c r="D860" s="2">
        <v>2026</v>
      </c>
      <c r="E860" s="2">
        <v>2024</v>
      </c>
      <c r="F860" s="2">
        <v>0.13121093674162501</v>
      </c>
      <c r="G860" s="20">
        <v>5.2079017374254102E-5</v>
      </c>
      <c r="H860" s="2">
        <v>0.202321033331022</v>
      </c>
      <c r="I860" s="2">
        <v>0.66641595090997796</v>
      </c>
      <c r="J860" s="2">
        <v>140.021343740551</v>
      </c>
      <c r="K860" s="2">
        <v>140.021343740551</v>
      </c>
      <c r="L860" s="2">
        <v>109.023337831337</v>
      </c>
      <c r="M860" s="2">
        <v>91.738207346006007</v>
      </c>
      <c r="N860" s="2">
        <v>471441.39810789097</v>
      </c>
      <c r="O860" s="2">
        <v>187.12010883171001</v>
      </c>
      <c r="P860" s="2">
        <v>933627.16908757901</v>
      </c>
      <c r="Q860" s="2">
        <v>3654660.6344045601</v>
      </c>
      <c r="R860" s="2">
        <v>503097224.18931299</v>
      </c>
      <c r="S860" s="2">
        <v>503097224.18931299</v>
      </c>
      <c r="T860" s="2">
        <v>1</v>
      </c>
      <c r="U860" s="2">
        <v>4.0000000000000001E-3</v>
      </c>
      <c r="V860" s="2">
        <v>29312.560824589898</v>
      </c>
      <c r="W860" s="2">
        <v>4.0000000000000001E-3</v>
      </c>
      <c r="X860" s="2">
        <v>-1.77604972335686</v>
      </c>
      <c r="Y860" s="2">
        <v>-1.77604972335686</v>
      </c>
      <c r="Z860" s="2">
        <v>-5.4141865249887999</v>
      </c>
      <c r="AA860" s="2">
        <v>-1.7256180669963701</v>
      </c>
      <c r="AB860" s="2">
        <v>11.649635927281199</v>
      </c>
      <c r="AC860" s="2">
        <v>11.649635927281199</v>
      </c>
      <c r="AD860" s="2">
        <v>11.649635927281199</v>
      </c>
      <c r="AE860" s="2">
        <v>11.649635927281199</v>
      </c>
      <c r="AF860" s="2">
        <v>5488909.2322479496</v>
      </c>
      <c r="AG860" s="2">
        <v>2181.80053453344</v>
      </c>
      <c r="AH860" s="2">
        <v>10869642.9910297</v>
      </c>
      <c r="AI860" s="2">
        <v>42549160.329632498</v>
      </c>
      <c r="AJ860" s="2">
        <v>130.14775753662701</v>
      </c>
      <c r="AK860" s="2">
        <v>130.14775753662701</v>
      </c>
      <c r="AL860" s="2">
        <v>102.787888429045</v>
      </c>
      <c r="AM860" s="2">
        <v>81.814189485721201</v>
      </c>
      <c r="AN860" s="2">
        <v>128.37170781327001</v>
      </c>
      <c r="AO860" s="2">
        <v>128.37170781327001</v>
      </c>
      <c r="AP860" s="2">
        <v>97.373701904056603</v>
      </c>
      <c r="AQ860" s="2">
        <v>80.088571418724797</v>
      </c>
      <c r="AR860" s="2">
        <v>66011858.057991199</v>
      </c>
      <c r="AS860" s="2">
        <v>26200.8090794942</v>
      </c>
      <c r="AT860" s="2">
        <v>101787150.26395001</v>
      </c>
      <c r="AU860" s="2">
        <v>335272015.05829102</v>
      </c>
      <c r="AV860" s="2">
        <v>0.986382443992736</v>
      </c>
      <c r="AW860" s="2">
        <v>0.986382443992736</v>
      </c>
      <c r="AX860" s="2">
        <v>0.94735612730437202</v>
      </c>
      <c r="AY860" s="2">
        <v>0.97893834322935003</v>
      </c>
      <c r="AZ860" s="2">
        <v>1.02835061203623</v>
      </c>
      <c r="BA860" s="2">
        <v>1.02835061203623</v>
      </c>
      <c r="BB860" s="2">
        <v>1.00336656296132</v>
      </c>
      <c r="BC860" s="2">
        <v>1.0556564443088901</v>
      </c>
      <c r="BD860" s="2">
        <v>0.88048190938335102</v>
      </c>
      <c r="BE860" s="2">
        <v>0.88048190938335102</v>
      </c>
      <c r="BF860" s="2">
        <v>0.83358063476201505</v>
      </c>
      <c r="BG860" s="2">
        <v>0.82078848060806597</v>
      </c>
      <c r="BH860" s="2">
        <v>0.20805409</v>
      </c>
      <c r="BI860" s="2">
        <v>0.20805409</v>
      </c>
      <c r="BJ860" s="2">
        <v>0.23356761100000001</v>
      </c>
      <c r="BK860" s="2">
        <v>0.32932171100000002</v>
      </c>
      <c r="BL860" s="2">
        <v>0.19574691499999999</v>
      </c>
      <c r="BM860" s="2">
        <v>0.19574691499999999</v>
      </c>
      <c r="BN860" s="2">
        <v>0.212636728</v>
      </c>
      <c r="BO860" s="2">
        <v>0.32846056800000001</v>
      </c>
      <c r="BP860" s="2">
        <v>0.20090065800000001</v>
      </c>
      <c r="BQ860" s="2">
        <v>0.20090065800000001</v>
      </c>
      <c r="BR860" s="2">
        <v>0.23331829000000001</v>
      </c>
      <c r="BS860" s="2">
        <v>0.26943362700000001</v>
      </c>
      <c r="BT860" s="2">
        <v>0.71193289699999995</v>
      </c>
      <c r="BU860" s="2">
        <v>0.71193289699999995</v>
      </c>
      <c r="BV860" s="2">
        <v>0.66426642700000005</v>
      </c>
      <c r="BW860" s="2">
        <v>0.66782604599999995</v>
      </c>
      <c r="BX860" s="2">
        <v>11.649635927281199</v>
      </c>
      <c r="BY860" s="2">
        <v>11.649635927281199</v>
      </c>
      <c r="BZ860" s="2">
        <v>11.649635927281199</v>
      </c>
      <c r="CA860" s="2">
        <v>11.649635927281199</v>
      </c>
      <c r="CB860" s="2">
        <v>5488909.2322479496</v>
      </c>
      <c r="CC860" s="2">
        <v>2181.80053453344</v>
      </c>
      <c r="CD860" s="2">
        <v>10869642.9910297</v>
      </c>
      <c r="CE860" s="2">
        <v>42549160.329632498</v>
      </c>
      <c r="CG860" s="2">
        <f t="shared" si="107"/>
        <v>0</v>
      </c>
      <c r="CH860" s="2">
        <f t="shared" si="108"/>
        <v>58909894.353444681</v>
      </c>
      <c r="CI860" s="2">
        <f t="shared" si="109"/>
        <v>5059916.3217088617</v>
      </c>
      <c r="CJ860" s="2">
        <f t="shared" si="110"/>
        <v>589.30174763486366</v>
      </c>
      <c r="CK860" s="2">
        <f t="shared" si="111"/>
        <v>0.23390013603963752</v>
      </c>
      <c r="CL860" s="2">
        <f t="shared" si="112"/>
        <v>607.23718314639279</v>
      </c>
      <c r="CM860" s="2">
        <f t="shared" si="113"/>
        <v>569.0401922000093</v>
      </c>
      <c r="CN860" s="2">
        <f t="shared" si="114"/>
        <v>5059729.2016000301</v>
      </c>
    </row>
    <row r="861" spans="1:92" x14ac:dyDescent="0.45">
      <c r="A861" s="2">
        <v>395</v>
      </c>
      <c r="B861" s="2" t="s">
        <v>158</v>
      </c>
      <c r="C861" s="2">
        <v>2</v>
      </c>
      <c r="D861" s="2">
        <v>2027</v>
      </c>
      <c r="E861" s="2">
        <v>2025</v>
      </c>
      <c r="F861" s="2">
        <v>0.13126901521728301</v>
      </c>
      <c r="G861" s="20">
        <v>5.2112564292445702E-5</v>
      </c>
      <c r="H861" s="2">
        <v>0.202347665224162</v>
      </c>
      <c r="I861" s="2">
        <v>0.66633120699426096</v>
      </c>
      <c r="J861" s="2">
        <v>139.87535581443501</v>
      </c>
      <c r="K861" s="2">
        <v>139.87535581443501</v>
      </c>
      <c r="L861" s="2">
        <v>108.876628571217</v>
      </c>
      <c r="M861" s="2">
        <v>91.590939763086894</v>
      </c>
      <c r="N861" s="2">
        <v>471782.78273012303</v>
      </c>
      <c r="O861" s="2">
        <v>187.293327038347</v>
      </c>
      <c r="P861" s="2">
        <v>934296.23394064698</v>
      </c>
      <c r="Q861" s="2">
        <v>3657284.1447791499</v>
      </c>
      <c r="R861" s="2">
        <v>502714098.16146499</v>
      </c>
      <c r="S861" s="2">
        <v>502714098.16146499</v>
      </c>
      <c r="T861" s="2">
        <v>1</v>
      </c>
      <c r="U861" s="2">
        <v>4.0000000000000001E-3</v>
      </c>
      <c r="V861" s="2">
        <v>29496.121797302199</v>
      </c>
      <c r="W861" s="2">
        <v>4.0000000000000001E-3</v>
      </c>
      <c r="X861" s="2">
        <v>-1.7722943774747599</v>
      </c>
      <c r="Y861" s="2">
        <v>-1.7722943774747599</v>
      </c>
      <c r="Z861" s="2">
        <v>-5.4111525131110101</v>
      </c>
      <c r="AA861" s="2">
        <v>-1.72314237791717</v>
      </c>
      <c r="AB861" s="2">
        <v>11.4998926552828</v>
      </c>
      <c r="AC861" s="2">
        <v>11.4998926552828</v>
      </c>
      <c r="AD861" s="2">
        <v>11.4998926552828</v>
      </c>
      <c r="AE861" s="2">
        <v>11.4998926552828</v>
      </c>
      <c r="AF861" s="2">
        <v>5421525.47149722</v>
      </c>
      <c r="AG861" s="2">
        <v>2151.8611652095101</v>
      </c>
      <c r="AH861" s="2">
        <v>10736612.224562701</v>
      </c>
      <c r="AI861" s="2">
        <v>42028204.987140402</v>
      </c>
      <c r="AJ861" s="2">
        <v>130.14775753662701</v>
      </c>
      <c r="AK861" s="2">
        <v>130.14775753662701</v>
      </c>
      <c r="AL861" s="2">
        <v>102.787888429045</v>
      </c>
      <c r="AM861" s="2">
        <v>81.814189485721201</v>
      </c>
      <c r="AN861" s="2">
        <v>128.37546315915199</v>
      </c>
      <c r="AO861" s="2">
        <v>128.37546315915199</v>
      </c>
      <c r="AP861" s="2">
        <v>97.376735915934404</v>
      </c>
      <c r="AQ861" s="2">
        <v>80.091047107804002</v>
      </c>
      <c r="AR861" s="2">
        <v>65990784.601500399</v>
      </c>
      <c r="AS861" s="2">
        <v>26197.720761158202</v>
      </c>
      <c r="AT861" s="2">
        <v>101723024.038243</v>
      </c>
      <c r="AU861" s="2">
        <v>334974091.80096</v>
      </c>
      <c r="AV861" s="2">
        <v>0.98641815742386096</v>
      </c>
      <c r="AW861" s="2">
        <v>0.98641815742386096</v>
      </c>
      <c r="AX861" s="2">
        <v>0.94739007247590901</v>
      </c>
      <c r="AY861" s="2">
        <v>0.97897347993773998</v>
      </c>
      <c r="AZ861" s="2">
        <v>1.0284474177076499</v>
      </c>
      <c r="BA861" s="2">
        <v>1.0284474177076499</v>
      </c>
      <c r="BB861" s="2">
        <v>1.00346003844292</v>
      </c>
      <c r="BC861" s="2">
        <v>1.0557549591556501</v>
      </c>
      <c r="BD861" s="2">
        <v>0.88051378852943596</v>
      </c>
      <c r="BE861" s="2">
        <v>0.88051378852943596</v>
      </c>
      <c r="BF861" s="2">
        <v>0.83361050318933705</v>
      </c>
      <c r="BG861" s="2">
        <v>0.82081794089603299</v>
      </c>
      <c r="BH861" s="2">
        <v>0.20805409</v>
      </c>
      <c r="BI861" s="2">
        <v>0.20805409</v>
      </c>
      <c r="BJ861" s="2">
        <v>0.23356761100000001</v>
      </c>
      <c r="BK861" s="2">
        <v>0.32932171100000002</v>
      </c>
      <c r="BL861" s="2">
        <v>0.19574691499999999</v>
      </c>
      <c r="BM861" s="2">
        <v>0.19574691499999999</v>
      </c>
      <c r="BN861" s="2">
        <v>0.212636728</v>
      </c>
      <c r="BO861" s="2">
        <v>0.32846056800000001</v>
      </c>
      <c r="BP861" s="2">
        <v>0.20090065800000001</v>
      </c>
      <c r="BQ861" s="2">
        <v>0.20090065800000001</v>
      </c>
      <c r="BR861" s="2">
        <v>0.23331829000000001</v>
      </c>
      <c r="BS861" s="2">
        <v>0.26943362700000001</v>
      </c>
      <c r="BT861" s="2">
        <v>0.71193289699999995</v>
      </c>
      <c r="BU861" s="2">
        <v>0.71193289699999995</v>
      </c>
      <c r="BV861" s="2">
        <v>0.66426642700000005</v>
      </c>
      <c r="BW861" s="2">
        <v>0.66782604599999995</v>
      </c>
      <c r="BX861" s="2">
        <v>11.4998926552828</v>
      </c>
      <c r="BY861" s="2">
        <v>11.4998926552828</v>
      </c>
      <c r="BZ861" s="2">
        <v>11.4998926552828</v>
      </c>
      <c r="CA861" s="2">
        <v>11.4998926552828</v>
      </c>
      <c r="CB861" s="2">
        <v>5421525.47149722</v>
      </c>
      <c r="CC861" s="2">
        <v>2151.8611652095101</v>
      </c>
      <c r="CD861" s="2">
        <v>10736612.224562701</v>
      </c>
      <c r="CE861" s="2">
        <v>42028204.987140402</v>
      </c>
      <c r="CG861" s="2">
        <f t="shared" si="107"/>
        <v>0</v>
      </c>
      <c r="CH861" s="2">
        <f t="shared" si="108"/>
        <v>58188494.544365533</v>
      </c>
      <c r="CI861" s="2">
        <f t="shared" si="109"/>
        <v>5063550.4547769586</v>
      </c>
      <c r="CJ861" s="2">
        <f t="shared" si="110"/>
        <v>589.72847841265377</v>
      </c>
      <c r="CK861" s="2">
        <f t="shared" si="111"/>
        <v>0.23411665879793375</v>
      </c>
      <c r="CL861" s="2">
        <f t="shared" si="112"/>
        <v>607.6723472784696</v>
      </c>
      <c r="CM861" s="2">
        <f t="shared" si="113"/>
        <v>569.44867960749707</v>
      </c>
      <c r="CN861" s="2">
        <f t="shared" si="114"/>
        <v>5063363.1614499204</v>
      </c>
    </row>
    <row r="862" spans="1:92" x14ac:dyDescent="0.45">
      <c r="A862" s="2">
        <v>417</v>
      </c>
      <c r="B862" s="2" t="s">
        <v>158</v>
      </c>
      <c r="C862" s="2">
        <v>2</v>
      </c>
      <c r="D862" s="2">
        <v>2028</v>
      </c>
      <c r="E862" s="2">
        <v>2026</v>
      </c>
      <c r="F862" s="2">
        <v>0.13130324323003001</v>
      </c>
      <c r="G862" s="20">
        <v>5.21324507219344E-5</v>
      </c>
      <c r="H862" s="2">
        <v>0.202363233885446</v>
      </c>
      <c r="I862" s="2">
        <v>0.66628139043380097</v>
      </c>
      <c r="J862" s="2">
        <v>139.792530583787</v>
      </c>
      <c r="K862" s="2">
        <v>139.792530583787</v>
      </c>
      <c r="L862" s="2">
        <v>108.79264447009901</v>
      </c>
      <c r="M862" s="2">
        <v>91.506341190782805</v>
      </c>
      <c r="N862" s="2">
        <v>472117.37079585198</v>
      </c>
      <c r="O862" s="2">
        <v>187.44880143489701</v>
      </c>
      <c r="P862" s="2">
        <v>934954.70358679804</v>
      </c>
      <c r="Q862" s="2">
        <v>3659864.3238556301</v>
      </c>
      <c r="R862" s="2">
        <v>502641674.13209802</v>
      </c>
      <c r="S862" s="2">
        <v>502641674.13209802</v>
      </c>
      <c r="T862" s="2">
        <v>1</v>
      </c>
      <c r="U862" s="2">
        <v>4.0000000000000001E-3</v>
      </c>
      <c r="V862" s="2">
        <v>29680.8322646255</v>
      </c>
      <c r="W862" s="2">
        <v>4.0000000000000001E-3</v>
      </c>
      <c r="X862" s="2">
        <v>-1.76764635449986</v>
      </c>
      <c r="Y862" s="2">
        <v>-1.76764635449986</v>
      </c>
      <c r="Z862" s="2">
        <v>-5.4076633606063904</v>
      </c>
      <c r="AA862" s="2">
        <v>-1.72026769659899</v>
      </c>
      <c r="AB862" s="2">
        <v>11.4124194016606</v>
      </c>
      <c r="AC862" s="2">
        <v>11.4124194016606</v>
      </c>
      <c r="AD862" s="2">
        <v>11.4124194016606</v>
      </c>
      <c r="AE862" s="2">
        <v>11.4124194016606</v>
      </c>
      <c r="AF862" s="2">
        <v>5384182.9829987101</v>
      </c>
      <c r="AG862" s="2">
        <v>2137.469999294</v>
      </c>
      <c r="AH862" s="2">
        <v>10662580.4671227</v>
      </c>
      <c r="AI862" s="2">
        <v>41738460.5312635</v>
      </c>
      <c r="AJ862" s="2">
        <v>130.14775753662701</v>
      </c>
      <c r="AK862" s="2">
        <v>130.14775753662701</v>
      </c>
      <c r="AL862" s="2">
        <v>102.787888429045</v>
      </c>
      <c r="AM862" s="2">
        <v>81.814189485721201</v>
      </c>
      <c r="AN862" s="2">
        <v>128.380111182127</v>
      </c>
      <c r="AO862" s="2">
        <v>128.380111182127</v>
      </c>
      <c r="AP862" s="2">
        <v>97.380225068439003</v>
      </c>
      <c r="AQ862" s="2">
        <v>80.093921789122206</v>
      </c>
      <c r="AR862" s="2">
        <v>65998481.996116698</v>
      </c>
      <c r="AS862" s="2">
        <v>26203.942307482201</v>
      </c>
      <c r="AT862" s="2">
        <v>101716194.662966</v>
      </c>
      <c r="AU862" s="2">
        <v>334900793.530707</v>
      </c>
      <c r="AV862" s="2">
        <v>0.98645313578205696</v>
      </c>
      <c r="AW862" s="2">
        <v>0.98645313578205696</v>
      </c>
      <c r="AX862" s="2">
        <v>0.94742345736943201</v>
      </c>
      <c r="AY862" s="2">
        <v>0.97900801276031302</v>
      </c>
      <c r="AZ862" s="2">
        <v>1.02854223636535</v>
      </c>
      <c r="BA862" s="2">
        <v>1.02854223636535</v>
      </c>
      <c r="BB862" s="2">
        <v>1.0035519763463601</v>
      </c>
      <c r="BC862" s="2">
        <v>1.0558517864124899</v>
      </c>
      <c r="BD862" s="2">
        <v>0.88054501152189502</v>
      </c>
      <c r="BE862" s="2">
        <v>0.88054501152189502</v>
      </c>
      <c r="BF862" s="2">
        <v>0.83363987862686495</v>
      </c>
      <c r="BG862" s="2">
        <v>0.82084689485739903</v>
      </c>
      <c r="BH862" s="2">
        <v>0.20805409</v>
      </c>
      <c r="BI862" s="2">
        <v>0.20805409</v>
      </c>
      <c r="BJ862" s="2">
        <v>0.23356761100000001</v>
      </c>
      <c r="BK862" s="2">
        <v>0.32932171100000002</v>
      </c>
      <c r="BL862" s="2">
        <v>0.19574691499999999</v>
      </c>
      <c r="BM862" s="2">
        <v>0.19574691499999999</v>
      </c>
      <c r="BN862" s="2">
        <v>0.212636728</v>
      </c>
      <c r="BO862" s="2">
        <v>0.32846056800000001</v>
      </c>
      <c r="BP862" s="2">
        <v>0.20090065800000001</v>
      </c>
      <c r="BQ862" s="2">
        <v>0.20090065800000001</v>
      </c>
      <c r="BR862" s="2">
        <v>0.23331829000000001</v>
      </c>
      <c r="BS862" s="2">
        <v>0.26943362700000001</v>
      </c>
      <c r="BT862" s="2">
        <v>0.71193289699999995</v>
      </c>
      <c r="BU862" s="2">
        <v>0.71193289699999995</v>
      </c>
      <c r="BV862" s="2">
        <v>0.66426642700000005</v>
      </c>
      <c r="BW862" s="2">
        <v>0.66782604599999995</v>
      </c>
      <c r="BX862" s="2">
        <v>11.4124194016606</v>
      </c>
      <c r="BY862" s="2">
        <v>11.4124194016606</v>
      </c>
      <c r="BZ862" s="2">
        <v>11.4124194016606</v>
      </c>
      <c r="CA862" s="2">
        <v>11.4124194016606</v>
      </c>
      <c r="CB862" s="2">
        <v>5384182.9829987101</v>
      </c>
      <c r="CC862" s="2">
        <v>2137.469999294</v>
      </c>
      <c r="CD862" s="2">
        <v>10662580.4671227</v>
      </c>
      <c r="CE862" s="2">
        <v>41738460.5312635</v>
      </c>
      <c r="CG862" s="2">
        <f t="shared" si="107"/>
        <v>0</v>
      </c>
      <c r="CH862" s="2">
        <f t="shared" si="108"/>
        <v>57787361.451384202</v>
      </c>
      <c r="CI862" s="2">
        <f t="shared" si="109"/>
        <v>5067123.8470397145</v>
      </c>
      <c r="CJ862" s="2">
        <f t="shared" si="110"/>
        <v>590.146713494815</v>
      </c>
      <c r="CK862" s="2">
        <f t="shared" si="111"/>
        <v>0.23431100179362127</v>
      </c>
      <c r="CL862" s="2">
        <f t="shared" si="112"/>
        <v>608.1006202190556</v>
      </c>
      <c r="CM862" s="2">
        <f t="shared" si="113"/>
        <v>569.85042021886022</v>
      </c>
      <c r="CN862" s="2">
        <f t="shared" si="114"/>
        <v>5066936.3982382799</v>
      </c>
    </row>
    <row r="863" spans="1:92" x14ac:dyDescent="0.45">
      <c r="A863" s="2">
        <v>439</v>
      </c>
      <c r="B863" s="2" t="s">
        <v>158</v>
      </c>
      <c r="C863" s="2">
        <v>2</v>
      </c>
      <c r="D863" s="2">
        <v>2029</v>
      </c>
      <c r="E863" s="2">
        <v>2027</v>
      </c>
      <c r="F863" s="2">
        <v>0.13135952543520099</v>
      </c>
      <c r="G863" s="20">
        <v>5.2165086231566199E-5</v>
      </c>
      <c r="H863" s="2">
        <v>0.20238886853851101</v>
      </c>
      <c r="I863" s="2">
        <v>0.66619944094005501</v>
      </c>
      <c r="J863" s="2">
        <v>139.65320609410401</v>
      </c>
      <c r="K863" s="2">
        <v>139.65320609410401</v>
      </c>
      <c r="L863" s="2">
        <v>108.65219918824501</v>
      </c>
      <c r="M863" s="2">
        <v>91.365289621107195</v>
      </c>
      <c r="N863" s="2">
        <v>472458.59487074398</v>
      </c>
      <c r="O863" s="2">
        <v>187.621287916684</v>
      </c>
      <c r="P863" s="2">
        <v>935623.65854791994</v>
      </c>
      <c r="Q863" s="2">
        <v>3662487.2573143598</v>
      </c>
      <c r="R863" s="2">
        <v>502288336.54672801</v>
      </c>
      <c r="S863" s="2">
        <v>502288336.54672801</v>
      </c>
      <c r="T863" s="2">
        <v>1</v>
      </c>
      <c r="U863" s="2">
        <v>4.0000000000000001E-3</v>
      </c>
      <c r="V863" s="2">
        <v>29866.699424919301</v>
      </c>
      <c r="W863" s="2">
        <v>4.0000000000000001E-3</v>
      </c>
      <c r="X863" s="2">
        <v>-1.76309399961846</v>
      </c>
      <c r="Y863" s="2">
        <v>-1.76309399961846</v>
      </c>
      <c r="Z863" s="2">
        <v>-5.4042317978956804</v>
      </c>
      <c r="AA863" s="2">
        <v>-1.7174424217095801</v>
      </c>
      <c r="AB863" s="2">
        <v>11.2685425570956</v>
      </c>
      <c r="AC863" s="2">
        <v>11.2685425570956</v>
      </c>
      <c r="AD863" s="2">
        <v>11.2685425570956</v>
      </c>
      <c r="AE863" s="2">
        <v>11.2685425570956</v>
      </c>
      <c r="AF863" s="2">
        <v>5320074.6847571703</v>
      </c>
      <c r="AG863" s="2">
        <v>2112.2747962457101</v>
      </c>
      <c r="AH863" s="2">
        <v>10535576.866324499</v>
      </c>
      <c r="AI863" s="2">
        <v>41241336.886563301</v>
      </c>
      <c r="AJ863" s="2">
        <v>130.14775753662701</v>
      </c>
      <c r="AK863" s="2">
        <v>130.14775753662701</v>
      </c>
      <c r="AL863" s="2">
        <v>102.787888429045</v>
      </c>
      <c r="AM863" s="2">
        <v>81.814189485721201</v>
      </c>
      <c r="AN863" s="2">
        <v>128.38466353700801</v>
      </c>
      <c r="AO863" s="2">
        <v>128.38466353700801</v>
      </c>
      <c r="AP863" s="2">
        <v>97.383656631149705</v>
      </c>
      <c r="AQ863" s="2">
        <v>80.096747064011595</v>
      </c>
      <c r="AR863" s="2">
        <v>65980357.520415001</v>
      </c>
      <c r="AS863" s="2">
        <v>26201.91438907</v>
      </c>
      <c r="AT863" s="2">
        <v>101657568.113783</v>
      </c>
      <c r="AU863" s="2">
        <v>334624208.99814099</v>
      </c>
      <c r="AV863" s="2">
        <v>0.98648878386233296</v>
      </c>
      <c r="AW863" s="2">
        <v>0.98648878386233296</v>
      </c>
      <c r="AX863" s="2">
        <v>0.94745735118373497</v>
      </c>
      <c r="AY863" s="2">
        <v>0.97904309429128999</v>
      </c>
      <c r="AZ863" s="2">
        <v>1.0286388759751699</v>
      </c>
      <c r="BA863" s="2">
        <v>1.0286388759751699</v>
      </c>
      <c r="BB863" s="2">
        <v>1.0036453210177001</v>
      </c>
      <c r="BC863" s="2">
        <v>1.0559501577550601</v>
      </c>
      <c r="BD863" s="2">
        <v>0.88057683233336603</v>
      </c>
      <c r="BE863" s="2">
        <v>0.88057683233336603</v>
      </c>
      <c r="BF863" s="2">
        <v>0.83366970186485001</v>
      </c>
      <c r="BG863" s="2">
        <v>0.82087630888199803</v>
      </c>
      <c r="BH863" s="2">
        <v>0.20805409</v>
      </c>
      <c r="BI863" s="2">
        <v>0.20805409</v>
      </c>
      <c r="BJ863" s="2">
        <v>0.23356761100000001</v>
      </c>
      <c r="BK863" s="2">
        <v>0.32932171100000002</v>
      </c>
      <c r="BL863" s="2">
        <v>0.19574691499999999</v>
      </c>
      <c r="BM863" s="2">
        <v>0.19574691499999999</v>
      </c>
      <c r="BN863" s="2">
        <v>0.212636728</v>
      </c>
      <c r="BO863" s="2">
        <v>0.32846056800000001</v>
      </c>
      <c r="BP863" s="2">
        <v>0.20090065800000001</v>
      </c>
      <c r="BQ863" s="2">
        <v>0.20090065800000001</v>
      </c>
      <c r="BR863" s="2">
        <v>0.23331829000000001</v>
      </c>
      <c r="BS863" s="2">
        <v>0.26943362700000001</v>
      </c>
      <c r="BT863" s="2">
        <v>0.71193289699999995</v>
      </c>
      <c r="BU863" s="2">
        <v>0.71193289699999995</v>
      </c>
      <c r="BV863" s="2">
        <v>0.66426642700000005</v>
      </c>
      <c r="BW863" s="2">
        <v>0.66782604599999995</v>
      </c>
      <c r="BX863" s="2">
        <v>11.2685425570956</v>
      </c>
      <c r="BY863" s="2">
        <v>11.2685425570956</v>
      </c>
      <c r="BZ863" s="2">
        <v>11.2685425570956</v>
      </c>
      <c r="CA863" s="2">
        <v>11.2685425570956</v>
      </c>
      <c r="CB863" s="2">
        <v>5320074.6847571703</v>
      </c>
      <c r="CC863" s="2">
        <v>2112.2747962457101</v>
      </c>
      <c r="CD863" s="2">
        <v>10535576.866324499</v>
      </c>
      <c r="CE863" s="2">
        <v>41241336.886563301</v>
      </c>
      <c r="CG863" s="2">
        <f t="shared" si="107"/>
        <v>0</v>
      </c>
      <c r="CH863" s="2">
        <f t="shared" si="108"/>
        <v>57099100.712441221</v>
      </c>
      <c r="CI863" s="2">
        <f t="shared" si="109"/>
        <v>5070757.1320209401</v>
      </c>
      <c r="CJ863" s="2">
        <f t="shared" si="110"/>
        <v>590.57324358842993</v>
      </c>
      <c r="CK863" s="2">
        <f t="shared" si="111"/>
        <v>0.234526609895855</v>
      </c>
      <c r="CL863" s="2">
        <f t="shared" si="112"/>
        <v>608.53571287669592</v>
      </c>
      <c r="CM863" s="2">
        <f t="shared" si="113"/>
        <v>570.25881779904398</v>
      </c>
      <c r="CN863" s="2">
        <f t="shared" si="114"/>
        <v>5070569.5107330233</v>
      </c>
    </row>
    <row r="864" spans="1:92" x14ac:dyDescent="0.45">
      <c r="A864" s="2">
        <v>461</v>
      </c>
      <c r="B864" s="2" t="s">
        <v>158</v>
      </c>
      <c r="C864" s="2">
        <v>2</v>
      </c>
      <c r="D864" s="2">
        <v>2030</v>
      </c>
      <c r="E864" s="2">
        <v>2028</v>
      </c>
      <c r="F864" s="2">
        <v>0.13141334182641501</v>
      </c>
      <c r="G864" s="20">
        <v>5.2196299204931101E-5</v>
      </c>
      <c r="H864" s="2">
        <v>0.202413367076717</v>
      </c>
      <c r="I864" s="2">
        <v>0.66612109479766202</v>
      </c>
      <c r="J864" s="2">
        <v>139.52071398765801</v>
      </c>
      <c r="K864" s="2">
        <v>139.52071398765801</v>
      </c>
      <c r="L864" s="2">
        <v>108.51855143769301</v>
      </c>
      <c r="M864" s="2">
        <v>91.231028163975594</v>
      </c>
      <c r="N864" s="2">
        <v>472799.31971148797</v>
      </c>
      <c r="O864" s="2">
        <v>187.79200355582199</v>
      </c>
      <c r="P864" s="2">
        <v>936291.91862263996</v>
      </c>
      <c r="Q864" s="2">
        <v>3665107.2811680199</v>
      </c>
      <c r="R864" s="2">
        <v>501968047.85742402</v>
      </c>
      <c r="S864" s="2">
        <v>501968047.85742402</v>
      </c>
      <c r="T864" s="2">
        <v>1</v>
      </c>
      <c r="U864" s="2">
        <v>4.0000000000000001E-3</v>
      </c>
      <c r="V864" s="2">
        <v>30053.730521620499</v>
      </c>
      <c r="W864" s="2">
        <v>4.0000000000000001E-3</v>
      </c>
      <c r="X864" s="2">
        <v>-1.7584544819099599</v>
      </c>
      <c r="Y864" s="2">
        <v>-1.7584544819099599</v>
      </c>
      <c r="Z864" s="2">
        <v>-5.4007479242927303</v>
      </c>
      <c r="AA864" s="2">
        <v>-1.7145722546867199</v>
      </c>
      <c r="AB864" s="2">
        <v>11.131410932941099</v>
      </c>
      <c r="AC864" s="2">
        <v>11.131410932941099</v>
      </c>
      <c r="AD864" s="2">
        <v>11.131410932941099</v>
      </c>
      <c r="AE864" s="2">
        <v>11.131410932941099</v>
      </c>
      <c r="AF864" s="2">
        <v>5259130.7683062302</v>
      </c>
      <c r="AG864" s="2">
        <v>2088.4896555682899</v>
      </c>
      <c r="AH864" s="2">
        <v>10414811.421878699</v>
      </c>
      <c r="AI864" s="2">
        <v>40768650.697826803</v>
      </c>
      <c r="AJ864" s="2">
        <v>130.14775753662701</v>
      </c>
      <c r="AK864" s="2">
        <v>130.14775753662701</v>
      </c>
      <c r="AL864" s="2">
        <v>102.787888429045</v>
      </c>
      <c r="AM864" s="2">
        <v>81.814189485721201</v>
      </c>
      <c r="AN864" s="2">
        <v>128.389303054717</v>
      </c>
      <c r="AO864" s="2">
        <v>128.389303054717</v>
      </c>
      <c r="AP864" s="2">
        <v>97.387140504752693</v>
      </c>
      <c r="AQ864" s="2">
        <v>80.099617231034401</v>
      </c>
      <c r="AR864" s="2">
        <v>65965298.659025997</v>
      </c>
      <c r="AS864" s="2">
        <v>26200.8744172812</v>
      </c>
      <c r="AT864" s="2">
        <v>101605042.731748</v>
      </c>
      <c r="AU864" s="2">
        <v>334371505.59223199</v>
      </c>
      <c r="AV864" s="2">
        <v>0.98652435536398697</v>
      </c>
      <c r="AW864" s="2">
        <v>0.98652435536398697</v>
      </c>
      <c r="AX864" s="2">
        <v>0.94749118679245004</v>
      </c>
      <c r="AY864" s="2">
        <v>0.97907811306515302</v>
      </c>
      <c r="AZ864" s="2">
        <v>1.0287353135608801</v>
      </c>
      <c r="BA864" s="2">
        <v>1.0287353135608801</v>
      </c>
      <c r="BB864" s="2">
        <v>1.0037385107226</v>
      </c>
      <c r="BC864" s="2">
        <v>1.0560483587515199</v>
      </c>
      <c r="BD864" s="2">
        <v>0.88060858478788895</v>
      </c>
      <c r="BE864" s="2">
        <v>0.88060858478788895</v>
      </c>
      <c r="BF864" s="2">
        <v>0.833699473887616</v>
      </c>
      <c r="BG864" s="2">
        <v>0.82090567028804695</v>
      </c>
      <c r="BH864" s="2">
        <v>0.20805409</v>
      </c>
      <c r="BI864" s="2">
        <v>0.20805409</v>
      </c>
      <c r="BJ864" s="2">
        <v>0.23356761100000001</v>
      </c>
      <c r="BK864" s="2">
        <v>0.32932171100000002</v>
      </c>
      <c r="BL864" s="2">
        <v>0.19574691499999999</v>
      </c>
      <c r="BM864" s="2">
        <v>0.19574691499999999</v>
      </c>
      <c r="BN864" s="2">
        <v>0.212636728</v>
      </c>
      <c r="BO864" s="2">
        <v>0.32846056800000001</v>
      </c>
      <c r="BP864" s="2">
        <v>0.20090065800000001</v>
      </c>
      <c r="BQ864" s="2">
        <v>0.20090065800000001</v>
      </c>
      <c r="BR864" s="2">
        <v>0.23331829000000001</v>
      </c>
      <c r="BS864" s="2">
        <v>0.26943362700000001</v>
      </c>
      <c r="BT864" s="2">
        <v>0.71193289699999995</v>
      </c>
      <c r="BU864" s="2">
        <v>0.71193289699999995</v>
      </c>
      <c r="BV864" s="2">
        <v>0.66426642700000005</v>
      </c>
      <c r="BW864" s="2">
        <v>0.66782604599999995</v>
      </c>
      <c r="BX864" s="2">
        <v>11.131410932941099</v>
      </c>
      <c r="BY864" s="2">
        <v>11.131410932941099</v>
      </c>
      <c r="BZ864" s="2">
        <v>11.131410932941099</v>
      </c>
      <c r="CA864" s="2">
        <v>11.131410932941099</v>
      </c>
      <c r="CB864" s="2">
        <v>5259130.7683062302</v>
      </c>
      <c r="CC864" s="2">
        <v>2088.4896555682899</v>
      </c>
      <c r="CD864" s="2">
        <v>10414811.421878699</v>
      </c>
      <c r="CE864" s="2">
        <v>40768650.697826803</v>
      </c>
      <c r="CG864" s="2">
        <f t="shared" si="107"/>
        <v>0</v>
      </c>
      <c r="CH864" s="2">
        <f t="shared" si="108"/>
        <v>56444681.3776673</v>
      </c>
      <c r="CI864" s="2">
        <f t="shared" si="109"/>
        <v>5074386.3115057033</v>
      </c>
      <c r="CJ864" s="2">
        <f t="shared" si="110"/>
        <v>590.99914963935998</v>
      </c>
      <c r="CK864" s="2">
        <f t="shared" si="111"/>
        <v>0.23474000444477749</v>
      </c>
      <c r="CL864" s="2">
        <f t="shared" si="112"/>
        <v>608.97035357570076</v>
      </c>
      <c r="CM864" s="2">
        <f t="shared" si="113"/>
        <v>570.66676234612999</v>
      </c>
      <c r="CN864" s="2">
        <f t="shared" si="114"/>
        <v>5074198.519502148</v>
      </c>
    </row>
    <row r="865" spans="1:92" x14ac:dyDescent="0.45">
      <c r="A865" s="2">
        <v>483</v>
      </c>
      <c r="B865" s="2" t="s">
        <v>158</v>
      </c>
      <c r="C865" s="2">
        <v>2</v>
      </c>
      <c r="D865" s="2">
        <v>2031</v>
      </c>
      <c r="E865" s="2">
        <v>2029</v>
      </c>
      <c r="F865" s="2">
        <v>0.131464729094427</v>
      </c>
      <c r="G865" s="20">
        <v>5.2226100637149003E-5</v>
      </c>
      <c r="H865" s="2">
        <v>0.202436759931854</v>
      </c>
      <c r="I865" s="2">
        <v>0.66604628487308104</v>
      </c>
      <c r="J865" s="2">
        <v>139.394765490368</v>
      </c>
      <c r="K865" s="2">
        <v>139.394765490368</v>
      </c>
      <c r="L865" s="2">
        <v>108.39145128000401</v>
      </c>
      <c r="M865" s="2">
        <v>91.103315148113595</v>
      </c>
      <c r="N865" s="2">
        <v>473139.56678695697</v>
      </c>
      <c r="O865" s="2">
        <v>187.96094435857401</v>
      </c>
      <c r="P865" s="2">
        <v>936959.52192843799</v>
      </c>
      <c r="Q865" s="2">
        <v>3667724.5487662698</v>
      </c>
      <c r="R865" s="2">
        <v>501679647.54341203</v>
      </c>
      <c r="S865" s="2">
        <v>501679647.54341203</v>
      </c>
      <c r="T865" s="2">
        <v>1</v>
      </c>
      <c r="U865" s="2">
        <v>4.0000000000000001E-3</v>
      </c>
      <c r="V865" s="2">
        <v>30241.932843525999</v>
      </c>
      <c r="W865" s="2">
        <v>4.0000000000000001E-3</v>
      </c>
      <c r="X865" s="2">
        <v>-1.7538249307375</v>
      </c>
      <c r="Y865" s="2">
        <v>-1.7538249307375</v>
      </c>
      <c r="Z865" s="2">
        <v>-5.3972700335192298</v>
      </c>
      <c r="AA865" s="2">
        <v>-1.7117072220863301</v>
      </c>
      <c r="AB865" s="2">
        <v>11.000832884478699</v>
      </c>
      <c r="AC865" s="2">
        <v>11.000832884478699</v>
      </c>
      <c r="AD865" s="2">
        <v>11.000832884478699</v>
      </c>
      <c r="AE865" s="2">
        <v>11.000832884478699</v>
      </c>
      <c r="AF865" s="2">
        <v>5201186.3040413298</v>
      </c>
      <c r="AG865" s="2">
        <v>2065.8684481590499</v>
      </c>
      <c r="AH865" s="2">
        <v>10299990.9278556</v>
      </c>
      <c r="AI865" s="2">
        <v>40319232.703815803</v>
      </c>
      <c r="AJ865" s="2">
        <v>130.14775753662701</v>
      </c>
      <c r="AK865" s="2">
        <v>130.14775753662701</v>
      </c>
      <c r="AL865" s="2">
        <v>102.787888429045</v>
      </c>
      <c r="AM865" s="2">
        <v>81.814189485721201</v>
      </c>
      <c r="AN865" s="2">
        <v>128.39393260588901</v>
      </c>
      <c r="AO865" s="2">
        <v>128.39393260588901</v>
      </c>
      <c r="AP865" s="2">
        <v>97.390618395526204</v>
      </c>
      <c r="AQ865" s="2">
        <v>80.102482263634798</v>
      </c>
      <c r="AR865" s="2">
        <v>65953178.9564825</v>
      </c>
      <c r="AS865" s="2">
        <v>26200.771760211701</v>
      </c>
      <c r="AT865" s="2">
        <v>101558402.37244301</v>
      </c>
      <c r="AU865" s="2">
        <v>334141865.44272602</v>
      </c>
      <c r="AV865" s="2">
        <v>0.98655985266831903</v>
      </c>
      <c r="AW865" s="2">
        <v>0.98655985266831903</v>
      </c>
      <c r="AX865" s="2">
        <v>0.94752496622789795</v>
      </c>
      <c r="AY865" s="2">
        <v>0.97911307124270297</v>
      </c>
      <c r="AZ865" s="2">
        <v>1.0288315555429299</v>
      </c>
      <c r="BA865" s="2">
        <v>1.0288315555429299</v>
      </c>
      <c r="BB865" s="2">
        <v>1.0038315510314</v>
      </c>
      <c r="BC865" s="2">
        <v>1.05614639543152</v>
      </c>
      <c r="BD865" s="2">
        <v>0.88064027101110498</v>
      </c>
      <c r="BE865" s="2">
        <v>0.88064027101110498</v>
      </c>
      <c r="BF865" s="2">
        <v>0.83372919648340804</v>
      </c>
      <c r="BG865" s="2">
        <v>0.82093498088726302</v>
      </c>
      <c r="BH865" s="2">
        <v>0.20805409</v>
      </c>
      <c r="BI865" s="2">
        <v>0.20805409</v>
      </c>
      <c r="BJ865" s="2">
        <v>0.23356761100000001</v>
      </c>
      <c r="BK865" s="2">
        <v>0.32932171100000002</v>
      </c>
      <c r="BL865" s="2">
        <v>0.19574691499999999</v>
      </c>
      <c r="BM865" s="2">
        <v>0.19574691499999999</v>
      </c>
      <c r="BN865" s="2">
        <v>0.212636728</v>
      </c>
      <c r="BO865" s="2">
        <v>0.32846056800000001</v>
      </c>
      <c r="BP865" s="2">
        <v>0.20090065800000001</v>
      </c>
      <c r="BQ865" s="2">
        <v>0.20090065800000001</v>
      </c>
      <c r="BR865" s="2">
        <v>0.23331829000000001</v>
      </c>
      <c r="BS865" s="2">
        <v>0.26943362700000001</v>
      </c>
      <c r="BT865" s="2">
        <v>0.71193289699999995</v>
      </c>
      <c r="BU865" s="2">
        <v>0.71193289699999995</v>
      </c>
      <c r="BV865" s="2">
        <v>0.66426642700000005</v>
      </c>
      <c r="BW865" s="2">
        <v>0.66782604599999995</v>
      </c>
      <c r="BX865" s="2">
        <v>11.000832884478699</v>
      </c>
      <c r="BY865" s="2">
        <v>11.000832884478699</v>
      </c>
      <c r="BZ865" s="2">
        <v>11.000832884478699</v>
      </c>
      <c r="CA865" s="2">
        <v>11.000832884478699</v>
      </c>
      <c r="CB865" s="2">
        <v>5201186.3040413298</v>
      </c>
      <c r="CC865" s="2">
        <v>2065.8684481590499</v>
      </c>
      <c r="CD865" s="2">
        <v>10299990.9278556</v>
      </c>
      <c r="CE865" s="2">
        <v>40319232.703815803</v>
      </c>
      <c r="CG865" s="2">
        <f t="shared" si="107"/>
        <v>0</v>
      </c>
      <c r="CH865" s="2">
        <f t="shared" si="108"/>
        <v>55822475.804160893</v>
      </c>
      <c r="CI865" s="2">
        <f t="shared" si="109"/>
        <v>5078011.5984260235</v>
      </c>
      <c r="CJ865" s="2">
        <f t="shared" si="110"/>
        <v>591.42445848369618</v>
      </c>
      <c r="CK865" s="2">
        <f t="shared" si="111"/>
        <v>0.2349511804482175</v>
      </c>
      <c r="CL865" s="2">
        <f t="shared" si="112"/>
        <v>609.40456710792716</v>
      </c>
      <c r="CM865" s="2">
        <f t="shared" si="113"/>
        <v>571.07427773706036</v>
      </c>
      <c r="CN865" s="2">
        <f t="shared" si="114"/>
        <v>5077823.6374816652</v>
      </c>
    </row>
    <row r="866" spans="1:92" x14ac:dyDescent="0.45">
      <c r="A866" s="2">
        <v>505</v>
      </c>
      <c r="B866" s="2" t="s">
        <v>158</v>
      </c>
      <c r="C866" s="2">
        <v>2</v>
      </c>
      <c r="D866" s="2">
        <v>2032</v>
      </c>
      <c r="E866" s="2">
        <v>2030</v>
      </c>
      <c r="F866" s="2">
        <v>0.13147687070546801</v>
      </c>
      <c r="G866" s="20">
        <v>5.2233194344900503E-5</v>
      </c>
      <c r="H866" s="2">
        <v>0.202442265518197</v>
      </c>
      <c r="I866" s="2">
        <v>0.66602863058198802</v>
      </c>
      <c r="J866" s="2">
        <v>139.36894422903899</v>
      </c>
      <c r="K866" s="2">
        <v>139.36894422903899</v>
      </c>
      <c r="L866" s="2">
        <v>108.36448224096</v>
      </c>
      <c r="M866" s="2">
        <v>91.075734067189501</v>
      </c>
      <c r="N866" s="2">
        <v>473468.66858857602</v>
      </c>
      <c r="O866" s="2">
        <v>188.09986007356201</v>
      </c>
      <c r="P866" s="2">
        <v>937609.771942085</v>
      </c>
      <c r="Q866" s="2">
        <v>3670270.85220533</v>
      </c>
      <c r="R866" s="2">
        <v>501889253.31620598</v>
      </c>
      <c r="S866" s="2">
        <v>501889253.31620598</v>
      </c>
      <c r="T866" s="2">
        <v>1</v>
      </c>
      <c r="U866" s="2">
        <v>4.0000000000000001E-3</v>
      </c>
      <c r="V866" s="2">
        <v>30431.313725076299</v>
      </c>
      <c r="W866" s="2">
        <v>4.0000000000000001E-3</v>
      </c>
      <c r="X866" s="2">
        <v>-1.7492050361801299</v>
      </c>
      <c r="Y866" s="2">
        <v>-1.7492050361801299</v>
      </c>
      <c r="Z866" s="2">
        <v>-5.3937979166771797</v>
      </c>
      <c r="AA866" s="2">
        <v>-1.7088471471242099</v>
      </c>
      <c r="AB866" s="2">
        <v>10.970391728592499</v>
      </c>
      <c r="AC866" s="2">
        <v>10.970391728592499</v>
      </c>
      <c r="AD866" s="2">
        <v>10.970391728592499</v>
      </c>
      <c r="AE866" s="2">
        <v>10.970391728592499</v>
      </c>
      <c r="AF866" s="2">
        <v>5190526.3899494801</v>
      </c>
      <c r="AG866" s="2">
        <v>2062.00518928974</v>
      </c>
      <c r="AH866" s="2">
        <v>10278812.989389701</v>
      </c>
      <c r="AI866" s="2">
        <v>40236375.052541196</v>
      </c>
      <c r="AJ866" s="2">
        <v>130.14775753662701</v>
      </c>
      <c r="AK866" s="2">
        <v>130.14775753662701</v>
      </c>
      <c r="AL866" s="2">
        <v>102.787888429045</v>
      </c>
      <c r="AM866" s="2">
        <v>81.814189485721201</v>
      </c>
      <c r="AN866" s="2">
        <v>128.39855250044701</v>
      </c>
      <c r="AO866" s="2">
        <v>128.39855250044701</v>
      </c>
      <c r="AP866" s="2">
        <v>97.394090512368194</v>
      </c>
      <c r="AQ866" s="2">
        <v>80.105342338596898</v>
      </c>
      <c r="AR866" s="2">
        <v>65986828.466718897</v>
      </c>
      <c r="AS866" s="2">
        <v>26215.2789080824</v>
      </c>
      <c r="AT866" s="2">
        <v>101603597.48056901</v>
      </c>
      <c r="AU866" s="2">
        <v>334272612.09000897</v>
      </c>
      <c r="AV866" s="2">
        <v>0.98659416375195097</v>
      </c>
      <c r="AW866" s="2">
        <v>0.98659416375195097</v>
      </c>
      <c r="AX866" s="2">
        <v>0.947557845349557</v>
      </c>
      <c r="AY866" s="2">
        <v>0.97914705851393102</v>
      </c>
      <c r="AZ866" s="2">
        <v>1.02892458674238</v>
      </c>
      <c r="BA866" s="2">
        <v>1.02892458674238</v>
      </c>
      <c r="BB866" s="2">
        <v>1.0039221167286101</v>
      </c>
      <c r="BC866" s="2">
        <v>1.0562417147476799</v>
      </c>
      <c r="BD866" s="2">
        <v>0.88067089836930001</v>
      </c>
      <c r="BE866" s="2">
        <v>0.88067089836930001</v>
      </c>
      <c r="BF866" s="2">
        <v>0.83375812689121698</v>
      </c>
      <c r="BG866" s="2">
        <v>0.82096347743242704</v>
      </c>
      <c r="BH866" s="2">
        <v>0.20805409</v>
      </c>
      <c r="BI866" s="2">
        <v>0.20805409</v>
      </c>
      <c r="BJ866" s="2">
        <v>0.23356761100000001</v>
      </c>
      <c r="BK866" s="2">
        <v>0.32932171100000002</v>
      </c>
      <c r="BL866" s="2">
        <v>0.19574691499999999</v>
      </c>
      <c r="BM866" s="2">
        <v>0.19574691499999999</v>
      </c>
      <c r="BN866" s="2">
        <v>0.212636728</v>
      </c>
      <c r="BO866" s="2">
        <v>0.32846056800000001</v>
      </c>
      <c r="BP866" s="2">
        <v>0.20090065800000001</v>
      </c>
      <c r="BQ866" s="2">
        <v>0.20090065800000001</v>
      </c>
      <c r="BR866" s="2">
        <v>0.23331829000000001</v>
      </c>
      <c r="BS866" s="2">
        <v>0.26943362700000001</v>
      </c>
      <c r="BT866" s="2">
        <v>0.71193289699999995</v>
      </c>
      <c r="BU866" s="2">
        <v>0.71193289699999995</v>
      </c>
      <c r="BV866" s="2">
        <v>0.66426642700000005</v>
      </c>
      <c r="BW866" s="2">
        <v>0.66782604599999995</v>
      </c>
      <c r="BX866" s="2">
        <v>10.970391728592499</v>
      </c>
      <c r="BY866" s="2">
        <v>10.970391728592499</v>
      </c>
      <c r="BZ866" s="2">
        <v>10.970391728592499</v>
      </c>
      <c r="CA866" s="2">
        <v>10.970391728592499</v>
      </c>
      <c r="CB866" s="2">
        <v>5190526.3899494801</v>
      </c>
      <c r="CC866" s="2">
        <v>2062.00518928974</v>
      </c>
      <c r="CD866" s="2">
        <v>10278812.989389701</v>
      </c>
      <c r="CE866" s="2">
        <v>40236375.052541196</v>
      </c>
      <c r="CG866" s="2">
        <f t="shared" si="107"/>
        <v>0</v>
      </c>
      <c r="CH866" s="2">
        <f t="shared" si="108"/>
        <v>55707776.437069669</v>
      </c>
      <c r="CI866" s="2">
        <f t="shared" si="109"/>
        <v>5081537.3925960641</v>
      </c>
      <c r="CJ866" s="2">
        <f t="shared" si="110"/>
        <v>591.83583573572002</v>
      </c>
      <c r="CK866" s="2">
        <f t="shared" si="111"/>
        <v>0.23512482509195251</v>
      </c>
      <c r="CL866" s="2">
        <f t="shared" si="112"/>
        <v>609.82749394607151</v>
      </c>
      <c r="CM866" s="2">
        <f t="shared" si="113"/>
        <v>571.47074382332892</v>
      </c>
      <c r="CN866" s="2">
        <f t="shared" si="114"/>
        <v>5081349.2927359911</v>
      </c>
    </row>
    <row r="867" spans="1:92" x14ac:dyDescent="0.45">
      <c r="A867" s="2">
        <v>527</v>
      </c>
      <c r="B867" s="2" t="s">
        <v>158</v>
      </c>
      <c r="C867" s="2">
        <v>2</v>
      </c>
      <c r="D867" s="2">
        <v>2033</v>
      </c>
      <c r="E867" s="2">
        <v>2031</v>
      </c>
      <c r="F867" s="2">
        <v>0.131468550275777</v>
      </c>
      <c r="G867" s="20">
        <v>5.2228430330309502E-5</v>
      </c>
      <c r="H867" s="2">
        <v>0.20243846647556499</v>
      </c>
      <c r="I867" s="2">
        <v>0.66604075481832603</v>
      </c>
      <c r="J867" s="2">
        <v>139.39499997663501</v>
      </c>
      <c r="K867" s="2">
        <v>139.39499997663501</v>
      </c>
      <c r="L867" s="2">
        <v>108.389452053451</v>
      </c>
      <c r="M867" s="2">
        <v>91.100104945239906</v>
      </c>
      <c r="N867" s="2">
        <v>473792.07268828101</v>
      </c>
      <c r="O867" s="2">
        <v>188.223086111052</v>
      </c>
      <c r="P867" s="2">
        <v>938251.20353309996</v>
      </c>
      <c r="Q867" s="2">
        <v>3672781.0522412299</v>
      </c>
      <c r="R867" s="2">
        <v>502357756.45790601</v>
      </c>
      <c r="S867" s="2">
        <v>502357756.45790601</v>
      </c>
      <c r="T867" s="2">
        <v>1</v>
      </c>
      <c r="U867" s="2">
        <v>4.0000000000000001E-3</v>
      </c>
      <c r="V867" s="2">
        <v>30621.8805466419</v>
      </c>
      <c r="W867" s="2">
        <v>4.0000000000000001E-3</v>
      </c>
      <c r="X867" s="2">
        <v>-1.74473952558671</v>
      </c>
      <c r="Y867" s="2">
        <v>-1.74473952558671</v>
      </c>
      <c r="Z867" s="2">
        <v>-5.3904183411884397</v>
      </c>
      <c r="AA867" s="2">
        <v>-1.7060665060758999</v>
      </c>
      <c r="AB867" s="2">
        <v>10.991981965594601</v>
      </c>
      <c r="AC867" s="2">
        <v>10.991981965594601</v>
      </c>
      <c r="AD867" s="2">
        <v>10.991981965594601</v>
      </c>
      <c r="AE867" s="2">
        <v>10.991981965594601</v>
      </c>
      <c r="AF867" s="2">
        <v>5204359.0663997503</v>
      </c>
      <c r="AG867" s="2">
        <v>2067.5902696594699</v>
      </c>
      <c r="AH867" s="2">
        <v>10306189.7039527</v>
      </c>
      <c r="AI867" s="2">
        <v>40343551.016288802</v>
      </c>
      <c r="AJ867" s="2">
        <v>130.14775753662701</v>
      </c>
      <c r="AK867" s="2">
        <v>130.14775753662701</v>
      </c>
      <c r="AL867" s="2">
        <v>102.787888429045</v>
      </c>
      <c r="AM867" s="2">
        <v>81.814189485721201</v>
      </c>
      <c r="AN867" s="2">
        <v>128.40301801103999</v>
      </c>
      <c r="AO867" s="2">
        <v>128.40301801103999</v>
      </c>
      <c r="AP867" s="2">
        <v>97.397470087856902</v>
      </c>
      <c r="AQ867" s="2">
        <v>80.108122979645302</v>
      </c>
      <c r="AR867" s="2">
        <v>66044245.961312898</v>
      </c>
      <c r="AS867" s="2">
        <v>26237.357084052299</v>
      </c>
      <c r="AT867" s="2">
        <v>101696533.839444</v>
      </c>
      <c r="AU867" s="2">
        <v>334590739.30006498</v>
      </c>
      <c r="AV867" s="2">
        <v>0.986627858547243</v>
      </c>
      <c r="AW867" s="2">
        <v>0.986627858547243</v>
      </c>
      <c r="AX867" s="2">
        <v>0.94759025720972001</v>
      </c>
      <c r="AY867" s="2">
        <v>0.97918054180549696</v>
      </c>
      <c r="AZ867" s="2">
        <v>1.0290159520189499</v>
      </c>
      <c r="BA867" s="2">
        <v>1.0290159520189499</v>
      </c>
      <c r="BB867" s="2">
        <v>1.0040114003084</v>
      </c>
      <c r="BC867" s="2">
        <v>1.0563356258383401</v>
      </c>
      <c r="BD867" s="2">
        <v>0.88070097560544303</v>
      </c>
      <c r="BE867" s="2">
        <v>0.88070097560544303</v>
      </c>
      <c r="BF867" s="2">
        <v>0.83378664615466003</v>
      </c>
      <c r="BG867" s="2">
        <v>0.82099155141706603</v>
      </c>
      <c r="BH867" s="2">
        <v>0.20805409</v>
      </c>
      <c r="BI867" s="2">
        <v>0.20805409</v>
      </c>
      <c r="BJ867" s="2">
        <v>0.23356761100000001</v>
      </c>
      <c r="BK867" s="2">
        <v>0.32932171100000002</v>
      </c>
      <c r="BL867" s="2">
        <v>0.19574691499999999</v>
      </c>
      <c r="BM867" s="2">
        <v>0.19574691499999999</v>
      </c>
      <c r="BN867" s="2">
        <v>0.212636728</v>
      </c>
      <c r="BO867" s="2">
        <v>0.32846056800000001</v>
      </c>
      <c r="BP867" s="2">
        <v>0.20090065800000001</v>
      </c>
      <c r="BQ867" s="2">
        <v>0.20090065800000001</v>
      </c>
      <c r="BR867" s="2">
        <v>0.23331829000000001</v>
      </c>
      <c r="BS867" s="2">
        <v>0.26943362700000001</v>
      </c>
      <c r="BT867" s="2">
        <v>0.71193289699999995</v>
      </c>
      <c r="BU867" s="2">
        <v>0.71193289699999995</v>
      </c>
      <c r="BV867" s="2">
        <v>0.66426642700000005</v>
      </c>
      <c r="BW867" s="2">
        <v>0.66782604599999995</v>
      </c>
      <c r="BX867" s="2">
        <v>10.991981965594601</v>
      </c>
      <c r="BY867" s="2">
        <v>10.991981965594601</v>
      </c>
      <c r="BZ867" s="2">
        <v>10.991981965594601</v>
      </c>
      <c r="CA867" s="2">
        <v>10.991981965594601</v>
      </c>
      <c r="CB867" s="2">
        <v>5204359.0663997503</v>
      </c>
      <c r="CC867" s="2">
        <v>2067.5902696594699</v>
      </c>
      <c r="CD867" s="2">
        <v>10306189.7039527</v>
      </c>
      <c r="CE867" s="2">
        <v>40343551.016288802</v>
      </c>
      <c r="CG867" s="2">
        <f t="shared" si="107"/>
        <v>0</v>
      </c>
      <c r="CH867" s="2">
        <f t="shared" si="108"/>
        <v>55856167.37691091</v>
      </c>
      <c r="CI867" s="2">
        <f t="shared" si="109"/>
        <v>5085012.5515487222</v>
      </c>
      <c r="CJ867" s="2">
        <f t="shared" si="110"/>
        <v>592.2400908603513</v>
      </c>
      <c r="CK867" s="2">
        <f t="shared" si="111"/>
        <v>0.23527885763881501</v>
      </c>
      <c r="CL867" s="2">
        <f t="shared" si="112"/>
        <v>610.24468522478048</v>
      </c>
      <c r="CM867" s="2">
        <f t="shared" si="113"/>
        <v>571.86158851556718</v>
      </c>
      <c r="CN867" s="2">
        <f t="shared" si="114"/>
        <v>5084824.328462611</v>
      </c>
    </row>
    <row r="868" spans="1:92" x14ac:dyDescent="0.45">
      <c r="A868" s="2">
        <v>549</v>
      </c>
      <c r="B868" s="2" t="s">
        <v>158</v>
      </c>
      <c r="C868" s="2">
        <v>2</v>
      </c>
      <c r="D868" s="2">
        <v>2034</v>
      </c>
      <c r="E868" s="2">
        <v>2032</v>
      </c>
      <c r="F868" s="2">
        <v>0.13150432460685299</v>
      </c>
      <c r="G868" s="20">
        <v>5.2249168775240901E-5</v>
      </c>
      <c r="H868" s="2">
        <v>0.202454777631906</v>
      </c>
      <c r="I868" s="2">
        <v>0.66598864859246398</v>
      </c>
      <c r="J868" s="2">
        <v>139.30872379855799</v>
      </c>
      <c r="K868" s="2">
        <v>139.30872379855799</v>
      </c>
      <c r="L868" s="2">
        <v>108.302122119993</v>
      </c>
      <c r="M868" s="2">
        <v>91.012182873476206</v>
      </c>
      <c r="N868" s="2">
        <v>474128.51027637202</v>
      </c>
      <c r="O868" s="2">
        <v>188.38027288185901</v>
      </c>
      <c r="P868" s="2">
        <v>938913.13156410295</v>
      </c>
      <c r="Q868" s="2">
        <v>3675374.9057325702</v>
      </c>
      <c r="R868" s="2">
        <v>502266658.382357</v>
      </c>
      <c r="S868" s="2">
        <v>502266658.382357</v>
      </c>
      <c r="T868" s="2">
        <v>1</v>
      </c>
      <c r="U868" s="2">
        <v>4.0000000000000001E-3</v>
      </c>
      <c r="V868" s="2">
        <v>30813.640734810298</v>
      </c>
      <c r="W868" s="2">
        <v>4.0000000000000001E-3</v>
      </c>
      <c r="X868" s="2">
        <v>-1.7403542235388201</v>
      </c>
      <c r="Y868" s="2">
        <v>-1.7403542235388201</v>
      </c>
      <c r="Z868" s="2">
        <v>-5.3870867945221796</v>
      </c>
      <c r="AA868" s="2">
        <v>-1.7033270977150801</v>
      </c>
      <c r="AB868" s="2">
        <v>10.9013204854701</v>
      </c>
      <c r="AC868" s="2">
        <v>10.9013204854701</v>
      </c>
      <c r="AD868" s="2">
        <v>10.9013204854701</v>
      </c>
      <c r="AE868" s="2">
        <v>10.9013204854701</v>
      </c>
      <c r="AF868" s="2">
        <v>5164959.2278501</v>
      </c>
      <c r="AG868" s="2">
        <v>2051.8801844608201</v>
      </c>
      <c r="AH868" s="2">
        <v>10228177.0655923</v>
      </c>
      <c r="AI868" s="2">
        <v>40038163.3234438</v>
      </c>
      <c r="AJ868" s="2">
        <v>130.14775753662701</v>
      </c>
      <c r="AK868" s="2">
        <v>130.14775753662701</v>
      </c>
      <c r="AL868" s="2">
        <v>102.787888429045</v>
      </c>
      <c r="AM868" s="2">
        <v>81.814189485721201</v>
      </c>
      <c r="AN868" s="2">
        <v>128.407403313088</v>
      </c>
      <c r="AO868" s="2">
        <v>128.407403313088</v>
      </c>
      <c r="AP868" s="2">
        <v>97.400801634523205</v>
      </c>
      <c r="AQ868" s="2">
        <v>80.110862388006097</v>
      </c>
      <c r="AR868" s="2">
        <v>66050237.683113098</v>
      </c>
      <c r="AS868" s="2">
        <v>26243.015403996</v>
      </c>
      <c r="AT868" s="2">
        <v>101686284.63472</v>
      </c>
      <c r="AU868" s="2">
        <v>334503893.04911798</v>
      </c>
      <c r="AV868" s="2">
        <v>0.98666288854417705</v>
      </c>
      <c r="AW868" s="2">
        <v>0.98666288854417705</v>
      </c>
      <c r="AX868" s="2">
        <v>0.94762368304231104</v>
      </c>
      <c r="AY868" s="2">
        <v>0.97921511847683795</v>
      </c>
      <c r="AZ868" s="2">
        <v>1.0291109429579</v>
      </c>
      <c r="BA868" s="2">
        <v>1.0291109429579</v>
      </c>
      <c r="BB868" s="2">
        <v>1.0041034820742201</v>
      </c>
      <c r="BC868" s="2">
        <v>1.0564326088535501</v>
      </c>
      <c r="BD868" s="2">
        <v>0.88073224469257405</v>
      </c>
      <c r="BE868" s="2">
        <v>0.88073224469257405</v>
      </c>
      <c r="BF868" s="2">
        <v>0.83381605761455901</v>
      </c>
      <c r="BG868" s="2">
        <v>0.82102054214332698</v>
      </c>
      <c r="BH868" s="2">
        <v>0.20805409</v>
      </c>
      <c r="BI868" s="2">
        <v>0.20805409</v>
      </c>
      <c r="BJ868" s="2">
        <v>0.23356761100000001</v>
      </c>
      <c r="BK868" s="2">
        <v>0.32932171100000002</v>
      </c>
      <c r="BL868" s="2">
        <v>0.19574691499999999</v>
      </c>
      <c r="BM868" s="2">
        <v>0.19574691499999999</v>
      </c>
      <c r="BN868" s="2">
        <v>0.212636728</v>
      </c>
      <c r="BO868" s="2">
        <v>0.32846056800000001</v>
      </c>
      <c r="BP868" s="2">
        <v>0.20090065800000001</v>
      </c>
      <c r="BQ868" s="2">
        <v>0.20090065800000001</v>
      </c>
      <c r="BR868" s="2">
        <v>0.23331829000000001</v>
      </c>
      <c r="BS868" s="2">
        <v>0.26943362700000001</v>
      </c>
      <c r="BT868" s="2">
        <v>0.71193289699999995</v>
      </c>
      <c r="BU868" s="2">
        <v>0.71193289699999995</v>
      </c>
      <c r="BV868" s="2">
        <v>0.66426642700000005</v>
      </c>
      <c r="BW868" s="2">
        <v>0.66782604599999995</v>
      </c>
      <c r="BX868" s="2">
        <v>10.9013204854701</v>
      </c>
      <c r="BY868" s="2">
        <v>10.9013204854701</v>
      </c>
      <c r="BZ868" s="2">
        <v>10.9013204854701</v>
      </c>
      <c r="CA868" s="2">
        <v>10.9013204854701</v>
      </c>
      <c r="CB868" s="2">
        <v>5164959.2278501</v>
      </c>
      <c r="CC868" s="2">
        <v>2051.8801844608201</v>
      </c>
      <c r="CD868" s="2">
        <v>10228177.0655923</v>
      </c>
      <c r="CE868" s="2">
        <v>40038163.3234438</v>
      </c>
      <c r="CG868" s="2">
        <f t="shared" si="107"/>
        <v>0</v>
      </c>
      <c r="CH868" s="2">
        <f t="shared" si="108"/>
        <v>55433351.497070663</v>
      </c>
      <c r="CI868" s="2">
        <f t="shared" si="109"/>
        <v>5088604.927845927</v>
      </c>
      <c r="CJ868" s="2">
        <f t="shared" si="110"/>
        <v>592.66063784546498</v>
      </c>
      <c r="CK868" s="2">
        <f t="shared" si="111"/>
        <v>0.23547534110232377</v>
      </c>
      <c r="CL868" s="2">
        <f t="shared" si="112"/>
        <v>610.67520752136772</v>
      </c>
      <c r="CM868" s="2">
        <f t="shared" si="113"/>
        <v>572.26545826898723</v>
      </c>
      <c r="CN868" s="2">
        <f t="shared" si="114"/>
        <v>5088416.5475730449</v>
      </c>
    </row>
    <row r="869" spans="1:92" x14ac:dyDescent="0.45">
      <c r="A869" s="2">
        <v>571</v>
      </c>
      <c r="B869" s="2" t="s">
        <v>158</v>
      </c>
      <c r="C869" s="2">
        <v>2</v>
      </c>
      <c r="D869" s="2">
        <v>2035</v>
      </c>
      <c r="E869" s="2">
        <v>2033</v>
      </c>
      <c r="F869" s="2">
        <v>0.131538496551416</v>
      </c>
      <c r="G869" s="20">
        <v>5.22689977559492E-5</v>
      </c>
      <c r="H869" s="2">
        <v>0.20247033374041801</v>
      </c>
      <c r="I869" s="2">
        <v>0.66593890071040895</v>
      </c>
      <c r="J869" s="2">
        <v>139.226928267223</v>
      </c>
      <c r="K869" s="2">
        <v>139.226928267223</v>
      </c>
      <c r="L869" s="2">
        <v>108.21920328386101</v>
      </c>
      <c r="M869" s="2">
        <v>90.928657128934404</v>
      </c>
      <c r="N869" s="2">
        <v>474464.69591291901</v>
      </c>
      <c r="O869" s="2">
        <v>188.53639638686099</v>
      </c>
      <c r="P869" s="2">
        <v>939574.75003649003</v>
      </c>
      <c r="Q869" s="2">
        <v>3677967.4233247298</v>
      </c>
      <c r="R869" s="2">
        <v>502197181.168001</v>
      </c>
      <c r="S869" s="2">
        <v>502197181.168001</v>
      </c>
      <c r="T869" s="2">
        <v>1</v>
      </c>
      <c r="U869" s="2">
        <v>4.0000000000000001E-3</v>
      </c>
      <c r="V869" s="2">
        <v>31006.601762676</v>
      </c>
      <c r="W869" s="2">
        <v>4.0000000000000001E-3</v>
      </c>
      <c r="X869" s="2">
        <v>-1.7357951479913301</v>
      </c>
      <c r="Y869" s="2">
        <v>-1.7357951479913301</v>
      </c>
      <c r="Z869" s="2">
        <v>-5.3836510237711801</v>
      </c>
      <c r="AA869" s="2">
        <v>-1.7004982353742</v>
      </c>
      <c r="AB869" s="2">
        <v>10.814965878587399</v>
      </c>
      <c r="AC869" s="2">
        <v>10.814965878587399</v>
      </c>
      <c r="AD869" s="2">
        <v>10.814965878587399</v>
      </c>
      <c r="AE869" s="2">
        <v>10.814965878587399</v>
      </c>
      <c r="AF869" s="2">
        <v>5127683.6607044498</v>
      </c>
      <c r="AG869" s="2">
        <v>2037.3262234162901</v>
      </c>
      <c r="AH869" s="2">
        <v>10154313.480823399</v>
      </c>
      <c r="AI869" s="2">
        <v>39749054.196514301</v>
      </c>
      <c r="AJ869" s="2">
        <v>130.14775753662701</v>
      </c>
      <c r="AK869" s="2">
        <v>130.14775753662701</v>
      </c>
      <c r="AL869" s="2">
        <v>102.787888429045</v>
      </c>
      <c r="AM869" s="2">
        <v>81.814189485721201</v>
      </c>
      <c r="AN869" s="2">
        <v>128.411962388635</v>
      </c>
      <c r="AO869" s="2">
        <v>128.411962388635</v>
      </c>
      <c r="AP869" s="2">
        <v>97.404237405274202</v>
      </c>
      <c r="AQ869" s="2">
        <v>80.113691250346903</v>
      </c>
      <c r="AR869" s="2">
        <v>66058262.183197901</v>
      </c>
      <c r="AS869" s="2">
        <v>26249.343335514299</v>
      </c>
      <c r="AT869" s="2">
        <v>101680030.87458199</v>
      </c>
      <c r="AU869" s="2">
        <v>334432638.76688498</v>
      </c>
      <c r="AV869" s="2">
        <v>0.98669786871137399</v>
      </c>
      <c r="AW869" s="2">
        <v>0.98669786871137399</v>
      </c>
      <c r="AX869" s="2">
        <v>0.94765707086662099</v>
      </c>
      <c r="AY869" s="2">
        <v>0.97924965417028798</v>
      </c>
      <c r="AZ869" s="2">
        <v>1.02920580416175</v>
      </c>
      <c r="BA869" s="2">
        <v>1.02920580416175</v>
      </c>
      <c r="BB869" s="2">
        <v>1.00419546432545</v>
      </c>
      <c r="BC869" s="2">
        <v>1.05652948240391</v>
      </c>
      <c r="BD869" s="2">
        <v>0.88076346929981597</v>
      </c>
      <c r="BE869" s="2">
        <v>0.88076346929981597</v>
      </c>
      <c r="BF869" s="2">
        <v>0.83384543563089197</v>
      </c>
      <c r="BG869" s="2">
        <v>0.821049498511774</v>
      </c>
      <c r="BH869" s="2">
        <v>0.20805409</v>
      </c>
      <c r="BI869" s="2">
        <v>0.20805409</v>
      </c>
      <c r="BJ869" s="2">
        <v>0.23356761100000001</v>
      </c>
      <c r="BK869" s="2">
        <v>0.32932171100000002</v>
      </c>
      <c r="BL869" s="2">
        <v>0.19574691499999999</v>
      </c>
      <c r="BM869" s="2">
        <v>0.19574691499999999</v>
      </c>
      <c r="BN869" s="2">
        <v>0.212636728</v>
      </c>
      <c r="BO869" s="2">
        <v>0.32846056800000001</v>
      </c>
      <c r="BP869" s="2">
        <v>0.20090065800000001</v>
      </c>
      <c r="BQ869" s="2">
        <v>0.20090065800000001</v>
      </c>
      <c r="BR869" s="2">
        <v>0.23331829000000001</v>
      </c>
      <c r="BS869" s="2">
        <v>0.26943362700000001</v>
      </c>
      <c r="BT869" s="2">
        <v>0.71193289699999995</v>
      </c>
      <c r="BU869" s="2">
        <v>0.71193289699999995</v>
      </c>
      <c r="BV869" s="2">
        <v>0.66426642700000005</v>
      </c>
      <c r="BW869" s="2">
        <v>0.66782604599999995</v>
      </c>
      <c r="BX869" s="2">
        <v>10.814965878587399</v>
      </c>
      <c r="BY869" s="2">
        <v>10.814965878587399</v>
      </c>
      <c r="BZ869" s="2">
        <v>10.814965878587399</v>
      </c>
      <c r="CA869" s="2">
        <v>10.814965878587399</v>
      </c>
      <c r="CB869" s="2">
        <v>5127683.6607044498</v>
      </c>
      <c r="CC869" s="2">
        <v>2037.3262234162901</v>
      </c>
      <c r="CD869" s="2">
        <v>10154313.480823399</v>
      </c>
      <c r="CE869" s="2">
        <v>39749054.196514301</v>
      </c>
      <c r="CG869" s="2">
        <f t="shared" si="107"/>
        <v>0</v>
      </c>
      <c r="CH869" s="2">
        <f t="shared" si="108"/>
        <v>55033088.664265566</v>
      </c>
      <c r="CI869" s="2">
        <f t="shared" si="109"/>
        <v>5092195.4056705255</v>
      </c>
      <c r="CJ869" s="2">
        <f t="shared" si="110"/>
        <v>593.08086989114872</v>
      </c>
      <c r="CK869" s="2">
        <f t="shared" si="111"/>
        <v>0.23567049548357624</v>
      </c>
      <c r="CL869" s="2">
        <f t="shared" si="112"/>
        <v>611.10552847901795</v>
      </c>
      <c r="CM869" s="2">
        <f t="shared" si="113"/>
        <v>572.6691200194208</v>
      </c>
      <c r="CN869" s="2">
        <f t="shared" si="114"/>
        <v>5092006.8692741394</v>
      </c>
    </row>
    <row r="870" spans="1:92" x14ac:dyDescent="0.45">
      <c r="A870" s="2">
        <v>593</v>
      </c>
      <c r="B870" s="2" t="s">
        <v>158</v>
      </c>
      <c r="C870" s="2">
        <v>2</v>
      </c>
      <c r="D870" s="2">
        <v>2036</v>
      </c>
      <c r="E870" s="2">
        <v>2034</v>
      </c>
      <c r="F870" s="2">
        <v>0.13157102426704501</v>
      </c>
      <c r="G870" s="20">
        <v>5.2287872969350503E-5</v>
      </c>
      <c r="H870" s="2">
        <v>0.202485141347758</v>
      </c>
      <c r="I870" s="2">
        <v>0.66589154651222604</v>
      </c>
      <c r="J870" s="2">
        <v>139.149435200466</v>
      </c>
      <c r="K870" s="2">
        <v>139.149435200466</v>
      </c>
      <c r="L870" s="2">
        <v>108.140589490745</v>
      </c>
      <c r="M870" s="2">
        <v>90.849436981626496</v>
      </c>
      <c r="N870" s="2">
        <v>474800.63527473202</v>
      </c>
      <c r="O870" s="2">
        <v>188.69135846068201</v>
      </c>
      <c r="P870" s="2">
        <v>940236.07572755194</v>
      </c>
      <c r="Q870" s="2">
        <v>3680558.66971251</v>
      </c>
      <c r="R870" s="2">
        <v>502148862.93812698</v>
      </c>
      <c r="S870" s="2">
        <v>502148862.93812698</v>
      </c>
      <c r="T870" s="2">
        <v>1</v>
      </c>
      <c r="U870" s="2">
        <v>4.0000000000000001E-3</v>
      </c>
      <c r="V870" s="2">
        <v>31200.771150131401</v>
      </c>
      <c r="W870" s="2">
        <v>4.0000000000000001E-3</v>
      </c>
      <c r="X870" s="2">
        <v>-1.7312425576724499</v>
      </c>
      <c r="Y870" s="2">
        <v>-1.7312425576724499</v>
      </c>
      <c r="Z870" s="2">
        <v>-5.3802191598111699</v>
      </c>
      <c r="AA870" s="2">
        <v>-1.69767272560627</v>
      </c>
      <c r="AB870" s="2">
        <v>10.732920221511501</v>
      </c>
      <c r="AC870" s="2">
        <v>10.732920221511501</v>
      </c>
      <c r="AD870" s="2">
        <v>10.732920221511501</v>
      </c>
      <c r="AE870" s="2">
        <v>10.732920221511501</v>
      </c>
      <c r="AF870" s="2">
        <v>5092391.72915712</v>
      </c>
      <c r="AG870" s="2">
        <v>2023.54610127146</v>
      </c>
      <c r="AH870" s="2">
        <v>10084380.834288299</v>
      </c>
      <c r="AI870" s="2">
        <v>39475330.931862801</v>
      </c>
      <c r="AJ870" s="2">
        <v>130.14775753662701</v>
      </c>
      <c r="AK870" s="2">
        <v>130.14775753662701</v>
      </c>
      <c r="AL870" s="2">
        <v>102.787888429045</v>
      </c>
      <c r="AM870" s="2">
        <v>81.814189485721201</v>
      </c>
      <c r="AN870" s="2">
        <v>128.41651497895401</v>
      </c>
      <c r="AO870" s="2">
        <v>128.41651497895401</v>
      </c>
      <c r="AP870" s="2">
        <v>97.407669269234205</v>
      </c>
      <c r="AQ870" s="2">
        <v>80.116516760114905</v>
      </c>
      <c r="AR870" s="2">
        <v>66068240.231301598</v>
      </c>
      <c r="AS870" s="2">
        <v>26256.2959570126</v>
      </c>
      <c r="AT870" s="2">
        <v>101677683.48964299</v>
      </c>
      <c r="AU870" s="2">
        <v>334376682.92122501</v>
      </c>
      <c r="AV870" s="2">
        <v>0.98673279972469996</v>
      </c>
      <c r="AW870" s="2">
        <v>0.98673279972469996</v>
      </c>
      <c r="AX870" s="2">
        <v>0.94769042159083206</v>
      </c>
      <c r="AY870" s="2">
        <v>0.97928414981471601</v>
      </c>
      <c r="AZ870" s="2">
        <v>1.0293005374405799</v>
      </c>
      <c r="BA870" s="2">
        <v>1.0293005374405799</v>
      </c>
      <c r="BB870" s="2">
        <v>1.00428734954663</v>
      </c>
      <c r="BC870" s="2">
        <v>1.0566262490757401</v>
      </c>
      <c r="BD870" s="2">
        <v>0.88079465003047197</v>
      </c>
      <c r="BE870" s="2">
        <v>0.88079465003047197</v>
      </c>
      <c r="BF870" s="2">
        <v>0.83387478100277102</v>
      </c>
      <c r="BG870" s="2">
        <v>0.821078421301216</v>
      </c>
      <c r="BH870" s="2">
        <v>0.20805409</v>
      </c>
      <c r="BI870" s="2">
        <v>0.20805409</v>
      </c>
      <c r="BJ870" s="2">
        <v>0.23356761100000001</v>
      </c>
      <c r="BK870" s="2">
        <v>0.32932171100000002</v>
      </c>
      <c r="BL870" s="2">
        <v>0.19574691499999999</v>
      </c>
      <c r="BM870" s="2">
        <v>0.19574691499999999</v>
      </c>
      <c r="BN870" s="2">
        <v>0.212636728</v>
      </c>
      <c r="BO870" s="2">
        <v>0.32846056800000001</v>
      </c>
      <c r="BP870" s="2">
        <v>0.20090065800000001</v>
      </c>
      <c r="BQ870" s="2">
        <v>0.20090065800000001</v>
      </c>
      <c r="BR870" s="2">
        <v>0.23331829000000001</v>
      </c>
      <c r="BS870" s="2">
        <v>0.26943362700000001</v>
      </c>
      <c r="BT870" s="2">
        <v>0.71193289699999995</v>
      </c>
      <c r="BU870" s="2">
        <v>0.71193289699999995</v>
      </c>
      <c r="BV870" s="2">
        <v>0.66426642700000005</v>
      </c>
      <c r="BW870" s="2">
        <v>0.66782604599999995</v>
      </c>
      <c r="BX870" s="2">
        <v>10.732920221511501</v>
      </c>
      <c r="BY870" s="2">
        <v>10.732920221511501</v>
      </c>
      <c r="BZ870" s="2">
        <v>10.732920221511501</v>
      </c>
      <c r="CA870" s="2">
        <v>10.732920221511501</v>
      </c>
      <c r="CB870" s="2">
        <v>5092391.72915712</v>
      </c>
      <c r="CC870" s="2">
        <v>2023.54610127146</v>
      </c>
      <c r="CD870" s="2">
        <v>10084380.834288299</v>
      </c>
      <c r="CE870" s="2">
        <v>39475330.931862801</v>
      </c>
      <c r="CG870" s="2">
        <f t="shared" si="107"/>
        <v>0</v>
      </c>
      <c r="CH870" s="2">
        <f t="shared" si="108"/>
        <v>54654127.041409492</v>
      </c>
      <c r="CI870" s="2">
        <f t="shared" si="109"/>
        <v>5095784.0720732547</v>
      </c>
      <c r="CJ870" s="2">
        <f t="shared" si="110"/>
        <v>593.50079409341504</v>
      </c>
      <c r="CK870" s="2">
        <f t="shared" si="111"/>
        <v>0.23586419807585252</v>
      </c>
      <c r="CL870" s="2">
        <f t="shared" si="112"/>
        <v>611.53565900978992</v>
      </c>
      <c r="CM870" s="2">
        <f t="shared" si="113"/>
        <v>573.07258384001716</v>
      </c>
      <c r="CN870" s="2">
        <f t="shared" si="114"/>
        <v>5095595.3807147937</v>
      </c>
    </row>
    <row r="871" spans="1:92" x14ac:dyDescent="0.45">
      <c r="A871" s="2">
        <v>615</v>
      </c>
      <c r="B871" s="2" t="s">
        <v>158</v>
      </c>
      <c r="C871" s="2">
        <v>2</v>
      </c>
      <c r="D871" s="2">
        <v>2037</v>
      </c>
      <c r="E871" s="2">
        <v>2035</v>
      </c>
      <c r="F871" s="2">
        <v>0.131601999291202</v>
      </c>
      <c r="G871" s="20">
        <v>5.2305847618843503E-5</v>
      </c>
      <c r="H871" s="2">
        <v>0.20249924219231599</v>
      </c>
      <c r="I871" s="2">
        <v>0.665846452668862</v>
      </c>
      <c r="J871" s="2">
        <v>139.07599228914401</v>
      </c>
      <c r="K871" s="2">
        <v>139.07599228914401</v>
      </c>
      <c r="L871" s="2">
        <v>108.06602843688999</v>
      </c>
      <c r="M871" s="2">
        <v>90.774270110441194</v>
      </c>
      <c r="N871" s="2">
        <v>475136.35519617097</v>
      </c>
      <c r="O871" s="2">
        <v>188.84522976031201</v>
      </c>
      <c r="P871" s="2">
        <v>940897.150817452</v>
      </c>
      <c r="Q871" s="2">
        <v>3683148.8170242999</v>
      </c>
      <c r="R871" s="2">
        <v>502120487.73921698</v>
      </c>
      <c r="S871" s="2">
        <v>502120487.73921698</v>
      </c>
      <c r="T871" s="2">
        <v>1</v>
      </c>
      <c r="U871" s="2">
        <v>4.0000000000000001E-3</v>
      </c>
      <c r="V871" s="2">
        <v>31396.156464160002</v>
      </c>
      <c r="W871" s="2">
        <v>4.0000000000000001E-3</v>
      </c>
      <c r="X871" s="2">
        <v>-1.7266963646195499</v>
      </c>
      <c r="Y871" s="2">
        <v>-1.7266963646195499</v>
      </c>
      <c r="Z871" s="2">
        <v>-5.3767911092919496</v>
      </c>
      <c r="AA871" s="2">
        <v>-1.6948504924165599</v>
      </c>
      <c r="AB871" s="2">
        <v>10.6549311171366</v>
      </c>
      <c r="AC871" s="2">
        <v>10.6549311171366</v>
      </c>
      <c r="AD871" s="2">
        <v>10.6549311171366</v>
      </c>
      <c r="AE871" s="2">
        <v>10.6549311171366</v>
      </c>
      <c r="AF871" s="2">
        <v>5058968.0632249797</v>
      </c>
      <c r="AG871" s="2">
        <v>2010.4934267975</v>
      </c>
      <c r="AH871" s="2">
        <v>10018150.620723899</v>
      </c>
      <c r="AI871" s="2">
        <v>39216099.098366797</v>
      </c>
      <c r="AJ871" s="2">
        <v>130.14775753662701</v>
      </c>
      <c r="AK871" s="2">
        <v>130.14775753662701</v>
      </c>
      <c r="AL871" s="2">
        <v>102.787888429045</v>
      </c>
      <c r="AM871" s="2">
        <v>81.814189485721201</v>
      </c>
      <c r="AN871" s="2">
        <v>128.421061172007</v>
      </c>
      <c r="AO871" s="2">
        <v>128.421061172007</v>
      </c>
      <c r="AP871" s="2">
        <v>97.411097319753395</v>
      </c>
      <c r="AQ871" s="2">
        <v>80.119338993304595</v>
      </c>
      <c r="AR871" s="2">
        <v>66080060.071554802</v>
      </c>
      <c r="AS871" s="2">
        <v>26263.837717986898</v>
      </c>
      <c r="AT871" s="2">
        <v>101679018.256427</v>
      </c>
      <c r="AU871" s="2">
        <v>334335145.57351601</v>
      </c>
      <c r="AV871" s="2">
        <v>0.98676768445666896</v>
      </c>
      <c r="AW871" s="2">
        <v>0.98676768445666896</v>
      </c>
      <c r="AX871" s="2">
        <v>0.94772373740091498</v>
      </c>
      <c r="AY871" s="2">
        <v>0.97931860776574697</v>
      </c>
      <c r="AZ871" s="2">
        <v>1.02939515056257</v>
      </c>
      <c r="BA871" s="2">
        <v>1.02939515056257</v>
      </c>
      <c r="BB871" s="2">
        <v>1.0043791437435501</v>
      </c>
      <c r="BC871" s="2">
        <v>1.0567229154584601</v>
      </c>
      <c r="BD871" s="2">
        <v>0.88082578944865597</v>
      </c>
      <c r="BE871" s="2">
        <v>0.88082578944865597</v>
      </c>
      <c r="BF871" s="2">
        <v>0.83390409565363599</v>
      </c>
      <c r="BG871" s="2">
        <v>0.82110731248671998</v>
      </c>
      <c r="BH871" s="2">
        <v>0.20805409</v>
      </c>
      <c r="BI871" s="2">
        <v>0.20805409</v>
      </c>
      <c r="BJ871" s="2">
        <v>0.23356761100000001</v>
      </c>
      <c r="BK871" s="2">
        <v>0.32932171100000002</v>
      </c>
      <c r="BL871" s="2">
        <v>0.19574691499999999</v>
      </c>
      <c r="BM871" s="2">
        <v>0.19574691499999999</v>
      </c>
      <c r="BN871" s="2">
        <v>0.212636728</v>
      </c>
      <c r="BO871" s="2">
        <v>0.32846056800000001</v>
      </c>
      <c r="BP871" s="2">
        <v>0.20090065800000001</v>
      </c>
      <c r="BQ871" s="2">
        <v>0.20090065800000001</v>
      </c>
      <c r="BR871" s="2">
        <v>0.23331829000000001</v>
      </c>
      <c r="BS871" s="2">
        <v>0.26943362700000001</v>
      </c>
      <c r="BT871" s="2">
        <v>0.71193289699999995</v>
      </c>
      <c r="BU871" s="2">
        <v>0.71193289699999995</v>
      </c>
      <c r="BV871" s="2">
        <v>0.66426642700000005</v>
      </c>
      <c r="BW871" s="2">
        <v>0.66782604599999995</v>
      </c>
      <c r="BX871" s="2">
        <v>10.6549311171366</v>
      </c>
      <c r="BY871" s="2">
        <v>10.6549311171366</v>
      </c>
      <c r="BZ871" s="2">
        <v>10.6549311171366</v>
      </c>
      <c r="CA871" s="2">
        <v>10.6549311171366</v>
      </c>
      <c r="CB871" s="2">
        <v>5058968.0632249797</v>
      </c>
      <c r="CC871" s="2">
        <v>2010.4934267975</v>
      </c>
      <c r="CD871" s="2">
        <v>10018150.620723899</v>
      </c>
      <c r="CE871" s="2">
        <v>39216099.098366797</v>
      </c>
      <c r="CG871" s="2">
        <f t="shared" si="107"/>
        <v>0</v>
      </c>
      <c r="CH871" s="2">
        <f t="shared" si="108"/>
        <v>54295228.275742471</v>
      </c>
      <c r="CI871" s="2">
        <f t="shared" si="109"/>
        <v>5099371.1682676831</v>
      </c>
      <c r="CJ871" s="2">
        <f t="shared" si="110"/>
        <v>593.92044399521376</v>
      </c>
      <c r="CK871" s="2">
        <f t="shared" si="111"/>
        <v>0.23605653720039002</v>
      </c>
      <c r="CL871" s="2">
        <f t="shared" si="112"/>
        <v>611.96562654793627</v>
      </c>
      <c r="CM871" s="2">
        <f t="shared" si="113"/>
        <v>573.47587653161543</v>
      </c>
      <c r="CN871" s="2">
        <f t="shared" si="114"/>
        <v>5099182.3230379224</v>
      </c>
    </row>
    <row r="872" spans="1:92" x14ac:dyDescent="0.45">
      <c r="A872" s="2">
        <v>637</v>
      </c>
      <c r="B872" s="2" t="s">
        <v>158</v>
      </c>
      <c r="C872" s="2">
        <v>2</v>
      </c>
      <c r="D872" s="2">
        <v>2038</v>
      </c>
      <c r="E872" s="2">
        <v>2036</v>
      </c>
      <c r="F872" s="2">
        <v>0.13163149953870501</v>
      </c>
      <c r="G872" s="20">
        <v>5.23229670545964E-5</v>
      </c>
      <c r="H872" s="2">
        <v>0.20251267173002399</v>
      </c>
      <c r="I872" s="2">
        <v>0.66580350576421599</v>
      </c>
      <c r="J872" s="2">
        <v>139.00638466428299</v>
      </c>
      <c r="K872" s="2">
        <v>139.00638466428299</v>
      </c>
      <c r="L872" s="2">
        <v>107.99530510416</v>
      </c>
      <c r="M872" s="2">
        <v>90.702941465277206</v>
      </c>
      <c r="N872" s="2">
        <v>475471.87846853101</v>
      </c>
      <c r="O872" s="2">
        <v>188.998070520201</v>
      </c>
      <c r="P872" s="2">
        <v>941558.01112950605</v>
      </c>
      <c r="Q872" s="2">
        <v>3685738.0114419102</v>
      </c>
      <c r="R872" s="2">
        <v>502111022.567298</v>
      </c>
      <c r="S872" s="2">
        <v>502111022.567298</v>
      </c>
      <c r="T872" s="2">
        <v>1</v>
      </c>
      <c r="U872" s="2">
        <v>4.0000000000000001E-3</v>
      </c>
      <c r="V872" s="2">
        <v>31592.7653191309</v>
      </c>
      <c r="W872" s="2">
        <v>4.0000000000000001E-3</v>
      </c>
      <c r="X872" s="2">
        <v>-1.7221561949815301</v>
      </c>
      <c r="Y872" s="2">
        <v>-1.7221561949815301</v>
      </c>
      <c r="Z872" s="2">
        <v>-5.3733666475221797</v>
      </c>
      <c r="AA872" s="2">
        <v>-1.69203134308164</v>
      </c>
      <c r="AB872" s="2">
        <v>10.5807833226377</v>
      </c>
      <c r="AC872" s="2">
        <v>10.5807833226377</v>
      </c>
      <c r="AD872" s="2">
        <v>10.5807833226377</v>
      </c>
      <c r="AE872" s="2">
        <v>10.5807833226377</v>
      </c>
      <c r="AF872" s="2">
        <v>5027314.82303851</v>
      </c>
      <c r="AG872" s="2">
        <v>1998.1304576076</v>
      </c>
      <c r="AH872" s="2">
        <v>9955428.8816866297</v>
      </c>
      <c r="AI872" s="2">
        <v>38970599.577963501</v>
      </c>
      <c r="AJ872" s="2">
        <v>130.14775753662701</v>
      </c>
      <c r="AK872" s="2">
        <v>130.14775753662701</v>
      </c>
      <c r="AL872" s="2">
        <v>102.787888429045</v>
      </c>
      <c r="AM872" s="2">
        <v>81.814189485721201</v>
      </c>
      <c r="AN872" s="2">
        <v>128.42560134164501</v>
      </c>
      <c r="AO872" s="2">
        <v>128.42560134164501</v>
      </c>
      <c r="AP872" s="2">
        <v>97.414521781523206</v>
      </c>
      <c r="AQ872" s="2">
        <v>80.122158142639506</v>
      </c>
      <c r="AR872" s="2">
        <v>66093626.835446</v>
      </c>
      <c r="AS872" s="2">
        <v>26271.938491538502</v>
      </c>
      <c r="AT872" s="2">
        <v>101683844.68519799</v>
      </c>
      <c r="AU872" s="2">
        <v>334307279.10816199</v>
      </c>
      <c r="AV872" s="2">
        <v>0.98680252535222701</v>
      </c>
      <c r="AW872" s="2">
        <v>0.98680252535222701</v>
      </c>
      <c r="AX872" s="2">
        <v>0.94775702015686203</v>
      </c>
      <c r="AY872" s="2">
        <v>0.97935303002776097</v>
      </c>
      <c r="AZ872" s="2">
        <v>1.02948965013798</v>
      </c>
      <c r="BA872" s="2">
        <v>1.02948965013798</v>
      </c>
      <c r="BB872" s="2">
        <v>1.00447085202515</v>
      </c>
      <c r="BC872" s="2">
        <v>1.05681948715764</v>
      </c>
      <c r="BD872" s="2">
        <v>0.88085688973681797</v>
      </c>
      <c r="BE872" s="2">
        <v>0.88085688973681797</v>
      </c>
      <c r="BF872" s="2">
        <v>0.83393338122009797</v>
      </c>
      <c r="BG872" s="2">
        <v>0.82113617374885495</v>
      </c>
      <c r="BH872" s="2">
        <v>0.20805409</v>
      </c>
      <c r="BI872" s="2">
        <v>0.20805409</v>
      </c>
      <c r="BJ872" s="2">
        <v>0.23356761100000001</v>
      </c>
      <c r="BK872" s="2">
        <v>0.32932171100000002</v>
      </c>
      <c r="BL872" s="2">
        <v>0.19574691499999999</v>
      </c>
      <c r="BM872" s="2">
        <v>0.19574691499999999</v>
      </c>
      <c r="BN872" s="2">
        <v>0.212636728</v>
      </c>
      <c r="BO872" s="2">
        <v>0.32846056800000001</v>
      </c>
      <c r="BP872" s="2">
        <v>0.20090065800000001</v>
      </c>
      <c r="BQ872" s="2">
        <v>0.20090065800000001</v>
      </c>
      <c r="BR872" s="2">
        <v>0.23331829000000001</v>
      </c>
      <c r="BS872" s="2">
        <v>0.26943362700000001</v>
      </c>
      <c r="BT872" s="2">
        <v>0.71193289699999995</v>
      </c>
      <c r="BU872" s="2">
        <v>0.71193289699999995</v>
      </c>
      <c r="BV872" s="2">
        <v>0.66426642700000005</v>
      </c>
      <c r="BW872" s="2">
        <v>0.66782604599999995</v>
      </c>
      <c r="BX872" s="2">
        <v>10.5807833226377</v>
      </c>
      <c r="BY872" s="2">
        <v>10.5807833226377</v>
      </c>
      <c r="BZ872" s="2">
        <v>10.5807833226377</v>
      </c>
      <c r="CA872" s="2">
        <v>10.5807833226377</v>
      </c>
      <c r="CB872" s="2">
        <v>5027314.82303851</v>
      </c>
      <c r="CC872" s="2">
        <v>1998.1304576076</v>
      </c>
      <c r="CD872" s="2">
        <v>9955428.8816866297</v>
      </c>
      <c r="CE872" s="2">
        <v>38970599.577963501</v>
      </c>
      <c r="CG872" s="2">
        <f t="shared" si="107"/>
        <v>0</v>
      </c>
      <c r="CH872" s="2">
        <f t="shared" si="108"/>
        <v>53955341.41314625</v>
      </c>
      <c r="CI872" s="2">
        <f t="shared" si="109"/>
        <v>5102956.8991104672</v>
      </c>
      <c r="CJ872" s="2">
        <f t="shared" si="110"/>
        <v>594.33984808566379</v>
      </c>
      <c r="CK872" s="2">
        <f t="shared" si="111"/>
        <v>0.23624758815025124</v>
      </c>
      <c r="CL872" s="2">
        <f t="shared" si="112"/>
        <v>612.39545439317465</v>
      </c>
      <c r="CM872" s="2">
        <f t="shared" si="113"/>
        <v>573.87902085510473</v>
      </c>
      <c r="CN872" s="2">
        <f t="shared" si="114"/>
        <v>5102767.9010399468</v>
      </c>
    </row>
    <row r="873" spans="1:92" x14ac:dyDescent="0.45">
      <c r="A873" s="2">
        <v>659</v>
      </c>
      <c r="B873" s="2" t="s">
        <v>158</v>
      </c>
      <c r="C873" s="2">
        <v>2</v>
      </c>
      <c r="D873" s="2">
        <v>2039</v>
      </c>
      <c r="E873" s="2">
        <v>2037</v>
      </c>
      <c r="F873" s="2">
        <v>0.131659599356337</v>
      </c>
      <c r="G873" s="20">
        <v>5.2339274529728399E-5</v>
      </c>
      <c r="H873" s="2">
        <v>0.202525463798927</v>
      </c>
      <c r="I873" s="2">
        <v>0.66576259757020495</v>
      </c>
      <c r="J873" s="2">
        <v>138.940408496185</v>
      </c>
      <c r="K873" s="2">
        <v>138.940408496185</v>
      </c>
      <c r="L873" s="2">
        <v>107.92821553584</v>
      </c>
      <c r="M873" s="2">
        <v>90.635247062219193</v>
      </c>
      <c r="N873" s="2">
        <v>475807.22680521902</v>
      </c>
      <c r="O873" s="2">
        <v>189.149938088342</v>
      </c>
      <c r="P873" s="2">
        <v>942218.69079023798</v>
      </c>
      <c r="Q873" s="2">
        <v>3688326.3922279198</v>
      </c>
      <c r="R873" s="2">
        <v>502119486.774607</v>
      </c>
      <c r="S873" s="2">
        <v>502119486.774607</v>
      </c>
      <c r="T873" s="2">
        <v>1</v>
      </c>
      <c r="U873" s="2">
        <v>4.0000000000000001E-3</v>
      </c>
      <c r="V873" s="2">
        <v>31790.605377096301</v>
      </c>
      <c r="W873" s="2">
        <v>4.0000000000000001E-3</v>
      </c>
      <c r="X873" s="2">
        <v>-1.71762173055402</v>
      </c>
      <c r="Y873" s="2">
        <v>-1.71762173055402</v>
      </c>
      <c r="Z873" s="2">
        <v>-5.3699455833172696</v>
      </c>
      <c r="AA873" s="2">
        <v>-1.68921511361474</v>
      </c>
      <c r="AB873" s="2">
        <v>10.5102726901127</v>
      </c>
      <c r="AC873" s="2">
        <v>10.5102726901127</v>
      </c>
      <c r="AD873" s="2">
        <v>10.5102726901127</v>
      </c>
      <c r="AE873" s="2">
        <v>10.5102726901127</v>
      </c>
      <c r="AF873" s="2">
        <v>4997339.0991844302</v>
      </c>
      <c r="AG873" s="2">
        <v>1986.4212590724801</v>
      </c>
      <c r="AH873" s="2">
        <v>9896031.4505313691</v>
      </c>
      <c r="AI873" s="2">
        <v>38738111.564568497</v>
      </c>
      <c r="AJ873" s="2">
        <v>130.14775753662701</v>
      </c>
      <c r="AK873" s="2">
        <v>130.14775753662701</v>
      </c>
      <c r="AL873" s="2">
        <v>102.787888429045</v>
      </c>
      <c r="AM873" s="2">
        <v>81.814189485721201</v>
      </c>
      <c r="AN873" s="2">
        <v>128.430135806073</v>
      </c>
      <c r="AO873" s="2">
        <v>128.430135806073</v>
      </c>
      <c r="AP873" s="2">
        <v>97.417942845728106</v>
      </c>
      <c r="AQ873" s="2">
        <v>80.124974372106394</v>
      </c>
      <c r="AR873" s="2">
        <v>66108850.4577545</v>
      </c>
      <c r="AS873" s="2">
        <v>26280.5696650225</v>
      </c>
      <c r="AT873" s="2">
        <v>101691981.941506</v>
      </c>
      <c r="AU873" s="2">
        <v>334292373.80568099</v>
      </c>
      <c r="AV873" s="2">
        <v>0.98683732473790098</v>
      </c>
      <c r="AW873" s="2">
        <v>0.98683732473790098</v>
      </c>
      <c r="AX873" s="2">
        <v>0.94779027162831297</v>
      </c>
      <c r="AY873" s="2">
        <v>0.97938741850786704</v>
      </c>
      <c r="AZ873" s="2">
        <v>1.0295840424574201</v>
      </c>
      <c r="BA873" s="2">
        <v>1.0295840424574201</v>
      </c>
      <c r="BB873" s="2">
        <v>1.00456247925259</v>
      </c>
      <c r="BC873" s="2">
        <v>1.0569159695071799</v>
      </c>
      <c r="BD873" s="2">
        <v>0.88088795297170197</v>
      </c>
      <c r="BE873" s="2">
        <v>0.88088795297170197</v>
      </c>
      <c r="BF873" s="2">
        <v>0.83396263925926595</v>
      </c>
      <c r="BG873" s="2">
        <v>0.82116500668662995</v>
      </c>
      <c r="BH873" s="2">
        <v>0.20805409</v>
      </c>
      <c r="BI873" s="2">
        <v>0.20805409</v>
      </c>
      <c r="BJ873" s="2">
        <v>0.23356761100000001</v>
      </c>
      <c r="BK873" s="2">
        <v>0.32932171100000002</v>
      </c>
      <c r="BL873" s="2">
        <v>0.19574691499999999</v>
      </c>
      <c r="BM873" s="2">
        <v>0.19574691499999999</v>
      </c>
      <c r="BN873" s="2">
        <v>0.212636728</v>
      </c>
      <c r="BO873" s="2">
        <v>0.32846056800000001</v>
      </c>
      <c r="BP873" s="2">
        <v>0.20090065800000001</v>
      </c>
      <c r="BQ873" s="2">
        <v>0.20090065800000001</v>
      </c>
      <c r="BR873" s="2">
        <v>0.23331829000000001</v>
      </c>
      <c r="BS873" s="2">
        <v>0.26943362700000001</v>
      </c>
      <c r="BT873" s="2">
        <v>0.71193289699999995</v>
      </c>
      <c r="BU873" s="2">
        <v>0.71193289699999995</v>
      </c>
      <c r="BV873" s="2">
        <v>0.66426642700000005</v>
      </c>
      <c r="BW873" s="2">
        <v>0.66782604599999995</v>
      </c>
      <c r="BX873" s="2">
        <v>10.5102726901127</v>
      </c>
      <c r="BY873" s="2">
        <v>10.5102726901127</v>
      </c>
      <c r="BZ873" s="2">
        <v>10.5102726901127</v>
      </c>
      <c r="CA873" s="2">
        <v>10.5102726901127</v>
      </c>
      <c r="CB873" s="2">
        <v>4997339.0991844302</v>
      </c>
      <c r="CC873" s="2">
        <v>1986.4212590724801</v>
      </c>
      <c r="CD873" s="2">
        <v>9896031.4505313691</v>
      </c>
      <c r="CE873" s="2">
        <v>38738111.564568497</v>
      </c>
      <c r="CG873" s="2">
        <f t="shared" si="107"/>
        <v>0</v>
      </c>
      <c r="CH873" s="2">
        <f t="shared" si="108"/>
        <v>53633468.535543367</v>
      </c>
      <c r="CI873" s="2">
        <f t="shared" si="109"/>
        <v>5106541.459761465</v>
      </c>
      <c r="CJ873" s="2">
        <f t="shared" si="110"/>
        <v>594.75903350652379</v>
      </c>
      <c r="CK873" s="2">
        <f t="shared" si="111"/>
        <v>0.23643742261042749</v>
      </c>
      <c r="CL873" s="2">
        <f t="shared" si="112"/>
        <v>612.82516474161821</v>
      </c>
      <c r="CM873" s="2">
        <f t="shared" si="113"/>
        <v>574.28203849403189</v>
      </c>
      <c r="CN873" s="2">
        <f t="shared" si="114"/>
        <v>5106352.3098233771</v>
      </c>
    </row>
    <row r="874" spans="1:92" x14ac:dyDescent="0.45">
      <c r="A874" s="2">
        <v>681</v>
      </c>
      <c r="B874" s="2" t="s">
        <v>158</v>
      </c>
      <c r="C874" s="2">
        <v>2</v>
      </c>
      <c r="D874" s="2">
        <v>2040</v>
      </c>
      <c r="E874" s="2">
        <v>2038</v>
      </c>
      <c r="F874" s="2">
        <v>0.13168636973442399</v>
      </c>
      <c r="G874" s="20">
        <v>5.2354811329890499E-5</v>
      </c>
      <c r="H874" s="2">
        <v>0.20253765070989399</v>
      </c>
      <c r="I874" s="2">
        <v>0.66572362474434998</v>
      </c>
      <c r="J874" s="2">
        <v>138.87787029909401</v>
      </c>
      <c r="K874" s="2">
        <v>138.87787029909401</v>
      </c>
      <c r="L874" s="2">
        <v>107.86456612527699</v>
      </c>
      <c r="M874" s="2">
        <v>90.570993268745895</v>
      </c>
      <c r="N874" s="2">
        <v>476142.42090683198</v>
      </c>
      <c r="O874" s="2">
        <v>189.300887123004</v>
      </c>
      <c r="P874" s="2">
        <v>942879.22233081399</v>
      </c>
      <c r="Q874" s="2">
        <v>3690914.09213953</v>
      </c>
      <c r="R874" s="2">
        <v>502144948.698587</v>
      </c>
      <c r="S874" s="2">
        <v>502144948.698587</v>
      </c>
      <c r="T874" s="2">
        <v>1</v>
      </c>
      <c r="U874" s="2">
        <v>4.0000000000000001E-3</v>
      </c>
      <c r="V874" s="2">
        <v>31989.6843480895</v>
      </c>
      <c r="W874" s="2">
        <v>4.0000000000000001E-3</v>
      </c>
      <c r="X874" s="2">
        <v>-1.7130926685449599</v>
      </c>
      <c r="Y874" s="2">
        <v>-1.7130926685449599</v>
      </c>
      <c r="Z874" s="2">
        <v>-5.3665277347796598</v>
      </c>
      <c r="AA874" s="2">
        <v>-1.6864016479872199</v>
      </c>
      <c r="AB874" s="2">
        <v>10.443205431011901</v>
      </c>
      <c r="AC874" s="2">
        <v>10.443205431011901</v>
      </c>
      <c r="AD874" s="2">
        <v>10.443205431011901</v>
      </c>
      <c r="AE874" s="2">
        <v>10.443205431011901</v>
      </c>
      <c r="AF874" s="2">
        <v>4968952.6150869802</v>
      </c>
      <c r="AG874" s="2">
        <v>1975.3316607197401</v>
      </c>
      <c r="AH874" s="2">
        <v>9839783.3488615509</v>
      </c>
      <c r="AI874" s="2">
        <v>38517950.210659198</v>
      </c>
      <c r="AJ874" s="2">
        <v>130.14775753662701</v>
      </c>
      <c r="AK874" s="2">
        <v>130.14775753662701</v>
      </c>
      <c r="AL874" s="2">
        <v>102.787888429045</v>
      </c>
      <c r="AM874" s="2">
        <v>81.814189485721201</v>
      </c>
      <c r="AN874" s="2">
        <v>128.434664868082</v>
      </c>
      <c r="AO874" s="2">
        <v>128.434664868082</v>
      </c>
      <c r="AP874" s="2">
        <v>97.421360694265701</v>
      </c>
      <c r="AQ874" s="2">
        <v>80.127787837733905</v>
      </c>
      <c r="AR874" s="2">
        <v>66125645.374595702</v>
      </c>
      <c r="AS874" s="2">
        <v>26289.704049372001</v>
      </c>
      <c r="AT874" s="2">
        <v>101703258.225252</v>
      </c>
      <c r="AU874" s="2">
        <v>334289755.39468902</v>
      </c>
      <c r="AV874" s="2">
        <v>0.98687208482894895</v>
      </c>
      <c r="AW874" s="2">
        <v>0.98687208482894895</v>
      </c>
      <c r="AX874" s="2">
        <v>0.94782349349996498</v>
      </c>
      <c r="AY874" s="2">
        <v>0.979421775021727</v>
      </c>
      <c r="AZ874" s="2">
        <v>1.0296783335110899</v>
      </c>
      <c r="BA874" s="2">
        <v>1.0296783335110899</v>
      </c>
      <c r="BB874" s="2">
        <v>1.0046540300540101</v>
      </c>
      <c r="BC874" s="2">
        <v>1.05701236758563</v>
      </c>
      <c r="BD874" s="2">
        <v>0.88091898113073097</v>
      </c>
      <c r="BE874" s="2">
        <v>0.88091898113073097</v>
      </c>
      <c r="BF874" s="2">
        <v>0.83399187125350904</v>
      </c>
      <c r="BG874" s="2">
        <v>0.82119381282238502</v>
      </c>
      <c r="BH874" s="2">
        <v>0.20805409</v>
      </c>
      <c r="BI874" s="2">
        <v>0.20805409</v>
      </c>
      <c r="BJ874" s="2">
        <v>0.23356761100000001</v>
      </c>
      <c r="BK874" s="2">
        <v>0.32932171100000002</v>
      </c>
      <c r="BL874" s="2">
        <v>0.19574691499999999</v>
      </c>
      <c r="BM874" s="2">
        <v>0.19574691499999999</v>
      </c>
      <c r="BN874" s="2">
        <v>0.212636728</v>
      </c>
      <c r="BO874" s="2">
        <v>0.32846056800000001</v>
      </c>
      <c r="BP874" s="2">
        <v>0.20090065800000001</v>
      </c>
      <c r="BQ874" s="2">
        <v>0.20090065800000001</v>
      </c>
      <c r="BR874" s="2">
        <v>0.23331829000000001</v>
      </c>
      <c r="BS874" s="2">
        <v>0.26943362700000001</v>
      </c>
      <c r="BT874" s="2">
        <v>0.71193289699999995</v>
      </c>
      <c r="BU874" s="2">
        <v>0.71193289699999995</v>
      </c>
      <c r="BV874" s="2">
        <v>0.66426642700000005</v>
      </c>
      <c r="BW874" s="2">
        <v>0.66782604599999995</v>
      </c>
      <c r="BX874" s="2">
        <v>10.443205431011901</v>
      </c>
      <c r="BY874" s="2">
        <v>10.443205431011901</v>
      </c>
      <c r="BZ874" s="2">
        <v>10.443205431011901</v>
      </c>
      <c r="CA874" s="2">
        <v>10.443205431011901</v>
      </c>
      <c r="CB874" s="2">
        <v>4968952.6150869802</v>
      </c>
      <c r="CC874" s="2">
        <v>1975.3316607197401</v>
      </c>
      <c r="CD874" s="2">
        <v>9839783.3488615509</v>
      </c>
      <c r="CE874" s="2">
        <v>38517950.210659198</v>
      </c>
      <c r="CG874" s="2">
        <f t="shared" si="107"/>
        <v>0</v>
      </c>
      <c r="CH874" s="2">
        <f t="shared" si="108"/>
        <v>53328661.506268449</v>
      </c>
      <c r="CI874" s="2">
        <f t="shared" si="109"/>
        <v>5110125.0362642985</v>
      </c>
      <c r="CJ874" s="2">
        <f t="shared" si="110"/>
        <v>595.17802613354002</v>
      </c>
      <c r="CK874" s="2">
        <f t="shared" si="111"/>
        <v>0.23662610890375502</v>
      </c>
      <c r="CL874" s="2">
        <f t="shared" si="112"/>
        <v>613.25477875174897</v>
      </c>
      <c r="CM874" s="2">
        <f t="shared" si="113"/>
        <v>574.68495011903929</v>
      </c>
      <c r="CN874" s="2">
        <f t="shared" si="114"/>
        <v>5109935.7353771757</v>
      </c>
    </row>
    <row r="875" spans="1:92" x14ac:dyDescent="0.45">
      <c r="A875" s="2">
        <v>703</v>
      </c>
      <c r="B875" s="2" t="s">
        <v>158</v>
      </c>
      <c r="C875" s="2">
        <v>2</v>
      </c>
      <c r="D875" s="2">
        <v>2041</v>
      </c>
      <c r="E875" s="2">
        <v>2039</v>
      </c>
      <c r="F875" s="2">
        <v>0.13171187842915999</v>
      </c>
      <c r="G875" s="20">
        <v>5.2369616846583401E-5</v>
      </c>
      <c r="H875" s="2">
        <v>0.20254926330218501</v>
      </c>
      <c r="I875" s="2">
        <v>0.66568648865180702</v>
      </c>
      <c r="J875" s="2">
        <v>138.81858642661501</v>
      </c>
      <c r="K875" s="2">
        <v>138.81858642661501</v>
      </c>
      <c r="L875" s="2">
        <v>107.80417311093299</v>
      </c>
      <c r="M875" s="2">
        <v>90.509996298700301</v>
      </c>
      <c r="N875" s="2">
        <v>476477.48050326802</v>
      </c>
      <c r="O875" s="2">
        <v>189.450969704317</v>
      </c>
      <c r="P875" s="2">
        <v>943539.63675407099</v>
      </c>
      <c r="Q875" s="2">
        <v>3693501.2377011101</v>
      </c>
      <c r="R875" s="2">
        <v>502186523.31462699</v>
      </c>
      <c r="S875" s="2">
        <v>502186523.31462699</v>
      </c>
      <c r="T875" s="2">
        <v>1</v>
      </c>
      <c r="U875" s="2">
        <v>4.0000000000000001E-3</v>
      </c>
      <c r="V875" s="2">
        <v>32190.009990425398</v>
      </c>
      <c r="W875" s="2">
        <v>4.0000000000000001E-3</v>
      </c>
      <c r="X875" s="2">
        <v>-1.70856872064326</v>
      </c>
      <c r="Y875" s="2">
        <v>-1.70856872064326</v>
      </c>
      <c r="Z875" s="2">
        <v>-5.3631129287429502</v>
      </c>
      <c r="AA875" s="2">
        <v>-1.68359079765219</v>
      </c>
      <c r="AB875" s="2">
        <v>10.379397610631299</v>
      </c>
      <c r="AC875" s="2">
        <v>10.379397610631299</v>
      </c>
      <c r="AD875" s="2">
        <v>10.379397610631299</v>
      </c>
      <c r="AE875" s="2">
        <v>10.379397610631299</v>
      </c>
      <c r="AF875" s="2">
        <v>4942071.5058805896</v>
      </c>
      <c r="AG875" s="2">
        <v>1964.8291754949</v>
      </c>
      <c r="AH875" s="2">
        <v>9786518.3473743796</v>
      </c>
      <c r="AI875" s="2">
        <v>38309464.908998601</v>
      </c>
      <c r="AJ875" s="2">
        <v>130.14775753662701</v>
      </c>
      <c r="AK875" s="2">
        <v>130.14775753662701</v>
      </c>
      <c r="AL875" s="2">
        <v>102.787888429045</v>
      </c>
      <c r="AM875" s="2">
        <v>81.814189485721201</v>
      </c>
      <c r="AN875" s="2">
        <v>128.43918881598299</v>
      </c>
      <c r="AO875" s="2">
        <v>128.43918881598299</v>
      </c>
      <c r="AP875" s="2">
        <v>97.424775500302403</v>
      </c>
      <c r="AQ875" s="2">
        <v>80.130598688069</v>
      </c>
      <c r="AR875" s="2">
        <v>66143930.307578802</v>
      </c>
      <c r="AS875" s="2">
        <v>26299.315811504799</v>
      </c>
      <c r="AT875" s="2">
        <v>101717510.33766299</v>
      </c>
      <c r="AU875" s="2">
        <v>334298783.35357302</v>
      </c>
      <c r="AV875" s="2">
        <v>0.98690680773410899</v>
      </c>
      <c r="AW875" s="2">
        <v>0.98690680773410899</v>
      </c>
      <c r="AX875" s="2">
        <v>0.94785668737522399</v>
      </c>
      <c r="AY875" s="2">
        <v>0.97945610129747995</v>
      </c>
      <c r="AZ875" s="2">
        <v>1.02977252900161</v>
      </c>
      <c r="BA875" s="2">
        <v>1.02977252900161</v>
      </c>
      <c r="BB875" s="2">
        <v>1.00474550883464</v>
      </c>
      <c r="BC875" s="2">
        <v>1.05710868622712</v>
      </c>
      <c r="BD875" s="2">
        <v>0.88094997609624504</v>
      </c>
      <c r="BE875" s="2">
        <v>0.88094997609624504</v>
      </c>
      <c r="BF875" s="2">
        <v>0.83402107861366803</v>
      </c>
      <c r="BG875" s="2">
        <v>0.82122259360507199</v>
      </c>
      <c r="BH875" s="2">
        <v>0.20805409</v>
      </c>
      <c r="BI875" s="2">
        <v>0.20805409</v>
      </c>
      <c r="BJ875" s="2">
        <v>0.23356761100000001</v>
      </c>
      <c r="BK875" s="2">
        <v>0.32932171100000002</v>
      </c>
      <c r="BL875" s="2">
        <v>0.19574691499999999</v>
      </c>
      <c r="BM875" s="2">
        <v>0.19574691499999999</v>
      </c>
      <c r="BN875" s="2">
        <v>0.212636728</v>
      </c>
      <c r="BO875" s="2">
        <v>0.32846056800000001</v>
      </c>
      <c r="BP875" s="2">
        <v>0.20090065800000001</v>
      </c>
      <c r="BQ875" s="2">
        <v>0.20090065800000001</v>
      </c>
      <c r="BR875" s="2">
        <v>0.23331829000000001</v>
      </c>
      <c r="BS875" s="2">
        <v>0.26943362700000001</v>
      </c>
      <c r="BT875" s="2">
        <v>0.71193289699999995</v>
      </c>
      <c r="BU875" s="2">
        <v>0.71193289699999995</v>
      </c>
      <c r="BV875" s="2">
        <v>0.66426642700000005</v>
      </c>
      <c r="BW875" s="2">
        <v>0.66782604599999995</v>
      </c>
      <c r="BX875" s="2">
        <v>10.379397610631299</v>
      </c>
      <c r="BY875" s="2">
        <v>10.379397610631299</v>
      </c>
      <c r="BZ875" s="2">
        <v>10.379397610631299</v>
      </c>
      <c r="CA875" s="2">
        <v>10.379397610631299</v>
      </c>
      <c r="CB875" s="2">
        <v>4942071.5058805896</v>
      </c>
      <c r="CC875" s="2">
        <v>1964.8291754949</v>
      </c>
      <c r="CD875" s="2">
        <v>9786518.3473743796</v>
      </c>
      <c r="CE875" s="2">
        <v>38309464.908998601</v>
      </c>
      <c r="CG875" s="2">
        <f t="shared" si="107"/>
        <v>0</v>
      </c>
      <c r="CH875" s="2">
        <f t="shared" si="108"/>
        <v>53040019.59142907</v>
      </c>
      <c r="CI875" s="2">
        <f t="shared" si="109"/>
        <v>5113707.8059281539</v>
      </c>
      <c r="CJ875" s="2">
        <f t="shared" si="110"/>
        <v>595.596850629085</v>
      </c>
      <c r="CK875" s="2">
        <f t="shared" si="111"/>
        <v>0.23681371213039626</v>
      </c>
      <c r="CL875" s="2">
        <f t="shared" si="112"/>
        <v>613.68431658801364</v>
      </c>
      <c r="CM875" s="2">
        <f t="shared" si="113"/>
        <v>575.08777543030135</v>
      </c>
      <c r="CN875" s="2">
        <f t="shared" si="114"/>
        <v>5113518.3549584486</v>
      </c>
    </row>
    <row r="876" spans="1:92" x14ac:dyDescent="0.45">
      <c r="A876" s="2">
        <v>725</v>
      </c>
      <c r="B876" s="2" t="s">
        <v>158</v>
      </c>
      <c r="C876" s="2">
        <v>2</v>
      </c>
      <c r="D876" s="2">
        <v>2042</v>
      </c>
      <c r="E876" s="2">
        <v>2040</v>
      </c>
      <c r="F876" s="2">
        <v>0.13173619008579199</v>
      </c>
      <c r="G876" s="20">
        <v>5.2383728650701899E-5</v>
      </c>
      <c r="H876" s="2">
        <v>0.202560330999459</v>
      </c>
      <c r="I876" s="2">
        <v>0.665651095186097</v>
      </c>
      <c r="J876" s="2">
        <v>138.762382583884</v>
      </c>
      <c r="K876" s="2">
        <v>138.762382583884</v>
      </c>
      <c r="L876" s="2">
        <v>107.74686208830801</v>
      </c>
      <c r="M876" s="2">
        <v>90.452081724156599</v>
      </c>
      <c r="N876" s="2">
        <v>476812.42439531098</v>
      </c>
      <c r="O876" s="2">
        <v>189.600235444345</v>
      </c>
      <c r="P876" s="2">
        <v>944199.96360062098</v>
      </c>
      <c r="Q876" s="2">
        <v>3696087.9494730602</v>
      </c>
      <c r="R876" s="2">
        <v>502243369.96236998</v>
      </c>
      <c r="S876" s="2">
        <v>502243369.96236998</v>
      </c>
      <c r="T876" s="2">
        <v>1</v>
      </c>
      <c r="U876" s="2">
        <v>4.0000000000000001E-3</v>
      </c>
      <c r="V876" s="2">
        <v>32391.590111002999</v>
      </c>
      <c r="W876" s="2">
        <v>4.0000000000000001E-3</v>
      </c>
      <c r="X876" s="2">
        <v>-1.7040496124015001</v>
      </c>
      <c r="Y876" s="2">
        <v>-1.7040496124015001</v>
      </c>
      <c r="Z876" s="2">
        <v>-5.3597010003962797</v>
      </c>
      <c r="AA876" s="2">
        <v>-1.6807824212233899</v>
      </c>
      <c r="AB876" s="2">
        <v>10.3186746596588</v>
      </c>
      <c r="AC876" s="2">
        <v>10.3186746596588</v>
      </c>
      <c r="AD876" s="2">
        <v>10.3186746596588</v>
      </c>
      <c r="AE876" s="2">
        <v>10.3186746596588</v>
      </c>
      <c r="AF876" s="2">
        <v>4916616.1039671702</v>
      </c>
      <c r="AG876" s="2">
        <v>1954.88292033573</v>
      </c>
      <c r="AH876" s="2">
        <v>9736078.5401579496</v>
      </c>
      <c r="AI876" s="2">
        <v>38112037.626885101</v>
      </c>
      <c r="AJ876" s="2">
        <v>130.14775753662701</v>
      </c>
      <c r="AK876" s="2">
        <v>130.14775753662701</v>
      </c>
      <c r="AL876" s="2">
        <v>102.787888429045</v>
      </c>
      <c r="AM876" s="2">
        <v>81.814189485721201</v>
      </c>
      <c r="AN876" s="2">
        <v>128.44370792422501</v>
      </c>
      <c r="AO876" s="2">
        <v>128.44370792422501</v>
      </c>
      <c r="AP876" s="2">
        <v>97.428187428649096</v>
      </c>
      <c r="AQ876" s="2">
        <v>80.133407064497803</v>
      </c>
      <c r="AR876" s="2">
        <v>66163628.054691702</v>
      </c>
      <c r="AS876" s="2">
        <v>26309.380408722802</v>
      </c>
      <c r="AT876" s="2">
        <v>101734583.261861</v>
      </c>
      <c r="AU876" s="2">
        <v>334318849.26540798</v>
      </c>
      <c r="AV876" s="2">
        <v>0.98694149546026599</v>
      </c>
      <c r="AW876" s="2">
        <v>0.98694149546026599</v>
      </c>
      <c r="AX876" s="2">
        <v>0.94788985477980203</v>
      </c>
      <c r="AY876" s="2">
        <v>0.97949039897960199</v>
      </c>
      <c r="AZ876" s="2">
        <v>1.0298666343565901</v>
      </c>
      <c r="BA876" s="2">
        <v>1.0298666343565901</v>
      </c>
      <c r="BB876" s="2">
        <v>1.0048369197865401</v>
      </c>
      <c r="BC876" s="2">
        <v>1.05720493003208</v>
      </c>
      <c r="BD876" s="2">
        <v>0.88098093965966195</v>
      </c>
      <c r="BE876" s="2">
        <v>0.88098093965966195</v>
      </c>
      <c r="BF876" s="2">
        <v>0.83405026268221905</v>
      </c>
      <c r="BG876" s="2">
        <v>0.82125135041349795</v>
      </c>
      <c r="BH876" s="2">
        <v>0.20805409</v>
      </c>
      <c r="BI876" s="2">
        <v>0.20805409</v>
      </c>
      <c r="BJ876" s="2">
        <v>0.23356761100000001</v>
      </c>
      <c r="BK876" s="2">
        <v>0.32932171100000002</v>
      </c>
      <c r="BL876" s="2">
        <v>0.19574691499999999</v>
      </c>
      <c r="BM876" s="2">
        <v>0.19574691499999999</v>
      </c>
      <c r="BN876" s="2">
        <v>0.212636728</v>
      </c>
      <c r="BO876" s="2">
        <v>0.32846056800000001</v>
      </c>
      <c r="BP876" s="2">
        <v>0.20090065800000001</v>
      </c>
      <c r="BQ876" s="2">
        <v>0.20090065800000001</v>
      </c>
      <c r="BR876" s="2">
        <v>0.23331829000000001</v>
      </c>
      <c r="BS876" s="2">
        <v>0.26943362700000001</v>
      </c>
      <c r="BT876" s="2">
        <v>0.71193289699999995</v>
      </c>
      <c r="BU876" s="2">
        <v>0.71193289699999995</v>
      </c>
      <c r="BV876" s="2">
        <v>0.66426642700000005</v>
      </c>
      <c r="BW876" s="2">
        <v>0.66782604599999995</v>
      </c>
      <c r="BX876" s="2">
        <v>10.3186746596588</v>
      </c>
      <c r="BY876" s="2">
        <v>10.3186746596588</v>
      </c>
      <c r="BZ876" s="2">
        <v>10.3186746596588</v>
      </c>
      <c r="CA876" s="2">
        <v>10.3186746596588</v>
      </c>
      <c r="CB876" s="2">
        <v>4916616.1039671702</v>
      </c>
      <c r="CC876" s="2">
        <v>1954.88292033573</v>
      </c>
      <c r="CD876" s="2">
        <v>9736078.5401579496</v>
      </c>
      <c r="CE876" s="2">
        <v>38112037.626885101</v>
      </c>
      <c r="CG876" s="2">
        <f t="shared" si="107"/>
        <v>0</v>
      </c>
      <c r="CH876" s="2">
        <f t="shared" si="108"/>
        <v>52766687.15393056</v>
      </c>
      <c r="CI876" s="2">
        <f t="shared" si="109"/>
        <v>5117289.9377044365</v>
      </c>
      <c r="CJ876" s="2">
        <f t="shared" si="110"/>
        <v>596.01553049413872</v>
      </c>
      <c r="CK876" s="2">
        <f t="shared" si="111"/>
        <v>0.23700029430543126</v>
      </c>
      <c r="CL876" s="2">
        <f t="shared" si="112"/>
        <v>614.11379746381851</v>
      </c>
      <c r="CM876" s="2">
        <f t="shared" si="113"/>
        <v>575.49053319938662</v>
      </c>
      <c r="CN876" s="2">
        <f t="shared" si="114"/>
        <v>5117100.337468992</v>
      </c>
    </row>
    <row r="877" spans="1:92" x14ac:dyDescent="0.45">
      <c r="A877" s="2">
        <v>747</v>
      </c>
      <c r="B877" s="2" t="s">
        <v>158</v>
      </c>
      <c r="C877" s="2">
        <v>2</v>
      </c>
      <c r="D877" s="2">
        <v>2043</v>
      </c>
      <c r="E877" s="2">
        <v>2041</v>
      </c>
      <c r="F877" s="2">
        <v>0.13175936636368599</v>
      </c>
      <c r="G877" s="20">
        <v>5.23971825669565E-5</v>
      </c>
      <c r="H877" s="2">
        <v>0.20257088186665201</v>
      </c>
      <c r="I877" s="2">
        <v>0.66561735458709403</v>
      </c>
      <c r="J877" s="2">
        <v>138.709093352617</v>
      </c>
      <c r="K877" s="2">
        <v>138.709093352617</v>
      </c>
      <c r="L877" s="2">
        <v>107.692467534748</v>
      </c>
      <c r="M877" s="2">
        <v>90.397084000179902</v>
      </c>
      <c r="N877" s="2">
        <v>477147.27049604699</v>
      </c>
      <c r="O877" s="2">
        <v>189.748731596791</v>
      </c>
      <c r="P877" s="2">
        <v>944860.23101458105</v>
      </c>
      <c r="Q877" s="2">
        <v>3698674.3423193502</v>
      </c>
      <c r="R877" s="2">
        <v>502314690.12607199</v>
      </c>
      <c r="S877" s="2">
        <v>502314690.12607199</v>
      </c>
      <c r="T877" s="2">
        <v>1</v>
      </c>
      <c r="U877" s="2">
        <v>4.0000000000000001E-3</v>
      </c>
      <c r="V877" s="2">
        <v>32594.432565610001</v>
      </c>
      <c r="W877" s="2">
        <v>4.0000000000000001E-3</v>
      </c>
      <c r="X877" s="2">
        <v>-1.6995350826282101</v>
      </c>
      <c r="Y877" s="2">
        <v>-1.6995350826282101</v>
      </c>
      <c r="Z877" s="2">
        <v>-5.3562917929150098</v>
      </c>
      <c r="AA877" s="2">
        <v>-1.67797638415936</v>
      </c>
      <c r="AB877" s="2">
        <v>10.2608708986181</v>
      </c>
      <c r="AC877" s="2">
        <v>10.2608708986181</v>
      </c>
      <c r="AD877" s="2">
        <v>10.2608708986181</v>
      </c>
      <c r="AE877" s="2">
        <v>10.2608708986181</v>
      </c>
      <c r="AF877" s="2">
        <v>4892510.7295773998</v>
      </c>
      <c r="AG877" s="2">
        <v>1945.4635382420299</v>
      </c>
      <c r="AH877" s="2">
        <v>9688313.9289858993</v>
      </c>
      <c r="AI877" s="2">
        <v>37925081.279481299</v>
      </c>
      <c r="AJ877" s="2">
        <v>130.14775753662701</v>
      </c>
      <c r="AK877" s="2">
        <v>130.14775753662701</v>
      </c>
      <c r="AL877" s="2">
        <v>102.787888429045</v>
      </c>
      <c r="AM877" s="2">
        <v>81.814189485721201</v>
      </c>
      <c r="AN877" s="2">
        <v>128.448222453998</v>
      </c>
      <c r="AO877" s="2">
        <v>128.448222453998</v>
      </c>
      <c r="AP877" s="2">
        <v>97.431596636130394</v>
      </c>
      <c r="AQ877" s="2">
        <v>80.136213101561793</v>
      </c>
      <c r="AR877" s="2">
        <v>66184665.286182702</v>
      </c>
      <c r="AS877" s="2">
        <v>26319.8745246</v>
      </c>
      <c r="AT877" s="2">
        <v>101754329.75341199</v>
      </c>
      <c r="AU877" s="2">
        <v>334349375.21195197</v>
      </c>
      <c r="AV877" s="2">
        <v>0.98697614991708105</v>
      </c>
      <c r="AW877" s="2">
        <v>0.98697614991708105</v>
      </c>
      <c r="AX877" s="2">
        <v>0.94792299716527395</v>
      </c>
      <c r="AY877" s="2">
        <v>0.97952466963272899</v>
      </c>
      <c r="AZ877" s="2">
        <v>1.0299606547411</v>
      </c>
      <c r="BA877" s="2">
        <v>1.0299606547411</v>
      </c>
      <c r="BB877" s="2">
        <v>1.0049282668983901</v>
      </c>
      <c r="BC877" s="2">
        <v>1.05730110337799</v>
      </c>
      <c r="BD877" s="2">
        <v>0.88101187352562005</v>
      </c>
      <c r="BE877" s="2">
        <v>0.88101187352562005</v>
      </c>
      <c r="BF877" s="2">
        <v>0.83407942473640695</v>
      </c>
      <c r="BG877" s="2">
        <v>0.82128008455952894</v>
      </c>
      <c r="BH877" s="2">
        <v>0.20805409</v>
      </c>
      <c r="BI877" s="2">
        <v>0.20805409</v>
      </c>
      <c r="BJ877" s="2">
        <v>0.23356761100000001</v>
      </c>
      <c r="BK877" s="2">
        <v>0.32932171100000002</v>
      </c>
      <c r="BL877" s="2">
        <v>0.19574691499999999</v>
      </c>
      <c r="BM877" s="2">
        <v>0.19574691499999999</v>
      </c>
      <c r="BN877" s="2">
        <v>0.212636728</v>
      </c>
      <c r="BO877" s="2">
        <v>0.32846056800000001</v>
      </c>
      <c r="BP877" s="2">
        <v>0.20090065800000001</v>
      </c>
      <c r="BQ877" s="2">
        <v>0.20090065800000001</v>
      </c>
      <c r="BR877" s="2">
        <v>0.23331829000000001</v>
      </c>
      <c r="BS877" s="2">
        <v>0.26943362700000001</v>
      </c>
      <c r="BT877" s="2">
        <v>0.71193289699999995</v>
      </c>
      <c r="BU877" s="2">
        <v>0.71193289699999995</v>
      </c>
      <c r="BV877" s="2">
        <v>0.66426642700000005</v>
      </c>
      <c r="BW877" s="2">
        <v>0.66782604599999995</v>
      </c>
      <c r="BX877" s="2">
        <v>10.2608708986181</v>
      </c>
      <c r="BY877" s="2">
        <v>10.2608708986181</v>
      </c>
      <c r="BZ877" s="2">
        <v>10.2608708986181</v>
      </c>
      <c r="CA877" s="2">
        <v>10.2608708986181</v>
      </c>
      <c r="CB877" s="2">
        <v>4892510.7295773998</v>
      </c>
      <c r="CC877" s="2">
        <v>1945.4635382420299</v>
      </c>
      <c r="CD877" s="2">
        <v>9688313.9289858993</v>
      </c>
      <c r="CE877" s="2">
        <v>37925081.279481299</v>
      </c>
      <c r="CG877" s="2">
        <f t="shared" si="107"/>
        <v>0</v>
      </c>
      <c r="CH877" s="2">
        <f t="shared" si="108"/>
        <v>52507851.401582837</v>
      </c>
      <c r="CI877" s="2">
        <f t="shared" si="109"/>
        <v>5120871.5925615747</v>
      </c>
      <c r="CJ877" s="2">
        <f t="shared" si="110"/>
        <v>596.43408812005873</v>
      </c>
      <c r="CK877" s="2">
        <f t="shared" si="111"/>
        <v>0.23718591449598875</v>
      </c>
      <c r="CL877" s="2">
        <f t="shared" si="112"/>
        <v>614.54323968428037</v>
      </c>
      <c r="CM877" s="2">
        <f t="shared" si="113"/>
        <v>575.89324131091473</v>
      </c>
      <c r="CN877" s="2">
        <f t="shared" si="114"/>
        <v>5120681.8438299783</v>
      </c>
    </row>
    <row r="878" spans="1:92" x14ac:dyDescent="0.45">
      <c r="A878" s="2">
        <v>769</v>
      </c>
      <c r="B878" s="2" t="s">
        <v>158</v>
      </c>
      <c r="C878" s="2">
        <v>2</v>
      </c>
      <c r="D878" s="2">
        <v>2044</v>
      </c>
      <c r="E878" s="2">
        <v>2042</v>
      </c>
      <c r="F878" s="2">
        <v>0.13178146605451799</v>
      </c>
      <c r="G878" s="20">
        <v>5.2410012744131103E-5</v>
      </c>
      <c r="H878" s="2">
        <v>0.202580942663726</v>
      </c>
      <c r="I878" s="2">
        <v>0.66558518126901001</v>
      </c>
      <c r="J878" s="2">
        <v>138.65856174943099</v>
      </c>
      <c r="K878" s="2">
        <v>138.65856174943099</v>
      </c>
      <c r="L878" s="2">
        <v>107.64083236753901</v>
      </c>
      <c r="M878" s="2">
        <v>90.344846022859997</v>
      </c>
      <c r="N878" s="2">
        <v>477482.03586963902</v>
      </c>
      <c r="O878" s="2">
        <v>189.896503159773</v>
      </c>
      <c r="P878" s="2">
        <v>945520.46580508305</v>
      </c>
      <c r="Q878" s="2">
        <v>3701260.5256578298</v>
      </c>
      <c r="R878" s="2">
        <v>502399725.37173402</v>
      </c>
      <c r="S878" s="2">
        <v>502399725.37173402</v>
      </c>
      <c r="T878" s="2">
        <v>1</v>
      </c>
      <c r="U878" s="2">
        <v>4.0000000000000001E-3</v>
      </c>
      <c r="V878" s="2">
        <v>32798.545259227998</v>
      </c>
      <c r="W878" s="2">
        <v>4.0000000000000001E-3</v>
      </c>
      <c r="X878" s="2">
        <v>-1.6950248827850001</v>
      </c>
      <c r="Y878" s="2">
        <v>-1.6950248827850001</v>
      </c>
      <c r="Z878" s="2">
        <v>-5.3528851570948097</v>
      </c>
      <c r="AA878" s="2">
        <v>-1.6751725584505699</v>
      </c>
      <c r="AB878" s="2">
        <v>10.2058290955893</v>
      </c>
      <c r="AC878" s="2">
        <v>10.2058290955893</v>
      </c>
      <c r="AD878" s="2">
        <v>10.2058290955893</v>
      </c>
      <c r="AE878" s="2">
        <v>10.2058290955893</v>
      </c>
      <c r="AF878" s="2">
        <v>4869683.4961096104</v>
      </c>
      <c r="AG878" s="2">
        <v>1936.5431257817099</v>
      </c>
      <c r="AH878" s="2">
        <v>9643082.0369539</v>
      </c>
      <c r="AI878" s="2">
        <v>37748038.217952698</v>
      </c>
      <c r="AJ878" s="2">
        <v>130.14775753662701</v>
      </c>
      <c r="AK878" s="2">
        <v>130.14775753662701</v>
      </c>
      <c r="AL878" s="2">
        <v>102.787888429045</v>
      </c>
      <c r="AM878" s="2">
        <v>81.814189485721201</v>
      </c>
      <c r="AN878" s="2">
        <v>128.45273265384199</v>
      </c>
      <c r="AO878" s="2">
        <v>128.45273265384199</v>
      </c>
      <c r="AP878" s="2">
        <v>97.435003271950606</v>
      </c>
      <c r="AQ878" s="2">
        <v>80.139016927270603</v>
      </c>
      <c r="AR878" s="2">
        <v>66206972.3548747</v>
      </c>
      <c r="AS878" s="2">
        <v>26330.776009380501</v>
      </c>
      <c r="AT878" s="2">
        <v>101776609.959803</v>
      </c>
      <c r="AU878" s="2">
        <v>334389812.28104699</v>
      </c>
      <c r="AV878" s="2">
        <v>0.98701077292133899</v>
      </c>
      <c r="AW878" s="2">
        <v>0.98701077292133899</v>
      </c>
      <c r="AX878" s="2">
        <v>0.94795611591241302</v>
      </c>
      <c r="AY878" s="2">
        <v>0.97955891474524504</v>
      </c>
      <c r="AZ878" s="2">
        <v>1.0300545950694</v>
      </c>
      <c r="BA878" s="2">
        <v>1.0300545950694</v>
      </c>
      <c r="BB878" s="2">
        <v>1.0050195539646201</v>
      </c>
      <c r="BC878" s="2">
        <v>1.0573972104292599</v>
      </c>
      <c r="BD878" s="2">
        <v>0.88104277931584596</v>
      </c>
      <c r="BE878" s="2">
        <v>0.88104277931584596</v>
      </c>
      <c r="BF878" s="2">
        <v>0.834108565991175</v>
      </c>
      <c r="BG878" s="2">
        <v>0.82130879729109696</v>
      </c>
      <c r="BH878" s="2">
        <v>0.20805409</v>
      </c>
      <c r="BI878" s="2">
        <v>0.20805409</v>
      </c>
      <c r="BJ878" s="2">
        <v>0.23356761100000001</v>
      </c>
      <c r="BK878" s="2">
        <v>0.32932171100000002</v>
      </c>
      <c r="BL878" s="2">
        <v>0.19574691499999999</v>
      </c>
      <c r="BM878" s="2">
        <v>0.19574691499999999</v>
      </c>
      <c r="BN878" s="2">
        <v>0.212636728</v>
      </c>
      <c r="BO878" s="2">
        <v>0.32846056800000001</v>
      </c>
      <c r="BP878" s="2">
        <v>0.20090065800000001</v>
      </c>
      <c r="BQ878" s="2">
        <v>0.20090065800000001</v>
      </c>
      <c r="BR878" s="2">
        <v>0.23331829000000001</v>
      </c>
      <c r="BS878" s="2">
        <v>0.26943362700000001</v>
      </c>
      <c r="BT878" s="2">
        <v>0.71193289699999995</v>
      </c>
      <c r="BU878" s="2">
        <v>0.71193289699999995</v>
      </c>
      <c r="BV878" s="2">
        <v>0.66426642700000005</v>
      </c>
      <c r="BW878" s="2">
        <v>0.66782604599999995</v>
      </c>
      <c r="BX878" s="2">
        <v>10.2058290955893</v>
      </c>
      <c r="BY878" s="2">
        <v>10.2058290955893</v>
      </c>
      <c r="BZ878" s="2">
        <v>10.2058290955893</v>
      </c>
      <c r="CA878" s="2">
        <v>10.2058290955893</v>
      </c>
      <c r="CB878" s="2">
        <v>4869683.4961096104</v>
      </c>
      <c r="CC878" s="2">
        <v>1936.5431257817099</v>
      </c>
      <c r="CD878" s="2">
        <v>9643082.0369539</v>
      </c>
      <c r="CE878" s="2">
        <v>37748038.217952698</v>
      </c>
      <c r="CG878" s="2">
        <f t="shared" si="107"/>
        <v>0</v>
      </c>
      <c r="CH878" s="2">
        <f t="shared" si="108"/>
        <v>52262740.294141993</v>
      </c>
      <c r="CI878" s="2">
        <f t="shared" si="109"/>
        <v>5124452.9238357116</v>
      </c>
      <c r="CJ878" s="2">
        <f t="shared" si="110"/>
        <v>596.85254483704875</v>
      </c>
      <c r="CK878" s="2">
        <f t="shared" si="111"/>
        <v>0.23737062894971625</v>
      </c>
      <c r="CL878" s="2">
        <f t="shared" si="112"/>
        <v>614.97266068623287</v>
      </c>
      <c r="CM878" s="2">
        <f t="shared" si="113"/>
        <v>576.29591680153055</v>
      </c>
      <c r="CN878" s="2">
        <f t="shared" si="114"/>
        <v>5124263.0273325518</v>
      </c>
    </row>
    <row r="879" spans="1:92" x14ac:dyDescent="0.45">
      <c r="A879" s="2">
        <v>791</v>
      </c>
      <c r="B879" s="2" t="s">
        <v>158</v>
      </c>
      <c r="C879" s="2">
        <v>2</v>
      </c>
      <c r="D879" s="2">
        <v>2045</v>
      </c>
      <c r="E879" s="2">
        <v>2043</v>
      </c>
      <c r="F879" s="2">
        <v>0.13180254520065099</v>
      </c>
      <c r="G879" s="20">
        <v>5.2422251725265402E-5</v>
      </c>
      <c r="H879" s="2">
        <v>0.20259053889950701</v>
      </c>
      <c r="I879" s="2">
        <v>0.66555449364811503</v>
      </c>
      <c r="J879" s="2">
        <v>138.61063879813901</v>
      </c>
      <c r="K879" s="2">
        <v>138.61063879813901</v>
      </c>
      <c r="L879" s="2">
        <v>107.59180751597</v>
      </c>
      <c r="M879" s="2">
        <v>90.295218701328807</v>
      </c>
      <c r="N879" s="2">
        <v>477816.73676958401</v>
      </c>
      <c r="O879" s="2">
        <v>190.04359297726299</v>
      </c>
      <c r="P879" s="2">
        <v>946180.69350688101</v>
      </c>
      <c r="Q879" s="2">
        <v>3703846.6037070299</v>
      </c>
      <c r="R879" s="2">
        <v>502497755.344917</v>
      </c>
      <c r="S879" s="2">
        <v>502497755.344917</v>
      </c>
      <c r="T879" s="2">
        <v>1</v>
      </c>
      <c r="U879" s="2">
        <v>4.0000000000000001E-3</v>
      </c>
      <c r="V879" s="2">
        <v>33003.936146341599</v>
      </c>
      <c r="W879" s="2">
        <v>4.0000000000000001E-3</v>
      </c>
      <c r="X879" s="2">
        <v>-1.69051877642175</v>
      </c>
      <c r="Y879" s="2">
        <v>-1.69051877642175</v>
      </c>
      <c r="Z879" s="2">
        <v>-5.34948095100901</v>
      </c>
      <c r="AA879" s="2">
        <v>-1.6723708223262499</v>
      </c>
      <c r="AB879" s="2">
        <v>10.153400037933899</v>
      </c>
      <c r="AC879" s="2">
        <v>10.153400037933899</v>
      </c>
      <c r="AD879" s="2">
        <v>10.153400037933899</v>
      </c>
      <c r="AE879" s="2">
        <v>10.153400037933899</v>
      </c>
      <c r="AF879" s="2">
        <v>4848066.1211115504</v>
      </c>
      <c r="AG879" s="2">
        <v>1928.0951623859601</v>
      </c>
      <c r="AH879" s="2">
        <v>9600247.5333726201</v>
      </c>
      <c r="AI879" s="2">
        <v>37580378.761617497</v>
      </c>
      <c r="AJ879" s="2">
        <v>130.14775753662701</v>
      </c>
      <c r="AK879" s="2">
        <v>130.14775753662701</v>
      </c>
      <c r="AL879" s="2">
        <v>102.787888429045</v>
      </c>
      <c r="AM879" s="2">
        <v>81.814189485721201</v>
      </c>
      <c r="AN879" s="2">
        <v>128.457238760205</v>
      </c>
      <c r="AO879" s="2">
        <v>128.457238760205</v>
      </c>
      <c r="AP879" s="2">
        <v>97.438407478036396</v>
      </c>
      <c r="AQ879" s="2">
        <v>80.141818663394901</v>
      </c>
      <c r="AR879" s="2">
        <v>66230483.112074502</v>
      </c>
      <c r="AS879" s="2">
        <v>26342.063822072101</v>
      </c>
      <c r="AT879" s="2">
        <v>101801291.051119</v>
      </c>
      <c r="AU879" s="2">
        <v>334439639.11790103</v>
      </c>
      <c r="AV879" s="2">
        <v>0.98704536620120398</v>
      </c>
      <c r="AW879" s="2">
        <v>0.98704536620120398</v>
      </c>
      <c r="AX879" s="2">
        <v>0.94798921233445999</v>
      </c>
      <c r="AY879" s="2">
        <v>0.97959313573279505</v>
      </c>
      <c r="AZ879" s="2">
        <v>1.0301484600164099</v>
      </c>
      <c r="BA879" s="2">
        <v>1.0301484600164099</v>
      </c>
      <c r="BB879" s="2">
        <v>1.0051107845943801</v>
      </c>
      <c r="BC879" s="2">
        <v>1.0574932551471301</v>
      </c>
      <c r="BD879" s="2">
        <v>0.88107365857296804</v>
      </c>
      <c r="BE879" s="2">
        <v>0.88107365857296804</v>
      </c>
      <c r="BF879" s="2">
        <v>0.83413768760204998</v>
      </c>
      <c r="BG879" s="2">
        <v>0.82133748979514398</v>
      </c>
      <c r="BH879" s="2">
        <v>0.20805409</v>
      </c>
      <c r="BI879" s="2">
        <v>0.20805409</v>
      </c>
      <c r="BJ879" s="2">
        <v>0.23356761100000001</v>
      </c>
      <c r="BK879" s="2">
        <v>0.32932171100000002</v>
      </c>
      <c r="BL879" s="2">
        <v>0.19574691499999999</v>
      </c>
      <c r="BM879" s="2">
        <v>0.19574691499999999</v>
      </c>
      <c r="BN879" s="2">
        <v>0.212636728</v>
      </c>
      <c r="BO879" s="2">
        <v>0.32846056800000001</v>
      </c>
      <c r="BP879" s="2">
        <v>0.20090065800000001</v>
      </c>
      <c r="BQ879" s="2">
        <v>0.20090065800000001</v>
      </c>
      <c r="BR879" s="2">
        <v>0.23331829000000001</v>
      </c>
      <c r="BS879" s="2">
        <v>0.26943362700000001</v>
      </c>
      <c r="BT879" s="2">
        <v>0.71193289699999995</v>
      </c>
      <c r="BU879" s="2">
        <v>0.71193289699999995</v>
      </c>
      <c r="BV879" s="2">
        <v>0.66426642700000005</v>
      </c>
      <c r="BW879" s="2">
        <v>0.66782604599999995</v>
      </c>
      <c r="BX879" s="2">
        <v>10.153400037933899</v>
      </c>
      <c r="BY879" s="2">
        <v>10.153400037933899</v>
      </c>
      <c r="BZ879" s="2">
        <v>10.153400037933899</v>
      </c>
      <c r="CA879" s="2">
        <v>10.153400037933899</v>
      </c>
      <c r="CB879" s="2">
        <v>4848066.1211115504</v>
      </c>
      <c r="CC879" s="2">
        <v>1928.0951623859601</v>
      </c>
      <c r="CD879" s="2">
        <v>9600247.5333726201</v>
      </c>
      <c r="CE879" s="2">
        <v>37580378.761617497</v>
      </c>
      <c r="CG879" s="2">
        <f t="shared" si="107"/>
        <v>0</v>
      </c>
      <c r="CH879" s="2">
        <f t="shared" si="108"/>
        <v>52030620.511264056</v>
      </c>
      <c r="CI879" s="2">
        <f t="shared" si="109"/>
        <v>5128034.0775764724</v>
      </c>
      <c r="CJ879" s="2">
        <f t="shared" si="110"/>
        <v>597.27092096197998</v>
      </c>
      <c r="CK879" s="2">
        <f t="shared" si="111"/>
        <v>0.23755449122157873</v>
      </c>
      <c r="CL879" s="2">
        <f t="shared" si="112"/>
        <v>615.40207707764614</v>
      </c>
      <c r="CM879" s="2">
        <f t="shared" si="113"/>
        <v>576.69857589833089</v>
      </c>
      <c r="CN879" s="2">
        <f t="shared" si="114"/>
        <v>5127844.0339834951</v>
      </c>
    </row>
    <row r="880" spans="1:92" x14ac:dyDescent="0.45">
      <c r="A880" s="2">
        <v>813</v>
      </c>
      <c r="B880" s="2" t="s">
        <v>158</v>
      </c>
      <c r="C880" s="2">
        <v>2</v>
      </c>
      <c r="D880" s="2">
        <v>2046</v>
      </c>
      <c r="E880" s="2">
        <v>2044</v>
      </c>
      <c r="F880" s="2">
        <v>0.13182265721178499</v>
      </c>
      <c r="G880" s="20">
        <v>5.2433930516681399E-5</v>
      </c>
      <c r="H880" s="2">
        <v>0.202599694884744</v>
      </c>
      <c r="I880" s="2">
        <v>0.66552521397295294</v>
      </c>
      <c r="J880" s="2">
        <v>138.56518311948301</v>
      </c>
      <c r="K880" s="2">
        <v>138.56518311948301</v>
      </c>
      <c r="L880" s="2">
        <v>107.545251510851</v>
      </c>
      <c r="M880" s="2">
        <v>90.248060547232797</v>
      </c>
      <c r="N880" s="2">
        <v>478151.38867595798</v>
      </c>
      <c r="O880" s="2">
        <v>190.19004183787999</v>
      </c>
      <c r="P880" s="2">
        <v>946840.93843929097</v>
      </c>
      <c r="Q880" s="2">
        <v>3706432.6757261599</v>
      </c>
      <c r="R880" s="2">
        <v>502608095.84709501</v>
      </c>
      <c r="S880" s="2">
        <v>502608095.84709501</v>
      </c>
      <c r="T880" s="2">
        <v>1</v>
      </c>
      <c r="U880" s="2">
        <v>4.0000000000000001E-3</v>
      </c>
      <c r="V880" s="2">
        <v>33210.613231247597</v>
      </c>
      <c r="W880" s="2">
        <v>4.0000000000000001E-3</v>
      </c>
      <c r="X880" s="2">
        <v>-1.6860165386214101</v>
      </c>
      <c r="Y880" s="2">
        <v>-1.6860165386214101</v>
      </c>
      <c r="Z880" s="2">
        <v>-5.3460790396722198</v>
      </c>
      <c r="AA880" s="2">
        <v>-1.6695710599664799</v>
      </c>
      <c r="AB880" s="2">
        <v>10.103442121478</v>
      </c>
      <c r="AC880" s="2">
        <v>10.103442121478</v>
      </c>
      <c r="AD880" s="2">
        <v>10.103442121478</v>
      </c>
      <c r="AE880" s="2">
        <v>10.103442121478</v>
      </c>
      <c r="AF880" s="2">
        <v>4827593.7446250301</v>
      </c>
      <c r="AG880" s="2">
        <v>1920.09444220352</v>
      </c>
      <c r="AH880" s="2">
        <v>9559681.8733067699</v>
      </c>
      <c r="AI880" s="2">
        <v>37421599.7873872</v>
      </c>
      <c r="AJ880" s="2">
        <v>130.14775753662701</v>
      </c>
      <c r="AK880" s="2">
        <v>130.14775753662701</v>
      </c>
      <c r="AL880" s="2">
        <v>102.787888429045</v>
      </c>
      <c r="AM880" s="2">
        <v>81.814189485721201</v>
      </c>
      <c r="AN880" s="2">
        <v>128.46174099800501</v>
      </c>
      <c r="AO880" s="2">
        <v>128.46174099800501</v>
      </c>
      <c r="AP880" s="2">
        <v>97.441809389373205</v>
      </c>
      <c r="AQ880" s="2">
        <v>80.1446184257547</v>
      </c>
      <c r="AR880" s="2">
        <v>66255134.730719604</v>
      </c>
      <c r="AS880" s="2">
        <v>26353.7179747681</v>
      </c>
      <c r="AT880" s="2">
        <v>101828246.865224</v>
      </c>
      <c r="AU880" s="2">
        <v>334498360.53317702</v>
      </c>
      <c r="AV880" s="2">
        <v>0.98707993140037598</v>
      </c>
      <c r="AW880" s="2">
        <v>0.98707993140037598</v>
      </c>
      <c r="AX880" s="2">
        <v>0.94802228768030705</v>
      </c>
      <c r="AY880" s="2">
        <v>0.97962733394170398</v>
      </c>
      <c r="AZ880" s="2">
        <v>1.03024225402891</v>
      </c>
      <c r="BA880" s="2">
        <v>1.03024225402891</v>
      </c>
      <c r="BB880" s="2">
        <v>1.0052019622202399</v>
      </c>
      <c r="BC880" s="2">
        <v>1.0575892412991901</v>
      </c>
      <c r="BD880" s="2">
        <v>0.88110451276420898</v>
      </c>
      <c r="BE880" s="2">
        <v>0.88110451276420898</v>
      </c>
      <c r="BF880" s="2">
        <v>0.83416679066793098</v>
      </c>
      <c r="BG880" s="2">
        <v>0.82136616320049705</v>
      </c>
      <c r="BH880" s="2">
        <v>0.20805409</v>
      </c>
      <c r="BI880" s="2">
        <v>0.20805409</v>
      </c>
      <c r="BJ880" s="2">
        <v>0.23356761100000001</v>
      </c>
      <c r="BK880" s="2">
        <v>0.32932171100000002</v>
      </c>
      <c r="BL880" s="2">
        <v>0.19574691499999999</v>
      </c>
      <c r="BM880" s="2">
        <v>0.19574691499999999</v>
      </c>
      <c r="BN880" s="2">
        <v>0.212636728</v>
      </c>
      <c r="BO880" s="2">
        <v>0.32846056800000001</v>
      </c>
      <c r="BP880" s="2">
        <v>0.20090065800000001</v>
      </c>
      <c r="BQ880" s="2">
        <v>0.20090065800000001</v>
      </c>
      <c r="BR880" s="2">
        <v>0.23331829000000001</v>
      </c>
      <c r="BS880" s="2">
        <v>0.26943362700000001</v>
      </c>
      <c r="BT880" s="2">
        <v>0.71193289699999995</v>
      </c>
      <c r="BU880" s="2">
        <v>0.71193289699999995</v>
      </c>
      <c r="BV880" s="2">
        <v>0.66426642700000005</v>
      </c>
      <c r="BW880" s="2">
        <v>0.66782604599999995</v>
      </c>
      <c r="BX880" s="2">
        <v>10.103442121478</v>
      </c>
      <c r="BY880" s="2">
        <v>10.103442121478</v>
      </c>
      <c r="BZ880" s="2">
        <v>10.103442121478</v>
      </c>
      <c r="CA880" s="2">
        <v>10.103442121478</v>
      </c>
      <c r="CB880" s="2">
        <v>4827593.7446250301</v>
      </c>
      <c r="CC880" s="2">
        <v>1920.09444220352</v>
      </c>
      <c r="CD880" s="2">
        <v>9559681.8733067699</v>
      </c>
      <c r="CE880" s="2">
        <v>37421599.7873872</v>
      </c>
      <c r="CG880" s="2">
        <f t="shared" si="107"/>
        <v>0</v>
      </c>
      <c r="CH880" s="2">
        <f t="shared" si="108"/>
        <v>51810795.499761201</v>
      </c>
      <c r="CI880" s="2">
        <f t="shared" si="109"/>
        <v>5131615.1928832466</v>
      </c>
      <c r="CJ880" s="2">
        <f t="shared" si="110"/>
        <v>597.68923584494746</v>
      </c>
      <c r="CK880" s="2">
        <f t="shared" si="111"/>
        <v>0.23773755229735</v>
      </c>
      <c r="CL880" s="2">
        <f t="shared" si="112"/>
        <v>615.83150467596158</v>
      </c>
      <c r="CM880" s="2">
        <f t="shared" si="113"/>
        <v>577.10123405623358</v>
      </c>
      <c r="CN880" s="2">
        <f t="shared" si="114"/>
        <v>5131425.0028414093</v>
      </c>
    </row>
    <row r="881" spans="1:92" x14ac:dyDescent="0.45">
      <c r="A881" s="2">
        <v>835</v>
      </c>
      <c r="B881" s="2" t="s">
        <v>158</v>
      </c>
      <c r="C881" s="2">
        <v>2</v>
      </c>
      <c r="D881" s="2">
        <v>2047</v>
      </c>
      <c r="E881" s="2">
        <v>2045</v>
      </c>
      <c r="F881" s="2">
        <v>0.13184185297445</v>
      </c>
      <c r="G881" s="20">
        <v>5.2445078652724501E-5</v>
      </c>
      <c r="H881" s="2">
        <v>0.20260843378191401</v>
      </c>
      <c r="I881" s="2">
        <v>0.665497268164982</v>
      </c>
      <c r="J881" s="2">
        <v>138.52206055067199</v>
      </c>
      <c r="K881" s="2">
        <v>138.52206055067199</v>
      </c>
      <c r="L881" s="2">
        <v>107.501030103837</v>
      </c>
      <c r="M881" s="2">
        <v>90.203237294004197</v>
      </c>
      <c r="N881" s="2">
        <v>478486.00633011898</v>
      </c>
      <c r="O881" s="2">
        <v>190.33588856699501</v>
      </c>
      <c r="P881" s="2">
        <v>947501.22376109997</v>
      </c>
      <c r="Q881" s="2">
        <v>3709018.83623876</v>
      </c>
      <c r="R881" s="2">
        <v>502730097.053132</v>
      </c>
      <c r="S881" s="2">
        <v>502730097.053132</v>
      </c>
      <c r="T881" s="2">
        <v>1</v>
      </c>
      <c r="U881" s="2">
        <v>4.0000000000000001E-3</v>
      </c>
      <c r="V881" s="2">
        <v>33418.584568367602</v>
      </c>
      <c r="W881" s="2">
        <v>4.0000000000000001E-3</v>
      </c>
      <c r="X881" s="2">
        <v>-1.68151795546045</v>
      </c>
      <c r="Y881" s="2">
        <v>-1.68151795546045</v>
      </c>
      <c r="Z881" s="2">
        <v>-5.3426792947135802</v>
      </c>
      <c r="AA881" s="2">
        <v>-1.6667731612226799</v>
      </c>
      <c r="AB881" s="2">
        <v>10.0558209695056</v>
      </c>
      <c r="AC881" s="2">
        <v>10.0558209695056</v>
      </c>
      <c r="AD881" s="2">
        <v>10.0558209695056</v>
      </c>
      <c r="AE881" s="2">
        <v>10.0558209695056</v>
      </c>
      <c r="AF881" s="2">
        <v>4808204.7608459601</v>
      </c>
      <c r="AG881" s="2">
        <v>1912.51701090452</v>
      </c>
      <c r="AH881" s="2">
        <v>9521262.96354427</v>
      </c>
      <c r="AI881" s="2">
        <v>37271223.422628202</v>
      </c>
      <c r="AJ881" s="2">
        <v>130.14775753662701</v>
      </c>
      <c r="AK881" s="2">
        <v>130.14775753662701</v>
      </c>
      <c r="AL881" s="2">
        <v>102.787888429045</v>
      </c>
      <c r="AM881" s="2">
        <v>81.814189485721201</v>
      </c>
      <c r="AN881" s="2">
        <v>128.46623958116601</v>
      </c>
      <c r="AO881" s="2">
        <v>128.46623958116601</v>
      </c>
      <c r="AP881" s="2">
        <v>97.445209134331805</v>
      </c>
      <c r="AQ881" s="2">
        <v>80.147416324498494</v>
      </c>
      <c r="AR881" s="2">
        <v>66280867.541510202</v>
      </c>
      <c r="AS881" s="2">
        <v>26365.719481043299</v>
      </c>
      <c r="AT881" s="2">
        <v>101857357.57896499</v>
      </c>
      <c r="AU881" s="2">
        <v>334565506.21317601</v>
      </c>
      <c r="AV881" s="2">
        <v>0.98711447008194497</v>
      </c>
      <c r="AW881" s="2">
        <v>0.98711447008194497</v>
      </c>
      <c r="AX881" s="2">
        <v>0.94805534313745399</v>
      </c>
      <c r="AY881" s="2">
        <v>0.979661510652166</v>
      </c>
      <c r="AZ881" s="2">
        <v>1.0303359813359401</v>
      </c>
      <c r="BA881" s="2">
        <v>1.0303359813359401</v>
      </c>
      <c r="BB881" s="2">
        <v>1.00529309010629</v>
      </c>
      <c r="BC881" s="2">
        <v>1.0576851724682099</v>
      </c>
      <c r="BD881" s="2">
        <v>0.88113534328484699</v>
      </c>
      <c r="BE881" s="2">
        <v>0.88113534328484699</v>
      </c>
      <c r="BF881" s="2">
        <v>0.83419587623370295</v>
      </c>
      <c r="BG881" s="2">
        <v>0.82139481858052799</v>
      </c>
      <c r="BH881" s="2">
        <v>0.20805409</v>
      </c>
      <c r="BI881" s="2">
        <v>0.20805409</v>
      </c>
      <c r="BJ881" s="2">
        <v>0.23356761100000001</v>
      </c>
      <c r="BK881" s="2">
        <v>0.32932171100000002</v>
      </c>
      <c r="BL881" s="2">
        <v>0.19574691499999999</v>
      </c>
      <c r="BM881" s="2">
        <v>0.19574691499999999</v>
      </c>
      <c r="BN881" s="2">
        <v>0.212636728</v>
      </c>
      <c r="BO881" s="2">
        <v>0.32846056800000001</v>
      </c>
      <c r="BP881" s="2">
        <v>0.20090065800000001</v>
      </c>
      <c r="BQ881" s="2">
        <v>0.20090065800000001</v>
      </c>
      <c r="BR881" s="2">
        <v>0.23331829000000001</v>
      </c>
      <c r="BS881" s="2">
        <v>0.26943362700000001</v>
      </c>
      <c r="BT881" s="2">
        <v>0.71193289699999995</v>
      </c>
      <c r="BU881" s="2">
        <v>0.71193289699999995</v>
      </c>
      <c r="BV881" s="2">
        <v>0.66426642700000005</v>
      </c>
      <c r="BW881" s="2">
        <v>0.66782604599999995</v>
      </c>
      <c r="BX881" s="2">
        <v>10.0558209695056</v>
      </c>
      <c r="BY881" s="2">
        <v>10.0558209695056</v>
      </c>
      <c r="BZ881" s="2">
        <v>10.0558209695056</v>
      </c>
      <c r="CA881" s="2">
        <v>10.0558209695056</v>
      </c>
      <c r="CB881" s="2">
        <v>4808204.7608459601</v>
      </c>
      <c r="CC881" s="2">
        <v>1912.51701090452</v>
      </c>
      <c r="CD881" s="2">
        <v>9521262.96354427</v>
      </c>
      <c r="CE881" s="2">
        <v>37271223.422628202</v>
      </c>
      <c r="CG881" s="2">
        <f t="shared" si="107"/>
        <v>0</v>
      </c>
      <c r="CH881" s="2">
        <f t="shared" si="108"/>
        <v>51602603.664029337</v>
      </c>
      <c r="CI881" s="2">
        <f t="shared" si="109"/>
        <v>5135196.4022185458</v>
      </c>
      <c r="CJ881" s="2">
        <f t="shared" si="110"/>
        <v>598.10750791264877</v>
      </c>
      <c r="CK881" s="2">
        <f t="shared" si="111"/>
        <v>0.23791986070874377</v>
      </c>
      <c r="CL881" s="2">
        <f t="shared" si="112"/>
        <v>616.2609585438048</v>
      </c>
      <c r="CM881" s="2">
        <f t="shared" si="113"/>
        <v>577.50390599280036</v>
      </c>
      <c r="CN881" s="2">
        <f t="shared" si="114"/>
        <v>5135006.0663299784</v>
      </c>
    </row>
    <row r="882" spans="1:92" x14ac:dyDescent="0.45">
      <c r="A882" s="2">
        <v>857</v>
      </c>
      <c r="B882" s="2" t="s">
        <v>158</v>
      </c>
      <c r="C882" s="2">
        <v>2</v>
      </c>
      <c r="D882" s="2">
        <v>2048</v>
      </c>
      <c r="E882" s="2">
        <v>2046</v>
      </c>
      <c r="F882" s="2">
        <v>0.13186018096045199</v>
      </c>
      <c r="G882" s="20">
        <v>5.24557242597584E-5</v>
      </c>
      <c r="H882" s="2">
        <v>0.202616777654549</v>
      </c>
      <c r="I882" s="2">
        <v>0.66547058566073802</v>
      </c>
      <c r="J882" s="2">
        <v>138.48114377822799</v>
      </c>
      <c r="K882" s="2">
        <v>138.48114377822799</v>
      </c>
      <c r="L882" s="2">
        <v>107.459015900079</v>
      </c>
      <c r="M882" s="2">
        <v>90.160621529471001</v>
      </c>
      <c r="N882" s="2">
        <v>478820.60376870801</v>
      </c>
      <c r="O882" s="2">
        <v>190.48117011696999</v>
      </c>
      <c r="P882" s="2">
        <v>948161.57152429805</v>
      </c>
      <c r="Q882" s="2">
        <v>3711605.1752515798</v>
      </c>
      <c r="R882" s="2">
        <v>502863141.78773701</v>
      </c>
      <c r="S882" s="2">
        <v>502863141.78773701</v>
      </c>
      <c r="T882" s="2">
        <v>1</v>
      </c>
      <c r="U882" s="2">
        <v>4.0000000000000001E-3</v>
      </c>
      <c r="V882" s="2">
        <v>33627.858262561203</v>
      </c>
      <c r="W882" s="2">
        <v>4.0000000000000001E-3</v>
      </c>
      <c r="X882" s="2">
        <v>-1.67702282350586</v>
      </c>
      <c r="Y882" s="2">
        <v>-1.67702282350586</v>
      </c>
      <c r="Z882" s="2">
        <v>-5.3392815940724203</v>
      </c>
      <c r="AA882" s="2">
        <v>-1.66397702135695</v>
      </c>
      <c r="AB882" s="2">
        <v>10.0104090651067</v>
      </c>
      <c r="AC882" s="2">
        <v>10.0104090651067</v>
      </c>
      <c r="AD882" s="2">
        <v>10.0104090651067</v>
      </c>
      <c r="AE882" s="2">
        <v>10.0104090651067</v>
      </c>
      <c r="AF882" s="2">
        <v>4789840.6552937701</v>
      </c>
      <c r="AG882" s="2">
        <v>1905.3401043261999</v>
      </c>
      <c r="AH882" s="2">
        <v>9484874.8395378999</v>
      </c>
      <c r="AI882" s="2">
        <v>37128795.780936301</v>
      </c>
      <c r="AJ882" s="2">
        <v>130.14775753662701</v>
      </c>
      <c r="AK882" s="2">
        <v>130.14775753662701</v>
      </c>
      <c r="AL882" s="2">
        <v>102.787888429045</v>
      </c>
      <c r="AM882" s="2">
        <v>81.814189485721201</v>
      </c>
      <c r="AN882" s="2">
        <v>128.470734713121</v>
      </c>
      <c r="AO882" s="2">
        <v>128.470734713121</v>
      </c>
      <c r="AP882" s="2">
        <v>97.448606834973006</v>
      </c>
      <c r="AQ882" s="2">
        <v>80.150212464364202</v>
      </c>
      <c r="AR882" s="2">
        <v>66307624.874472402</v>
      </c>
      <c r="AS882" s="2">
        <v>26378.050306013301</v>
      </c>
      <c r="AT882" s="2">
        <v>101888509.390274</v>
      </c>
      <c r="AU882" s="2">
        <v>334640629.47268403</v>
      </c>
      <c r="AV882" s="2">
        <v>0.98714898373217896</v>
      </c>
      <c r="AW882" s="2">
        <v>0.98714898373217896</v>
      </c>
      <c r="AX882" s="2">
        <v>0.94808837983490202</v>
      </c>
      <c r="AY882" s="2">
        <v>0.97969566708134903</v>
      </c>
      <c r="AZ882" s="2">
        <v>1.0304296459590201</v>
      </c>
      <c r="BA882" s="2">
        <v>1.0304296459590201</v>
      </c>
      <c r="BB882" s="2">
        <v>1.00538417135608</v>
      </c>
      <c r="BC882" s="2">
        <v>1.0577810520608799</v>
      </c>
      <c r="BD882" s="2">
        <v>0.88116615146157695</v>
      </c>
      <c r="BE882" s="2">
        <v>0.88116615146157695</v>
      </c>
      <c r="BF882" s="2">
        <v>0.83422494529277802</v>
      </c>
      <c r="BG882" s="2">
        <v>0.82142345695577001</v>
      </c>
      <c r="BH882" s="2">
        <v>0.20805409</v>
      </c>
      <c r="BI882" s="2">
        <v>0.20805409</v>
      </c>
      <c r="BJ882" s="2">
        <v>0.23356761100000001</v>
      </c>
      <c r="BK882" s="2">
        <v>0.32932171100000002</v>
      </c>
      <c r="BL882" s="2">
        <v>0.19574691499999999</v>
      </c>
      <c r="BM882" s="2">
        <v>0.19574691499999999</v>
      </c>
      <c r="BN882" s="2">
        <v>0.212636728</v>
      </c>
      <c r="BO882" s="2">
        <v>0.32846056800000001</v>
      </c>
      <c r="BP882" s="2">
        <v>0.20090065800000001</v>
      </c>
      <c r="BQ882" s="2">
        <v>0.20090065800000001</v>
      </c>
      <c r="BR882" s="2">
        <v>0.23331829000000001</v>
      </c>
      <c r="BS882" s="2">
        <v>0.26943362700000001</v>
      </c>
      <c r="BT882" s="2">
        <v>0.71193289699999995</v>
      </c>
      <c r="BU882" s="2">
        <v>0.71193289699999995</v>
      </c>
      <c r="BV882" s="2">
        <v>0.66426642700000005</v>
      </c>
      <c r="BW882" s="2">
        <v>0.66782604599999995</v>
      </c>
      <c r="BX882" s="2">
        <v>10.0104090651067</v>
      </c>
      <c r="BY882" s="2">
        <v>10.0104090651067</v>
      </c>
      <c r="BZ882" s="2">
        <v>10.0104090651067</v>
      </c>
      <c r="CA882" s="2">
        <v>10.0104090651067</v>
      </c>
      <c r="CB882" s="2">
        <v>4789840.6552937701</v>
      </c>
      <c r="CC882" s="2">
        <v>1905.3401043261999</v>
      </c>
      <c r="CD882" s="2">
        <v>9484874.8395378999</v>
      </c>
      <c r="CE882" s="2">
        <v>37128795.780936301</v>
      </c>
      <c r="CG882" s="2">
        <f t="shared" si="107"/>
        <v>0</v>
      </c>
      <c r="CH882" s="2">
        <f t="shared" si="108"/>
        <v>51405416.615872294</v>
      </c>
      <c r="CI882" s="2">
        <f t="shared" si="109"/>
        <v>5138777.8317147028</v>
      </c>
      <c r="CJ882" s="2">
        <f t="shared" si="110"/>
        <v>598.52575471088505</v>
      </c>
      <c r="CK882" s="2">
        <f t="shared" si="111"/>
        <v>0.23810146264621249</v>
      </c>
      <c r="CL882" s="2">
        <f t="shared" si="112"/>
        <v>616.69045302393374</v>
      </c>
      <c r="CM882" s="2">
        <f t="shared" si="113"/>
        <v>577.90660572231684</v>
      </c>
      <c r="CN882" s="2">
        <f t="shared" si="114"/>
        <v>5138587.3505445858</v>
      </c>
    </row>
    <row r="883" spans="1:92" x14ac:dyDescent="0.45">
      <c r="A883" s="2">
        <v>879</v>
      </c>
      <c r="B883" s="2" t="s">
        <v>158</v>
      </c>
      <c r="C883" s="2">
        <v>2</v>
      </c>
      <c r="D883" s="2">
        <v>2049</v>
      </c>
      <c r="E883" s="2">
        <v>2047</v>
      </c>
      <c r="F883" s="2">
        <v>0.13187768733208799</v>
      </c>
      <c r="G883" s="20">
        <v>5.2465894118176497E-5</v>
      </c>
      <c r="H883" s="2">
        <v>0.20262474751510701</v>
      </c>
      <c r="I883" s="2">
        <v>0.665445099258686</v>
      </c>
      <c r="J883" s="2">
        <v>138.44231198859501</v>
      </c>
      <c r="K883" s="2">
        <v>138.44231198859501</v>
      </c>
      <c r="L883" s="2">
        <v>107.419088008635</v>
      </c>
      <c r="M883" s="2">
        <v>90.120092346224993</v>
      </c>
      <c r="N883" s="2">
        <v>479155.194356344</v>
      </c>
      <c r="O883" s="2">
        <v>190.62592165397501</v>
      </c>
      <c r="P883" s="2">
        <v>948822.00272571796</v>
      </c>
      <c r="Q883" s="2">
        <v>3714191.7784650698</v>
      </c>
      <c r="R883" s="2">
        <v>503006643.88354099</v>
      </c>
      <c r="S883" s="2">
        <v>503006643.88354099</v>
      </c>
      <c r="T883" s="2">
        <v>1</v>
      </c>
      <c r="U883" s="2">
        <v>4.0000000000000001E-3</v>
      </c>
      <c r="V883" s="2">
        <v>33838.442469442598</v>
      </c>
      <c r="W883" s="2">
        <v>4.0000000000000001E-3</v>
      </c>
      <c r="X883" s="2">
        <v>-1.6725309493235501</v>
      </c>
      <c r="Y883" s="2">
        <v>-1.6725309493235501</v>
      </c>
      <c r="Z883" s="2">
        <v>-5.3358858217010301</v>
      </c>
      <c r="AA883" s="2">
        <v>-1.6611825407876299</v>
      </c>
      <c r="AB883" s="2">
        <v>9.96708540129144</v>
      </c>
      <c r="AC883" s="2">
        <v>9.96708540129144</v>
      </c>
      <c r="AD883" s="2">
        <v>9.96708540129144</v>
      </c>
      <c r="AE883" s="2">
        <v>9.96708540129144</v>
      </c>
      <c r="AF883" s="2">
        <v>4772445.8496606397</v>
      </c>
      <c r="AG883" s="2">
        <v>1898.54208989377</v>
      </c>
      <c r="AH883" s="2">
        <v>9450407.3576053791</v>
      </c>
      <c r="AI883" s="2">
        <v>36993885.757607803</v>
      </c>
      <c r="AJ883" s="2">
        <v>130.14775753662701</v>
      </c>
      <c r="AK883" s="2">
        <v>130.14775753662701</v>
      </c>
      <c r="AL883" s="2">
        <v>102.787888429045</v>
      </c>
      <c r="AM883" s="2">
        <v>81.814189485721201</v>
      </c>
      <c r="AN883" s="2">
        <v>128.47522658730301</v>
      </c>
      <c r="AO883" s="2">
        <v>128.47522658730301</v>
      </c>
      <c r="AP883" s="2">
        <v>97.452002607344397</v>
      </c>
      <c r="AQ883" s="2">
        <v>80.153006944933495</v>
      </c>
      <c r="AR883" s="2">
        <v>66335352.908036999</v>
      </c>
      <c r="AS883" s="2">
        <v>26390.6933187332</v>
      </c>
      <c r="AT883" s="2">
        <v>101921594.215324</v>
      </c>
      <c r="AU883" s="2">
        <v>334723306.06686199</v>
      </c>
      <c r="AV883" s="2">
        <v>0.98718347376413995</v>
      </c>
      <c r="AW883" s="2">
        <v>0.98718347376413995</v>
      </c>
      <c r="AX883" s="2">
        <v>0.94812139884593105</v>
      </c>
      <c r="AY883" s="2">
        <v>0.97972980438638402</v>
      </c>
      <c r="AZ883" s="2">
        <v>1.0305232517219001</v>
      </c>
      <c r="BA883" s="2">
        <v>1.0305232517219001</v>
      </c>
      <c r="BB883" s="2">
        <v>1.0054752089202399</v>
      </c>
      <c r="BC883" s="2">
        <v>1.0578768833161201</v>
      </c>
      <c r="BD883" s="2">
        <v>0.88119693855575199</v>
      </c>
      <c r="BE883" s="2">
        <v>0.88119693855575199</v>
      </c>
      <c r="BF883" s="2">
        <v>0.83425399878953499</v>
      </c>
      <c r="BG883" s="2">
        <v>0.82145207929641595</v>
      </c>
      <c r="BH883" s="2">
        <v>0.20805409</v>
      </c>
      <c r="BI883" s="2">
        <v>0.20805409</v>
      </c>
      <c r="BJ883" s="2">
        <v>0.23356761100000001</v>
      </c>
      <c r="BK883" s="2">
        <v>0.32932171100000002</v>
      </c>
      <c r="BL883" s="2">
        <v>0.19574691499999999</v>
      </c>
      <c r="BM883" s="2">
        <v>0.19574691499999999</v>
      </c>
      <c r="BN883" s="2">
        <v>0.212636728</v>
      </c>
      <c r="BO883" s="2">
        <v>0.32846056800000001</v>
      </c>
      <c r="BP883" s="2">
        <v>0.20090065800000001</v>
      </c>
      <c r="BQ883" s="2">
        <v>0.20090065800000001</v>
      </c>
      <c r="BR883" s="2">
        <v>0.23331829000000001</v>
      </c>
      <c r="BS883" s="2">
        <v>0.26943362700000001</v>
      </c>
      <c r="BT883" s="2">
        <v>0.71193289699999995</v>
      </c>
      <c r="BU883" s="2">
        <v>0.71193289699999995</v>
      </c>
      <c r="BV883" s="2">
        <v>0.66426642700000005</v>
      </c>
      <c r="BW883" s="2">
        <v>0.66782604599999995</v>
      </c>
      <c r="BX883" s="2">
        <v>9.96708540129144</v>
      </c>
      <c r="BY883" s="2">
        <v>9.96708540129144</v>
      </c>
      <c r="BZ883" s="2">
        <v>9.96708540129144</v>
      </c>
      <c r="CA883" s="2">
        <v>9.96708540129144</v>
      </c>
      <c r="CB883" s="2">
        <v>4772445.8496606397</v>
      </c>
      <c r="CC883" s="2">
        <v>1898.54208989377</v>
      </c>
      <c r="CD883" s="2">
        <v>9450407.3576053791</v>
      </c>
      <c r="CE883" s="2">
        <v>36993885.757607803</v>
      </c>
      <c r="CG883" s="2">
        <f t="shared" si="107"/>
        <v>0</v>
      </c>
      <c r="CH883" s="2">
        <f t="shared" si="108"/>
        <v>51218637.506963715</v>
      </c>
      <c r="CI883" s="2">
        <f t="shared" si="109"/>
        <v>5142359.6014687857</v>
      </c>
      <c r="CJ883" s="2">
        <f t="shared" si="110"/>
        <v>598.94399294542995</v>
      </c>
      <c r="CK883" s="2">
        <f t="shared" si="111"/>
        <v>0.23828240206746876</v>
      </c>
      <c r="CL883" s="2">
        <f t="shared" si="112"/>
        <v>617.12000177282471</v>
      </c>
      <c r="CM883" s="2">
        <f t="shared" si="113"/>
        <v>578.30934658856677</v>
      </c>
      <c r="CN883" s="2">
        <f t="shared" si="114"/>
        <v>5142168.9755471321</v>
      </c>
    </row>
    <row r="884" spans="1:92" x14ac:dyDescent="0.45">
      <c r="A884" s="2">
        <v>901</v>
      </c>
      <c r="B884" s="2" t="s">
        <v>158</v>
      </c>
      <c r="C884" s="2">
        <v>2</v>
      </c>
      <c r="D884" s="2">
        <v>2050</v>
      </c>
      <c r="E884" s="2">
        <v>2048</v>
      </c>
      <c r="F884" s="2">
        <v>0.13189441604344601</v>
      </c>
      <c r="G884" s="20">
        <v>5.2475613722030398E-5</v>
      </c>
      <c r="H884" s="2">
        <v>0.20263236337104901</v>
      </c>
      <c r="I884" s="2">
        <v>0.66542074497178105</v>
      </c>
      <c r="J884" s="2">
        <v>138.40545053731401</v>
      </c>
      <c r="K884" s="2">
        <v>138.40545053731401</v>
      </c>
      <c r="L884" s="2">
        <v>107.38113171146</v>
      </c>
      <c r="M884" s="2">
        <v>90.081535010570207</v>
      </c>
      <c r="N884" s="2">
        <v>479489.790816869</v>
      </c>
      <c r="O884" s="2">
        <v>190.77017664094899</v>
      </c>
      <c r="P884" s="2">
        <v>949482.53735635197</v>
      </c>
      <c r="Q884" s="2">
        <v>3716778.7274742499</v>
      </c>
      <c r="R884" s="2">
        <v>503160046.62540698</v>
      </c>
      <c r="S884" s="2">
        <v>503160046.62540698</v>
      </c>
      <c r="T884" s="2">
        <v>1</v>
      </c>
      <c r="U884" s="2">
        <v>4.0000000000000001E-3</v>
      </c>
      <c r="V884" s="2">
        <v>34050.345395697703</v>
      </c>
      <c r="W884" s="2">
        <v>4.0000000000000001E-3</v>
      </c>
      <c r="X884" s="2">
        <v>-1.6680421490064401</v>
      </c>
      <c r="Y884" s="2">
        <v>-1.6680421490064401</v>
      </c>
      <c r="Z884" s="2">
        <v>-5.3324918672793604</v>
      </c>
      <c r="AA884" s="2">
        <v>-1.6583896248449901</v>
      </c>
      <c r="AB884" s="2">
        <v>9.9257351496940203</v>
      </c>
      <c r="AC884" s="2">
        <v>9.9257351496940203</v>
      </c>
      <c r="AD884" s="2">
        <v>9.9257351496940203</v>
      </c>
      <c r="AE884" s="2">
        <v>9.9257351496940203</v>
      </c>
      <c r="AF884" s="2">
        <v>4755967.5547812404</v>
      </c>
      <c r="AG884" s="2">
        <v>1892.1024110036799</v>
      </c>
      <c r="AH884" s="2">
        <v>9417755.9032577407</v>
      </c>
      <c r="AI884" s="2">
        <v>36866083.888215303</v>
      </c>
      <c r="AJ884" s="2">
        <v>130.14775753662701</v>
      </c>
      <c r="AK884" s="2">
        <v>130.14775753662701</v>
      </c>
      <c r="AL884" s="2">
        <v>102.787888429045</v>
      </c>
      <c r="AM884" s="2">
        <v>81.814189485721201</v>
      </c>
      <c r="AN884" s="2">
        <v>128.47971538761999</v>
      </c>
      <c r="AO884" s="2">
        <v>128.47971538761999</v>
      </c>
      <c r="AP884" s="2">
        <v>97.455396561765994</v>
      </c>
      <c r="AQ884" s="2">
        <v>80.155799860876201</v>
      </c>
      <c r="AR884" s="2">
        <v>66364000.526051603</v>
      </c>
      <c r="AS884" s="2">
        <v>26403.632247073601</v>
      </c>
      <c r="AT884" s="2">
        <v>101956509.401593</v>
      </c>
      <c r="AU884" s="2">
        <v>334813133.06551403</v>
      </c>
      <c r="AV884" s="2">
        <v>0.98721794152115305</v>
      </c>
      <c r="AW884" s="2">
        <v>0.98721794152115305</v>
      </c>
      <c r="AX884" s="2">
        <v>0.94815440119074301</v>
      </c>
      <c r="AY884" s="2">
        <v>0.97976392366721099</v>
      </c>
      <c r="AZ884" s="2">
        <v>1.03061680225992</v>
      </c>
      <c r="BA884" s="2">
        <v>1.03061680225992</v>
      </c>
      <c r="BB884" s="2">
        <v>1.00556620560371</v>
      </c>
      <c r="BC884" s="2">
        <v>1.05797266931301</v>
      </c>
      <c r="BD884" s="2">
        <v>0.88122770576647402</v>
      </c>
      <c r="BE884" s="2">
        <v>0.88122770576647402</v>
      </c>
      <c r="BF884" s="2">
        <v>0.83428303762165301</v>
      </c>
      <c r="BG884" s="2">
        <v>0.82148068652470896</v>
      </c>
      <c r="BH884" s="2">
        <v>0.20805409</v>
      </c>
      <c r="BI884" s="2">
        <v>0.20805409</v>
      </c>
      <c r="BJ884" s="2">
        <v>0.23356761100000001</v>
      </c>
      <c r="BK884" s="2">
        <v>0.32932171100000002</v>
      </c>
      <c r="BL884" s="2">
        <v>0.19574691499999999</v>
      </c>
      <c r="BM884" s="2">
        <v>0.19574691499999999</v>
      </c>
      <c r="BN884" s="2">
        <v>0.212636728</v>
      </c>
      <c r="BO884" s="2">
        <v>0.32846056800000001</v>
      </c>
      <c r="BP884" s="2">
        <v>0.20090065800000001</v>
      </c>
      <c r="BQ884" s="2">
        <v>0.20090065800000001</v>
      </c>
      <c r="BR884" s="2">
        <v>0.23331829000000001</v>
      </c>
      <c r="BS884" s="2">
        <v>0.26943362700000001</v>
      </c>
      <c r="BT884" s="2">
        <v>0.71193289699999995</v>
      </c>
      <c r="BU884" s="2">
        <v>0.71193289699999995</v>
      </c>
      <c r="BV884" s="2">
        <v>0.66426642700000005</v>
      </c>
      <c r="BW884" s="2">
        <v>0.66782604599999995</v>
      </c>
      <c r="BX884" s="2">
        <v>9.9257351496940203</v>
      </c>
      <c r="BY884" s="2">
        <v>9.9257351496940203</v>
      </c>
      <c r="BZ884" s="2">
        <v>9.9257351496940203</v>
      </c>
      <c r="CA884" s="2">
        <v>9.9257351496940203</v>
      </c>
      <c r="CB884" s="2">
        <v>4755967.5547812404</v>
      </c>
      <c r="CC884" s="2">
        <v>1892.1024110036799</v>
      </c>
      <c r="CD884" s="2">
        <v>9417755.9032577407</v>
      </c>
      <c r="CE884" s="2">
        <v>36866083.888215303</v>
      </c>
      <c r="CG884" s="2">
        <f t="shared" si="107"/>
        <v>0</v>
      </c>
      <c r="CH884" s="2">
        <f t="shared" si="108"/>
        <v>51041699.448665291</v>
      </c>
      <c r="CI884" s="2">
        <f t="shared" si="109"/>
        <v>5145941.8258241117</v>
      </c>
      <c r="CJ884" s="2">
        <f t="shared" si="110"/>
        <v>599.36223852108628</v>
      </c>
      <c r="CK884" s="2">
        <f t="shared" si="111"/>
        <v>0.23846272080118625</v>
      </c>
      <c r="CL884" s="2">
        <f t="shared" si="112"/>
        <v>617.54961779274925</v>
      </c>
      <c r="CM884" s="2">
        <f t="shared" si="113"/>
        <v>578.71214129610746</v>
      </c>
      <c r="CN884" s="2">
        <f t="shared" si="114"/>
        <v>5145751.055647471</v>
      </c>
    </row>
    <row r="885" spans="1:92" x14ac:dyDescent="0.45">
      <c r="A885" s="2">
        <v>923</v>
      </c>
      <c r="B885" s="2" t="s">
        <v>158</v>
      </c>
      <c r="C885" s="2">
        <v>2</v>
      </c>
      <c r="D885" s="2">
        <v>2051</v>
      </c>
      <c r="E885" s="2">
        <v>2049</v>
      </c>
      <c r="F885" s="2">
        <v>0.13191040893646</v>
      </c>
      <c r="G885" s="20">
        <v>5.2484907335531599E-5</v>
      </c>
      <c r="H885" s="2">
        <v>0.202639644268547</v>
      </c>
      <c r="I885" s="2">
        <v>0.66539746188765603</v>
      </c>
      <c r="J885" s="2">
        <v>138.37045063916801</v>
      </c>
      <c r="K885" s="2">
        <v>138.37045063916801</v>
      </c>
      <c r="L885" s="2">
        <v>107.34503815336799</v>
      </c>
      <c r="M885" s="2">
        <v>90.0448406524484</v>
      </c>
      <c r="N885" s="2">
        <v>479824.40526277601</v>
      </c>
      <c r="O885" s="2">
        <v>190.913966915787</v>
      </c>
      <c r="P885" s="2">
        <v>950143.19444778899</v>
      </c>
      <c r="Q885" s="2">
        <v>3719366.0999580799</v>
      </c>
      <c r="R885" s="2">
        <v>503322821.293522</v>
      </c>
      <c r="S885" s="2">
        <v>503322821.293522</v>
      </c>
      <c r="T885" s="2">
        <v>1</v>
      </c>
      <c r="U885" s="2">
        <v>4.0000000000000001E-3</v>
      </c>
      <c r="V885" s="2">
        <v>34263.575299404401</v>
      </c>
      <c r="W885" s="2">
        <v>4.0000000000000001E-3</v>
      </c>
      <c r="X885" s="2">
        <v>-1.6635562477239001</v>
      </c>
      <c r="Y885" s="2">
        <v>-1.6635562477239001</v>
      </c>
      <c r="Z885" s="2">
        <v>-5.3290996259429297</v>
      </c>
      <c r="AA885" s="2">
        <v>-1.65559818353826</v>
      </c>
      <c r="AB885" s="2">
        <v>9.8862493502655102</v>
      </c>
      <c r="AC885" s="2">
        <v>9.8862493502655102</v>
      </c>
      <c r="AD885" s="2">
        <v>9.8862493502655102</v>
      </c>
      <c r="AE885" s="2">
        <v>9.8862493502655102</v>
      </c>
      <c r="AF885" s="2">
        <v>4740355.63292222</v>
      </c>
      <c r="AG885" s="2">
        <v>1886.00153486662</v>
      </c>
      <c r="AH885" s="2">
        <v>9386821.1180276908</v>
      </c>
      <c r="AI885" s="2">
        <v>36745001.279573001</v>
      </c>
      <c r="AJ885" s="2">
        <v>130.14775753662701</v>
      </c>
      <c r="AK885" s="2">
        <v>130.14775753662701</v>
      </c>
      <c r="AL885" s="2">
        <v>102.787888429045</v>
      </c>
      <c r="AM885" s="2">
        <v>81.814189485721201</v>
      </c>
      <c r="AN885" s="2">
        <v>128.48420128890299</v>
      </c>
      <c r="AO885" s="2">
        <v>128.48420128890299</v>
      </c>
      <c r="AP885" s="2">
        <v>97.458788803102493</v>
      </c>
      <c r="AQ885" s="2">
        <v>80.158591302182899</v>
      </c>
      <c r="AR885" s="2">
        <v>66393519.183881499</v>
      </c>
      <c r="AS885" s="2">
        <v>26416.851635448798</v>
      </c>
      <c r="AT885" s="2">
        <v>101993157.45916</v>
      </c>
      <c r="AU885" s="2">
        <v>334909727.79884398</v>
      </c>
      <c r="AV885" s="2">
        <v>0.98725238828006401</v>
      </c>
      <c r="AW885" s="2">
        <v>0.98725238828006401</v>
      </c>
      <c r="AX885" s="2">
        <v>0.94818738783895795</v>
      </c>
      <c r="AY885" s="2">
        <v>0.97979802596926602</v>
      </c>
      <c r="AZ885" s="2">
        <v>1.0307103010287899</v>
      </c>
      <c r="BA885" s="2">
        <v>1.0307103010287899</v>
      </c>
      <c r="BB885" s="2">
        <v>1.00565716407256</v>
      </c>
      <c r="BC885" s="2">
        <v>1.05806841297832</v>
      </c>
      <c r="BD885" s="2">
        <v>0.88125845423350402</v>
      </c>
      <c r="BE885" s="2">
        <v>0.88125845423350402</v>
      </c>
      <c r="BF885" s="2">
        <v>0.83431206264230295</v>
      </c>
      <c r="BG885" s="2">
        <v>0.82150927951719199</v>
      </c>
      <c r="BH885" s="2">
        <v>0.20805409</v>
      </c>
      <c r="BI885" s="2">
        <v>0.20805409</v>
      </c>
      <c r="BJ885" s="2">
        <v>0.23356761100000001</v>
      </c>
      <c r="BK885" s="2">
        <v>0.32932171100000002</v>
      </c>
      <c r="BL885" s="2">
        <v>0.19574691499999999</v>
      </c>
      <c r="BM885" s="2">
        <v>0.19574691499999999</v>
      </c>
      <c r="BN885" s="2">
        <v>0.212636728</v>
      </c>
      <c r="BO885" s="2">
        <v>0.32846056800000001</v>
      </c>
      <c r="BP885" s="2">
        <v>0.20090065800000001</v>
      </c>
      <c r="BQ885" s="2">
        <v>0.20090065800000001</v>
      </c>
      <c r="BR885" s="2">
        <v>0.23331829000000001</v>
      </c>
      <c r="BS885" s="2">
        <v>0.26943362700000001</v>
      </c>
      <c r="BT885" s="2">
        <v>0.71193289699999995</v>
      </c>
      <c r="BU885" s="2">
        <v>0.71193289699999995</v>
      </c>
      <c r="BV885" s="2">
        <v>0.66426642700000005</v>
      </c>
      <c r="BW885" s="2">
        <v>0.66782604599999995</v>
      </c>
      <c r="BX885" s="2">
        <v>9.8862493502655102</v>
      </c>
      <c r="BY885" s="2">
        <v>9.8862493502655102</v>
      </c>
      <c r="BZ885" s="2">
        <v>9.8862493502655102</v>
      </c>
      <c r="CA885" s="2">
        <v>9.8862493502655102</v>
      </c>
      <c r="CB885" s="2">
        <v>4740355.63292222</v>
      </c>
      <c r="CC885" s="2">
        <v>1886.00153486662</v>
      </c>
      <c r="CD885" s="2">
        <v>9386821.1180276908</v>
      </c>
      <c r="CE885" s="2">
        <v>36745001.279573001</v>
      </c>
      <c r="CG885" s="2">
        <f t="shared" si="107"/>
        <v>0</v>
      </c>
      <c r="CH885" s="2">
        <f t="shared" si="108"/>
        <v>50874064.032057777</v>
      </c>
      <c r="CI885" s="2">
        <f t="shared" si="109"/>
        <v>5149524.6136355605</v>
      </c>
      <c r="CJ885" s="2">
        <f t="shared" si="110"/>
        <v>599.78050657847007</v>
      </c>
      <c r="CK885" s="2">
        <f t="shared" si="111"/>
        <v>0.23864245864473374</v>
      </c>
      <c r="CL885" s="2">
        <f t="shared" si="112"/>
        <v>617.97931346197663</v>
      </c>
      <c r="CM885" s="2">
        <f t="shared" si="113"/>
        <v>579.11500193975553</v>
      </c>
      <c r="CN885" s="2">
        <f t="shared" si="114"/>
        <v>5149333.6996686449</v>
      </c>
    </row>
    <row r="886" spans="1:92" x14ac:dyDescent="0.45">
      <c r="A886" s="2">
        <v>70</v>
      </c>
      <c r="B886" s="2" t="s">
        <v>159</v>
      </c>
      <c r="C886" s="2">
        <v>1</v>
      </c>
      <c r="D886" s="2">
        <v>2010</v>
      </c>
      <c r="E886" s="2">
        <v>2008</v>
      </c>
      <c r="F886" s="2">
        <v>0.17646774000000001</v>
      </c>
      <c r="G886" s="2">
        <v>5.6540050000000001E-2</v>
      </c>
      <c r="H886" s="2">
        <v>0.221355626</v>
      </c>
      <c r="I886" s="2">
        <v>0.54563658400000004</v>
      </c>
      <c r="J886" s="2">
        <v>319.36357999999899</v>
      </c>
      <c r="K886" s="2">
        <v>223.17420999999999</v>
      </c>
      <c r="L886" s="2">
        <v>163.122884</v>
      </c>
      <c r="M886" s="2">
        <v>131.1398763</v>
      </c>
      <c r="N886" s="2">
        <v>45191.434000000001</v>
      </c>
      <c r="O886" s="2">
        <v>20719.933999999899</v>
      </c>
      <c r="P886" s="2">
        <v>110981.82399999999</v>
      </c>
      <c r="Q886" s="2">
        <v>340286.63899999898</v>
      </c>
      <c r="R886" s="2">
        <v>5238.6290019999997</v>
      </c>
      <c r="S886" s="2">
        <v>81785475.980000004</v>
      </c>
      <c r="T886" s="2">
        <v>15612</v>
      </c>
      <c r="U886" s="2">
        <v>37.07</v>
      </c>
      <c r="V886" s="2">
        <v>45418.498769999998</v>
      </c>
      <c r="W886" s="2">
        <v>2.374456E-3</v>
      </c>
      <c r="X886" s="2">
        <v>-19.543533679999999</v>
      </c>
      <c r="Y886" s="2">
        <v>-19.543533679999999</v>
      </c>
      <c r="Z886" s="2">
        <v>-8.759951439</v>
      </c>
      <c r="AA886" s="2">
        <v>-5.5085405559999998</v>
      </c>
      <c r="AB886" s="2">
        <v>96.189369999999997</v>
      </c>
      <c r="AC886" s="2">
        <v>0</v>
      </c>
      <c r="AD886" s="2">
        <v>0</v>
      </c>
      <c r="AE886" s="2">
        <v>0</v>
      </c>
      <c r="AF886" s="2">
        <v>4346935.5659999996</v>
      </c>
      <c r="AG886" s="2">
        <v>0</v>
      </c>
      <c r="AH886" s="2">
        <v>0</v>
      </c>
      <c r="AI886" s="2">
        <v>0</v>
      </c>
      <c r="AJ886" s="2">
        <v>242.7177437</v>
      </c>
      <c r="AK886" s="2">
        <v>242.7177437</v>
      </c>
      <c r="AL886" s="2">
        <v>171.8828354</v>
      </c>
      <c r="AM886" s="2">
        <v>136.64841680000001</v>
      </c>
      <c r="AN886" s="2">
        <v>223.17420999999999</v>
      </c>
      <c r="AO886" s="2">
        <v>223.17420999999999</v>
      </c>
      <c r="AP886" s="2">
        <v>163.122884</v>
      </c>
      <c r="AQ886" s="2">
        <v>131.1398763</v>
      </c>
      <c r="AR886" s="2">
        <v>14432498.15</v>
      </c>
      <c r="AS886" s="2">
        <v>4624154.9019999998</v>
      </c>
      <c r="AT886" s="2">
        <v>18103675.199999999</v>
      </c>
      <c r="AU886" s="2">
        <v>44625147.729999997</v>
      </c>
      <c r="AV886" s="2">
        <v>1.035593414</v>
      </c>
      <c r="AW886" s="2">
        <v>1.035593414</v>
      </c>
      <c r="AX886" s="2">
        <v>1.0465949269999999</v>
      </c>
      <c r="AY886" s="2">
        <v>1.0455174270000001</v>
      </c>
      <c r="AZ886" s="2">
        <v>1.036841417</v>
      </c>
      <c r="BA886" s="2">
        <v>1.036841417</v>
      </c>
      <c r="BB886" s="2">
        <v>1.048839799</v>
      </c>
      <c r="BC886" s="2">
        <v>1.042656472</v>
      </c>
      <c r="BD886" s="2">
        <v>1.035593414</v>
      </c>
      <c r="BE886" s="2">
        <v>1.035593414</v>
      </c>
      <c r="BF886" s="2">
        <v>1.0465949269999999</v>
      </c>
      <c r="BG886" s="2">
        <v>1.0455174270000001</v>
      </c>
      <c r="BH886" s="2">
        <v>0.190756703999999</v>
      </c>
      <c r="BI886" s="2">
        <v>0.190756703999999</v>
      </c>
      <c r="BJ886" s="2">
        <v>0.19094513299999999</v>
      </c>
      <c r="BK886" s="2">
        <v>0.22217258300000001</v>
      </c>
      <c r="BL886" s="2">
        <v>0.162760554</v>
      </c>
      <c r="BM886" s="2">
        <v>0.162760554</v>
      </c>
      <c r="BN886" s="2">
        <v>0.166015943</v>
      </c>
      <c r="BO886" s="2">
        <v>0.19972778899999999</v>
      </c>
      <c r="BP886" s="2">
        <v>0.190756703999999</v>
      </c>
      <c r="BQ886" s="2">
        <v>0.190756703999999</v>
      </c>
      <c r="BR886" s="2">
        <v>0.19094513299999999</v>
      </c>
      <c r="BS886" s="2">
        <v>0.22217258300000001</v>
      </c>
      <c r="BT886" s="2">
        <v>0</v>
      </c>
      <c r="BU886" s="2">
        <v>0</v>
      </c>
      <c r="BV886" s="2">
        <v>0</v>
      </c>
      <c r="BW886" s="2">
        <v>0</v>
      </c>
      <c r="BX886" s="2">
        <v>102.0409693</v>
      </c>
      <c r="BY886" s="2">
        <v>0</v>
      </c>
      <c r="BZ886" s="2">
        <v>0</v>
      </c>
      <c r="CA886" s="2">
        <v>0</v>
      </c>
      <c r="CB886" s="2">
        <v>4611377.7309999997</v>
      </c>
      <c r="CC886" s="2">
        <v>0</v>
      </c>
      <c r="CD886" s="2">
        <v>0</v>
      </c>
      <c r="CE886" s="2">
        <v>0</v>
      </c>
      <c r="CG886" s="2">
        <f t="shared" si="107"/>
        <v>1697899.0260208771</v>
      </c>
      <c r="CH886" s="2">
        <f t="shared" si="108"/>
        <v>4611377.7309999997</v>
      </c>
      <c r="CI886" s="2">
        <f t="shared" si="109"/>
        <v>517179.83099999884</v>
      </c>
      <c r="CJ886" s="2">
        <f t="shared" si="110"/>
        <v>56.489292500000005</v>
      </c>
      <c r="CK886" s="2">
        <f t="shared" si="111"/>
        <v>25.899917499999873</v>
      </c>
      <c r="CL886" s="2">
        <f t="shared" si="112"/>
        <v>72.183300162601626</v>
      </c>
      <c r="CM886" s="2">
        <f t="shared" si="113"/>
        <v>52.983517166212373</v>
      </c>
      <c r="CN886" s="2">
        <f t="shared" si="114"/>
        <v>496459.89699999895</v>
      </c>
    </row>
    <row r="887" spans="1:92" x14ac:dyDescent="0.45">
      <c r="A887" s="2">
        <v>71</v>
      </c>
      <c r="B887" s="2" t="s">
        <v>159</v>
      </c>
      <c r="C887" s="2">
        <v>1</v>
      </c>
      <c r="D887" s="2">
        <v>2011</v>
      </c>
      <c r="E887" s="2">
        <v>2009</v>
      </c>
      <c r="F887" s="2">
        <v>0.27348268799999997</v>
      </c>
      <c r="G887" s="2">
        <v>8.6521031999999998E-2</v>
      </c>
      <c r="H887" s="2">
        <v>0.216910458999999</v>
      </c>
      <c r="I887" s="2">
        <v>0.42308582099999997</v>
      </c>
      <c r="J887" s="2">
        <v>222.05550170000001</v>
      </c>
      <c r="K887" s="2">
        <v>126.1568334</v>
      </c>
      <c r="L887" s="2">
        <v>69.491467389999997</v>
      </c>
      <c r="M887" s="2">
        <v>44.1066517</v>
      </c>
      <c r="N887" s="2">
        <v>44149.02</v>
      </c>
      <c r="O887" s="2">
        <v>24584.63</v>
      </c>
      <c r="P887" s="2">
        <v>111892.705999999</v>
      </c>
      <c r="Q887" s="2">
        <v>343856.42799999902</v>
      </c>
      <c r="R887" s="2">
        <v>2284.994639</v>
      </c>
      <c r="S887" s="2">
        <v>35846995.890000001</v>
      </c>
      <c r="T887" s="2">
        <v>15688</v>
      </c>
      <c r="U887" s="2">
        <v>43.048000000000002</v>
      </c>
      <c r="V887" s="2">
        <v>42726.834940000001</v>
      </c>
      <c r="W887" s="2">
        <v>2.744008E-3</v>
      </c>
      <c r="X887" s="2">
        <v>30.233977029999998</v>
      </c>
      <c r="Y887" s="2">
        <v>30.233977029999998</v>
      </c>
      <c r="Z887" s="2">
        <v>10.08782135</v>
      </c>
      <c r="AA887" s="2">
        <v>6.0962338159999998</v>
      </c>
      <c r="AB887" s="2">
        <v>95.898668330000007</v>
      </c>
      <c r="AC887" s="2">
        <v>0</v>
      </c>
      <c r="AD887" s="2">
        <v>0</v>
      </c>
      <c r="AE887" s="2">
        <v>0</v>
      </c>
      <c r="AF887" s="2">
        <v>4233832.2259999998</v>
      </c>
      <c r="AG887" s="2">
        <v>0</v>
      </c>
      <c r="AH887" s="2">
        <v>0</v>
      </c>
      <c r="AI887" s="2">
        <v>0</v>
      </c>
      <c r="AJ887" s="2">
        <v>95.922856370000005</v>
      </c>
      <c r="AK887" s="2">
        <v>95.922856370000005</v>
      </c>
      <c r="AL887" s="2">
        <v>59.403646029999997</v>
      </c>
      <c r="AM887" s="2">
        <v>38.010417889999999</v>
      </c>
      <c r="AN887" s="2">
        <v>126.1568334</v>
      </c>
      <c r="AO887" s="2">
        <v>126.1568334</v>
      </c>
      <c r="AP887" s="2">
        <v>69.491467389999997</v>
      </c>
      <c r="AQ887" s="2">
        <v>44.1066517</v>
      </c>
      <c r="AR887" s="2">
        <v>9803532.7870000005</v>
      </c>
      <c r="AS887" s="2">
        <v>3101519.071</v>
      </c>
      <c r="AT887" s="2">
        <v>7775588.3300000001</v>
      </c>
      <c r="AU887" s="2">
        <v>15166355.710000001</v>
      </c>
      <c r="AV887" s="2">
        <v>1.035593414</v>
      </c>
      <c r="AW887" s="2">
        <v>1.035593414</v>
      </c>
      <c r="AX887" s="2">
        <v>1.0465949269999999</v>
      </c>
      <c r="AY887" s="2">
        <v>1.0455174270000001</v>
      </c>
      <c r="AZ887" s="2">
        <v>1.036841417</v>
      </c>
      <c r="BA887" s="2">
        <v>1.036841417</v>
      </c>
      <c r="BB887" s="2">
        <v>1.048839799</v>
      </c>
      <c r="BC887" s="2">
        <v>1.042656472</v>
      </c>
      <c r="BD887" s="2">
        <v>1.035593414</v>
      </c>
      <c r="BE887" s="2">
        <v>1.035593414</v>
      </c>
      <c r="BF887" s="2">
        <v>1.0465949269999999</v>
      </c>
      <c r="BG887" s="2">
        <v>1.0455174270000001</v>
      </c>
      <c r="BH887" s="2">
        <v>0.190756703999999</v>
      </c>
      <c r="BI887" s="2">
        <v>0.190756703999999</v>
      </c>
      <c r="BJ887" s="2">
        <v>0.19094513299999999</v>
      </c>
      <c r="BK887" s="2">
        <v>0.22217258300000001</v>
      </c>
      <c r="BL887" s="2">
        <v>0.162760554</v>
      </c>
      <c r="BM887" s="2">
        <v>0.162760554</v>
      </c>
      <c r="BN887" s="2">
        <v>0.166015943</v>
      </c>
      <c r="BO887" s="2">
        <v>0.19972778899999999</v>
      </c>
      <c r="BP887" s="2">
        <v>0.190756703999999</v>
      </c>
      <c r="BQ887" s="2">
        <v>0.190756703999999</v>
      </c>
      <c r="BR887" s="2">
        <v>0.19094513299999999</v>
      </c>
      <c r="BS887" s="2">
        <v>0.22217258300000001</v>
      </c>
      <c r="BT887" s="2">
        <v>0</v>
      </c>
      <c r="BU887" s="2">
        <v>0</v>
      </c>
      <c r="BV887" s="2">
        <v>0</v>
      </c>
      <c r="BW887" s="2">
        <v>0</v>
      </c>
      <c r="BX887" s="2">
        <v>103.0185638</v>
      </c>
      <c r="BY887" s="2">
        <v>0</v>
      </c>
      <c r="BZ887" s="2">
        <v>0</v>
      </c>
      <c r="CA887" s="2">
        <v>0</v>
      </c>
      <c r="CB887" s="2">
        <v>4548168.6320000002</v>
      </c>
      <c r="CC887" s="2">
        <v>0</v>
      </c>
      <c r="CD887" s="2">
        <v>0</v>
      </c>
      <c r="CE887" s="2">
        <v>0</v>
      </c>
      <c r="CG887" s="2">
        <f t="shared" si="107"/>
        <v>527680.93009106093</v>
      </c>
      <c r="CH887" s="2">
        <f t="shared" si="108"/>
        <v>4548168.6320000002</v>
      </c>
      <c r="CI887" s="2">
        <f t="shared" si="109"/>
        <v>524482.78399999801</v>
      </c>
      <c r="CJ887" s="2">
        <f t="shared" si="110"/>
        <v>55.186274999999995</v>
      </c>
      <c r="CK887" s="2">
        <f t="shared" si="111"/>
        <v>30.730787500000002</v>
      </c>
      <c r="CL887" s="2">
        <f t="shared" si="112"/>
        <v>72.775743739836756</v>
      </c>
      <c r="CM887" s="2">
        <f t="shared" si="113"/>
        <v>53.539342623588794</v>
      </c>
      <c r="CN887" s="2">
        <f t="shared" si="114"/>
        <v>499898.153999998</v>
      </c>
    </row>
    <row r="888" spans="1:92" x14ac:dyDescent="0.45">
      <c r="A888" s="2">
        <v>72</v>
      </c>
      <c r="B888" s="2" t="s">
        <v>159</v>
      </c>
      <c r="C888" s="2">
        <v>1</v>
      </c>
      <c r="D888" s="2">
        <v>2012</v>
      </c>
      <c r="E888" s="2">
        <v>2010</v>
      </c>
      <c r="F888" s="2">
        <v>0.19772978799999999</v>
      </c>
      <c r="G888" s="2">
        <v>6.0515935E-2</v>
      </c>
      <c r="H888" s="2">
        <v>0.20417426499999999</v>
      </c>
      <c r="I888" s="2">
        <v>0.53758001200000005</v>
      </c>
      <c r="J888" s="2">
        <v>203.77239030000001</v>
      </c>
      <c r="K888" s="2">
        <v>105.848513599999</v>
      </c>
      <c r="L888" s="2">
        <v>79.283753279999999</v>
      </c>
      <c r="M888" s="2">
        <v>67.957426659999996</v>
      </c>
      <c r="N888" s="2">
        <v>42837.282999999901</v>
      </c>
      <c r="O888" s="2">
        <v>25239.465</v>
      </c>
      <c r="P888" s="2">
        <v>113687.300999999</v>
      </c>
      <c r="Q888" s="2">
        <v>349221.799</v>
      </c>
      <c r="R888" s="2">
        <v>2804.7259289999902</v>
      </c>
      <c r="S888" s="2">
        <v>44146386.119999997</v>
      </c>
      <c r="T888" s="2">
        <v>15740</v>
      </c>
      <c r="U888" s="2">
        <v>42.341999999999999</v>
      </c>
      <c r="V888" s="2">
        <v>41028.415489999999</v>
      </c>
      <c r="W888" s="2">
        <v>2.6900890000000001E-3</v>
      </c>
      <c r="X888" s="2">
        <v>16.825129019999999</v>
      </c>
      <c r="Y888" s="2">
        <v>16.825129019999999</v>
      </c>
      <c r="Z888" s="2">
        <v>5.173274664</v>
      </c>
      <c r="AA888" s="2">
        <v>2.0743439499999998</v>
      </c>
      <c r="AB888" s="2">
        <v>97.923876759999999</v>
      </c>
      <c r="AC888" s="2">
        <v>0</v>
      </c>
      <c r="AD888" s="2">
        <v>0</v>
      </c>
      <c r="AE888" s="2">
        <v>0</v>
      </c>
      <c r="AF888" s="2">
        <v>4194792.8210000005</v>
      </c>
      <c r="AG888" s="2">
        <v>0</v>
      </c>
      <c r="AH888" s="2">
        <v>0</v>
      </c>
      <c r="AI888" s="2">
        <v>0</v>
      </c>
      <c r="AJ888" s="2">
        <v>89.023384530000001</v>
      </c>
      <c r="AK888" s="2">
        <v>89.023384530000001</v>
      </c>
      <c r="AL888" s="2">
        <v>74.110478619999995</v>
      </c>
      <c r="AM888" s="2">
        <v>65.883082709999996</v>
      </c>
      <c r="AN888" s="2">
        <v>105.848513599999</v>
      </c>
      <c r="AO888" s="2">
        <v>105.848513599999</v>
      </c>
      <c r="AP888" s="2">
        <v>79.283753279999999</v>
      </c>
      <c r="AQ888" s="2">
        <v>67.957426659999996</v>
      </c>
      <c r="AR888" s="2">
        <v>8729055.5510000009</v>
      </c>
      <c r="AS888" s="2">
        <v>2671559.8530000001</v>
      </c>
      <c r="AT888" s="2">
        <v>9013555.9240000006</v>
      </c>
      <c r="AU888" s="2">
        <v>23732214.789999999</v>
      </c>
      <c r="AV888" s="2">
        <v>1.035593414</v>
      </c>
      <c r="AW888" s="2">
        <v>1.035593414</v>
      </c>
      <c r="AX888" s="2">
        <v>1.0465949269999999</v>
      </c>
      <c r="AY888" s="2">
        <v>1.0455174270000001</v>
      </c>
      <c r="AZ888" s="2">
        <v>1.036841417</v>
      </c>
      <c r="BA888" s="2">
        <v>1.036841417</v>
      </c>
      <c r="BB888" s="2">
        <v>1.048839799</v>
      </c>
      <c r="BC888" s="2">
        <v>1.042656472</v>
      </c>
      <c r="BD888" s="2">
        <v>1.035593414</v>
      </c>
      <c r="BE888" s="2">
        <v>1.035593414</v>
      </c>
      <c r="BF888" s="2">
        <v>1.0465949269999999</v>
      </c>
      <c r="BG888" s="2">
        <v>1.0455174270000001</v>
      </c>
      <c r="BH888" s="2">
        <v>0.190756703999999</v>
      </c>
      <c r="BI888" s="2">
        <v>0.190756703999999</v>
      </c>
      <c r="BJ888" s="2">
        <v>0.19094513299999999</v>
      </c>
      <c r="BK888" s="2">
        <v>0.22217258300000001</v>
      </c>
      <c r="BL888" s="2">
        <v>0.162760554</v>
      </c>
      <c r="BM888" s="2">
        <v>0.162760554</v>
      </c>
      <c r="BN888" s="2">
        <v>0.166015943</v>
      </c>
      <c r="BO888" s="2">
        <v>0.19972778899999999</v>
      </c>
      <c r="BP888" s="2">
        <v>0.190756703999999</v>
      </c>
      <c r="BQ888" s="2">
        <v>0.190756703999999</v>
      </c>
      <c r="BR888" s="2">
        <v>0.19094513299999999</v>
      </c>
      <c r="BS888" s="2">
        <v>0.22217258300000001</v>
      </c>
      <c r="BT888" s="2">
        <v>0</v>
      </c>
      <c r="BU888" s="2">
        <v>0</v>
      </c>
      <c r="BV888" s="2">
        <v>0</v>
      </c>
      <c r="BW888" s="2">
        <v>0</v>
      </c>
      <c r="BX888" s="2">
        <v>103.8912108</v>
      </c>
      <c r="BY888" s="2">
        <v>0</v>
      </c>
      <c r="BZ888" s="2">
        <v>0</v>
      </c>
      <c r="CA888" s="2">
        <v>0</v>
      </c>
      <c r="CB888" s="2">
        <v>4450417.2</v>
      </c>
      <c r="CC888" s="2">
        <v>0</v>
      </c>
      <c r="CD888" s="2">
        <v>0</v>
      </c>
      <c r="CE888" s="2">
        <v>0</v>
      </c>
      <c r="CG888" s="2">
        <f t="shared" si="107"/>
        <v>787787.14400797396</v>
      </c>
      <c r="CH888" s="2">
        <f t="shared" si="108"/>
        <v>4450417.2</v>
      </c>
      <c r="CI888" s="2">
        <f t="shared" si="109"/>
        <v>530985.84799999883</v>
      </c>
      <c r="CJ888" s="2">
        <f t="shared" si="110"/>
        <v>53.546603749999875</v>
      </c>
      <c r="CK888" s="2">
        <f t="shared" si="111"/>
        <v>31.549331250000002</v>
      </c>
      <c r="CL888" s="2">
        <f t="shared" si="112"/>
        <v>73.942959999999346</v>
      </c>
      <c r="CM888" s="2">
        <f t="shared" si="113"/>
        <v>54.374744881276762</v>
      </c>
      <c r="CN888" s="2">
        <f t="shared" si="114"/>
        <v>505746.38299999887</v>
      </c>
    </row>
    <row r="889" spans="1:92" x14ac:dyDescent="0.45">
      <c r="A889" s="2">
        <v>73</v>
      </c>
      <c r="B889" s="2" t="s">
        <v>159</v>
      </c>
      <c r="C889" s="2">
        <v>1</v>
      </c>
      <c r="D889" s="2">
        <v>2013</v>
      </c>
      <c r="E889" s="2">
        <v>2011</v>
      </c>
      <c r="F889" s="2">
        <v>0.22002586599999999</v>
      </c>
      <c r="G889" s="2">
        <v>5.8320391999999999E-2</v>
      </c>
      <c r="H889" s="2">
        <v>0.188197368999999</v>
      </c>
      <c r="I889" s="2">
        <v>0.53345637299999904</v>
      </c>
      <c r="J889" s="2">
        <v>178.36882259999999</v>
      </c>
      <c r="K889" s="2">
        <v>86.990204539999993</v>
      </c>
      <c r="L889" s="2">
        <v>59.870905909999998</v>
      </c>
      <c r="M889" s="2">
        <v>54.932008320000001</v>
      </c>
      <c r="N889" s="2">
        <v>44456.307000000001</v>
      </c>
      <c r="O889" s="2">
        <v>24161.766</v>
      </c>
      <c r="P889" s="2">
        <v>113286.016999999</v>
      </c>
      <c r="Q889" s="2">
        <v>349987.087</v>
      </c>
      <c r="R889" s="2">
        <v>2284.0158529999999</v>
      </c>
      <c r="S889" s="2">
        <v>36039486.140000001</v>
      </c>
      <c r="T889" s="2">
        <v>15779</v>
      </c>
      <c r="U889" s="2">
        <v>38.713999999999999</v>
      </c>
      <c r="V889" s="2">
        <v>39667.085859999999</v>
      </c>
      <c r="W889" s="2">
        <v>2.453514E-3</v>
      </c>
      <c r="X889" s="2">
        <v>-0.26908146999999999</v>
      </c>
      <c r="Y889" s="2">
        <v>-0.26908146999999999</v>
      </c>
      <c r="Z889" s="2">
        <v>-8.1419875000000003E-2</v>
      </c>
      <c r="AA889" s="2">
        <v>2.3318428330000001</v>
      </c>
      <c r="AB889" s="2">
        <v>91.378618040000006</v>
      </c>
      <c r="AC889" s="2">
        <v>0</v>
      </c>
      <c r="AD889" s="2">
        <v>0</v>
      </c>
      <c r="AE889" s="2">
        <v>0</v>
      </c>
      <c r="AF889" s="2">
        <v>4062355.8969999999</v>
      </c>
      <c r="AG889" s="2">
        <v>0</v>
      </c>
      <c r="AH889" s="2">
        <v>0</v>
      </c>
      <c r="AI889" s="2">
        <v>0</v>
      </c>
      <c r="AJ889" s="2">
        <v>87.259286009999997</v>
      </c>
      <c r="AK889" s="2">
        <v>87.259286009999997</v>
      </c>
      <c r="AL889" s="2">
        <v>59.952325780000002</v>
      </c>
      <c r="AM889" s="2">
        <v>52.600165490000002</v>
      </c>
      <c r="AN889" s="2">
        <v>86.990204539999993</v>
      </c>
      <c r="AO889" s="2">
        <v>86.990204539999993</v>
      </c>
      <c r="AP889" s="2">
        <v>59.870905909999998</v>
      </c>
      <c r="AQ889" s="2">
        <v>54.932008320000001</v>
      </c>
      <c r="AR889" s="2">
        <v>7929619.1359999999</v>
      </c>
      <c r="AS889" s="2">
        <v>2101836.966</v>
      </c>
      <c r="AT889" s="2">
        <v>6782536.4639999997</v>
      </c>
      <c r="AU889" s="2">
        <v>19225493.579999998</v>
      </c>
      <c r="AV889" s="2">
        <v>1.035593414</v>
      </c>
      <c r="AW889" s="2">
        <v>1.035593414</v>
      </c>
      <c r="AX889" s="2">
        <v>1.0465949269999999</v>
      </c>
      <c r="AY889" s="2">
        <v>1.0455174270000001</v>
      </c>
      <c r="AZ889" s="2">
        <v>1.036841417</v>
      </c>
      <c r="BA889" s="2">
        <v>1.036841417</v>
      </c>
      <c r="BB889" s="2">
        <v>1.048839799</v>
      </c>
      <c r="BC889" s="2">
        <v>1.042656472</v>
      </c>
      <c r="BD889" s="2">
        <v>1.035593414</v>
      </c>
      <c r="BE889" s="2">
        <v>1.035593414</v>
      </c>
      <c r="BF889" s="2">
        <v>1.0465949269999999</v>
      </c>
      <c r="BG889" s="2">
        <v>1.0455174270000001</v>
      </c>
      <c r="BH889" s="2">
        <v>0.190756703999999</v>
      </c>
      <c r="BI889" s="2">
        <v>0.190756703999999</v>
      </c>
      <c r="BJ889" s="2">
        <v>0.19094513299999999</v>
      </c>
      <c r="BK889" s="2">
        <v>0.22217258300000001</v>
      </c>
      <c r="BL889" s="2">
        <v>0.162760554</v>
      </c>
      <c r="BM889" s="2">
        <v>0.162760554</v>
      </c>
      <c r="BN889" s="2">
        <v>0.166015943</v>
      </c>
      <c r="BO889" s="2">
        <v>0.19972778899999999</v>
      </c>
      <c r="BP889" s="2">
        <v>0.190756703999999</v>
      </c>
      <c r="BQ889" s="2">
        <v>0.190756703999999</v>
      </c>
      <c r="BR889" s="2">
        <v>0.19094513299999999</v>
      </c>
      <c r="BS889" s="2">
        <v>0.22217258300000001</v>
      </c>
      <c r="BT889" s="2">
        <v>0</v>
      </c>
      <c r="BU889" s="2">
        <v>0</v>
      </c>
      <c r="BV889" s="2">
        <v>0</v>
      </c>
      <c r="BW889" s="2">
        <v>0</v>
      </c>
      <c r="BX889" s="2">
        <v>103.6997411</v>
      </c>
      <c r="BY889" s="2">
        <v>0</v>
      </c>
      <c r="BZ889" s="2">
        <v>0</v>
      </c>
      <c r="CA889" s="2">
        <v>0</v>
      </c>
      <c r="CB889" s="2">
        <v>4610107.5269999998</v>
      </c>
      <c r="CC889" s="2">
        <v>0</v>
      </c>
      <c r="CD889" s="2">
        <v>0</v>
      </c>
      <c r="CE889" s="2">
        <v>0</v>
      </c>
      <c r="CG889" s="2">
        <f t="shared" si="107"/>
        <v>646242.00227027782</v>
      </c>
      <c r="CH889" s="2">
        <f t="shared" si="108"/>
        <v>4610107.5269999998</v>
      </c>
      <c r="CI889" s="2">
        <f t="shared" si="109"/>
        <v>531891.17699999898</v>
      </c>
      <c r="CJ889" s="2">
        <f t="shared" si="110"/>
        <v>55.570383749999998</v>
      </c>
      <c r="CK889" s="2">
        <f t="shared" si="111"/>
        <v>30.2022075</v>
      </c>
      <c r="CL889" s="2">
        <f t="shared" si="112"/>
        <v>73.681962276422112</v>
      </c>
      <c r="CM889" s="2">
        <f t="shared" si="113"/>
        <v>54.493902218762166</v>
      </c>
      <c r="CN889" s="2">
        <f t="shared" si="114"/>
        <v>507729.41099999903</v>
      </c>
    </row>
    <row r="890" spans="1:92" x14ac:dyDescent="0.45">
      <c r="A890" s="2">
        <v>74</v>
      </c>
      <c r="B890" s="2" t="s">
        <v>159</v>
      </c>
      <c r="C890" s="2">
        <v>1</v>
      </c>
      <c r="D890" s="2">
        <v>2014</v>
      </c>
      <c r="E890" s="2">
        <v>2012</v>
      </c>
      <c r="F890" s="2">
        <v>0.15806129499999999</v>
      </c>
      <c r="G890" s="2">
        <v>6.6363064999999999E-2</v>
      </c>
      <c r="H890" s="2">
        <v>0.208723558</v>
      </c>
      <c r="I890" s="2">
        <v>0.56685208200000003</v>
      </c>
      <c r="J890" s="2">
        <v>230.5552668</v>
      </c>
      <c r="K890" s="2">
        <v>118.31482</v>
      </c>
      <c r="L890" s="2">
        <v>101.13252369999999</v>
      </c>
      <c r="M890" s="2">
        <v>88.824730099999996</v>
      </c>
      <c r="N890" s="2">
        <v>37741.752999999997</v>
      </c>
      <c r="O890" s="2">
        <v>30878.69</v>
      </c>
      <c r="P890" s="2">
        <v>113619.325</v>
      </c>
      <c r="Q890" s="2">
        <v>351323.685</v>
      </c>
      <c r="R890" s="2">
        <v>3493.1349719999998</v>
      </c>
      <c r="S890" s="2">
        <v>55051807.159999996</v>
      </c>
      <c r="T890" s="2">
        <v>15760</v>
      </c>
      <c r="U890" s="2">
        <v>54.131999999999998</v>
      </c>
      <c r="V890" s="2">
        <v>39103.56381</v>
      </c>
      <c r="W890" s="2">
        <v>3.434772E-3</v>
      </c>
      <c r="X890" s="2">
        <v>-8.6242355899999996</v>
      </c>
      <c r="Y890" s="2">
        <v>-8.6242355899999996</v>
      </c>
      <c r="Z890" s="2">
        <v>-10.16106548</v>
      </c>
      <c r="AA890" s="2">
        <v>-7.9407072620000001</v>
      </c>
      <c r="AB890" s="2">
        <v>112.24044679999901</v>
      </c>
      <c r="AC890" s="2">
        <v>0</v>
      </c>
      <c r="AD890" s="2">
        <v>0</v>
      </c>
      <c r="AE890" s="2">
        <v>0</v>
      </c>
      <c r="AF890" s="2">
        <v>4236151.22</v>
      </c>
      <c r="AG890" s="2">
        <v>0</v>
      </c>
      <c r="AH890" s="2">
        <v>0</v>
      </c>
      <c r="AI890" s="2">
        <v>0</v>
      </c>
      <c r="AJ890" s="2">
        <v>126.93905559999899</v>
      </c>
      <c r="AK890" s="2">
        <v>126.93905559999899</v>
      </c>
      <c r="AL890" s="2">
        <v>111.2935892</v>
      </c>
      <c r="AM890" s="2">
        <v>96.765437370000001</v>
      </c>
      <c r="AN890" s="2">
        <v>118.31482</v>
      </c>
      <c r="AO890" s="2">
        <v>118.31482</v>
      </c>
      <c r="AP890" s="2">
        <v>101.13252369999999</v>
      </c>
      <c r="AQ890" s="2">
        <v>88.824730099999996</v>
      </c>
      <c r="AR890" s="2">
        <v>8701559.9309999999</v>
      </c>
      <c r="AS890" s="2">
        <v>3653406.648</v>
      </c>
      <c r="AT890" s="2">
        <v>11490609.08</v>
      </c>
      <c r="AU890" s="2">
        <v>31206231.5</v>
      </c>
      <c r="AV890" s="2">
        <v>1.035593414</v>
      </c>
      <c r="AW890" s="2">
        <v>1.035593414</v>
      </c>
      <c r="AX890" s="2">
        <v>1.0465949269999999</v>
      </c>
      <c r="AY890" s="2">
        <v>1.0455174270000001</v>
      </c>
      <c r="AZ890" s="2">
        <v>1.036841417</v>
      </c>
      <c r="BA890" s="2">
        <v>1.036841417</v>
      </c>
      <c r="BB890" s="2">
        <v>1.048839799</v>
      </c>
      <c r="BC890" s="2">
        <v>1.042656472</v>
      </c>
      <c r="BD890" s="2">
        <v>1.035593414</v>
      </c>
      <c r="BE890" s="2">
        <v>1.035593414</v>
      </c>
      <c r="BF890" s="2">
        <v>1.0465949269999999</v>
      </c>
      <c r="BG890" s="2">
        <v>1.0455174270000001</v>
      </c>
      <c r="BH890" s="2">
        <v>0.190756703999999</v>
      </c>
      <c r="BI890" s="2">
        <v>0.190756703999999</v>
      </c>
      <c r="BJ890" s="2">
        <v>0.19094513299999999</v>
      </c>
      <c r="BK890" s="2">
        <v>0.22217258300000001</v>
      </c>
      <c r="BL890" s="2">
        <v>0.162760554</v>
      </c>
      <c r="BM890" s="2">
        <v>0.162760554</v>
      </c>
      <c r="BN890" s="2">
        <v>0.166015943</v>
      </c>
      <c r="BO890" s="2">
        <v>0.19972778899999999</v>
      </c>
      <c r="BP890" s="2">
        <v>0.190756703999999</v>
      </c>
      <c r="BQ890" s="2">
        <v>0.190756703999999</v>
      </c>
      <c r="BR890" s="2">
        <v>0.19094513299999999</v>
      </c>
      <c r="BS890" s="2">
        <v>0.22217258300000001</v>
      </c>
      <c r="BT890" s="2">
        <v>0</v>
      </c>
      <c r="BU890" s="2">
        <v>0</v>
      </c>
      <c r="BV890" s="2">
        <v>0</v>
      </c>
      <c r="BW890" s="2">
        <v>0</v>
      </c>
      <c r="BX890" s="2">
        <v>108.0149625</v>
      </c>
      <c r="BY890" s="2">
        <v>0</v>
      </c>
      <c r="BZ890" s="2">
        <v>0</v>
      </c>
      <c r="CA890" s="2">
        <v>0</v>
      </c>
      <c r="CB890" s="2">
        <v>4076674.0350000001</v>
      </c>
      <c r="CC890" s="2">
        <v>0</v>
      </c>
      <c r="CD890" s="2">
        <v>0</v>
      </c>
      <c r="CE890" s="2">
        <v>0</v>
      </c>
      <c r="CG890" s="2">
        <f t="shared" si="107"/>
        <v>1153566.0986801931</v>
      </c>
      <c r="CH890" s="2">
        <f t="shared" si="108"/>
        <v>4076674.0350000001</v>
      </c>
      <c r="CI890" s="2">
        <f t="shared" si="109"/>
        <v>533563.45299999998</v>
      </c>
      <c r="CJ890" s="2">
        <f t="shared" si="110"/>
        <v>47.177191249999993</v>
      </c>
      <c r="CK890" s="2">
        <f t="shared" si="111"/>
        <v>38.5983625</v>
      </c>
      <c r="CL890" s="2">
        <f t="shared" si="112"/>
        <v>73.898747967479679</v>
      </c>
      <c r="CM890" s="2">
        <f t="shared" si="113"/>
        <v>54.702014013234724</v>
      </c>
      <c r="CN890" s="2">
        <f t="shared" si="114"/>
        <v>502684.76299999998</v>
      </c>
    </row>
    <row r="891" spans="1:92" x14ac:dyDescent="0.45">
      <c r="A891" s="2">
        <v>75</v>
      </c>
      <c r="B891" s="2" t="s">
        <v>159</v>
      </c>
      <c r="C891" s="2">
        <v>1</v>
      </c>
      <c r="D891" s="2">
        <v>2015</v>
      </c>
      <c r="E891" s="2">
        <v>2013</v>
      </c>
      <c r="F891" s="2">
        <v>0.17066783299999999</v>
      </c>
      <c r="G891" s="2">
        <v>5.5899342999999997E-2</v>
      </c>
      <c r="H891" s="2">
        <v>0.19367195399999901</v>
      </c>
      <c r="I891" s="2">
        <v>0.57976086900000001</v>
      </c>
      <c r="J891" s="2">
        <v>241.0809075</v>
      </c>
      <c r="K891" s="2">
        <v>88.574046199999998</v>
      </c>
      <c r="L891" s="2">
        <v>86.243384610000007</v>
      </c>
      <c r="M891" s="2">
        <v>83.079086320000002</v>
      </c>
      <c r="N891" s="2">
        <v>35262.815000000002</v>
      </c>
      <c r="O891" s="2">
        <v>31436.077000000001</v>
      </c>
      <c r="P891" s="2">
        <v>111858.519</v>
      </c>
      <c r="Q891" s="2">
        <v>347604.43599999999</v>
      </c>
      <c r="R891" s="2">
        <v>3180.5969089999999</v>
      </c>
      <c r="S891" s="2">
        <v>49811328.200000003</v>
      </c>
      <c r="T891" s="2">
        <v>15661</v>
      </c>
      <c r="U891" s="2">
        <v>53.372</v>
      </c>
      <c r="V891" s="2">
        <v>40467.497019999901</v>
      </c>
      <c r="W891" s="2">
        <v>3.4079559999999902E-3</v>
      </c>
      <c r="X891" s="2">
        <v>8.3564205650000005</v>
      </c>
      <c r="Y891" s="2">
        <v>8.3564205650000005</v>
      </c>
      <c r="Z891" s="2">
        <v>11.00708236</v>
      </c>
      <c r="AA891" s="2">
        <v>7.0901660350000002</v>
      </c>
      <c r="AB891" s="2">
        <v>152.5068613</v>
      </c>
      <c r="AC891" s="2">
        <v>0</v>
      </c>
      <c r="AD891" s="2">
        <v>0</v>
      </c>
      <c r="AE891" s="2">
        <v>0</v>
      </c>
      <c r="AF891" s="2">
        <v>5377821.2369999997</v>
      </c>
      <c r="AG891" s="2">
        <v>0</v>
      </c>
      <c r="AH891" s="2">
        <v>0</v>
      </c>
      <c r="AI891" s="2">
        <v>0</v>
      </c>
      <c r="AJ891" s="2">
        <v>80.217625639999994</v>
      </c>
      <c r="AK891" s="2">
        <v>80.217625639999994</v>
      </c>
      <c r="AL891" s="2">
        <v>75.236302249999994</v>
      </c>
      <c r="AM891" s="2">
        <v>75.988920280000002</v>
      </c>
      <c r="AN891" s="2">
        <v>88.574046199999998</v>
      </c>
      <c r="AO891" s="2">
        <v>88.574046199999998</v>
      </c>
      <c r="AP891" s="2">
        <v>86.243384610000007</v>
      </c>
      <c r="AQ891" s="2">
        <v>83.079086320000002</v>
      </c>
      <c r="AR891" s="2">
        <v>8501191.4419999998</v>
      </c>
      <c r="AS891" s="2">
        <v>2784420.537</v>
      </c>
      <c r="AT891" s="2">
        <v>9647057.2760000005</v>
      </c>
      <c r="AU891" s="2">
        <v>28878658.940000001</v>
      </c>
      <c r="AV891" s="2">
        <v>1.035593414</v>
      </c>
      <c r="AW891" s="2">
        <v>1.035593414</v>
      </c>
      <c r="AX891" s="2">
        <v>1.0465949269999999</v>
      </c>
      <c r="AY891" s="2">
        <v>1.0455174270000001</v>
      </c>
      <c r="AZ891" s="2">
        <v>1.036841417</v>
      </c>
      <c r="BA891" s="2">
        <v>1.036841417</v>
      </c>
      <c r="BB891" s="2">
        <v>1.048839799</v>
      </c>
      <c r="BC891" s="2">
        <v>1.042656472</v>
      </c>
      <c r="BD891" s="2">
        <v>1.035593414</v>
      </c>
      <c r="BE891" s="2">
        <v>1.035593414</v>
      </c>
      <c r="BF891" s="2">
        <v>1.0465949269999999</v>
      </c>
      <c r="BG891" s="2">
        <v>1.0455174270000001</v>
      </c>
      <c r="BH891" s="2">
        <v>0.190756703999999</v>
      </c>
      <c r="BI891" s="2">
        <v>0.190756703999999</v>
      </c>
      <c r="BJ891" s="2">
        <v>0.19094513299999999</v>
      </c>
      <c r="BK891" s="2">
        <v>0.22217258300000001</v>
      </c>
      <c r="BL891" s="2">
        <v>0.162760554</v>
      </c>
      <c r="BM891" s="2">
        <v>0.162760554</v>
      </c>
      <c r="BN891" s="2">
        <v>0.166015943</v>
      </c>
      <c r="BO891" s="2">
        <v>0.19972778899999999</v>
      </c>
      <c r="BP891" s="2">
        <v>0.190756703999999</v>
      </c>
      <c r="BQ891" s="2">
        <v>0.190756703999999</v>
      </c>
      <c r="BR891" s="2">
        <v>0.19094513299999999</v>
      </c>
      <c r="BS891" s="2">
        <v>0.22217258300000001</v>
      </c>
      <c r="BT891" s="2">
        <v>0</v>
      </c>
      <c r="BU891" s="2">
        <v>0</v>
      </c>
      <c r="BV891" s="2">
        <v>0</v>
      </c>
      <c r="BW891" s="2">
        <v>0</v>
      </c>
      <c r="BX891" s="2">
        <v>124.87115249999999</v>
      </c>
      <c r="BY891" s="2">
        <v>0</v>
      </c>
      <c r="BZ891" s="2">
        <v>0</v>
      </c>
      <c r="CA891" s="2">
        <v>0</v>
      </c>
      <c r="CB891" s="2">
        <v>4403308.3499999996</v>
      </c>
      <c r="CC891" s="2">
        <v>0</v>
      </c>
      <c r="CD891" s="2">
        <v>0</v>
      </c>
      <c r="CE891" s="2">
        <v>0</v>
      </c>
      <c r="CG891" s="2">
        <f t="shared" si="107"/>
        <v>847559.43364861538</v>
      </c>
      <c r="CH891" s="2">
        <f t="shared" si="108"/>
        <v>4403308.3499999996</v>
      </c>
      <c r="CI891" s="2">
        <f t="shared" si="109"/>
        <v>526161.84700000007</v>
      </c>
      <c r="CJ891" s="2">
        <f t="shared" si="110"/>
        <v>44.078518750000001</v>
      </c>
      <c r="CK891" s="2">
        <f t="shared" si="111"/>
        <v>39.29509625</v>
      </c>
      <c r="CL891" s="2">
        <f t="shared" si="112"/>
        <v>72.753508292682923</v>
      </c>
      <c r="CM891" s="2">
        <f t="shared" si="113"/>
        <v>54.122917244063835</v>
      </c>
      <c r="CN891" s="2">
        <f t="shared" si="114"/>
        <v>494725.77</v>
      </c>
    </row>
    <row r="892" spans="1:92" x14ac:dyDescent="0.45">
      <c r="A892" s="2">
        <v>76</v>
      </c>
      <c r="B892" s="2" t="s">
        <v>159</v>
      </c>
      <c r="C892" s="2">
        <v>1</v>
      </c>
      <c r="D892" s="2">
        <v>2016</v>
      </c>
      <c r="E892" s="2">
        <v>2014</v>
      </c>
      <c r="F892" s="2">
        <v>0.17585406399999901</v>
      </c>
      <c r="G892" s="2">
        <v>6.9174165999999995E-2</v>
      </c>
      <c r="H892" s="2">
        <v>0.19240238000000001</v>
      </c>
      <c r="I892" s="2">
        <v>0.56256938899999998</v>
      </c>
      <c r="J892" s="2">
        <v>225.09050919999899</v>
      </c>
      <c r="K892" s="2">
        <v>98.276350829999998</v>
      </c>
      <c r="L892" s="2">
        <v>77.961505829999993</v>
      </c>
      <c r="M892" s="2">
        <v>72.945105960000006</v>
      </c>
      <c r="N892" s="2">
        <v>35375.872000000003</v>
      </c>
      <c r="O892" s="2">
        <v>31871.817999999999</v>
      </c>
      <c r="P892" s="2">
        <v>111748.61500000001</v>
      </c>
      <c r="Q892" s="2">
        <v>349214.17599999998</v>
      </c>
      <c r="R892" s="2">
        <v>2883.1948029999999</v>
      </c>
      <c r="S892" s="2">
        <v>45280574.380000003</v>
      </c>
      <c r="T892" s="2">
        <v>15705</v>
      </c>
      <c r="U892" s="2">
        <v>51.426000000000002</v>
      </c>
      <c r="V892" s="2">
        <v>39486.119379999996</v>
      </c>
      <c r="W892" s="2">
        <v>3.2744990000000002E-3</v>
      </c>
      <c r="X892" s="2">
        <v>7.1923922279999903</v>
      </c>
      <c r="Y892" s="2">
        <v>7.1923922279999903</v>
      </c>
      <c r="Z892" s="2">
        <v>4.8474231320000003</v>
      </c>
      <c r="AA892" s="2">
        <v>3.8074112549999999</v>
      </c>
      <c r="AB892" s="2">
        <v>126.81415829999899</v>
      </c>
      <c r="AC892" s="2">
        <v>0</v>
      </c>
      <c r="AD892" s="2">
        <v>0</v>
      </c>
      <c r="AE892" s="2">
        <v>0</v>
      </c>
      <c r="AF892" s="2">
        <v>4486161.4330000002</v>
      </c>
      <c r="AG892" s="2">
        <v>0</v>
      </c>
      <c r="AH892" s="2">
        <v>0</v>
      </c>
      <c r="AI892" s="2">
        <v>0</v>
      </c>
      <c r="AJ892" s="2">
        <v>91.083958599999903</v>
      </c>
      <c r="AK892" s="2">
        <v>91.083958599999903</v>
      </c>
      <c r="AL892" s="2">
        <v>73.114082699999997</v>
      </c>
      <c r="AM892" s="2">
        <v>69.137694699999997</v>
      </c>
      <c r="AN892" s="2">
        <v>98.276350829999998</v>
      </c>
      <c r="AO892" s="2">
        <v>98.276350829999998</v>
      </c>
      <c r="AP892" s="2">
        <v>77.961505829999993</v>
      </c>
      <c r="AQ892" s="2">
        <v>72.945105960000006</v>
      </c>
      <c r="AR892" s="2">
        <v>7962773.0410000002</v>
      </c>
      <c r="AS892" s="2">
        <v>3132245.9669999899</v>
      </c>
      <c r="AT892" s="2">
        <v>8712090.3000000007</v>
      </c>
      <c r="AU892" s="2">
        <v>25473465.07</v>
      </c>
      <c r="AV892" s="2">
        <v>1.035593414</v>
      </c>
      <c r="AW892" s="2">
        <v>1.035593414</v>
      </c>
      <c r="AX892" s="2">
        <v>1.0465949269999999</v>
      </c>
      <c r="AY892" s="2">
        <v>1.0455174270000001</v>
      </c>
      <c r="AZ892" s="2">
        <v>1.036841417</v>
      </c>
      <c r="BA892" s="2">
        <v>1.036841417</v>
      </c>
      <c r="BB892" s="2">
        <v>1.048839799</v>
      </c>
      <c r="BC892" s="2">
        <v>1.042656472</v>
      </c>
      <c r="BD892" s="2">
        <v>1.035593414</v>
      </c>
      <c r="BE892" s="2">
        <v>1.035593414</v>
      </c>
      <c r="BF892" s="2">
        <v>1.0465949269999999</v>
      </c>
      <c r="BG892" s="2">
        <v>1.0455174270000001</v>
      </c>
      <c r="BH892" s="2">
        <v>0.190756703999999</v>
      </c>
      <c r="BI892" s="2">
        <v>0.190756703999999</v>
      </c>
      <c r="BJ892" s="2">
        <v>0.19094513299999999</v>
      </c>
      <c r="BK892" s="2">
        <v>0.22217258300000001</v>
      </c>
      <c r="BL892" s="2">
        <v>0.162760554</v>
      </c>
      <c r="BM892" s="2">
        <v>0.162760554</v>
      </c>
      <c r="BN892" s="2">
        <v>0.166015943</v>
      </c>
      <c r="BO892" s="2">
        <v>0.19972778899999999</v>
      </c>
      <c r="BP892" s="2">
        <v>0.190756703999999</v>
      </c>
      <c r="BQ892" s="2">
        <v>0.190756703999999</v>
      </c>
      <c r="BR892" s="2">
        <v>0.19094513299999999</v>
      </c>
      <c r="BS892" s="2">
        <v>0.22217258300000001</v>
      </c>
      <c r="BT892" s="2">
        <v>0</v>
      </c>
      <c r="BU892" s="2">
        <v>0</v>
      </c>
      <c r="BV892" s="2">
        <v>0</v>
      </c>
      <c r="BW892" s="2">
        <v>0</v>
      </c>
      <c r="BX892" s="2">
        <v>138.7734476</v>
      </c>
      <c r="BY892" s="2">
        <v>0</v>
      </c>
      <c r="BZ892" s="2">
        <v>0</v>
      </c>
      <c r="CA892" s="2">
        <v>0</v>
      </c>
      <c r="CB892" s="2">
        <v>4909231.7189999996</v>
      </c>
      <c r="CC892" s="2">
        <v>0</v>
      </c>
      <c r="CD892" s="2">
        <v>0</v>
      </c>
      <c r="CE892" s="2">
        <v>0</v>
      </c>
      <c r="CG892" s="2">
        <f t="shared" si="107"/>
        <v>797176.89456000528</v>
      </c>
      <c r="CH892" s="2">
        <f t="shared" si="108"/>
        <v>4909231.7189999996</v>
      </c>
      <c r="CI892" s="2">
        <f t="shared" si="109"/>
        <v>528210.48099999991</v>
      </c>
      <c r="CJ892" s="2">
        <f t="shared" si="110"/>
        <v>44.219840000000005</v>
      </c>
      <c r="CK892" s="2">
        <f t="shared" si="111"/>
        <v>39.839772500000002</v>
      </c>
      <c r="CL892" s="2">
        <f t="shared" si="112"/>
        <v>72.682026016260167</v>
      </c>
      <c r="CM892" s="2">
        <f t="shared" si="113"/>
        <v>54.373557960295834</v>
      </c>
      <c r="CN892" s="2">
        <f t="shared" si="114"/>
        <v>496338.663</v>
      </c>
    </row>
    <row r="893" spans="1:92" x14ac:dyDescent="0.45">
      <c r="A893" s="2">
        <v>77</v>
      </c>
      <c r="B893" s="2" t="s">
        <v>159</v>
      </c>
      <c r="C893" s="2">
        <v>1</v>
      </c>
      <c r="D893" s="2">
        <v>2017</v>
      </c>
      <c r="E893" s="2">
        <v>2015</v>
      </c>
      <c r="F893" s="2">
        <v>0.19419530600000001</v>
      </c>
      <c r="G893" s="2">
        <v>5.8162025999999999E-2</v>
      </c>
      <c r="H893" s="2">
        <v>0.155591699</v>
      </c>
      <c r="I893" s="2">
        <v>0.59205096899999998</v>
      </c>
      <c r="J893" s="2">
        <v>218.26131150000001</v>
      </c>
      <c r="K893" s="2">
        <v>74.786994590000006</v>
      </c>
      <c r="L893" s="2">
        <v>79.64274082</v>
      </c>
      <c r="M893" s="2">
        <v>82.324583500000003</v>
      </c>
      <c r="N893" s="2">
        <v>35375.872000000003</v>
      </c>
      <c r="O893" s="2">
        <v>30921.362999999899</v>
      </c>
      <c r="P893" s="2">
        <v>77675.741999999998</v>
      </c>
      <c r="Q893" s="2">
        <v>285939.886</v>
      </c>
      <c r="R893" s="2">
        <v>2493.7212140000001</v>
      </c>
      <c r="S893" s="2">
        <v>39759891.030000001</v>
      </c>
      <c r="T893" s="2">
        <v>15944</v>
      </c>
      <c r="U893" s="2">
        <v>51.953999999999901</v>
      </c>
      <c r="V893" s="2">
        <v>33348.568800000001</v>
      </c>
      <c r="W893" s="2">
        <v>3.2585299999999999E-3</v>
      </c>
      <c r="X893" s="2">
        <v>1.816658544</v>
      </c>
      <c r="Y893" s="2">
        <v>1.816658544</v>
      </c>
      <c r="Z893" s="2">
        <v>3.8758456460000001</v>
      </c>
      <c r="AA893" s="2">
        <v>3.9881522399999998</v>
      </c>
      <c r="AB893" s="2">
        <v>143.47431689999999</v>
      </c>
      <c r="AC893" s="2">
        <v>0</v>
      </c>
      <c r="AD893" s="2">
        <v>0</v>
      </c>
      <c r="AE893" s="2">
        <v>0</v>
      </c>
      <c r="AF893" s="2">
        <v>5075529.0690000001</v>
      </c>
      <c r="AG893" s="2">
        <v>0</v>
      </c>
      <c r="AH893" s="2">
        <v>0</v>
      </c>
      <c r="AI893" s="2">
        <v>0</v>
      </c>
      <c r="AJ893" s="2">
        <v>72.97033605</v>
      </c>
      <c r="AK893" s="2">
        <v>72.97033605</v>
      </c>
      <c r="AL893" s="2">
        <v>75.766895180000006</v>
      </c>
      <c r="AM893" s="2">
        <v>78.336431259999998</v>
      </c>
      <c r="AN893" s="2">
        <v>74.786994590000006</v>
      </c>
      <c r="AO893" s="2">
        <v>74.786994590000006</v>
      </c>
      <c r="AP893" s="2">
        <v>79.64274082</v>
      </c>
      <c r="AQ893" s="2">
        <v>82.324583500000003</v>
      </c>
      <c r="AR893" s="2">
        <v>7721184.2170000002</v>
      </c>
      <c r="AS893" s="2">
        <v>2312515.807</v>
      </c>
      <c r="AT893" s="2">
        <v>6186308.9879999999</v>
      </c>
      <c r="AU893" s="2">
        <v>23539882.02</v>
      </c>
      <c r="AV893" s="2">
        <v>1.035593414</v>
      </c>
      <c r="AW893" s="2">
        <v>1.035593414</v>
      </c>
      <c r="AX893" s="2">
        <v>1.0465949269999999</v>
      </c>
      <c r="AY893" s="2">
        <v>1.0455174270000001</v>
      </c>
      <c r="AZ893" s="2">
        <v>1.036841417</v>
      </c>
      <c r="BA893" s="2">
        <v>1.036841417</v>
      </c>
      <c r="BB893" s="2">
        <v>1.048839799</v>
      </c>
      <c r="BC893" s="2">
        <v>1.042656472</v>
      </c>
      <c r="BD893" s="2">
        <v>1.035593414</v>
      </c>
      <c r="BE893" s="2">
        <v>1.035593414</v>
      </c>
      <c r="BF893" s="2">
        <v>1.0465949269999999</v>
      </c>
      <c r="BG893" s="2">
        <v>1.0455174270000001</v>
      </c>
      <c r="BH893" s="2">
        <v>0.190756703999999</v>
      </c>
      <c r="BI893" s="2">
        <v>0.190756703999999</v>
      </c>
      <c r="BJ893" s="2">
        <v>0.19094513299999999</v>
      </c>
      <c r="BK893" s="2">
        <v>0.22217258300000001</v>
      </c>
      <c r="BL893" s="2">
        <v>0.162760554</v>
      </c>
      <c r="BM893" s="2">
        <v>0.162760554</v>
      </c>
      <c r="BN893" s="2">
        <v>0.166015943</v>
      </c>
      <c r="BO893" s="2">
        <v>0.19972778899999999</v>
      </c>
      <c r="BP893" s="2">
        <v>0.190756703999999</v>
      </c>
      <c r="BQ893" s="2">
        <v>0.190756703999999</v>
      </c>
      <c r="BR893" s="2">
        <v>0.19094513299999999</v>
      </c>
      <c r="BS893" s="2">
        <v>0.22217258300000001</v>
      </c>
      <c r="BT893" s="2">
        <v>0</v>
      </c>
      <c r="BU893" s="2">
        <v>0</v>
      </c>
      <c r="BV893" s="2">
        <v>0</v>
      </c>
      <c r="BW893" s="2">
        <v>0</v>
      </c>
      <c r="BX893" s="2">
        <v>147.0038342</v>
      </c>
      <c r="BY893" s="2">
        <v>0</v>
      </c>
      <c r="BZ893" s="2">
        <v>0</v>
      </c>
      <c r="CA893" s="2">
        <v>0</v>
      </c>
      <c r="CB893" s="2">
        <v>5200388.8219999997</v>
      </c>
      <c r="CC893" s="2">
        <v>0</v>
      </c>
      <c r="CD893" s="2">
        <v>0</v>
      </c>
      <c r="CE893" s="2">
        <v>0</v>
      </c>
      <c r="CG893" s="2">
        <f t="shared" si="107"/>
        <v>692835.65663891798</v>
      </c>
      <c r="CH893" s="2">
        <f t="shared" si="108"/>
        <v>5200388.8219999997</v>
      </c>
      <c r="CI893" s="2">
        <f t="shared" si="109"/>
        <v>429912.8629999999</v>
      </c>
      <c r="CJ893" s="2">
        <f t="shared" si="110"/>
        <v>44.219840000000005</v>
      </c>
      <c r="CK893" s="2">
        <f t="shared" si="111"/>
        <v>38.651703749999875</v>
      </c>
      <c r="CL893" s="2">
        <f t="shared" si="112"/>
        <v>50.520807804878046</v>
      </c>
      <c r="CM893" s="2">
        <f t="shared" si="113"/>
        <v>44.521585986765281</v>
      </c>
      <c r="CN893" s="2">
        <f t="shared" si="114"/>
        <v>398991.5</v>
      </c>
    </row>
    <row r="894" spans="1:92" x14ac:dyDescent="0.45">
      <c r="A894" s="2">
        <v>78</v>
      </c>
      <c r="B894" s="2" t="s">
        <v>159</v>
      </c>
      <c r="C894" s="2">
        <v>1</v>
      </c>
      <c r="D894" s="2">
        <v>2018</v>
      </c>
      <c r="E894" s="2">
        <v>2016</v>
      </c>
      <c r="F894" s="2">
        <v>0.33340017799999999</v>
      </c>
      <c r="G894" s="2">
        <v>0.110779764</v>
      </c>
      <c r="H894" s="2">
        <v>0.13999862199999999</v>
      </c>
      <c r="I894" s="2">
        <v>0.41582143599999999</v>
      </c>
      <c r="J894" s="2">
        <v>220.62565860000001</v>
      </c>
      <c r="K894" s="2">
        <v>84.756364439999999</v>
      </c>
      <c r="L894" s="2">
        <v>65.206343009999998</v>
      </c>
      <c r="M894" s="2">
        <v>62.944182689999998</v>
      </c>
      <c r="N894" s="2">
        <v>35375.872000000003</v>
      </c>
      <c r="O894" s="2">
        <v>30597.466</v>
      </c>
      <c r="P894" s="2">
        <v>50261.015999999901</v>
      </c>
      <c r="Q894" s="2">
        <v>154649.53599999999</v>
      </c>
      <c r="R894" s="2">
        <v>1446.744993</v>
      </c>
      <c r="S894" s="2">
        <v>23409780.73</v>
      </c>
      <c r="T894" s="2">
        <v>16181</v>
      </c>
      <c r="U894" s="2">
        <v>48.295999999999999</v>
      </c>
      <c r="V894" s="2">
        <v>34008.382429999998</v>
      </c>
      <c r="W894" s="2">
        <v>2.9847350000000001E-3</v>
      </c>
      <c r="X894" s="2">
        <v>9.7427552179999992</v>
      </c>
      <c r="Y894" s="2">
        <v>9.7427552179999992</v>
      </c>
      <c r="Z894" s="2">
        <v>3.354975874</v>
      </c>
      <c r="AA894" s="2">
        <v>2.1370188569999899</v>
      </c>
      <c r="AB894" s="2">
        <v>135.86929419999899</v>
      </c>
      <c r="AC894" s="2">
        <v>0</v>
      </c>
      <c r="AD894" s="2">
        <v>0</v>
      </c>
      <c r="AE894" s="2">
        <v>0</v>
      </c>
      <c r="AF894" s="2">
        <v>4806494.76</v>
      </c>
      <c r="AG894" s="2">
        <v>0</v>
      </c>
      <c r="AH894" s="2">
        <v>0</v>
      </c>
      <c r="AI894" s="2">
        <v>0</v>
      </c>
      <c r="AJ894" s="2">
        <v>75.013609220000006</v>
      </c>
      <c r="AK894" s="2">
        <v>75.013609220000006</v>
      </c>
      <c r="AL894" s="2">
        <v>61.85136713</v>
      </c>
      <c r="AM894" s="2">
        <v>60.80716383</v>
      </c>
      <c r="AN894" s="2">
        <v>84.756364439999999</v>
      </c>
      <c r="AO894" s="2">
        <v>84.756364439999999</v>
      </c>
      <c r="AP894" s="2">
        <v>65.206343009999998</v>
      </c>
      <c r="AQ894" s="2">
        <v>62.944182689999998</v>
      </c>
      <c r="AR894" s="2">
        <v>7804825.0599999996</v>
      </c>
      <c r="AS894" s="2">
        <v>2593329.9789999998</v>
      </c>
      <c r="AT894" s="2">
        <v>3277337.0489999899</v>
      </c>
      <c r="AU894" s="2">
        <v>9734288.6459999997</v>
      </c>
      <c r="AV894" s="2">
        <v>1.035593414</v>
      </c>
      <c r="AW894" s="2">
        <v>1.035593414</v>
      </c>
      <c r="AX894" s="2">
        <v>1.0465949269999999</v>
      </c>
      <c r="AY894" s="2">
        <v>1.0455174270000001</v>
      </c>
      <c r="AZ894" s="2">
        <v>1.036841417</v>
      </c>
      <c r="BA894" s="2">
        <v>1.036841417</v>
      </c>
      <c r="BB894" s="2">
        <v>1.048839799</v>
      </c>
      <c r="BC894" s="2">
        <v>1.042656472</v>
      </c>
      <c r="BD894" s="2">
        <v>1.035593414</v>
      </c>
      <c r="BE894" s="2">
        <v>1.035593414</v>
      </c>
      <c r="BF894" s="2">
        <v>1.0465949269999999</v>
      </c>
      <c r="BG894" s="2">
        <v>1.0455174270000001</v>
      </c>
      <c r="BH894" s="2">
        <v>0.190756703999999</v>
      </c>
      <c r="BI894" s="2">
        <v>0.190756703999999</v>
      </c>
      <c r="BJ894" s="2">
        <v>0.19094513299999999</v>
      </c>
      <c r="BK894" s="2">
        <v>0.22217258300000001</v>
      </c>
      <c r="BL894" s="2">
        <v>0.162760554</v>
      </c>
      <c r="BM894" s="2">
        <v>0.162760554</v>
      </c>
      <c r="BN894" s="2">
        <v>0.166015943</v>
      </c>
      <c r="BO894" s="2">
        <v>0.19972778899999999</v>
      </c>
      <c r="BP894" s="2">
        <v>0.190756703999999</v>
      </c>
      <c r="BQ894" s="2">
        <v>0.190756703999999</v>
      </c>
      <c r="BR894" s="2">
        <v>0.19094513299999999</v>
      </c>
      <c r="BS894" s="2">
        <v>0.22217258300000001</v>
      </c>
      <c r="BT894" s="2">
        <v>0</v>
      </c>
      <c r="BU894" s="2">
        <v>0</v>
      </c>
      <c r="BV894" s="2">
        <v>0</v>
      </c>
      <c r="BW894" s="2">
        <v>0</v>
      </c>
      <c r="BX894" s="2">
        <v>155.41779119999899</v>
      </c>
      <c r="BY894" s="2">
        <v>0</v>
      </c>
      <c r="BZ894" s="2">
        <v>0</v>
      </c>
      <c r="CA894" s="2">
        <v>0</v>
      </c>
      <c r="CB894" s="2">
        <v>5498039.8889999902</v>
      </c>
      <c r="CC894" s="2">
        <v>0</v>
      </c>
      <c r="CD894" s="2">
        <v>0</v>
      </c>
      <c r="CE894" s="2">
        <v>0</v>
      </c>
      <c r="CG894" s="2">
        <f t="shared" si="107"/>
        <v>333670.11995121447</v>
      </c>
      <c r="CH894" s="2">
        <f t="shared" si="108"/>
        <v>5498039.8889999902</v>
      </c>
      <c r="CI894" s="2">
        <f t="shared" si="109"/>
        <v>270883.8899999999</v>
      </c>
      <c r="CJ894" s="2">
        <f t="shared" si="110"/>
        <v>44.219840000000005</v>
      </c>
      <c r="CK894" s="2">
        <f t="shared" si="111"/>
        <v>38.246832500000004</v>
      </c>
      <c r="CL894" s="2">
        <f t="shared" si="112"/>
        <v>32.690091707317009</v>
      </c>
      <c r="CM894" s="2">
        <f t="shared" si="113"/>
        <v>24.079336084079408</v>
      </c>
      <c r="CN894" s="2">
        <f t="shared" si="114"/>
        <v>240286.42399999988</v>
      </c>
    </row>
    <row r="895" spans="1:92" x14ac:dyDescent="0.45">
      <c r="A895" s="2">
        <v>79</v>
      </c>
      <c r="B895" s="2" t="s">
        <v>159</v>
      </c>
      <c r="C895" s="2">
        <v>1</v>
      </c>
      <c r="D895" s="2">
        <v>2019</v>
      </c>
      <c r="E895" s="2">
        <v>2017</v>
      </c>
      <c r="F895" s="2">
        <v>4.9971640000000001E-3</v>
      </c>
      <c r="G895" s="2">
        <v>0.228638966</v>
      </c>
      <c r="H895" s="2">
        <v>0.23963932199999999</v>
      </c>
      <c r="I895" s="2">
        <v>0.52672454800000001</v>
      </c>
      <c r="J895" s="2">
        <v>145.3876995</v>
      </c>
      <c r="K895" s="2">
        <v>122.7598795</v>
      </c>
      <c r="L895" s="2">
        <v>76.732006560000002</v>
      </c>
      <c r="M895" s="2">
        <v>54.511842469999998</v>
      </c>
      <c r="N895" s="2">
        <v>571.45100000000002</v>
      </c>
      <c r="O895" s="2">
        <v>30965.412</v>
      </c>
      <c r="P895" s="2">
        <v>51923.575999999899</v>
      </c>
      <c r="Q895" s="2">
        <v>160648.16399999999</v>
      </c>
      <c r="R895" s="2">
        <v>1011.487484</v>
      </c>
      <c r="S895" s="2">
        <v>16625819.779999999</v>
      </c>
      <c r="T895" s="2">
        <v>16437</v>
      </c>
      <c r="U895" s="2">
        <v>51.097999999999999</v>
      </c>
      <c r="V895" s="2">
        <v>33811.901819999999</v>
      </c>
      <c r="W895" s="2">
        <v>3.1087179999999999E-3</v>
      </c>
      <c r="X895" s="2">
        <v>-6.0798529669999999</v>
      </c>
      <c r="Y895" s="2">
        <v>-6.0798529669999999</v>
      </c>
      <c r="Z895" s="2">
        <v>-1.420789359</v>
      </c>
      <c r="AA895" s="2">
        <v>0.50217620900000004</v>
      </c>
      <c r="AB895" s="2">
        <v>22.627820010000001</v>
      </c>
      <c r="AC895" s="2">
        <v>0</v>
      </c>
      <c r="AD895" s="2">
        <v>0</v>
      </c>
      <c r="AE895" s="2">
        <v>0</v>
      </c>
      <c r="AF895" s="2">
        <v>12930.69037</v>
      </c>
      <c r="AG895" s="2">
        <v>0</v>
      </c>
      <c r="AH895" s="2">
        <v>0</v>
      </c>
      <c r="AI895" s="2">
        <v>0</v>
      </c>
      <c r="AJ895" s="2">
        <v>128.8397324</v>
      </c>
      <c r="AK895" s="2">
        <v>128.8397324</v>
      </c>
      <c r="AL895" s="2">
        <v>78.152795920000003</v>
      </c>
      <c r="AM895" s="2">
        <v>54.009666269999997</v>
      </c>
      <c r="AN895" s="2">
        <v>122.7598795</v>
      </c>
      <c r="AO895" s="2">
        <v>122.7598795</v>
      </c>
      <c r="AP895" s="2">
        <v>76.732006560000002</v>
      </c>
      <c r="AQ895" s="2">
        <v>54.511842469999998</v>
      </c>
      <c r="AR895" s="2">
        <v>83081.946249999994</v>
      </c>
      <c r="AS895" s="2">
        <v>3801310.2450000001</v>
      </c>
      <c r="AT895" s="2">
        <v>3984200.1739999899</v>
      </c>
      <c r="AU895" s="2">
        <v>8757227.4100000001</v>
      </c>
      <c r="AV895" s="2">
        <v>1.035593414</v>
      </c>
      <c r="AW895" s="2">
        <v>1.035593414</v>
      </c>
      <c r="AX895" s="2">
        <v>1.0465949269999999</v>
      </c>
      <c r="AY895" s="2">
        <v>1.0455174270000001</v>
      </c>
      <c r="AZ895" s="2">
        <v>1.036841417</v>
      </c>
      <c r="BA895" s="2">
        <v>1.036841417</v>
      </c>
      <c r="BB895" s="2">
        <v>1.048839799</v>
      </c>
      <c r="BC895" s="2">
        <v>1.042656472</v>
      </c>
      <c r="BD895" s="2">
        <v>1.035593414</v>
      </c>
      <c r="BE895" s="2">
        <v>1.035593414</v>
      </c>
      <c r="BF895" s="2">
        <v>1.0465949269999999</v>
      </c>
      <c r="BG895" s="2">
        <v>1.0455174270000001</v>
      </c>
      <c r="BH895" s="2">
        <v>0.190756703999999</v>
      </c>
      <c r="BI895" s="2">
        <v>0.190756703999999</v>
      </c>
      <c r="BJ895" s="2">
        <v>0.19094513299999999</v>
      </c>
      <c r="BK895" s="2">
        <v>0.22217258300000001</v>
      </c>
      <c r="BL895" s="2">
        <v>0.162760554</v>
      </c>
      <c r="BM895" s="2">
        <v>0.162760554</v>
      </c>
      <c r="BN895" s="2">
        <v>0.166015943</v>
      </c>
      <c r="BO895" s="2">
        <v>0.19972778899999999</v>
      </c>
      <c r="BP895" s="2">
        <v>0.190756703999999</v>
      </c>
      <c r="BQ895" s="2">
        <v>0.190756703999999</v>
      </c>
      <c r="BR895" s="2">
        <v>0.19094513299999999</v>
      </c>
      <c r="BS895" s="2">
        <v>0.22217258300000001</v>
      </c>
      <c r="BT895" s="2">
        <v>0</v>
      </c>
      <c r="BU895" s="2">
        <v>0</v>
      </c>
      <c r="BV895" s="2">
        <v>0</v>
      </c>
      <c r="BW895" s="2">
        <v>0</v>
      </c>
      <c r="BX895" s="2">
        <v>150.64252490000001</v>
      </c>
      <c r="BY895" s="2">
        <v>0</v>
      </c>
      <c r="BZ895" s="2">
        <v>0</v>
      </c>
      <c r="CA895" s="2">
        <v>0</v>
      </c>
      <c r="CB895" s="2">
        <v>86084.821469999995</v>
      </c>
      <c r="CC895" s="2">
        <v>0</v>
      </c>
      <c r="CD895" s="2">
        <v>0</v>
      </c>
      <c r="CE895" s="2">
        <v>0</v>
      </c>
      <c r="CG895" s="2">
        <f t="shared" si="107"/>
        <v>293317.96293754317</v>
      </c>
      <c r="CH895" s="2">
        <f t="shared" si="108"/>
        <v>86084.821469999995</v>
      </c>
      <c r="CI895" s="2">
        <f t="shared" si="109"/>
        <v>244108.60299999989</v>
      </c>
      <c r="CJ895" s="2">
        <f t="shared" si="110"/>
        <v>0.71431375000000008</v>
      </c>
      <c r="CK895" s="2">
        <f t="shared" si="111"/>
        <v>38.706764999999997</v>
      </c>
      <c r="CL895" s="2">
        <f t="shared" si="112"/>
        <v>33.771431544715384</v>
      </c>
      <c r="CM895" s="2">
        <f t="shared" si="113"/>
        <v>25.013338108213311</v>
      </c>
      <c r="CN895" s="2">
        <f t="shared" si="114"/>
        <v>213143.19099999988</v>
      </c>
    </row>
    <row r="896" spans="1:92" x14ac:dyDescent="0.45">
      <c r="A896" s="2">
        <v>224</v>
      </c>
      <c r="B896" s="2" t="s">
        <v>159</v>
      </c>
      <c r="C896" s="2">
        <v>1</v>
      </c>
      <c r="D896" s="2">
        <v>2020</v>
      </c>
      <c r="E896" s="2">
        <v>2018</v>
      </c>
      <c r="F896" s="20">
        <v>6.9022696889240004E-5</v>
      </c>
      <c r="G896" s="2">
        <v>0.182724961644916</v>
      </c>
      <c r="H896" s="2">
        <v>0.23683059730467501</v>
      </c>
      <c r="I896" s="2">
        <v>0.58037541835351802</v>
      </c>
      <c r="J896" s="2">
        <v>283.59834302245298</v>
      </c>
      <c r="K896" s="2">
        <v>134.78016055179901</v>
      </c>
      <c r="L896" s="2">
        <v>107.57728258688</v>
      </c>
      <c r="M896" s="2">
        <v>85.538160883201598</v>
      </c>
      <c r="N896" s="2">
        <v>10.040913360508201</v>
      </c>
      <c r="O896" s="2">
        <v>30720.952769375701</v>
      </c>
      <c r="P896" s="2">
        <v>49886.152632340301</v>
      </c>
      <c r="Q896" s="2">
        <v>153748.84852376199</v>
      </c>
      <c r="R896" s="2">
        <v>1376.0028983494101</v>
      </c>
      <c r="S896" s="2">
        <v>22660149.490724601</v>
      </c>
      <c r="T896" s="2">
        <v>16468.0972096109</v>
      </c>
      <c r="U896" s="2">
        <v>51.097999999999999</v>
      </c>
      <c r="V896" s="2">
        <v>34486.688955233403</v>
      </c>
      <c r="W896" s="2">
        <v>3.1028366070896402E-3</v>
      </c>
      <c r="X896" s="2">
        <v>4.6324030151727902</v>
      </c>
      <c r="Y896" s="2">
        <v>4.6324030151727902</v>
      </c>
      <c r="Z896" s="2">
        <v>4.7893941578355204</v>
      </c>
      <c r="AA896" s="2">
        <v>3.7239713974804798</v>
      </c>
      <c r="AB896" s="2">
        <v>148.818182470653</v>
      </c>
      <c r="AC896" s="2">
        <v>0</v>
      </c>
      <c r="AD896" s="2">
        <v>0</v>
      </c>
      <c r="AE896" s="2">
        <v>0</v>
      </c>
      <c r="AF896" s="2">
        <v>210.74871494713099</v>
      </c>
      <c r="AG896" s="2">
        <v>0</v>
      </c>
      <c r="AH896" s="2">
        <v>0</v>
      </c>
      <c r="AI896" s="2">
        <v>0</v>
      </c>
      <c r="AJ896" s="2">
        <v>130.14775753662701</v>
      </c>
      <c r="AK896" s="2">
        <v>130.14775753662701</v>
      </c>
      <c r="AL896" s="2">
        <v>102.787888429045</v>
      </c>
      <c r="AM896" s="2">
        <v>81.814189485721201</v>
      </c>
      <c r="AN896" s="2">
        <v>134.78016055179901</v>
      </c>
      <c r="AO896" s="2">
        <v>134.78016055179901</v>
      </c>
      <c r="AP896" s="2">
        <v>107.57728258688</v>
      </c>
      <c r="AQ896" s="2">
        <v>85.538160883201598</v>
      </c>
      <c r="AR896" s="2">
        <v>1564.0646297631499</v>
      </c>
      <c r="AS896" s="2">
        <v>4140574.94656072</v>
      </c>
      <c r="AT896" s="2">
        <v>5366616.73890155</v>
      </c>
      <c r="AU896" s="2">
        <v>13151393.7406325</v>
      </c>
      <c r="AV896" s="2">
        <v>0.903331791435662</v>
      </c>
      <c r="AW896" s="2">
        <v>0.903331791435662</v>
      </c>
      <c r="AX896" s="2">
        <v>1.0412561882949301</v>
      </c>
      <c r="AY896" s="2">
        <v>1.0396802230751401</v>
      </c>
      <c r="AZ896" s="2">
        <v>0.90442040475674501</v>
      </c>
      <c r="BA896" s="2">
        <v>0.90442040475674501</v>
      </c>
      <c r="BB896" s="2">
        <v>1.04348960907849</v>
      </c>
      <c r="BC896" s="2">
        <v>1.0368352410061801</v>
      </c>
      <c r="BD896" s="2">
        <v>0.903331791435662</v>
      </c>
      <c r="BE896" s="2">
        <v>0.903331791435662</v>
      </c>
      <c r="BF896" s="2">
        <v>1.0412561882949301</v>
      </c>
      <c r="BG896" s="2">
        <v>1.0396802230751401</v>
      </c>
      <c r="BH896" s="2">
        <v>0.190756703999999</v>
      </c>
      <c r="BI896" s="2">
        <v>0.190756703999999</v>
      </c>
      <c r="BJ896" s="2">
        <v>0.19094513299999999</v>
      </c>
      <c r="BK896" s="2">
        <v>0.22217258300000001</v>
      </c>
      <c r="BL896" s="2">
        <v>0.162760554</v>
      </c>
      <c r="BM896" s="2">
        <v>0.162760554</v>
      </c>
      <c r="BN896" s="2">
        <v>0.166015943</v>
      </c>
      <c r="BO896" s="2">
        <v>0.19972778899999999</v>
      </c>
      <c r="BP896" s="2">
        <v>0.190756703999999</v>
      </c>
      <c r="BQ896" s="2">
        <v>0.190756703999999</v>
      </c>
      <c r="BR896" s="2">
        <v>0.19094513299999999</v>
      </c>
      <c r="BS896" s="2">
        <v>0.22217258300000001</v>
      </c>
      <c r="BT896" s="2">
        <v>0</v>
      </c>
      <c r="BU896" s="2">
        <v>0</v>
      </c>
      <c r="BV896" s="2">
        <v>0</v>
      </c>
      <c r="BW896" s="2">
        <v>0</v>
      </c>
      <c r="BX896" s="2">
        <v>158.48481607982299</v>
      </c>
      <c r="BY896" s="2">
        <v>0</v>
      </c>
      <c r="BZ896" s="2">
        <v>0</v>
      </c>
      <c r="CA896" s="2">
        <v>0</v>
      </c>
      <c r="CB896" s="2">
        <v>90566.306633631102</v>
      </c>
      <c r="CC896" s="2">
        <v>0</v>
      </c>
      <c r="CD896" s="2">
        <v>0</v>
      </c>
      <c r="CE896" s="2">
        <v>0</v>
      </c>
      <c r="CG896" s="2">
        <f t="shared" si="107"/>
        <v>355276.89376649261</v>
      </c>
      <c r="CH896" s="2">
        <f t="shared" si="108"/>
        <v>90566.306633631102</v>
      </c>
      <c r="CI896" s="2">
        <f t="shared" si="109"/>
        <v>234365.99483883849</v>
      </c>
      <c r="CJ896" s="2">
        <f t="shared" si="110"/>
        <v>1.2551141700635251E-2</v>
      </c>
      <c r="CK896" s="2">
        <f t="shared" si="111"/>
        <v>38.401190961719628</v>
      </c>
      <c r="CL896" s="2">
        <f t="shared" si="112"/>
        <v>32.446278134855483</v>
      </c>
      <c r="CM896" s="2">
        <f t="shared" si="113"/>
        <v>23.939096695019384</v>
      </c>
      <c r="CN896" s="2">
        <f t="shared" si="114"/>
        <v>203645.0420694628</v>
      </c>
    </row>
    <row r="897" spans="1:92" x14ac:dyDescent="0.45">
      <c r="A897" s="2">
        <v>246</v>
      </c>
      <c r="B897" s="2" t="s">
        <v>159</v>
      </c>
      <c r="C897" s="2">
        <v>1</v>
      </c>
      <c r="D897" s="2">
        <v>2021</v>
      </c>
      <c r="E897" s="2">
        <v>2019</v>
      </c>
      <c r="F897" s="2">
        <v>1.18130209008317E-4</v>
      </c>
      <c r="G897" s="2">
        <v>0.165336359466491</v>
      </c>
      <c r="H897" s="2">
        <v>0.24202724471607001</v>
      </c>
      <c r="I897" s="2">
        <v>0.59251826560842902</v>
      </c>
      <c r="J897" s="2">
        <v>258.95086959502902</v>
      </c>
      <c r="K897" s="2">
        <v>117.56660696689499</v>
      </c>
      <c r="L897" s="2">
        <v>107.028524908512</v>
      </c>
      <c r="M897" s="2">
        <v>85.060594775227003</v>
      </c>
      <c r="N897" s="2">
        <v>10.040913360508201</v>
      </c>
      <c r="O897" s="2">
        <v>31240.762836526701</v>
      </c>
      <c r="P897" s="2">
        <v>50234.485718508899</v>
      </c>
      <c r="Q897" s="2">
        <v>154742.84293166199</v>
      </c>
      <c r="R897" s="2">
        <v>1346.3964409186499</v>
      </c>
      <c r="S897" s="2">
        <v>22214535.856478099</v>
      </c>
      <c r="T897" s="2">
        <v>16499.253252126098</v>
      </c>
      <c r="U897" s="2">
        <v>51.097999999999999</v>
      </c>
      <c r="V897" s="2">
        <v>35174.942877407797</v>
      </c>
      <c r="W897" s="2">
        <v>3.09696634120418E-3</v>
      </c>
      <c r="X897" s="2">
        <v>-12.5811505697315</v>
      </c>
      <c r="Y897" s="2">
        <v>-12.5811505697315</v>
      </c>
      <c r="Z897" s="2">
        <v>4.2406364794672502</v>
      </c>
      <c r="AA897" s="2">
        <v>3.2464052895058502</v>
      </c>
      <c r="AB897" s="2">
        <v>141.384262628134</v>
      </c>
      <c r="AC897" s="2">
        <v>0</v>
      </c>
      <c r="AD897" s="2">
        <v>0</v>
      </c>
      <c r="AE897" s="2">
        <v>0</v>
      </c>
      <c r="AF897" s="2">
        <v>1443.7316491050001</v>
      </c>
      <c r="AG897" s="2">
        <v>0</v>
      </c>
      <c r="AH897" s="2">
        <v>0</v>
      </c>
      <c r="AI897" s="2">
        <v>0</v>
      </c>
      <c r="AJ897" s="2">
        <v>130.14775753662701</v>
      </c>
      <c r="AK897" s="2">
        <v>130.14775753662701</v>
      </c>
      <c r="AL897" s="2">
        <v>102.787888429045</v>
      </c>
      <c r="AM897" s="2">
        <v>81.814189485721201</v>
      </c>
      <c r="AN897" s="2">
        <v>117.56660696689499</v>
      </c>
      <c r="AO897" s="2">
        <v>117.56660696689499</v>
      </c>
      <c r="AP897" s="2">
        <v>107.028524908512</v>
      </c>
      <c r="AQ897" s="2">
        <v>85.060594775227003</v>
      </c>
      <c r="AR897" s="2">
        <v>2624.2077637485299</v>
      </c>
      <c r="AS897" s="2">
        <v>3672870.4857479399</v>
      </c>
      <c r="AT897" s="2">
        <v>5376522.9059897596</v>
      </c>
      <c r="AU897" s="2">
        <v>13162518.256976699</v>
      </c>
      <c r="AV897" s="2">
        <v>0.903331791435662</v>
      </c>
      <c r="AW897" s="2">
        <v>0.903331791435662</v>
      </c>
      <c r="AX897" s="2">
        <v>1.04220137077774</v>
      </c>
      <c r="AY897" s="2">
        <v>1.0405540294411499</v>
      </c>
      <c r="AZ897" s="2">
        <v>0.90442040475674501</v>
      </c>
      <c r="BA897" s="2">
        <v>0.90442040475674501</v>
      </c>
      <c r="BB897" s="2">
        <v>1.04443681891079</v>
      </c>
      <c r="BC897" s="2">
        <v>1.0377066562875099</v>
      </c>
      <c r="BD897" s="2">
        <v>0.903331791435662</v>
      </c>
      <c r="BE897" s="2">
        <v>0.903331791435662</v>
      </c>
      <c r="BF897" s="2">
        <v>1.04220137077774</v>
      </c>
      <c r="BG897" s="2">
        <v>1.0405540294411499</v>
      </c>
      <c r="BH897" s="2">
        <v>0.190756703999999</v>
      </c>
      <c r="BI897" s="2">
        <v>0.190756703999999</v>
      </c>
      <c r="BJ897" s="2">
        <v>0.19094513299999999</v>
      </c>
      <c r="BK897" s="2">
        <v>0.22217258300000001</v>
      </c>
      <c r="BL897" s="2">
        <v>0.162760554</v>
      </c>
      <c r="BM897" s="2">
        <v>0.162760554</v>
      </c>
      <c r="BN897" s="2">
        <v>0.166015943</v>
      </c>
      <c r="BO897" s="2">
        <v>0.19972778899999999</v>
      </c>
      <c r="BP897" s="2">
        <v>0.190756703999999</v>
      </c>
      <c r="BQ897" s="2">
        <v>0.190756703999999</v>
      </c>
      <c r="BR897" s="2">
        <v>0.19094513299999999</v>
      </c>
      <c r="BS897" s="2">
        <v>0.22217258300000001</v>
      </c>
      <c r="BT897" s="2">
        <v>0</v>
      </c>
      <c r="BU897" s="2">
        <v>0</v>
      </c>
      <c r="BV897" s="2">
        <v>0</v>
      </c>
      <c r="BW897" s="2">
        <v>0</v>
      </c>
      <c r="BX897" s="2">
        <v>148.818182470653</v>
      </c>
      <c r="BY897" s="2">
        <v>0</v>
      </c>
      <c r="BZ897" s="2">
        <v>0</v>
      </c>
      <c r="CA897" s="2">
        <v>0</v>
      </c>
      <c r="CB897" s="2">
        <v>1494.2704766561401</v>
      </c>
      <c r="CC897" s="2">
        <v>0</v>
      </c>
      <c r="CD897" s="2">
        <v>0</v>
      </c>
      <c r="CE897" s="2">
        <v>0</v>
      </c>
      <c r="CG897" s="2">
        <f t="shared" si="107"/>
        <v>365600.41275681311</v>
      </c>
      <c r="CH897" s="2">
        <f t="shared" si="108"/>
        <v>1494.2704766561401</v>
      </c>
      <c r="CI897" s="2">
        <f t="shared" si="109"/>
        <v>236228.13240005809</v>
      </c>
      <c r="CJ897" s="2">
        <f t="shared" si="110"/>
        <v>1.2551141700635251E-2</v>
      </c>
      <c r="CK897" s="2">
        <f t="shared" si="111"/>
        <v>39.050953545658373</v>
      </c>
      <c r="CL897" s="2">
        <f t="shared" si="112"/>
        <v>32.672836239680585</v>
      </c>
      <c r="CM897" s="2">
        <f t="shared" si="113"/>
        <v>24.0938642166854</v>
      </c>
      <c r="CN897" s="2">
        <f t="shared" si="114"/>
        <v>204987.36956353139</v>
      </c>
    </row>
    <row r="898" spans="1:92" x14ac:dyDescent="0.45">
      <c r="A898" s="2">
        <v>268</v>
      </c>
      <c r="B898" s="2" t="s">
        <v>159</v>
      </c>
      <c r="C898" s="2">
        <v>1</v>
      </c>
      <c r="D898" s="2">
        <v>2022</v>
      </c>
      <c r="E898" s="2">
        <v>2020</v>
      </c>
      <c r="F898" s="2">
        <v>1.14741680549803E-4</v>
      </c>
      <c r="G898" s="2">
        <v>0.16516966887533299</v>
      </c>
      <c r="H898" s="2">
        <v>0.24207326338301599</v>
      </c>
      <c r="I898" s="2">
        <v>0.59264232606110001</v>
      </c>
      <c r="J898" s="2">
        <v>254.09135478650899</v>
      </c>
      <c r="K898" s="2">
        <v>117.56660696689499</v>
      </c>
      <c r="L898" s="2">
        <v>107.1256782201</v>
      </c>
      <c r="M898" s="2">
        <v>85.132084534829303</v>
      </c>
      <c r="N898" s="2">
        <v>10.040913360508201</v>
      </c>
      <c r="O898" s="2">
        <v>31365.077353561599</v>
      </c>
      <c r="P898" s="2">
        <v>50449.084520772798</v>
      </c>
      <c r="Q898" s="2">
        <v>155417.33112579599</v>
      </c>
      <c r="R898" s="2">
        <v>1350.5631434157999</v>
      </c>
      <c r="S898" s="2">
        <v>22325441.146798499</v>
      </c>
      <c r="T898" s="2">
        <v>16530.468238851601</v>
      </c>
      <c r="U898" s="2">
        <v>51.097999999999999</v>
      </c>
      <c r="V898" s="2">
        <v>35876.932344389199</v>
      </c>
      <c r="W898" s="2">
        <v>3.0911071812923601E-3</v>
      </c>
      <c r="X898" s="2">
        <v>-12.5811505697315</v>
      </c>
      <c r="Y898" s="2">
        <v>-12.5811505697315</v>
      </c>
      <c r="Z898" s="2">
        <v>4.3377897910555197</v>
      </c>
      <c r="AA898" s="2">
        <v>3.31789504910815</v>
      </c>
      <c r="AB898" s="2">
        <v>136.524747819613</v>
      </c>
      <c r="AC898" s="2">
        <v>0</v>
      </c>
      <c r="AD898" s="2">
        <v>0</v>
      </c>
      <c r="AE898" s="2">
        <v>0</v>
      </c>
      <c r="AF898" s="2">
        <v>1381.1825215558599</v>
      </c>
      <c r="AG898" s="2">
        <v>0</v>
      </c>
      <c r="AH898" s="2">
        <v>0</v>
      </c>
      <c r="AI898" s="2">
        <v>0</v>
      </c>
      <c r="AJ898" s="2">
        <v>130.14775753662701</v>
      </c>
      <c r="AK898" s="2">
        <v>130.14775753662701</v>
      </c>
      <c r="AL898" s="2">
        <v>102.787888429045</v>
      </c>
      <c r="AM898" s="2">
        <v>81.814189485721201</v>
      </c>
      <c r="AN898" s="2">
        <v>117.56660696689499</v>
      </c>
      <c r="AO898" s="2">
        <v>117.56660696689499</v>
      </c>
      <c r="AP898" s="2">
        <v>107.1256782201</v>
      </c>
      <c r="AQ898" s="2">
        <v>85.132084534829303</v>
      </c>
      <c r="AR898" s="2">
        <v>2561.65863619939</v>
      </c>
      <c r="AS898" s="2">
        <v>3687485.7217124598</v>
      </c>
      <c r="AT898" s="2">
        <v>5404392.39487099</v>
      </c>
      <c r="AU898" s="2">
        <v>13231001.3715788</v>
      </c>
      <c r="AV898" s="2">
        <v>0.903331791435662</v>
      </c>
      <c r="AW898" s="2">
        <v>0.903331791435662</v>
      </c>
      <c r="AX898" s="2">
        <v>1.0427801598536</v>
      </c>
      <c r="AY898" s="2">
        <v>1.04114364884674</v>
      </c>
      <c r="AZ898" s="2">
        <v>0.90442040475674501</v>
      </c>
      <c r="BA898" s="2">
        <v>0.90442040475674501</v>
      </c>
      <c r="BB898" s="2">
        <v>1.0450168494482299</v>
      </c>
      <c r="BC898" s="2">
        <v>1.0382946622579301</v>
      </c>
      <c r="BD898" s="2">
        <v>0.903331791435662</v>
      </c>
      <c r="BE898" s="2">
        <v>0.903331791435662</v>
      </c>
      <c r="BF898" s="2">
        <v>1.0427801598536</v>
      </c>
      <c r="BG898" s="2">
        <v>1.04114364884674</v>
      </c>
      <c r="BH898" s="2">
        <v>0.190756703999999</v>
      </c>
      <c r="BI898" s="2">
        <v>0.190756703999999</v>
      </c>
      <c r="BJ898" s="2">
        <v>0.19094513299999999</v>
      </c>
      <c r="BK898" s="2">
        <v>0.22217258300000001</v>
      </c>
      <c r="BL898" s="2">
        <v>0.162760554</v>
      </c>
      <c r="BM898" s="2">
        <v>0.162760554</v>
      </c>
      <c r="BN898" s="2">
        <v>0.166015943</v>
      </c>
      <c r="BO898" s="2">
        <v>0.19972778899999999</v>
      </c>
      <c r="BP898" s="2">
        <v>0.190756703999999</v>
      </c>
      <c r="BQ898" s="2">
        <v>0.190756703999999</v>
      </c>
      <c r="BR898" s="2">
        <v>0.19094513299999999</v>
      </c>
      <c r="BS898" s="2">
        <v>0.22217258300000001</v>
      </c>
      <c r="BT898" s="2">
        <v>0</v>
      </c>
      <c r="BU898" s="2">
        <v>0</v>
      </c>
      <c r="BV898" s="2">
        <v>0</v>
      </c>
      <c r="BW898" s="2">
        <v>0</v>
      </c>
      <c r="BX898" s="2">
        <v>141.384262628134</v>
      </c>
      <c r="BY898" s="2">
        <v>0</v>
      </c>
      <c r="BZ898" s="2">
        <v>0</v>
      </c>
      <c r="CA898" s="2">
        <v>0</v>
      </c>
      <c r="CB898" s="2">
        <v>1419.6271315884401</v>
      </c>
      <c r="CC898" s="2">
        <v>0</v>
      </c>
      <c r="CD898" s="2">
        <v>0</v>
      </c>
      <c r="CE898" s="2">
        <v>0</v>
      </c>
      <c r="CG898" s="2">
        <f t="shared" si="107"/>
        <v>372434.07326376031</v>
      </c>
      <c r="CH898" s="2">
        <f t="shared" si="108"/>
        <v>1419.6271315884401</v>
      </c>
      <c r="CI898" s="2">
        <f t="shared" si="109"/>
        <v>237241.53391349089</v>
      </c>
      <c r="CJ898" s="2">
        <f t="shared" si="110"/>
        <v>1.2551141700635251E-2</v>
      </c>
      <c r="CK898" s="2">
        <f t="shared" si="111"/>
        <v>39.206346691952</v>
      </c>
      <c r="CL898" s="2">
        <f t="shared" si="112"/>
        <v>32.81241269643759</v>
      </c>
      <c r="CM898" s="2">
        <f t="shared" si="113"/>
        <v>24.198883787589878</v>
      </c>
      <c r="CN898" s="2">
        <f t="shared" si="114"/>
        <v>205876.4565599293</v>
      </c>
    </row>
    <row r="899" spans="1:92" x14ac:dyDescent="0.45">
      <c r="A899" s="2">
        <v>290</v>
      </c>
      <c r="B899" s="2" t="s">
        <v>159</v>
      </c>
      <c r="C899" s="2">
        <v>1</v>
      </c>
      <c r="D899" s="2">
        <v>2023</v>
      </c>
      <c r="E899" s="2">
        <v>2021</v>
      </c>
      <c r="F899" s="2">
        <v>1.13357684030189E-4</v>
      </c>
      <c r="G899" s="2">
        <v>0.16508462737014101</v>
      </c>
      <c r="H899" s="2">
        <v>0.24209321319657501</v>
      </c>
      <c r="I899" s="2">
        <v>0.592708801749253</v>
      </c>
      <c r="J899" s="2">
        <v>252.24148286631799</v>
      </c>
      <c r="K899" s="2">
        <v>117.56660696689499</v>
      </c>
      <c r="L899" s="2">
        <v>107.185170727054</v>
      </c>
      <c r="M899" s="2">
        <v>85.180323768602506</v>
      </c>
      <c r="N899" s="2">
        <v>10.040913360508201</v>
      </c>
      <c r="O899" s="2">
        <v>31492.482524057101</v>
      </c>
      <c r="P899" s="2">
        <v>50656.1475625116</v>
      </c>
      <c r="Q899" s="2">
        <v>156058.10814365599</v>
      </c>
      <c r="R899" s="2">
        <v>1354.1857062435299</v>
      </c>
      <c r="S899" s="2">
        <v>22427674.667831101</v>
      </c>
      <c r="T899" s="2">
        <v>16561.742281303999</v>
      </c>
      <c r="U899" s="2">
        <v>51.097999999999999</v>
      </c>
      <c r="V899" s="2">
        <v>36592.9314776682</v>
      </c>
      <c r="W899" s="2">
        <v>3.0852591063427501E-3</v>
      </c>
      <c r="X899" s="2">
        <v>-12.5811505697315</v>
      </c>
      <c r="Y899" s="2">
        <v>-12.5811505697315</v>
      </c>
      <c r="Z899" s="2">
        <v>4.3972822980088804</v>
      </c>
      <c r="AA899" s="2">
        <v>3.3661342828812999</v>
      </c>
      <c r="AB899" s="2">
        <v>134.67487589942201</v>
      </c>
      <c r="AC899" s="2">
        <v>0</v>
      </c>
      <c r="AD899" s="2">
        <v>0</v>
      </c>
      <c r="AE899" s="2">
        <v>0</v>
      </c>
      <c r="AF899" s="2">
        <v>1361.8731438843499</v>
      </c>
      <c r="AG899" s="2">
        <v>0</v>
      </c>
      <c r="AH899" s="2">
        <v>0</v>
      </c>
      <c r="AI899" s="2">
        <v>0</v>
      </c>
      <c r="AJ899" s="2">
        <v>130.14775753662701</v>
      </c>
      <c r="AK899" s="2">
        <v>130.14775753662701</v>
      </c>
      <c r="AL899" s="2">
        <v>102.787888429045</v>
      </c>
      <c r="AM899" s="2">
        <v>81.814189485721201</v>
      </c>
      <c r="AN899" s="2">
        <v>117.56660696689499</v>
      </c>
      <c r="AO899" s="2">
        <v>117.56660696689499</v>
      </c>
      <c r="AP899" s="2">
        <v>107.185170727054</v>
      </c>
      <c r="AQ899" s="2">
        <v>85.180323768602506</v>
      </c>
      <c r="AR899" s="2">
        <v>2542.34925852787</v>
      </c>
      <c r="AS899" s="2">
        <v>3702464.3153176601</v>
      </c>
      <c r="AT899" s="2">
        <v>5429587.8248626702</v>
      </c>
      <c r="AU899" s="2">
        <v>13293080.1783922</v>
      </c>
      <c r="AV899" s="2">
        <v>0.903331791435662</v>
      </c>
      <c r="AW899" s="2">
        <v>0.903331791435662</v>
      </c>
      <c r="AX899" s="2">
        <v>1.04333655766331</v>
      </c>
      <c r="AY899" s="2">
        <v>1.0417016839081601</v>
      </c>
      <c r="AZ899" s="2">
        <v>0.90442040475674501</v>
      </c>
      <c r="BA899" s="2">
        <v>0.90442040475674501</v>
      </c>
      <c r="BB899" s="2">
        <v>1.0455744406918399</v>
      </c>
      <c r="BC899" s="2">
        <v>1.0388511703116201</v>
      </c>
      <c r="BD899" s="2">
        <v>0.903331791435662</v>
      </c>
      <c r="BE899" s="2">
        <v>0.903331791435662</v>
      </c>
      <c r="BF899" s="2">
        <v>1.04333655766331</v>
      </c>
      <c r="BG899" s="2">
        <v>1.0417016839081601</v>
      </c>
      <c r="BH899" s="2">
        <v>0.190756703999999</v>
      </c>
      <c r="BI899" s="2">
        <v>0.190756703999999</v>
      </c>
      <c r="BJ899" s="2">
        <v>0.19094513299999999</v>
      </c>
      <c r="BK899" s="2">
        <v>0.22217258300000001</v>
      </c>
      <c r="BL899" s="2">
        <v>0.162760554</v>
      </c>
      <c r="BM899" s="2">
        <v>0.162760554</v>
      </c>
      <c r="BN899" s="2">
        <v>0.166015943</v>
      </c>
      <c r="BO899" s="2">
        <v>0.19972778899999999</v>
      </c>
      <c r="BP899" s="2">
        <v>0.190756703999999</v>
      </c>
      <c r="BQ899" s="2">
        <v>0.190756703999999</v>
      </c>
      <c r="BR899" s="2">
        <v>0.19094513299999999</v>
      </c>
      <c r="BS899" s="2">
        <v>0.22217258300000001</v>
      </c>
      <c r="BT899" s="2">
        <v>0</v>
      </c>
      <c r="BU899" s="2">
        <v>0</v>
      </c>
      <c r="BV899" s="2">
        <v>0</v>
      </c>
      <c r="BW899" s="2">
        <v>0</v>
      </c>
      <c r="BX899" s="2">
        <v>136.524747819613</v>
      </c>
      <c r="BY899" s="2">
        <v>0</v>
      </c>
      <c r="BZ899" s="2">
        <v>0</v>
      </c>
      <c r="CA899" s="2">
        <v>0</v>
      </c>
      <c r="CB899" s="2">
        <v>1370.83316442198</v>
      </c>
      <c r="CC899" s="2">
        <v>0</v>
      </c>
      <c r="CD899" s="2">
        <v>0</v>
      </c>
      <c r="CE899" s="2">
        <v>0</v>
      </c>
      <c r="CG899" s="2">
        <f t="shared" si="107"/>
        <v>378978.76908129256</v>
      </c>
      <c r="CH899" s="2">
        <f t="shared" si="108"/>
        <v>1370.83316442198</v>
      </c>
      <c r="CI899" s="2">
        <f t="shared" si="109"/>
        <v>238216.77914358518</v>
      </c>
      <c r="CJ899" s="2">
        <f t="shared" si="110"/>
        <v>1.2551141700635251E-2</v>
      </c>
      <c r="CK899" s="2">
        <f t="shared" si="111"/>
        <v>39.365603155071376</v>
      </c>
      <c r="CL899" s="2">
        <f t="shared" si="112"/>
        <v>32.947087845535997</v>
      </c>
      <c r="CM899" s="2">
        <f t="shared" si="113"/>
        <v>24.298654440429114</v>
      </c>
      <c r="CN899" s="2">
        <f t="shared" si="114"/>
        <v>206724.29661952809</v>
      </c>
    </row>
    <row r="900" spans="1:92" x14ac:dyDescent="0.45">
      <c r="A900" s="2">
        <v>312</v>
      </c>
      <c r="B900" s="2" t="s">
        <v>159</v>
      </c>
      <c r="C900" s="2">
        <v>1</v>
      </c>
      <c r="D900" s="2">
        <v>2024</v>
      </c>
      <c r="E900" s="2">
        <v>2022</v>
      </c>
      <c r="F900" s="20">
        <v>5.1054329658351597E-5</v>
      </c>
      <c r="G900" s="2">
        <v>0.15618052631089499</v>
      </c>
      <c r="H900" s="2">
        <v>0.23566616663842899</v>
      </c>
      <c r="I900" s="2">
        <v>0.60810225272101703</v>
      </c>
      <c r="J900" s="2">
        <v>144.66793443187299</v>
      </c>
      <c r="K900" s="2">
        <v>144.66793443187299</v>
      </c>
      <c r="L900" s="2">
        <v>134.343689148019</v>
      </c>
      <c r="M900" s="2">
        <v>112.327306419835</v>
      </c>
      <c r="N900" s="2">
        <v>10.040913360508201</v>
      </c>
      <c r="O900" s="2">
        <v>30716.202597907399</v>
      </c>
      <c r="P900" s="2">
        <v>49910.611359014802</v>
      </c>
      <c r="Q900" s="2">
        <v>154029.60071158499</v>
      </c>
      <c r="R900" s="2">
        <v>1714.69165020999</v>
      </c>
      <c r="S900" s="2">
        <v>28452007.996084198</v>
      </c>
      <c r="T900" s="2">
        <v>16593.075491211301</v>
      </c>
      <c r="U900" s="2">
        <v>51.097999999999999</v>
      </c>
      <c r="V900" s="2">
        <v>37323.219869402601</v>
      </c>
      <c r="W900" s="2">
        <v>3.0794220953836802E-3</v>
      </c>
      <c r="X900" s="2">
        <v>-12.5811505697315</v>
      </c>
      <c r="Y900" s="2">
        <v>-12.5811505697315</v>
      </c>
      <c r="Z900" s="2">
        <v>4.4544732539957197</v>
      </c>
      <c r="AA900" s="2">
        <v>3.4117894691364699</v>
      </c>
      <c r="AB900" s="2">
        <v>27.101327464978201</v>
      </c>
      <c r="AC900" s="2">
        <v>27.101327464978201</v>
      </c>
      <c r="AD900" s="2">
        <v>27.101327464978201</v>
      </c>
      <c r="AE900" s="2">
        <v>27.101327464978201</v>
      </c>
      <c r="AF900" s="2">
        <v>272.12208103060999</v>
      </c>
      <c r="AG900" s="2">
        <v>853488.08156957896</v>
      </c>
      <c r="AH900" s="2">
        <v>1372848.8432058899</v>
      </c>
      <c r="AI900" s="2">
        <v>4229381.8923662296</v>
      </c>
      <c r="AJ900" s="2">
        <v>130.14775753662701</v>
      </c>
      <c r="AK900" s="2">
        <v>130.14775753662701</v>
      </c>
      <c r="AL900" s="2">
        <v>102.787888429045</v>
      </c>
      <c r="AM900" s="2">
        <v>81.814189485721201</v>
      </c>
      <c r="AN900" s="2">
        <v>117.56660696689499</v>
      </c>
      <c r="AO900" s="2">
        <v>117.56660696689499</v>
      </c>
      <c r="AP900" s="2">
        <v>107.242361683041</v>
      </c>
      <c r="AQ900" s="2">
        <v>85.225978954857595</v>
      </c>
      <c r="AR900" s="2">
        <v>1452.59819567413</v>
      </c>
      <c r="AS900" s="2">
        <v>4443649.5834302297</v>
      </c>
      <c r="AT900" s="2">
        <v>6705175.6576030897</v>
      </c>
      <c r="AU900" s="2">
        <v>17301730.156855199</v>
      </c>
      <c r="AV900" s="2">
        <v>0.903331791435662</v>
      </c>
      <c r="AW900" s="2">
        <v>0.903331791435662</v>
      </c>
      <c r="AX900" s="2">
        <v>1.04134035625898</v>
      </c>
      <c r="AY900" s="2">
        <v>1.0399414232444699</v>
      </c>
      <c r="AZ900" s="2">
        <v>0.90442040475674501</v>
      </c>
      <c r="BA900" s="2">
        <v>0.90442040475674501</v>
      </c>
      <c r="BB900" s="2">
        <v>1.0435739575768701</v>
      </c>
      <c r="BC900" s="2">
        <v>1.0370957264270799</v>
      </c>
      <c r="BD900" s="2">
        <v>0.903331791435662</v>
      </c>
      <c r="BE900" s="2">
        <v>0.903331791435662</v>
      </c>
      <c r="BF900" s="2">
        <v>1.04134035625898</v>
      </c>
      <c r="BG900" s="2">
        <v>1.0399414232444699</v>
      </c>
      <c r="BH900" s="2">
        <v>0.190756703999999</v>
      </c>
      <c r="BI900" s="2">
        <v>0.190756703999999</v>
      </c>
      <c r="BJ900" s="2">
        <v>0.19094513299999999</v>
      </c>
      <c r="BK900" s="2">
        <v>0.22217258300000001</v>
      </c>
      <c r="BL900" s="2">
        <v>0.162760554</v>
      </c>
      <c r="BM900" s="2">
        <v>0.162760554</v>
      </c>
      <c r="BN900" s="2">
        <v>0.166015943</v>
      </c>
      <c r="BO900" s="2">
        <v>0.19972778899999999</v>
      </c>
      <c r="BP900" s="2">
        <v>0.190756703999999</v>
      </c>
      <c r="BQ900" s="2">
        <v>0.190756703999999</v>
      </c>
      <c r="BR900" s="2">
        <v>0.19094513299999999</v>
      </c>
      <c r="BS900" s="2">
        <v>0.22217258300000001</v>
      </c>
      <c r="BT900" s="2">
        <v>0</v>
      </c>
      <c r="BU900" s="2">
        <v>0</v>
      </c>
      <c r="BV900" s="2">
        <v>0</v>
      </c>
      <c r="BW900" s="2">
        <v>0</v>
      </c>
      <c r="BX900" s="2">
        <v>27.101327464978201</v>
      </c>
      <c r="BY900" s="2">
        <v>27.101327464978201</v>
      </c>
      <c r="BZ900" s="2">
        <v>27.101327464978201</v>
      </c>
      <c r="CA900" s="2">
        <v>27.101327464978201</v>
      </c>
      <c r="CB900" s="2">
        <v>272.12208103060999</v>
      </c>
      <c r="CC900" s="2">
        <v>853488.08156957896</v>
      </c>
      <c r="CD900" s="2">
        <v>1372848.8432058899</v>
      </c>
      <c r="CE900" s="2">
        <v>4229381.8923662296</v>
      </c>
      <c r="CG900" s="2">
        <f t="shared" ref="CG900:CG927" si="115">+(IF((N900*(AJ900*AZ900-AJ900)*BT900+P900*(AL900*BB900-AL900)*BV900+Q900*(AM900*BC900-AM900)*BW900+N900*(AJ900*BD900-AJ900)*(1-BT900)+P900*(AL900*BF900-AL900)*(1-BV900)+Q900*(AM900*BG900-AM900)*(1-BW900))&lt;0,0,(N900*(AJ900*AZ900-AJ900)*BT900+P900*(AL900*BB900-AL900)*BV900+Q900*(AM900*BC900-AM900)*BW900+N900*(AJ900*BD900-AJ900)*(1-BT900)+P900*(AL900*BF900-AL900)*(1-BV900)+Q900*(AM900*BG900-AM900)*(1-BW900))))/2</f>
        <v>357646.16830963752</v>
      </c>
      <c r="CH900" s="2">
        <f t="shared" ref="CH900:CH927" si="116">+SUM(CB900:CE900)</f>
        <v>6455990.9392227288</v>
      </c>
      <c r="CI900" s="2">
        <f t="shared" ref="CI900:CI927" si="117">+SUM(N900:Q900)</f>
        <v>234666.45558186772</v>
      </c>
      <c r="CJ900" s="2">
        <f t="shared" ref="CJ900:CJ927" si="118">+N900/800</f>
        <v>1.2551141700635251E-2</v>
      </c>
      <c r="CK900" s="2">
        <f t="shared" ref="CK900:CK927" si="119">+O900/(1600/2)</f>
        <v>38.395253247384247</v>
      </c>
      <c r="CL900" s="2">
        <f t="shared" ref="CL900:CL927" si="120">+P900/(3075/2)</f>
        <v>32.462186249765722</v>
      </c>
      <c r="CM900" s="2">
        <f t="shared" ref="CM900:CM927" si="121">+Q900/(12845/2)</f>
        <v>23.982810542870375</v>
      </c>
      <c r="CN900" s="2">
        <f t="shared" si="114"/>
        <v>203950.25298396029</v>
      </c>
    </row>
    <row r="901" spans="1:92" x14ac:dyDescent="0.45">
      <c r="A901" s="2">
        <v>334</v>
      </c>
      <c r="B901" s="2" t="s">
        <v>159</v>
      </c>
      <c r="C901" s="2">
        <v>1</v>
      </c>
      <c r="D901" s="2">
        <v>2025</v>
      </c>
      <c r="E901" s="2">
        <v>2023</v>
      </c>
      <c r="F901" s="2">
        <v>8.8523521593039301E-5</v>
      </c>
      <c r="G901" s="2">
        <v>0.156416930488637</v>
      </c>
      <c r="H901" s="2">
        <v>0.23564747445394499</v>
      </c>
      <c r="I901" s="2">
        <v>0.60784707153582296</v>
      </c>
      <c r="J901" s="2">
        <v>144.25086645039499</v>
      </c>
      <c r="K901" s="2">
        <v>144.25086645039499</v>
      </c>
      <c r="L901" s="2">
        <v>133.721435839311</v>
      </c>
      <c r="M901" s="2">
        <v>111.766224138873</v>
      </c>
      <c r="N901" s="2">
        <v>17.460290702642698</v>
      </c>
      <c r="O901" s="2">
        <v>30851.518647236298</v>
      </c>
      <c r="P901" s="2">
        <v>50138.689283638203</v>
      </c>
      <c r="Q901" s="2">
        <v>154737.28328083601</v>
      </c>
      <c r="R901" s="2">
        <v>1711.4470309368301</v>
      </c>
      <c r="S901" s="2">
        <v>28451896.366152301</v>
      </c>
      <c r="T901" s="2">
        <v>16624.467980512301</v>
      </c>
      <c r="U901" s="2">
        <v>51.097999999999999</v>
      </c>
      <c r="V901" s="2">
        <v>38068.082691595802</v>
      </c>
      <c r="W901" s="2">
        <v>3.0735961274831599E-3</v>
      </c>
      <c r="X901" s="2">
        <v>-12.5811505697315</v>
      </c>
      <c r="Y901" s="2">
        <v>-12.5811505697315</v>
      </c>
      <c r="Z901" s="2">
        <v>4.2492879267658701</v>
      </c>
      <c r="AA901" s="2">
        <v>3.2677751696530501</v>
      </c>
      <c r="AB901" s="2">
        <v>26.684259483499702</v>
      </c>
      <c r="AC901" s="2">
        <v>26.684259483499702</v>
      </c>
      <c r="AD901" s="2">
        <v>26.684259483499702</v>
      </c>
      <c r="AE901" s="2">
        <v>26.684259483499702</v>
      </c>
      <c r="AF901" s="2">
        <v>267.93433756314198</v>
      </c>
      <c r="AG901" s="2">
        <v>819639.12047031103</v>
      </c>
      <c r="AH901" s="2">
        <v>1331827.7044840599</v>
      </c>
      <c r="AI901" s="2">
        <v>4110165.8335277899</v>
      </c>
      <c r="AJ901" s="2">
        <v>130.14775753662701</v>
      </c>
      <c r="AK901" s="2">
        <v>130.14775753662701</v>
      </c>
      <c r="AL901" s="2">
        <v>102.787888429045</v>
      </c>
      <c r="AM901" s="2">
        <v>81.814189485721201</v>
      </c>
      <c r="AN901" s="2">
        <v>117.56660696689499</v>
      </c>
      <c r="AO901" s="2">
        <v>117.56660696689499</v>
      </c>
      <c r="AP901" s="2">
        <v>107.037176355811</v>
      </c>
      <c r="AQ901" s="2">
        <v>85.081964655374193</v>
      </c>
      <c r="AR901" s="2">
        <v>2518.662062332</v>
      </c>
      <c r="AS901" s="2">
        <v>4450358.2961743698</v>
      </c>
      <c r="AT901" s="2">
        <v>6704617.5221091798</v>
      </c>
      <c r="AU901" s="2">
        <v>17294401.8858064</v>
      </c>
      <c r="AV901" s="2">
        <v>0.91236510935001802</v>
      </c>
      <c r="AW901" s="2">
        <v>0.91236510935001802</v>
      </c>
      <c r="AX901" s="2">
        <v>1.0419589797602</v>
      </c>
      <c r="AY901" s="2">
        <v>1.0405625590127501</v>
      </c>
      <c r="AZ901" s="2">
        <v>0.91346460880431302</v>
      </c>
      <c r="BA901" s="2">
        <v>0.91346460880431302</v>
      </c>
      <c r="BB901" s="2">
        <v>1.04419390798168</v>
      </c>
      <c r="BC901" s="2">
        <v>1.0377151625187799</v>
      </c>
      <c r="BD901" s="2">
        <v>0.91236510935001802</v>
      </c>
      <c r="BE901" s="2">
        <v>0.91236510935001802</v>
      </c>
      <c r="BF901" s="2">
        <v>1.0419589797602</v>
      </c>
      <c r="BG901" s="2">
        <v>1.0405625590127501</v>
      </c>
      <c r="BH901" s="2">
        <v>0.190756703999999</v>
      </c>
      <c r="BI901" s="2">
        <v>0.190756703999999</v>
      </c>
      <c r="BJ901" s="2">
        <v>0.19094513299999999</v>
      </c>
      <c r="BK901" s="2">
        <v>0.22217258300000001</v>
      </c>
      <c r="BL901" s="2">
        <v>0.162760554</v>
      </c>
      <c r="BM901" s="2">
        <v>0.162760554</v>
      </c>
      <c r="BN901" s="2">
        <v>0.166015943</v>
      </c>
      <c r="BO901" s="2">
        <v>0.19972778899999999</v>
      </c>
      <c r="BP901" s="2">
        <v>0.190756703999999</v>
      </c>
      <c r="BQ901" s="2">
        <v>0.190756703999999</v>
      </c>
      <c r="BR901" s="2">
        <v>0.19094513299999999</v>
      </c>
      <c r="BS901" s="2">
        <v>0.22217258300000001</v>
      </c>
      <c r="BT901" s="2">
        <v>0</v>
      </c>
      <c r="BU901" s="2">
        <v>0</v>
      </c>
      <c r="BV901" s="2">
        <v>0</v>
      </c>
      <c r="BW901" s="2">
        <v>0</v>
      </c>
      <c r="BX901" s="2">
        <v>26.684259483499702</v>
      </c>
      <c r="BY901" s="2">
        <v>26.684259483499702</v>
      </c>
      <c r="BZ901" s="2">
        <v>26.684259483499702</v>
      </c>
      <c r="CA901" s="2">
        <v>26.684259483499702</v>
      </c>
      <c r="CB901" s="2">
        <v>267.93433756314198</v>
      </c>
      <c r="CC901" s="2">
        <v>819639.12047031103</v>
      </c>
      <c r="CD901" s="2">
        <v>1331827.7044840599</v>
      </c>
      <c r="CE901" s="2">
        <v>4110165.8335277899</v>
      </c>
      <c r="CG901" s="2">
        <f t="shared" si="115"/>
        <v>364776.40047127852</v>
      </c>
      <c r="CH901" s="2">
        <f t="shared" si="116"/>
        <v>6261900.5928197242</v>
      </c>
      <c r="CI901" s="2">
        <f t="shared" si="117"/>
        <v>235744.95150241314</v>
      </c>
      <c r="CJ901" s="2">
        <f t="shared" si="118"/>
        <v>2.1825363378303372E-2</v>
      </c>
      <c r="CK901" s="2">
        <f t="shared" si="119"/>
        <v>38.564398309045373</v>
      </c>
      <c r="CL901" s="2">
        <f t="shared" si="120"/>
        <v>32.610529615374439</v>
      </c>
      <c r="CM901" s="2">
        <f t="shared" si="121"/>
        <v>24.092998564552122</v>
      </c>
      <c r="CN901" s="2">
        <f t="shared" ref="CN901:CN927" si="122">+SUM(N901,P901,Q901)</f>
        <v>204893.43285517686</v>
      </c>
    </row>
    <row r="902" spans="1:92" x14ac:dyDescent="0.45">
      <c r="A902" s="2">
        <v>356</v>
      </c>
      <c r="B902" s="2" t="s">
        <v>159</v>
      </c>
      <c r="C902" s="2">
        <v>1</v>
      </c>
      <c r="D902" s="2">
        <v>2026</v>
      </c>
      <c r="E902" s="2">
        <v>2024</v>
      </c>
      <c r="F902" s="20">
        <v>2.5495844630425701E-4</v>
      </c>
      <c r="G902" s="2">
        <v>0.157508975070449</v>
      </c>
      <c r="H902" s="2">
        <v>0.23551439207626801</v>
      </c>
      <c r="I902" s="2">
        <v>0.606721674406978</v>
      </c>
      <c r="J902" s="2">
        <v>144.520744303811</v>
      </c>
      <c r="K902" s="2">
        <v>144.520744303811</v>
      </c>
      <c r="L902" s="2">
        <v>132.87923462648001</v>
      </c>
      <c r="M902" s="2">
        <v>110.911253642063</v>
      </c>
      <c r="N902" s="2">
        <v>50.136982763895297</v>
      </c>
      <c r="O902" s="2">
        <v>30973.771933179702</v>
      </c>
      <c r="P902" s="2">
        <v>50370.853990496304</v>
      </c>
      <c r="Q902" s="2">
        <v>155465.08762443799</v>
      </c>
      <c r="R902" s="2">
        <v>1706.28022565231</v>
      </c>
      <c r="S902" s="2">
        <v>28419666.699485</v>
      </c>
      <c r="T902" s="2">
        <v>16655.919861358099</v>
      </c>
      <c r="U902" s="2">
        <v>51.097999999999999</v>
      </c>
      <c r="V902" s="2">
        <v>38827.810807454101</v>
      </c>
      <c r="W902" s="2">
        <v>3.06778118174878E-3</v>
      </c>
      <c r="X902" s="2">
        <v>-11.405484500062601</v>
      </c>
      <c r="Y902" s="2">
        <v>-11.405484500062601</v>
      </c>
      <c r="Z902" s="2">
        <v>4.3128749301883298</v>
      </c>
      <c r="AA902" s="2">
        <v>3.3185928890952798</v>
      </c>
      <c r="AB902" s="2">
        <v>25.778471267246999</v>
      </c>
      <c r="AC902" s="2">
        <v>25.778471267246999</v>
      </c>
      <c r="AD902" s="2">
        <v>25.778471267246999</v>
      </c>
      <c r="AE902" s="2">
        <v>25.778471267246999</v>
      </c>
      <c r="AF902" s="2">
        <v>450.09960219585798</v>
      </c>
      <c r="AG902" s="2">
        <v>795304.98699871998</v>
      </c>
      <c r="AH902" s="2">
        <v>1292498.7610756899</v>
      </c>
      <c r="AI902" s="2">
        <v>3988890.6110269199</v>
      </c>
      <c r="AJ902" s="2">
        <v>130.14775753662701</v>
      </c>
      <c r="AK902" s="2">
        <v>130.14775753662701</v>
      </c>
      <c r="AL902" s="2">
        <v>102.787888429045</v>
      </c>
      <c r="AM902" s="2">
        <v>81.814189485721201</v>
      </c>
      <c r="AN902" s="2">
        <v>118.742273036564</v>
      </c>
      <c r="AO902" s="2">
        <v>118.742273036564</v>
      </c>
      <c r="AP902" s="2">
        <v>107.100763359233</v>
      </c>
      <c r="AQ902" s="2">
        <v>85.132782374816401</v>
      </c>
      <c r="AR902" s="2">
        <v>7245.83406618553</v>
      </c>
      <c r="AS902" s="2">
        <v>4476352.5736796502</v>
      </c>
      <c r="AT902" s="2">
        <v>6693240.5257393699</v>
      </c>
      <c r="AU902" s="2">
        <v>17242827.765999701</v>
      </c>
      <c r="AV902" s="2">
        <v>0.92148876044351802</v>
      </c>
      <c r="AW902" s="2">
        <v>0.92148876044351802</v>
      </c>
      <c r="AX902" s="2">
        <v>1.04258619586001</v>
      </c>
      <c r="AY902" s="2">
        <v>1.0411988140344499</v>
      </c>
      <c r="AZ902" s="2">
        <v>0.92259925489235595</v>
      </c>
      <c r="BA902" s="2">
        <v>0.92259925489235595</v>
      </c>
      <c r="BB902" s="2">
        <v>1.0448224694156101</v>
      </c>
      <c r="BC902" s="2">
        <v>1.0383496764915601</v>
      </c>
      <c r="BD902" s="2">
        <v>0.92148876044351802</v>
      </c>
      <c r="BE902" s="2">
        <v>0.92148876044351802</v>
      </c>
      <c r="BF902" s="2">
        <v>1.04258619586001</v>
      </c>
      <c r="BG902" s="2">
        <v>1.0411988140344499</v>
      </c>
      <c r="BH902" s="2">
        <v>0.190756703999999</v>
      </c>
      <c r="BI902" s="2">
        <v>0.190756703999999</v>
      </c>
      <c r="BJ902" s="2">
        <v>0.19094513299999999</v>
      </c>
      <c r="BK902" s="2">
        <v>0.22217258300000001</v>
      </c>
      <c r="BL902" s="2">
        <v>0.162760554</v>
      </c>
      <c r="BM902" s="2">
        <v>0.162760554</v>
      </c>
      <c r="BN902" s="2">
        <v>0.166015943</v>
      </c>
      <c r="BO902" s="2">
        <v>0.19972778899999999</v>
      </c>
      <c r="BP902" s="2">
        <v>0.190756703999999</v>
      </c>
      <c r="BQ902" s="2">
        <v>0.190756703999999</v>
      </c>
      <c r="BR902" s="2">
        <v>0.19094513299999999</v>
      </c>
      <c r="BS902" s="2">
        <v>0.22217258300000001</v>
      </c>
      <c r="BT902" s="2">
        <v>0</v>
      </c>
      <c r="BU902" s="2">
        <v>0</v>
      </c>
      <c r="BV902" s="2">
        <v>0</v>
      </c>
      <c r="BW902" s="2">
        <v>0</v>
      </c>
      <c r="BX902" s="2">
        <v>25.778471267246999</v>
      </c>
      <c r="BY902" s="2">
        <v>25.778471267246999</v>
      </c>
      <c r="BZ902" s="2">
        <v>25.778471267246999</v>
      </c>
      <c r="CA902" s="2">
        <v>25.778471267246999</v>
      </c>
      <c r="CB902" s="2">
        <v>450.09960219585798</v>
      </c>
      <c r="CC902" s="2">
        <v>795304.98699871998</v>
      </c>
      <c r="CD902" s="2">
        <v>1292498.7610756899</v>
      </c>
      <c r="CE902" s="2">
        <v>3988890.6110269199</v>
      </c>
      <c r="CG902" s="2">
        <f t="shared" si="115"/>
        <v>371998.16581412347</v>
      </c>
      <c r="CH902" s="2">
        <f t="shared" si="116"/>
        <v>6077144.4587035254</v>
      </c>
      <c r="CI902" s="2">
        <f t="shared" si="117"/>
        <v>236859.85053087788</v>
      </c>
      <c r="CJ902" s="2">
        <f t="shared" si="118"/>
        <v>6.2671228454869124E-2</v>
      </c>
      <c r="CK902" s="2">
        <f t="shared" si="119"/>
        <v>38.717214916474624</v>
      </c>
      <c r="CL902" s="2">
        <f t="shared" si="120"/>
        <v>32.761531050729303</v>
      </c>
      <c r="CM902" s="2">
        <f t="shared" si="121"/>
        <v>24.206319598978279</v>
      </c>
      <c r="CN902" s="2">
        <f t="shared" si="122"/>
        <v>205886.07859769819</v>
      </c>
    </row>
    <row r="903" spans="1:92" x14ac:dyDescent="0.45">
      <c r="A903" s="2">
        <v>378</v>
      </c>
      <c r="B903" s="2" t="s">
        <v>159</v>
      </c>
      <c r="C903" s="2">
        <v>1</v>
      </c>
      <c r="D903" s="2">
        <v>2027</v>
      </c>
      <c r="E903" s="2">
        <v>2025</v>
      </c>
      <c r="F903" s="2">
        <v>4.2162878564637501E-4</v>
      </c>
      <c r="G903" s="2">
        <v>0.158602997638394</v>
      </c>
      <c r="H903" s="2">
        <v>0.235360006268658</v>
      </c>
      <c r="I903" s="2">
        <v>0.60561536730730003</v>
      </c>
      <c r="J903" s="2">
        <v>144.89381060323001</v>
      </c>
      <c r="K903" s="2">
        <v>144.89381060323001</v>
      </c>
      <c r="L903" s="2">
        <v>132.12934841402199</v>
      </c>
      <c r="M903" s="2">
        <v>110.14895190002299</v>
      </c>
      <c r="N903" s="2">
        <v>82.660611619964897</v>
      </c>
      <c r="O903" s="2">
        <v>31094.2260961879</v>
      </c>
      <c r="P903" s="2">
        <v>50600.122547118997</v>
      </c>
      <c r="Q903" s="2">
        <v>156183.342382784</v>
      </c>
      <c r="R903" s="2">
        <v>1702.27101993216</v>
      </c>
      <c r="S903" s="2">
        <v>28406530.6073661</v>
      </c>
      <c r="T903" s="2">
        <v>16687.431246111501</v>
      </c>
      <c r="U903" s="2">
        <v>51.097999999999999</v>
      </c>
      <c r="V903" s="2">
        <v>39602.700884966704</v>
      </c>
      <c r="W903" s="2">
        <v>3.0619772373276901E-3</v>
      </c>
      <c r="X903" s="2">
        <v>-10.2180617696969</v>
      </c>
      <c r="Y903" s="2">
        <v>-10.2180617696969</v>
      </c>
      <c r="Z903" s="2">
        <v>4.3773451486768602</v>
      </c>
      <c r="AA903" s="2">
        <v>3.3706475780015999</v>
      </c>
      <c r="AB903" s="2">
        <v>24.9641148363003</v>
      </c>
      <c r="AC903" s="2">
        <v>24.9641148363003</v>
      </c>
      <c r="AD903" s="2">
        <v>24.9641148363003</v>
      </c>
      <c r="AE903" s="2">
        <v>24.9641148363003</v>
      </c>
      <c r="AF903" s="2">
        <v>1251.62539526349</v>
      </c>
      <c r="AG903" s="2">
        <v>773232.79945327505</v>
      </c>
      <c r="AH903" s="2">
        <v>1257463.7834212601</v>
      </c>
      <c r="AI903" s="2">
        <v>3881048.3004919798</v>
      </c>
      <c r="AJ903" s="2">
        <v>130.14775753662701</v>
      </c>
      <c r="AK903" s="2">
        <v>130.14775753662701</v>
      </c>
      <c r="AL903" s="2">
        <v>102.787888429045</v>
      </c>
      <c r="AM903" s="2">
        <v>81.814189485721201</v>
      </c>
      <c r="AN903" s="2">
        <v>119.92969576693</v>
      </c>
      <c r="AO903" s="2">
        <v>119.92969576693</v>
      </c>
      <c r="AP903" s="2">
        <v>107.16523357772201</v>
      </c>
      <c r="AQ903" s="2">
        <v>85.184837063722796</v>
      </c>
      <c r="AR903" s="2">
        <v>11977.0110044103</v>
      </c>
      <c r="AS903" s="2">
        <v>4505360.9068350801</v>
      </c>
      <c r="AT903" s="2">
        <v>6685761.2218205202</v>
      </c>
      <c r="AU903" s="2">
        <v>17203431.467706099</v>
      </c>
      <c r="AV903" s="2">
        <v>0.93070364804795402</v>
      </c>
      <c r="AW903" s="2">
        <v>0.93070364804795402</v>
      </c>
      <c r="AX903" s="2">
        <v>1.04320310400698</v>
      </c>
      <c r="AY903" s="2">
        <v>1.0418241633126599</v>
      </c>
      <c r="AZ903" s="2">
        <v>0.93182524744127904</v>
      </c>
      <c r="BA903" s="2">
        <v>0.93182524744127904</v>
      </c>
      <c r="BB903" s="2">
        <v>1.04544070078686</v>
      </c>
      <c r="BC903" s="2">
        <v>1.03897331456334</v>
      </c>
      <c r="BD903" s="2">
        <v>0.93070364804795402</v>
      </c>
      <c r="BE903" s="2">
        <v>0.93070364804795402</v>
      </c>
      <c r="BF903" s="2">
        <v>1.04320310400698</v>
      </c>
      <c r="BG903" s="2">
        <v>1.0418241633126599</v>
      </c>
      <c r="BH903" s="2">
        <v>0.190756703999999</v>
      </c>
      <c r="BI903" s="2">
        <v>0.190756703999999</v>
      </c>
      <c r="BJ903" s="2">
        <v>0.19094513299999999</v>
      </c>
      <c r="BK903" s="2">
        <v>0.22217258300000001</v>
      </c>
      <c r="BL903" s="2">
        <v>0.162760554</v>
      </c>
      <c r="BM903" s="2">
        <v>0.162760554</v>
      </c>
      <c r="BN903" s="2">
        <v>0.166015943</v>
      </c>
      <c r="BO903" s="2">
        <v>0.19972778899999999</v>
      </c>
      <c r="BP903" s="2">
        <v>0.190756703999999</v>
      </c>
      <c r="BQ903" s="2">
        <v>0.190756703999999</v>
      </c>
      <c r="BR903" s="2">
        <v>0.19094513299999999</v>
      </c>
      <c r="BS903" s="2">
        <v>0.22217258300000001</v>
      </c>
      <c r="BT903" s="2">
        <v>0</v>
      </c>
      <c r="BU903" s="2">
        <v>0</v>
      </c>
      <c r="BV903" s="2">
        <v>0</v>
      </c>
      <c r="BW903" s="2">
        <v>0</v>
      </c>
      <c r="BX903" s="2">
        <v>24.9641148363003</v>
      </c>
      <c r="BY903" s="2">
        <v>24.9641148363003</v>
      </c>
      <c r="BZ903" s="2">
        <v>24.9641148363003</v>
      </c>
      <c r="CA903" s="2">
        <v>24.9641148363003</v>
      </c>
      <c r="CB903" s="2">
        <v>1251.62539526349</v>
      </c>
      <c r="CC903" s="2">
        <v>773232.79945327505</v>
      </c>
      <c r="CD903" s="2">
        <v>1257463.7834212601</v>
      </c>
      <c r="CE903" s="2">
        <v>3881048.3004919798</v>
      </c>
      <c r="CG903" s="2">
        <f t="shared" si="115"/>
        <v>379193.50954926648</v>
      </c>
      <c r="CH903" s="2">
        <f t="shared" si="116"/>
        <v>5912996.5087617785</v>
      </c>
      <c r="CI903" s="2">
        <f t="shared" si="117"/>
        <v>237960.35163771088</v>
      </c>
      <c r="CJ903" s="2">
        <f t="shared" si="118"/>
        <v>0.10332576452495612</v>
      </c>
      <c r="CK903" s="2">
        <f t="shared" si="119"/>
        <v>38.867782620234877</v>
      </c>
      <c r="CL903" s="2">
        <f t="shared" si="120"/>
        <v>32.910648811134308</v>
      </c>
      <c r="CM903" s="2">
        <f t="shared" si="121"/>
        <v>24.318153738074582</v>
      </c>
      <c r="CN903" s="2">
        <f t="shared" si="122"/>
        <v>206866.12554152295</v>
      </c>
    </row>
    <row r="904" spans="1:92" x14ac:dyDescent="0.45">
      <c r="A904" s="2">
        <v>400</v>
      </c>
      <c r="B904" s="2" t="s">
        <v>159</v>
      </c>
      <c r="C904" s="2">
        <v>1</v>
      </c>
      <c r="D904" s="2">
        <v>2028</v>
      </c>
      <c r="E904" s="2">
        <v>2026</v>
      </c>
      <c r="F904" s="20">
        <v>5.8872877949060699E-4</v>
      </c>
      <c r="G904" s="2">
        <v>0.15970015128078</v>
      </c>
      <c r="H904" s="2">
        <v>0.235185562631652</v>
      </c>
      <c r="I904" s="2">
        <v>0.604525557308077</v>
      </c>
      <c r="J904" s="2">
        <v>145.36351697224501</v>
      </c>
      <c r="K904" s="2">
        <v>145.36351697224501</v>
      </c>
      <c r="L904" s="2">
        <v>131.46316851114901</v>
      </c>
      <c r="M904" s="2">
        <v>109.470523755711</v>
      </c>
      <c r="N904" s="2">
        <v>115.06564725993</v>
      </c>
      <c r="O904" s="2">
        <v>31213.016782586099</v>
      </c>
      <c r="P904" s="2">
        <v>50826.757295772702</v>
      </c>
      <c r="Q904" s="2">
        <v>156892.90715987701</v>
      </c>
      <c r="R904" s="2">
        <v>1699.3212334846301</v>
      </c>
      <c r="S904" s="2">
        <v>28410955.521596301</v>
      </c>
      <c r="T904" s="2">
        <v>16719.0022473483</v>
      </c>
      <c r="U904" s="2">
        <v>51.097999999999999</v>
      </c>
      <c r="V904" s="2">
        <v>40393.0555127525</v>
      </c>
      <c r="W904" s="2">
        <v>3.0561842734064602E-3</v>
      </c>
      <c r="X904" s="2">
        <v>-9.0187648120276602</v>
      </c>
      <c r="Y904" s="2">
        <v>-9.0187648120276602</v>
      </c>
      <c r="Z904" s="2">
        <v>4.4407558344580904</v>
      </c>
      <c r="AA904" s="2">
        <v>3.4218100223440802</v>
      </c>
      <c r="AB904" s="2">
        <v>24.234524247646402</v>
      </c>
      <c r="AC904" s="2">
        <v>24.234524247646402</v>
      </c>
      <c r="AD904" s="2">
        <v>24.234524247646402</v>
      </c>
      <c r="AE904" s="2">
        <v>24.234524247646402</v>
      </c>
      <c r="AF904" s="2">
        <v>2003.24059662932</v>
      </c>
      <c r="AG904" s="2">
        <v>753553.776289867</v>
      </c>
      <c r="AH904" s="2">
        <v>1226269.89680203</v>
      </c>
      <c r="AI904" s="2">
        <v>3785028.9980540401</v>
      </c>
      <c r="AJ904" s="2">
        <v>130.14775753662701</v>
      </c>
      <c r="AK904" s="2">
        <v>130.14775753662701</v>
      </c>
      <c r="AL904" s="2">
        <v>102.787888429045</v>
      </c>
      <c r="AM904" s="2">
        <v>81.814189485721201</v>
      </c>
      <c r="AN904" s="2">
        <v>121.128992724599</v>
      </c>
      <c r="AO904" s="2">
        <v>121.128992724599</v>
      </c>
      <c r="AP904" s="2">
        <v>107.228644263503</v>
      </c>
      <c r="AQ904" s="2">
        <v>85.235999508065206</v>
      </c>
      <c r="AR904" s="2">
        <v>16726.347168391301</v>
      </c>
      <c r="AS904" s="2">
        <v>4537233.8948304597</v>
      </c>
      <c r="AT904" s="2">
        <v>6681846.5592494896</v>
      </c>
      <c r="AU904" s="2">
        <v>17175148.720348001</v>
      </c>
      <c r="AV904" s="2">
        <v>0.94001068452843295</v>
      </c>
      <c r="AW904" s="2">
        <v>0.94001068452843295</v>
      </c>
      <c r="AX904" s="2">
        <v>1.0438105213012101</v>
      </c>
      <c r="AY904" s="2">
        <v>1.04243947492952</v>
      </c>
      <c r="AZ904" s="2">
        <v>0.94114349991569202</v>
      </c>
      <c r="BA904" s="2">
        <v>0.94114349991569202</v>
      </c>
      <c r="BB904" s="2">
        <v>1.0460494209481701</v>
      </c>
      <c r="BC904" s="2">
        <v>1.0395869424408399</v>
      </c>
      <c r="BD904" s="2">
        <v>0.94001068452843295</v>
      </c>
      <c r="BE904" s="2">
        <v>0.94001068452843295</v>
      </c>
      <c r="BF904" s="2">
        <v>1.0438105213012101</v>
      </c>
      <c r="BG904" s="2">
        <v>1.04243947492952</v>
      </c>
      <c r="BH904" s="2">
        <v>0.190756703999999</v>
      </c>
      <c r="BI904" s="2">
        <v>0.190756703999999</v>
      </c>
      <c r="BJ904" s="2">
        <v>0.19094513299999999</v>
      </c>
      <c r="BK904" s="2">
        <v>0.22217258300000001</v>
      </c>
      <c r="BL904" s="2">
        <v>0.162760554</v>
      </c>
      <c r="BM904" s="2">
        <v>0.162760554</v>
      </c>
      <c r="BN904" s="2">
        <v>0.166015943</v>
      </c>
      <c r="BO904" s="2">
        <v>0.19972778899999999</v>
      </c>
      <c r="BP904" s="2">
        <v>0.190756703999999</v>
      </c>
      <c r="BQ904" s="2">
        <v>0.190756703999999</v>
      </c>
      <c r="BR904" s="2">
        <v>0.19094513299999999</v>
      </c>
      <c r="BS904" s="2">
        <v>0.22217258300000001</v>
      </c>
      <c r="BT904" s="2">
        <v>0</v>
      </c>
      <c r="BU904" s="2">
        <v>0</v>
      </c>
      <c r="BV904" s="2">
        <v>0</v>
      </c>
      <c r="BW904" s="2">
        <v>0</v>
      </c>
      <c r="BX904" s="2">
        <v>24.234524247646402</v>
      </c>
      <c r="BY904" s="2">
        <v>24.234524247646402</v>
      </c>
      <c r="BZ904" s="2">
        <v>24.234524247646402</v>
      </c>
      <c r="CA904" s="2">
        <v>24.234524247646402</v>
      </c>
      <c r="CB904" s="2">
        <v>2003.24059662932</v>
      </c>
      <c r="CC904" s="2">
        <v>753553.776289867</v>
      </c>
      <c r="CD904" s="2">
        <v>1226269.89680203</v>
      </c>
      <c r="CE904" s="2">
        <v>3785028.9980540401</v>
      </c>
      <c r="CG904" s="2">
        <f t="shared" si="115"/>
        <v>386370.06265959295</v>
      </c>
      <c r="CH904" s="2">
        <f t="shared" si="116"/>
        <v>5766855.9117425662</v>
      </c>
      <c r="CI904" s="2">
        <f t="shared" si="117"/>
        <v>239047.74688549573</v>
      </c>
      <c r="CJ904" s="2">
        <f t="shared" si="118"/>
        <v>0.1438320590749125</v>
      </c>
      <c r="CK904" s="2">
        <f t="shared" si="119"/>
        <v>39.016270978232626</v>
      </c>
      <c r="CL904" s="2">
        <f t="shared" si="120"/>
        <v>33.058053525705823</v>
      </c>
      <c r="CM904" s="2">
        <f t="shared" si="121"/>
        <v>24.428634824426158</v>
      </c>
      <c r="CN904" s="2">
        <f t="shared" si="122"/>
        <v>207834.73010290964</v>
      </c>
    </row>
    <row r="905" spans="1:92" x14ac:dyDescent="0.45">
      <c r="A905" s="2">
        <v>422</v>
      </c>
      <c r="B905" s="2" t="s">
        <v>159</v>
      </c>
      <c r="C905" s="2">
        <v>1</v>
      </c>
      <c r="D905" s="2">
        <v>2029</v>
      </c>
      <c r="E905" s="2">
        <v>2027</v>
      </c>
      <c r="F905" s="2">
        <v>7.5902886157271901E-4</v>
      </c>
      <c r="G905" s="2">
        <v>0.160816721909252</v>
      </c>
      <c r="H905" s="2">
        <v>0.23500608164874801</v>
      </c>
      <c r="I905" s="2">
        <v>0.60341816758042599</v>
      </c>
      <c r="J905" s="2">
        <v>145.846560170744</v>
      </c>
      <c r="K905" s="2">
        <v>145.846560170744</v>
      </c>
      <c r="L905" s="2">
        <v>130.797356923471</v>
      </c>
      <c r="M905" s="2">
        <v>108.792618248178</v>
      </c>
      <c r="N905" s="2">
        <v>147.881982769394</v>
      </c>
      <c r="O905" s="2">
        <v>31332.004489444698</v>
      </c>
      <c r="P905" s="2">
        <v>51054.414359465103</v>
      </c>
      <c r="Q905" s="2">
        <v>157605.77192309301</v>
      </c>
      <c r="R905" s="2">
        <v>1696.3753089290999</v>
      </c>
      <c r="S905" s="2">
        <v>28415360.192570399</v>
      </c>
      <c r="T905" s="2">
        <v>16750.632977857102</v>
      </c>
      <c r="U905" s="2">
        <v>51.097999999999999</v>
      </c>
      <c r="V905" s="2">
        <v>41199.1833182181</v>
      </c>
      <c r="W905" s="2">
        <v>3.05040226921105E-3</v>
      </c>
      <c r="X905" s="2">
        <v>-7.8074748847816497</v>
      </c>
      <c r="Y905" s="2">
        <v>-7.8074748847816497</v>
      </c>
      <c r="Z905" s="2">
        <v>4.5031909755272999</v>
      </c>
      <c r="AA905" s="2">
        <v>3.47215124355828</v>
      </c>
      <c r="AB905" s="2">
        <v>23.5062775188992</v>
      </c>
      <c r="AC905" s="2">
        <v>23.5062775188992</v>
      </c>
      <c r="AD905" s="2">
        <v>23.5062775188992</v>
      </c>
      <c r="AE905" s="2">
        <v>23.5062775188992</v>
      </c>
      <c r="AF905" s="2">
        <v>2704.76503738369</v>
      </c>
      <c r="AG905" s="2">
        <v>733701.83469352894</v>
      </c>
      <c r="AH905" s="2">
        <v>1194747.86238017</v>
      </c>
      <c r="AI905" s="2">
        <v>3687968.2164469701</v>
      </c>
      <c r="AJ905" s="2">
        <v>130.14775753662701</v>
      </c>
      <c r="AK905" s="2">
        <v>130.14775753662701</v>
      </c>
      <c r="AL905" s="2">
        <v>102.787888429045</v>
      </c>
      <c r="AM905" s="2">
        <v>81.814189485721201</v>
      </c>
      <c r="AN905" s="2">
        <v>122.340282651845</v>
      </c>
      <c r="AO905" s="2">
        <v>122.340282651845</v>
      </c>
      <c r="AP905" s="2">
        <v>107.291079404572</v>
      </c>
      <c r="AQ905" s="2">
        <v>85.286340729279402</v>
      </c>
      <c r="AR905" s="2">
        <v>21568.0784981455</v>
      </c>
      <c r="AS905" s="2">
        <v>4569665.0780398501</v>
      </c>
      <c r="AT905" s="2">
        <v>6677782.4574937904</v>
      </c>
      <c r="AU905" s="2">
        <v>17146344.5785386</v>
      </c>
      <c r="AV905" s="2">
        <v>0.94941079137371798</v>
      </c>
      <c r="AW905" s="2">
        <v>0.94941079137371798</v>
      </c>
      <c r="AX905" s="2">
        <v>1.0444183115799199</v>
      </c>
      <c r="AY905" s="2">
        <v>1.0430552158816</v>
      </c>
      <c r="AZ905" s="2">
        <v>0.95055493491484899</v>
      </c>
      <c r="BA905" s="2">
        <v>0.95055493491484899</v>
      </c>
      <c r="BB905" s="2">
        <v>1.04665851489399</v>
      </c>
      <c r="BC905" s="2">
        <v>1.0402009984787299</v>
      </c>
      <c r="BD905" s="2">
        <v>0.94941079137371798</v>
      </c>
      <c r="BE905" s="2">
        <v>0.94941079137371798</v>
      </c>
      <c r="BF905" s="2">
        <v>1.0444183115799199</v>
      </c>
      <c r="BG905" s="2">
        <v>1.0430552158816</v>
      </c>
      <c r="BH905" s="2">
        <v>0.190756703999999</v>
      </c>
      <c r="BI905" s="2">
        <v>0.190756703999999</v>
      </c>
      <c r="BJ905" s="2">
        <v>0.19094513299999999</v>
      </c>
      <c r="BK905" s="2">
        <v>0.22217258300000001</v>
      </c>
      <c r="BL905" s="2">
        <v>0.162760554</v>
      </c>
      <c r="BM905" s="2">
        <v>0.162760554</v>
      </c>
      <c r="BN905" s="2">
        <v>0.166015943</v>
      </c>
      <c r="BO905" s="2">
        <v>0.19972778899999999</v>
      </c>
      <c r="BP905" s="2">
        <v>0.190756703999999</v>
      </c>
      <c r="BQ905" s="2">
        <v>0.190756703999999</v>
      </c>
      <c r="BR905" s="2">
        <v>0.19094513299999999</v>
      </c>
      <c r="BS905" s="2">
        <v>0.22217258300000001</v>
      </c>
      <c r="BT905" s="2">
        <v>0</v>
      </c>
      <c r="BU905" s="2">
        <v>0</v>
      </c>
      <c r="BV905" s="2">
        <v>0</v>
      </c>
      <c r="BW905" s="2">
        <v>0</v>
      </c>
      <c r="BX905" s="2">
        <v>23.5062775188992</v>
      </c>
      <c r="BY905" s="2">
        <v>23.5062775188992</v>
      </c>
      <c r="BZ905" s="2">
        <v>23.5062775188992</v>
      </c>
      <c r="CA905" s="2">
        <v>23.5062775188992</v>
      </c>
      <c r="CB905" s="2">
        <v>2704.76503738369</v>
      </c>
      <c r="CC905" s="2">
        <v>733701.83469352894</v>
      </c>
      <c r="CD905" s="2">
        <v>1194747.86238017</v>
      </c>
      <c r="CE905" s="2">
        <v>3687968.2164469701</v>
      </c>
      <c r="CG905" s="2">
        <f t="shared" si="115"/>
        <v>393647.16964706965</v>
      </c>
      <c r="CH905" s="2">
        <f t="shared" si="116"/>
        <v>5619122.6785580525</v>
      </c>
      <c r="CI905" s="2">
        <f t="shared" si="117"/>
        <v>240140.07275477221</v>
      </c>
      <c r="CJ905" s="2">
        <f t="shared" si="118"/>
        <v>0.18485247846174249</v>
      </c>
      <c r="CK905" s="2">
        <f t="shared" si="119"/>
        <v>39.165005611805874</v>
      </c>
      <c r="CL905" s="2">
        <f t="shared" si="120"/>
        <v>33.206123160627712</v>
      </c>
      <c r="CM905" s="2">
        <f t="shared" si="121"/>
        <v>24.539629727223513</v>
      </c>
      <c r="CN905" s="2">
        <f t="shared" si="122"/>
        <v>208808.06826532751</v>
      </c>
    </row>
    <row r="906" spans="1:92" x14ac:dyDescent="0.45">
      <c r="A906" s="2">
        <v>444</v>
      </c>
      <c r="B906" s="2" t="s">
        <v>159</v>
      </c>
      <c r="C906" s="2">
        <v>1</v>
      </c>
      <c r="D906" s="2">
        <v>2030</v>
      </c>
      <c r="E906" s="2">
        <v>2028</v>
      </c>
      <c r="F906" s="20">
        <v>9.3100474511407898E-4</v>
      </c>
      <c r="G906" s="2">
        <v>0.16194349072108</v>
      </c>
      <c r="H906" s="2">
        <v>0.23481527064268601</v>
      </c>
      <c r="I906" s="2">
        <v>0.60231023389111804</v>
      </c>
      <c r="J906" s="2">
        <v>146.37957045009</v>
      </c>
      <c r="K906" s="2">
        <v>146.37957045009</v>
      </c>
      <c r="L906" s="2">
        <v>130.16943785565601</v>
      </c>
      <c r="M906" s="2">
        <v>108.152602047934</v>
      </c>
      <c r="N906" s="2">
        <v>180.80651950935999</v>
      </c>
      <c r="O906" s="2">
        <v>31450.364853819399</v>
      </c>
      <c r="P906" s="2">
        <v>51281.411156529</v>
      </c>
      <c r="Q906" s="2">
        <v>158316.40877331499</v>
      </c>
      <c r="R906" s="2">
        <v>1693.9109302171601</v>
      </c>
      <c r="S906" s="2">
        <v>28427761.296869699</v>
      </c>
      <c r="T906" s="2">
        <v>16782.323550639801</v>
      </c>
      <c r="U906" s="2">
        <v>51.097999999999999</v>
      </c>
      <c r="V906" s="2">
        <v>42021.399088075101</v>
      </c>
      <c r="W906" s="2">
        <v>3.0446312040067198E-3</v>
      </c>
      <c r="X906" s="2">
        <v>-6.5840720582632004</v>
      </c>
      <c r="Y906" s="2">
        <v>-6.5840720582632004</v>
      </c>
      <c r="Z906" s="2">
        <v>4.5656644548841401</v>
      </c>
      <c r="AA906" s="2">
        <v>3.52252759048636</v>
      </c>
      <c r="AB906" s="2">
        <v>22.8158849717267</v>
      </c>
      <c r="AC906" s="2">
        <v>22.8158849717267</v>
      </c>
      <c r="AD906" s="2">
        <v>22.8158849717267</v>
      </c>
      <c r="AE906" s="2">
        <v>22.8158849717267</v>
      </c>
      <c r="AF906" s="2">
        <v>3374.0583082573798</v>
      </c>
      <c r="AG906" s="2">
        <v>714867.41036479897</v>
      </c>
      <c r="AH906" s="2">
        <v>1164851.64532443</v>
      </c>
      <c r="AI906" s="2">
        <v>3595915.16307751</v>
      </c>
      <c r="AJ906" s="2">
        <v>130.14775753662701</v>
      </c>
      <c r="AK906" s="2">
        <v>130.14775753662701</v>
      </c>
      <c r="AL906" s="2">
        <v>102.787888429045</v>
      </c>
      <c r="AM906" s="2">
        <v>81.814189485721201</v>
      </c>
      <c r="AN906" s="2">
        <v>123.563685478363</v>
      </c>
      <c r="AO906" s="2">
        <v>123.563685478363</v>
      </c>
      <c r="AP906" s="2">
        <v>107.353552883929</v>
      </c>
      <c r="AQ906" s="2">
        <v>85.336717076207506</v>
      </c>
      <c r="AR906" s="2">
        <v>26466.380660356099</v>
      </c>
      <c r="AS906" s="2">
        <v>4603690.8978007296</v>
      </c>
      <c r="AT906" s="2">
        <v>6675272.4626901699</v>
      </c>
      <c r="AU906" s="2">
        <v>17122331.5557185</v>
      </c>
      <c r="AV906" s="2">
        <v>0.95890489928745504</v>
      </c>
      <c r="AW906" s="2">
        <v>0.95890489928745504</v>
      </c>
      <c r="AX906" s="2">
        <v>1.0450219880667599</v>
      </c>
      <c r="AY906" s="2">
        <v>1.04366661703997</v>
      </c>
      <c r="AZ906" s="2">
        <v>0.96006048426399804</v>
      </c>
      <c r="BA906" s="2">
        <v>0.96006048426399804</v>
      </c>
      <c r="BB906" s="2">
        <v>1.0472634862241399</v>
      </c>
      <c r="BC906" s="2">
        <v>1.04081072659831</v>
      </c>
      <c r="BD906" s="2">
        <v>0.95890489928745504</v>
      </c>
      <c r="BE906" s="2">
        <v>0.95890489928745504</v>
      </c>
      <c r="BF906" s="2">
        <v>1.0450219880667599</v>
      </c>
      <c r="BG906" s="2">
        <v>1.04366661703997</v>
      </c>
      <c r="BH906" s="2">
        <v>0.190756703999999</v>
      </c>
      <c r="BI906" s="2">
        <v>0.190756703999999</v>
      </c>
      <c r="BJ906" s="2">
        <v>0.19094513299999999</v>
      </c>
      <c r="BK906" s="2">
        <v>0.22217258300000001</v>
      </c>
      <c r="BL906" s="2">
        <v>0.162760554</v>
      </c>
      <c r="BM906" s="2">
        <v>0.162760554</v>
      </c>
      <c r="BN906" s="2">
        <v>0.166015943</v>
      </c>
      <c r="BO906" s="2">
        <v>0.19972778899999999</v>
      </c>
      <c r="BP906" s="2">
        <v>0.190756703999999</v>
      </c>
      <c r="BQ906" s="2">
        <v>0.190756703999999</v>
      </c>
      <c r="BR906" s="2">
        <v>0.19094513299999999</v>
      </c>
      <c r="BS906" s="2">
        <v>0.22217258300000001</v>
      </c>
      <c r="BT906" s="2">
        <v>0</v>
      </c>
      <c r="BU906" s="2">
        <v>0</v>
      </c>
      <c r="BV906" s="2">
        <v>0</v>
      </c>
      <c r="BW906" s="2">
        <v>0</v>
      </c>
      <c r="BX906" s="2">
        <v>22.8158849717267</v>
      </c>
      <c r="BY906" s="2">
        <v>22.8158849717267</v>
      </c>
      <c r="BZ906" s="2">
        <v>22.8158849717267</v>
      </c>
      <c r="CA906" s="2">
        <v>22.8158849717267</v>
      </c>
      <c r="CB906" s="2">
        <v>3374.0583082573798</v>
      </c>
      <c r="CC906" s="2">
        <v>714867.41036479897</v>
      </c>
      <c r="CD906" s="2">
        <v>1164851.64532443</v>
      </c>
      <c r="CE906" s="2">
        <v>3595915.16307751</v>
      </c>
      <c r="CG906" s="2">
        <f t="shared" si="115"/>
        <v>400970.91853035189</v>
      </c>
      <c r="CH906" s="2">
        <f t="shared" si="116"/>
        <v>5479008.2770749964</v>
      </c>
      <c r="CI906" s="2">
        <f t="shared" si="117"/>
        <v>241228.99130317275</v>
      </c>
      <c r="CJ906" s="2">
        <f t="shared" si="118"/>
        <v>0.2260081493867</v>
      </c>
      <c r="CK906" s="2">
        <f t="shared" si="119"/>
        <v>39.31295606727425</v>
      </c>
      <c r="CL906" s="2">
        <f t="shared" si="120"/>
        <v>33.353763353840002</v>
      </c>
      <c r="CM906" s="2">
        <f t="shared" si="121"/>
        <v>24.650277738157257</v>
      </c>
      <c r="CN906" s="2">
        <f t="shared" si="122"/>
        <v>209778.62644935335</v>
      </c>
    </row>
    <row r="907" spans="1:92" x14ac:dyDescent="0.45">
      <c r="A907" s="2">
        <v>466</v>
      </c>
      <c r="B907" s="2" t="s">
        <v>159</v>
      </c>
      <c r="C907" s="2">
        <v>1</v>
      </c>
      <c r="D907" s="2">
        <v>2031</v>
      </c>
      <c r="E907" s="2">
        <v>2029</v>
      </c>
      <c r="F907" s="2">
        <v>1.10464033101182E-3</v>
      </c>
      <c r="G907" s="2">
        <v>0.16308029911198699</v>
      </c>
      <c r="H907" s="2">
        <v>0.23461324352195101</v>
      </c>
      <c r="I907" s="2">
        <v>0.60120181703504905</v>
      </c>
      <c r="J907" s="2">
        <v>146.96137226862601</v>
      </c>
      <c r="K907" s="2">
        <v>146.96137226862601</v>
      </c>
      <c r="L907" s="2">
        <v>129.577653450784</v>
      </c>
      <c r="M907" s="2">
        <v>107.548788301908</v>
      </c>
      <c r="N907" s="2">
        <v>213.82976811108401</v>
      </c>
      <c r="O907" s="2">
        <v>31568.123635917898</v>
      </c>
      <c r="P907" s="2">
        <v>51507.785777726996</v>
      </c>
      <c r="Q907" s="2">
        <v>159024.93648808001</v>
      </c>
      <c r="R907" s="2">
        <v>1691.9109905621699</v>
      </c>
      <c r="S907" s="2">
        <v>28447916.730238099</v>
      </c>
      <c r="T907" s="2">
        <v>16814.074078912199</v>
      </c>
      <c r="U907" s="2">
        <v>51.097999999999999</v>
      </c>
      <c r="V907" s="2">
        <v>42860.023891261197</v>
      </c>
      <c r="W907" s="2">
        <v>3.0388710570979699E-3</v>
      </c>
      <c r="X907" s="2">
        <v>-5.3484352034795597</v>
      </c>
      <c r="Y907" s="2">
        <v>-5.3484352034795597</v>
      </c>
      <c r="Z907" s="2">
        <v>4.6277150862603902</v>
      </c>
      <c r="AA907" s="2">
        <v>3.5725488807086498</v>
      </c>
      <c r="AB907" s="2">
        <v>22.1620499354785</v>
      </c>
      <c r="AC907" s="2">
        <v>22.1620499354785</v>
      </c>
      <c r="AD907" s="2">
        <v>22.1620499354785</v>
      </c>
      <c r="AE907" s="2">
        <v>22.1620499354785</v>
      </c>
      <c r="AF907" s="2">
        <v>4007.04311402652</v>
      </c>
      <c r="AG907" s="2">
        <v>697004.55637936795</v>
      </c>
      <c r="AH907" s="2">
        <v>1136501.1948128</v>
      </c>
      <c r="AI907" s="2">
        <v>3508616.1568398499</v>
      </c>
      <c r="AJ907" s="2">
        <v>130.14775753662701</v>
      </c>
      <c r="AK907" s="2">
        <v>130.14775753662701</v>
      </c>
      <c r="AL907" s="2">
        <v>102.787888429045</v>
      </c>
      <c r="AM907" s="2">
        <v>81.814189485721201</v>
      </c>
      <c r="AN907" s="2">
        <v>124.799322333147</v>
      </c>
      <c r="AO907" s="2">
        <v>124.799322333147</v>
      </c>
      <c r="AP907" s="2">
        <v>107.41560351530499</v>
      </c>
      <c r="AQ907" s="2">
        <v>85.386738366429796</v>
      </c>
      <c r="AR907" s="2">
        <v>31424.716153487101</v>
      </c>
      <c r="AS907" s="2">
        <v>4639294.7694801502</v>
      </c>
      <c r="AT907" s="2">
        <v>6674258.0155235603</v>
      </c>
      <c r="AU907" s="2">
        <v>17102939.229080901</v>
      </c>
      <c r="AV907" s="2">
        <v>0.96766181661557704</v>
      </c>
      <c r="AW907" s="2">
        <v>0.96766181661557704</v>
      </c>
      <c r="AX907" s="2">
        <v>1.0456216915202401</v>
      </c>
      <c r="AY907" s="2">
        <v>1.04427382304441</v>
      </c>
      <c r="AZ907" s="2">
        <v>0.96882795463248195</v>
      </c>
      <c r="BA907" s="2">
        <v>0.96882795463248195</v>
      </c>
      <c r="BB907" s="2">
        <v>1.0478644759990601</v>
      </c>
      <c r="BC907" s="2">
        <v>1.0414162710435999</v>
      </c>
      <c r="BD907" s="2">
        <v>0.96766181661557704</v>
      </c>
      <c r="BE907" s="2">
        <v>0.96766181661557704</v>
      </c>
      <c r="BF907" s="2">
        <v>1.0456216915202401</v>
      </c>
      <c r="BG907" s="2">
        <v>1.04427382304441</v>
      </c>
      <c r="BH907" s="2">
        <v>0.190756703999999</v>
      </c>
      <c r="BI907" s="2">
        <v>0.190756703999999</v>
      </c>
      <c r="BJ907" s="2">
        <v>0.19094513299999999</v>
      </c>
      <c r="BK907" s="2">
        <v>0.22217258300000001</v>
      </c>
      <c r="BL907" s="2">
        <v>0.162760554</v>
      </c>
      <c r="BM907" s="2">
        <v>0.162760554</v>
      </c>
      <c r="BN907" s="2">
        <v>0.166015943</v>
      </c>
      <c r="BO907" s="2">
        <v>0.19972778899999999</v>
      </c>
      <c r="BP907" s="2">
        <v>0.190756703999999</v>
      </c>
      <c r="BQ907" s="2">
        <v>0.190756703999999</v>
      </c>
      <c r="BR907" s="2">
        <v>0.19094513299999999</v>
      </c>
      <c r="BS907" s="2">
        <v>0.22217258300000001</v>
      </c>
      <c r="BT907" s="2">
        <v>0</v>
      </c>
      <c r="BU907" s="2">
        <v>0</v>
      </c>
      <c r="BV907" s="2">
        <v>0</v>
      </c>
      <c r="BW907" s="2">
        <v>0</v>
      </c>
      <c r="BX907" s="2">
        <v>22.1620499354785</v>
      </c>
      <c r="BY907" s="2">
        <v>22.1620499354785</v>
      </c>
      <c r="BZ907" s="2">
        <v>22.1620499354785</v>
      </c>
      <c r="CA907" s="2">
        <v>22.1620499354785</v>
      </c>
      <c r="CB907" s="2">
        <v>4007.04311402652</v>
      </c>
      <c r="CC907" s="2">
        <v>697004.55637936795</v>
      </c>
      <c r="CD907" s="2">
        <v>1136501.1948128</v>
      </c>
      <c r="CE907" s="2">
        <v>3508616.1568398499</v>
      </c>
      <c r="CG907" s="2">
        <f t="shared" si="115"/>
        <v>408331.43459090427</v>
      </c>
      <c r="CH907" s="2">
        <f t="shared" si="116"/>
        <v>5346128.9511460438</v>
      </c>
      <c r="CI907" s="2">
        <f t="shared" si="117"/>
        <v>242314.675669836</v>
      </c>
      <c r="CJ907" s="2">
        <f t="shared" si="118"/>
        <v>0.26728721013885504</v>
      </c>
      <c r="CK907" s="2">
        <f t="shared" si="119"/>
        <v>39.460154544897371</v>
      </c>
      <c r="CL907" s="2">
        <f t="shared" si="120"/>
        <v>33.50099887982244</v>
      </c>
      <c r="CM907" s="2">
        <f t="shared" si="121"/>
        <v>24.760597351199692</v>
      </c>
      <c r="CN907" s="2">
        <f t="shared" si="122"/>
        <v>210746.55203391809</v>
      </c>
    </row>
    <row r="908" spans="1:92" x14ac:dyDescent="0.45">
      <c r="A908" s="2">
        <v>488</v>
      </c>
      <c r="B908" s="2" t="s">
        <v>159</v>
      </c>
      <c r="C908" s="2">
        <v>1</v>
      </c>
      <c r="D908" s="2">
        <v>2032</v>
      </c>
      <c r="E908" s="2">
        <v>2030</v>
      </c>
      <c r="F908" s="20">
        <v>1.2635399739216E-3</v>
      </c>
      <c r="G908" s="2">
        <v>0.16412037073024999</v>
      </c>
      <c r="H908" s="2">
        <v>0.23441965348383501</v>
      </c>
      <c r="I908" s="2">
        <v>0.600196435811991</v>
      </c>
      <c r="J908" s="2">
        <v>147.541872111407</v>
      </c>
      <c r="K908" s="2">
        <v>147.541872111407</v>
      </c>
      <c r="L908" s="2">
        <v>129.08010239204299</v>
      </c>
      <c r="M908" s="2">
        <v>107.039273058605</v>
      </c>
      <c r="N908" s="2">
        <v>243.94771086817801</v>
      </c>
      <c r="O908" s="2">
        <v>31686.2066676217</v>
      </c>
      <c r="P908" s="2">
        <v>51731.821378476103</v>
      </c>
      <c r="Q908" s="2">
        <v>159725.15272231001</v>
      </c>
      <c r="R908" s="2">
        <v>1690.9440102748699</v>
      </c>
      <c r="S908" s="2">
        <v>28485447.79084</v>
      </c>
      <c r="T908" s="2">
        <v>16845.884676104299</v>
      </c>
      <c r="U908" s="2">
        <v>51.097999999999999</v>
      </c>
      <c r="V908" s="2">
        <v>43715.3852043156</v>
      </c>
      <c r="W908" s="2">
        <v>3.0331218078284302E-3</v>
      </c>
      <c r="X908" s="2">
        <v>-4.2087420502907698</v>
      </c>
      <c r="Y908" s="2">
        <v>-4.2087420502907698</v>
      </c>
      <c r="Z908" s="2">
        <v>4.6893573379273796</v>
      </c>
      <c r="AA908" s="2">
        <v>3.6222269478131102</v>
      </c>
      <c r="AB908" s="2">
        <v>21.602856625070999</v>
      </c>
      <c r="AC908" s="2">
        <v>21.602856625070999</v>
      </c>
      <c r="AD908" s="2">
        <v>21.602856625070999</v>
      </c>
      <c r="AE908" s="2">
        <v>21.602856625070999</v>
      </c>
      <c r="AF908" s="2">
        <v>4619.3338226759397</v>
      </c>
      <c r="AG908" s="2">
        <v>681961.64882925095</v>
      </c>
      <c r="AH908" s="2">
        <v>1112715.31123111</v>
      </c>
      <c r="AI908" s="2">
        <v>3435392.9027630198</v>
      </c>
      <c r="AJ908" s="2">
        <v>130.14775753662701</v>
      </c>
      <c r="AK908" s="2">
        <v>130.14775753662701</v>
      </c>
      <c r="AL908" s="2">
        <v>102.787888429045</v>
      </c>
      <c r="AM908" s="2">
        <v>81.814189485721201</v>
      </c>
      <c r="AN908" s="2">
        <v>125.939015486336</v>
      </c>
      <c r="AO908" s="2">
        <v>125.939015486336</v>
      </c>
      <c r="AP908" s="2">
        <v>107.477245766972</v>
      </c>
      <c r="AQ908" s="2">
        <v>85.436416433534305</v>
      </c>
      <c r="AR908" s="2">
        <v>35992.501958783301</v>
      </c>
      <c r="AS908" s="2">
        <v>4675042.2518498804</v>
      </c>
      <c r="AT908" s="2">
        <v>6677548.8004606199</v>
      </c>
      <c r="AU908" s="2">
        <v>17096864.236570802</v>
      </c>
      <c r="AV908" s="2">
        <v>0.97447657946606903</v>
      </c>
      <c r="AW908" s="2">
        <v>0.97447657946606903</v>
      </c>
      <c r="AX908" s="2">
        <v>1.0462129291833699</v>
      </c>
      <c r="AY908" s="2">
        <v>1.0448715800692101</v>
      </c>
      <c r="AZ908" s="2">
        <v>0.97565093001538905</v>
      </c>
      <c r="BA908" s="2">
        <v>0.97565093001538905</v>
      </c>
      <c r="BB908" s="2">
        <v>1.0484569818250999</v>
      </c>
      <c r="BC908" s="2">
        <v>1.0420123923654401</v>
      </c>
      <c r="BD908" s="2">
        <v>0.97447657946606903</v>
      </c>
      <c r="BE908" s="2">
        <v>0.97447657946606903</v>
      </c>
      <c r="BF908" s="2">
        <v>1.0462129291833699</v>
      </c>
      <c r="BG908" s="2">
        <v>1.0448715800692101</v>
      </c>
      <c r="BH908" s="2">
        <v>0.190756703999999</v>
      </c>
      <c r="BI908" s="2">
        <v>0.190756703999999</v>
      </c>
      <c r="BJ908" s="2">
        <v>0.19094513299999999</v>
      </c>
      <c r="BK908" s="2">
        <v>0.22217258300000001</v>
      </c>
      <c r="BL908" s="2">
        <v>0.162760554</v>
      </c>
      <c r="BM908" s="2">
        <v>0.162760554</v>
      </c>
      <c r="BN908" s="2">
        <v>0.166015943</v>
      </c>
      <c r="BO908" s="2">
        <v>0.19972778899999999</v>
      </c>
      <c r="BP908" s="2">
        <v>0.190756703999999</v>
      </c>
      <c r="BQ908" s="2">
        <v>0.190756703999999</v>
      </c>
      <c r="BR908" s="2">
        <v>0.19094513299999999</v>
      </c>
      <c r="BS908" s="2">
        <v>0.22217258300000001</v>
      </c>
      <c r="BT908" s="2">
        <v>0</v>
      </c>
      <c r="BU908" s="2">
        <v>0</v>
      </c>
      <c r="BV908" s="2">
        <v>0</v>
      </c>
      <c r="BW908" s="2">
        <v>0</v>
      </c>
      <c r="BX908" s="2">
        <v>21.602856625070999</v>
      </c>
      <c r="BY908" s="2">
        <v>21.602856625070999</v>
      </c>
      <c r="BZ908" s="2">
        <v>21.602856625070999</v>
      </c>
      <c r="CA908" s="2">
        <v>21.602856625070999</v>
      </c>
      <c r="CB908" s="2">
        <v>4619.3338226759397</v>
      </c>
      <c r="CC908" s="2">
        <v>681961.64882925095</v>
      </c>
      <c r="CD908" s="2">
        <v>1112715.31123111</v>
      </c>
      <c r="CE908" s="2">
        <v>3435392.9027630198</v>
      </c>
      <c r="CG908" s="2">
        <f t="shared" si="115"/>
        <v>415647.30438692967</v>
      </c>
      <c r="CH908" s="2">
        <f t="shared" si="116"/>
        <v>5234689.1966460571</v>
      </c>
      <c r="CI908" s="2">
        <f t="shared" si="117"/>
        <v>243387.128479276</v>
      </c>
      <c r="CJ908" s="2">
        <f t="shared" si="118"/>
        <v>0.30493463858522252</v>
      </c>
      <c r="CK908" s="2">
        <f t="shared" si="119"/>
        <v>39.607758334527126</v>
      </c>
      <c r="CL908" s="2">
        <f t="shared" si="120"/>
        <v>33.646713091691772</v>
      </c>
      <c r="CM908" s="2">
        <f t="shared" si="121"/>
        <v>24.869622845046322</v>
      </c>
      <c r="CN908" s="2">
        <f t="shared" si="122"/>
        <v>211700.92181165429</v>
      </c>
    </row>
    <row r="909" spans="1:92" x14ac:dyDescent="0.45">
      <c r="A909" s="2">
        <v>510</v>
      </c>
      <c r="B909" s="2" t="s">
        <v>159</v>
      </c>
      <c r="C909" s="2">
        <v>1</v>
      </c>
      <c r="D909" s="2">
        <v>2033</v>
      </c>
      <c r="E909" s="2">
        <v>2031</v>
      </c>
      <c r="F909" s="2">
        <v>1.3887088746233601E-3</v>
      </c>
      <c r="G909" s="2">
        <v>0.164937571604866</v>
      </c>
      <c r="H909" s="2">
        <v>0.234283650057663</v>
      </c>
      <c r="I909" s="2">
        <v>0.59939006946284601</v>
      </c>
      <c r="J909" s="2">
        <v>147.93246562803199</v>
      </c>
      <c r="K909" s="2">
        <v>147.93246562803199</v>
      </c>
      <c r="L909" s="2">
        <v>128.64454187648499</v>
      </c>
      <c r="M909" s="2">
        <v>106.591845478587</v>
      </c>
      <c r="N909" s="2">
        <v>267.81557234772401</v>
      </c>
      <c r="O909" s="2">
        <v>31808.574819528902</v>
      </c>
      <c r="P909" s="2">
        <v>51956.361226257701</v>
      </c>
      <c r="Q909" s="2">
        <v>160425.600157434</v>
      </c>
      <c r="R909" s="2">
        <v>1690.33747787375</v>
      </c>
      <c r="S909" s="2">
        <v>28529102.589429699</v>
      </c>
      <c r="T909" s="2">
        <v>16877.755455860701</v>
      </c>
      <c r="U909" s="2">
        <v>51.097999999999999</v>
      </c>
      <c r="V909" s="2">
        <v>44587.817039255999</v>
      </c>
      <c r="W909" s="2">
        <v>3.0273834355808299E-3</v>
      </c>
      <c r="X909" s="2">
        <v>-3.3218159471553701</v>
      </c>
      <c r="Y909" s="2">
        <v>-3.3218159471553701</v>
      </c>
      <c r="Z909" s="2">
        <v>4.7501294088799497</v>
      </c>
      <c r="AA909" s="2">
        <v>3.67113195430646</v>
      </c>
      <c r="AB909" s="2">
        <v>21.106524038560199</v>
      </c>
      <c r="AC909" s="2">
        <v>21.106524038560199</v>
      </c>
      <c r="AD909" s="2">
        <v>21.106524038560199</v>
      </c>
      <c r="AE909" s="2">
        <v>21.106524038560199</v>
      </c>
      <c r="AF909" s="2">
        <v>5148.8882235909296</v>
      </c>
      <c r="AG909" s="2">
        <v>668785.68272094603</v>
      </c>
      <c r="AH909" s="2">
        <v>1091878.9314833099</v>
      </c>
      <c r="AI909" s="2">
        <v>3371242.7754961401</v>
      </c>
      <c r="AJ909" s="2">
        <v>130.14775753662701</v>
      </c>
      <c r="AK909" s="2">
        <v>130.14775753662701</v>
      </c>
      <c r="AL909" s="2">
        <v>102.787888429045</v>
      </c>
      <c r="AM909" s="2">
        <v>81.814189485721201</v>
      </c>
      <c r="AN909" s="2">
        <v>126.825941589471</v>
      </c>
      <c r="AO909" s="2">
        <v>126.825941589471</v>
      </c>
      <c r="AP909" s="2">
        <v>107.538017837925</v>
      </c>
      <c r="AQ909" s="2">
        <v>85.485321440027604</v>
      </c>
      <c r="AR909" s="2">
        <v>39618.617950981497</v>
      </c>
      <c r="AS909" s="2">
        <v>4705520.9011666402</v>
      </c>
      <c r="AT909" s="2">
        <v>6683902.2875211202</v>
      </c>
      <c r="AU909" s="2">
        <v>17100060.782790899</v>
      </c>
      <c r="AV909" s="2">
        <v>0.97924372237775803</v>
      </c>
      <c r="AW909" s="2">
        <v>0.97924372237775803</v>
      </c>
      <c r="AX909" s="2">
        <v>1.0468032649405301</v>
      </c>
      <c r="AY909" s="2">
        <v>1.0454672538798599</v>
      </c>
      <c r="AZ909" s="2">
        <v>0.98042381785416499</v>
      </c>
      <c r="BA909" s="2">
        <v>0.98042381785416499</v>
      </c>
      <c r="BB909" s="2">
        <v>1.04904858381065</v>
      </c>
      <c r="BC909" s="2">
        <v>1.04260643617364</v>
      </c>
      <c r="BD909" s="2">
        <v>0.97924372237775803</v>
      </c>
      <c r="BE909" s="2">
        <v>0.97924372237775803</v>
      </c>
      <c r="BF909" s="2">
        <v>1.0468032649405301</v>
      </c>
      <c r="BG909" s="2">
        <v>1.0454672538798599</v>
      </c>
      <c r="BH909" s="2">
        <v>0.190756703999999</v>
      </c>
      <c r="BI909" s="2">
        <v>0.190756703999999</v>
      </c>
      <c r="BJ909" s="2">
        <v>0.19094513299999999</v>
      </c>
      <c r="BK909" s="2">
        <v>0.22217258300000001</v>
      </c>
      <c r="BL909" s="2">
        <v>0.162760554</v>
      </c>
      <c r="BM909" s="2">
        <v>0.162760554</v>
      </c>
      <c r="BN909" s="2">
        <v>0.166015943</v>
      </c>
      <c r="BO909" s="2">
        <v>0.19972778899999999</v>
      </c>
      <c r="BP909" s="2">
        <v>0.190756703999999</v>
      </c>
      <c r="BQ909" s="2">
        <v>0.190756703999999</v>
      </c>
      <c r="BR909" s="2">
        <v>0.19094513299999999</v>
      </c>
      <c r="BS909" s="2">
        <v>0.22217258300000001</v>
      </c>
      <c r="BT909" s="2">
        <v>0</v>
      </c>
      <c r="BU909" s="2">
        <v>0</v>
      </c>
      <c r="BV909" s="2">
        <v>0</v>
      </c>
      <c r="BW909" s="2">
        <v>0</v>
      </c>
      <c r="BX909" s="2">
        <v>21.106524038560199</v>
      </c>
      <c r="BY909" s="2">
        <v>21.106524038560199</v>
      </c>
      <c r="BZ909" s="2">
        <v>21.106524038560199</v>
      </c>
      <c r="CA909" s="2">
        <v>21.106524038560199</v>
      </c>
      <c r="CB909" s="2">
        <v>5148.8882235909296</v>
      </c>
      <c r="CC909" s="2">
        <v>668785.68272094603</v>
      </c>
      <c r="CD909" s="2">
        <v>1091878.9314833099</v>
      </c>
      <c r="CE909" s="2">
        <v>3371242.7754961401</v>
      </c>
      <c r="CG909" s="2">
        <f t="shared" si="115"/>
        <v>422995.23286708776</v>
      </c>
      <c r="CH909" s="2">
        <f t="shared" si="116"/>
        <v>5137056.2779239872</v>
      </c>
      <c r="CI909" s="2">
        <f t="shared" si="117"/>
        <v>244458.35177556833</v>
      </c>
      <c r="CJ909" s="2">
        <f t="shared" si="118"/>
        <v>0.33476946543465502</v>
      </c>
      <c r="CK909" s="2">
        <f t="shared" si="119"/>
        <v>39.760718524411125</v>
      </c>
      <c r="CL909" s="2">
        <f t="shared" si="120"/>
        <v>33.7927552691107</v>
      </c>
      <c r="CM909" s="2">
        <f t="shared" si="121"/>
        <v>24.978684337475126</v>
      </c>
      <c r="CN909" s="2">
        <f t="shared" si="122"/>
        <v>212649.77695603942</v>
      </c>
    </row>
    <row r="910" spans="1:92" x14ac:dyDescent="0.45">
      <c r="A910" s="2">
        <v>532</v>
      </c>
      <c r="B910" s="2" t="s">
        <v>159</v>
      </c>
      <c r="C910" s="2">
        <v>1</v>
      </c>
      <c r="D910" s="2">
        <v>2034</v>
      </c>
      <c r="E910" s="2">
        <v>2032</v>
      </c>
      <c r="F910" s="20">
        <v>1.48280624838902E-3</v>
      </c>
      <c r="G910" s="2">
        <v>0.16554626833975999</v>
      </c>
      <c r="H910" s="2">
        <v>0.23422877505843501</v>
      </c>
      <c r="I910" s="2">
        <v>0.59874215035341505</v>
      </c>
      <c r="J910" s="2">
        <v>148.011232447532</v>
      </c>
      <c r="K910" s="2">
        <v>148.011232447532</v>
      </c>
      <c r="L910" s="2">
        <v>128.163555102115</v>
      </c>
      <c r="M910" s="2">
        <v>106.098913908291</v>
      </c>
      <c r="N910" s="2">
        <v>286.07002684182299</v>
      </c>
      <c r="O910" s="2">
        <v>31937.972664311299</v>
      </c>
      <c r="P910" s="2">
        <v>52186.518591860899</v>
      </c>
      <c r="Q910" s="2">
        <v>161143.027482184</v>
      </c>
      <c r="R910" s="2">
        <v>1688.67886284833</v>
      </c>
      <c r="S910" s="2">
        <v>28555030.2240487</v>
      </c>
      <c r="T910" s="2">
        <v>16909.686532040902</v>
      </c>
      <c r="U910" s="2">
        <v>51.097999999999999</v>
      </c>
      <c r="V910" s="2">
        <v>45477.660074007697</v>
      </c>
      <c r="W910" s="2">
        <v>3.0216559197769098E-3</v>
      </c>
      <c r="X910" s="2">
        <v>-2.7013829873424502</v>
      </c>
      <c r="Y910" s="2">
        <v>-2.7013829873424502</v>
      </c>
      <c r="Z910" s="2">
        <v>4.8108087748222799</v>
      </c>
      <c r="AA910" s="2">
        <v>3.7198665243223399</v>
      </c>
      <c r="AB910" s="2">
        <v>20.564857898247698</v>
      </c>
      <c r="AC910" s="2">
        <v>20.564857898247698</v>
      </c>
      <c r="AD910" s="2">
        <v>20.564857898247698</v>
      </c>
      <c r="AE910" s="2">
        <v>20.564857898247698</v>
      </c>
      <c r="AF910" s="2">
        <v>5507.5891882688502</v>
      </c>
      <c r="AG910" s="2">
        <v>654138.82110939303</v>
      </c>
      <c r="AH910" s="2">
        <v>1068475.1855280099</v>
      </c>
      <c r="AI910" s="2">
        <v>3299129.6704787398</v>
      </c>
      <c r="AJ910" s="2">
        <v>130.14775753662701</v>
      </c>
      <c r="AK910" s="2">
        <v>130.14775753662701</v>
      </c>
      <c r="AL910" s="2">
        <v>102.787888429045</v>
      </c>
      <c r="AM910" s="2">
        <v>81.814189485721201</v>
      </c>
      <c r="AN910" s="2">
        <v>127.446374549284</v>
      </c>
      <c r="AO910" s="2">
        <v>127.446374549284</v>
      </c>
      <c r="AP910" s="2">
        <v>107.598697203867</v>
      </c>
      <c r="AQ910" s="2">
        <v>85.5340560100435</v>
      </c>
      <c r="AR910" s="2">
        <v>42341.577239156999</v>
      </c>
      <c r="AS910" s="2">
        <v>4727178.6959203295</v>
      </c>
      <c r="AT910" s="2">
        <v>6688409.7511355402</v>
      </c>
      <c r="AU910" s="2">
        <v>17097100.199753702</v>
      </c>
      <c r="AV910" s="2">
        <v>0.98258101150775001</v>
      </c>
      <c r="AW910" s="2">
        <v>0.98258101150775001</v>
      </c>
      <c r="AX910" s="2">
        <v>1.0474060945438699</v>
      </c>
      <c r="AY910" s="2">
        <v>1.0460750501459299</v>
      </c>
      <c r="AZ910" s="2">
        <v>0.98376512878150602</v>
      </c>
      <c r="BA910" s="2">
        <v>0.98376512878150602</v>
      </c>
      <c r="BB910" s="2">
        <v>1.0496527064408101</v>
      </c>
      <c r="BC910" s="2">
        <v>1.04321256926536</v>
      </c>
      <c r="BD910" s="2">
        <v>0.98258101150775001</v>
      </c>
      <c r="BE910" s="2">
        <v>0.98258101150775001</v>
      </c>
      <c r="BF910" s="2">
        <v>1.0474060945438699</v>
      </c>
      <c r="BG910" s="2">
        <v>1.0460750501459299</v>
      </c>
      <c r="BH910" s="2">
        <v>0.190756703999999</v>
      </c>
      <c r="BI910" s="2">
        <v>0.190756703999999</v>
      </c>
      <c r="BJ910" s="2">
        <v>0.19094513299999999</v>
      </c>
      <c r="BK910" s="2">
        <v>0.22217258300000001</v>
      </c>
      <c r="BL910" s="2">
        <v>0.162760554</v>
      </c>
      <c r="BM910" s="2">
        <v>0.162760554</v>
      </c>
      <c r="BN910" s="2">
        <v>0.166015943</v>
      </c>
      <c r="BO910" s="2">
        <v>0.19972778899999999</v>
      </c>
      <c r="BP910" s="2">
        <v>0.190756703999999</v>
      </c>
      <c r="BQ910" s="2">
        <v>0.190756703999999</v>
      </c>
      <c r="BR910" s="2">
        <v>0.19094513299999999</v>
      </c>
      <c r="BS910" s="2">
        <v>0.22217258300000001</v>
      </c>
      <c r="BT910" s="2">
        <v>0</v>
      </c>
      <c r="BU910" s="2">
        <v>0</v>
      </c>
      <c r="BV910" s="2">
        <v>0</v>
      </c>
      <c r="BW910" s="2">
        <v>0</v>
      </c>
      <c r="BX910" s="2">
        <v>20.564857898247698</v>
      </c>
      <c r="BY910" s="2">
        <v>20.564857898247698</v>
      </c>
      <c r="BZ910" s="2">
        <v>20.564857898247698</v>
      </c>
      <c r="CA910" s="2">
        <v>20.564857898247698</v>
      </c>
      <c r="CB910" s="2">
        <v>5507.5891882688502</v>
      </c>
      <c r="CC910" s="2">
        <v>654138.82110939303</v>
      </c>
      <c r="CD910" s="2">
        <v>1068475.1855280099</v>
      </c>
      <c r="CE910" s="2">
        <v>3299129.6704787398</v>
      </c>
      <c r="CG910" s="2">
        <f t="shared" si="115"/>
        <v>430544.05095969804</v>
      </c>
      <c r="CH910" s="2">
        <f t="shared" si="116"/>
        <v>5027251.266304411</v>
      </c>
      <c r="CI910" s="2">
        <f t="shared" si="117"/>
        <v>245553.58876519802</v>
      </c>
      <c r="CJ910" s="2">
        <f t="shared" si="118"/>
        <v>0.35758753355227874</v>
      </c>
      <c r="CK910" s="2">
        <f t="shared" si="119"/>
        <v>39.922465830389122</v>
      </c>
      <c r="CL910" s="2">
        <f t="shared" si="120"/>
        <v>33.942451116657494</v>
      </c>
      <c r="CM910" s="2">
        <f t="shared" si="121"/>
        <v>25.09038964300257</v>
      </c>
      <c r="CN910" s="2">
        <f t="shared" si="122"/>
        <v>213615.61610088672</v>
      </c>
    </row>
    <row r="911" spans="1:92" x14ac:dyDescent="0.45">
      <c r="A911" s="2">
        <v>554</v>
      </c>
      <c r="B911" s="2" t="s">
        <v>159</v>
      </c>
      <c r="C911" s="2">
        <v>1</v>
      </c>
      <c r="D911" s="2">
        <v>2035</v>
      </c>
      <c r="E911" s="2">
        <v>2033</v>
      </c>
      <c r="F911" s="2">
        <v>1.55251870611216E-3</v>
      </c>
      <c r="G911" s="2">
        <v>0.165993124289955</v>
      </c>
      <c r="H911" s="2">
        <v>0.23422112715499199</v>
      </c>
      <c r="I911" s="2">
        <v>0.59823322984893901</v>
      </c>
      <c r="J911" s="2">
        <v>147.93014153267501</v>
      </c>
      <c r="K911" s="2">
        <v>147.93014153267501</v>
      </c>
      <c r="L911" s="2">
        <v>127.710087072748</v>
      </c>
      <c r="M911" s="2">
        <v>105.633208655795</v>
      </c>
      <c r="N911" s="2">
        <v>299.95874935049801</v>
      </c>
      <c r="O911" s="2">
        <v>32071.1691052563</v>
      </c>
      <c r="P911" s="2">
        <v>52418.215376291002</v>
      </c>
      <c r="Q911" s="2">
        <v>161864.43154604401</v>
      </c>
      <c r="R911" s="2">
        <v>1687.0382977933</v>
      </c>
      <c r="S911" s="2">
        <v>28581259.646463599</v>
      </c>
      <c r="T911" s="2">
        <v>16941.678018719998</v>
      </c>
      <c r="U911" s="2">
        <v>51.097999999999999</v>
      </c>
      <c r="V911" s="2">
        <v>46385.261785435498</v>
      </c>
      <c r="W911" s="2">
        <v>3.0159392398773099E-3</v>
      </c>
      <c r="X911" s="2">
        <v>-2.2670422908225301</v>
      </c>
      <c r="Y911" s="2">
        <v>-2.2670422908225301</v>
      </c>
      <c r="Z911" s="2">
        <v>4.8727723568326198</v>
      </c>
      <c r="AA911" s="2">
        <v>3.76959288320369</v>
      </c>
      <c r="AB911" s="2">
        <v>20.049426286870599</v>
      </c>
      <c r="AC911" s="2">
        <v>20.049426286870599</v>
      </c>
      <c r="AD911" s="2">
        <v>20.049426286870599</v>
      </c>
      <c r="AE911" s="2">
        <v>20.049426286870599</v>
      </c>
      <c r="AF911" s="2">
        <v>5735.5399160482402</v>
      </c>
      <c r="AG911" s="2">
        <v>640338.02868519898</v>
      </c>
      <c r="AH911" s="2">
        <v>1046309.75767591</v>
      </c>
      <c r="AI911" s="2">
        <v>3230825.2511472199</v>
      </c>
      <c r="AJ911" s="2">
        <v>130.14775753662701</v>
      </c>
      <c r="AK911" s="2">
        <v>130.14775753662701</v>
      </c>
      <c r="AL911" s="2">
        <v>102.787888429045</v>
      </c>
      <c r="AM911" s="2">
        <v>81.814189485721201</v>
      </c>
      <c r="AN911" s="2">
        <v>127.880715245804</v>
      </c>
      <c r="AO911" s="2">
        <v>127.880715245804</v>
      </c>
      <c r="AP911" s="2">
        <v>107.66066078587799</v>
      </c>
      <c r="AQ911" s="2">
        <v>85.583782368924801</v>
      </c>
      <c r="AR911" s="2">
        <v>44372.940245383499</v>
      </c>
      <c r="AS911" s="2">
        <v>4744292.5848589297</v>
      </c>
      <c r="AT911" s="2">
        <v>6694334.8499042196</v>
      </c>
      <c r="AU911" s="2">
        <v>17098259.271455001</v>
      </c>
      <c r="AV911" s="2">
        <v>0.98496623081257995</v>
      </c>
      <c r="AW911" s="2">
        <v>0.98496623081257995</v>
      </c>
      <c r="AX911" s="2">
        <v>1.04801062770653</v>
      </c>
      <c r="AY911" s="2">
        <v>1.04668384820893</v>
      </c>
      <c r="AZ911" s="2">
        <v>0.98615322253571602</v>
      </c>
      <c r="BA911" s="2">
        <v>0.98615322253571602</v>
      </c>
      <c r="BB911" s="2">
        <v>1.05025853628429</v>
      </c>
      <c r="BC911" s="2">
        <v>1.04381970141269</v>
      </c>
      <c r="BD911" s="2">
        <v>0.98496623081257995</v>
      </c>
      <c r="BE911" s="2">
        <v>0.98496623081257995</v>
      </c>
      <c r="BF911" s="2">
        <v>1.04801062770653</v>
      </c>
      <c r="BG911" s="2">
        <v>1.04668384820893</v>
      </c>
      <c r="BH911" s="2">
        <v>0.190756703999999</v>
      </c>
      <c r="BI911" s="2">
        <v>0.190756703999999</v>
      </c>
      <c r="BJ911" s="2">
        <v>0.19094513299999999</v>
      </c>
      <c r="BK911" s="2">
        <v>0.22217258300000001</v>
      </c>
      <c r="BL911" s="2">
        <v>0.162760554</v>
      </c>
      <c r="BM911" s="2">
        <v>0.162760554</v>
      </c>
      <c r="BN911" s="2">
        <v>0.166015943</v>
      </c>
      <c r="BO911" s="2">
        <v>0.19972778899999999</v>
      </c>
      <c r="BP911" s="2">
        <v>0.190756703999999</v>
      </c>
      <c r="BQ911" s="2">
        <v>0.190756703999999</v>
      </c>
      <c r="BR911" s="2">
        <v>0.19094513299999999</v>
      </c>
      <c r="BS911" s="2">
        <v>0.22217258300000001</v>
      </c>
      <c r="BT911" s="2">
        <v>0</v>
      </c>
      <c r="BU911" s="2">
        <v>0</v>
      </c>
      <c r="BV911" s="2">
        <v>0</v>
      </c>
      <c r="BW911" s="2">
        <v>0</v>
      </c>
      <c r="BX911" s="2">
        <v>20.049426286870599</v>
      </c>
      <c r="BY911" s="2">
        <v>20.049426286870599</v>
      </c>
      <c r="BZ911" s="2">
        <v>20.049426286870599</v>
      </c>
      <c r="CA911" s="2">
        <v>20.049426286870599</v>
      </c>
      <c r="CB911" s="2">
        <v>5735.5399160482402</v>
      </c>
      <c r="CC911" s="2">
        <v>640338.02868519898</v>
      </c>
      <c r="CD911" s="2">
        <v>1046309.75767591</v>
      </c>
      <c r="CE911" s="2">
        <v>3230825.2511472199</v>
      </c>
      <c r="CG911" s="2">
        <f t="shared" si="115"/>
        <v>438158.76594835788</v>
      </c>
      <c r="CH911" s="2">
        <f t="shared" si="116"/>
        <v>4923208.5774243772</v>
      </c>
      <c r="CI911" s="2">
        <f t="shared" si="117"/>
        <v>246653.77477694181</v>
      </c>
      <c r="CJ911" s="2">
        <f t="shared" si="118"/>
        <v>0.3749484366881225</v>
      </c>
      <c r="CK911" s="2">
        <f t="shared" si="119"/>
        <v>40.088961381570378</v>
      </c>
      <c r="CL911" s="2">
        <f t="shared" si="120"/>
        <v>34.093148212221791</v>
      </c>
      <c r="CM911" s="2">
        <f t="shared" si="121"/>
        <v>25.202714137180852</v>
      </c>
      <c r="CN911" s="2">
        <f t="shared" si="122"/>
        <v>214582.60567168551</v>
      </c>
    </row>
    <row r="912" spans="1:92" x14ac:dyDescent="0.45">
      <c r="A912" s="2">
        <v>576</v>
      </c>
      <c r="B912" s="2" t="s">
        <v>159</v>
      </c>
      <c r="C912" s="2">
        <v>1</v>
      </c>
      <c r="D912" s="2">
        <v>2036</v>
      </c>
      <c r="E912" s="2">
        <v>2034</v>
      </c>
      <c r="F912" s="20">
        <v>1.60569467976554E-3</v>
      </c>
      <c r="G912" s="2">
        <v>0.16633042391540501</v>
      </c>
      <c r="H912" s="2">
        <v>0.234243456337761</v>
      </c>
      <c r="I912" s="2">
        <v>0.59782042506706701</v>
      </c>
      <c r="J912" s="2">
        <v>147.751428973375</v>
      </c>
      <c r="K912" s="2">
        <v>147.751428973375</v>
      </c>
      <c r="L912" s="2">
        <v>127.28308225696701</v>
      </c>
      <c r="M912" s="2">
        <v>105.193873472823</v>
      </c>
      <c r="N912" s="2">
        <v>310.91407438688799</v>
      </c>
      <c r="O912" s="2">
        <v>32206.9135843359</v>
      </c>
      <c r="P912" s="2">
        <v>52650.910694546197</v>
      </c>
      <c r="Q912" s="2">
        <v>162588.343137185</v>
      </c>
      <c r="R912" s="2">
        <v>1685.5118613156999</v>
      </c>
      <c r="S912" s="2">
        <v>28609423.296653502</v>
      </c>
      <c r="T912" s="2">
        <v>16973.730030188599</v>
      </c>
      <c r="U912" s="2">
        <v>51.097999999999999</v>
      </c>
      <c r="V912" s="2">
        <v>47310.976585031203</v>
      </c>
      <c r="W912" s="2">
        <v>3.0102333753815702E-3</v>
      </c>
      <c r="X912" s="2">
        <v>-1.9566113470659099</v>
      </c>
      <c r="Y912" s="2">
        <v>-1.9566113470659099</v>
      </c>
      <c r="Z912" s="2">
        <v>4.9349110441082402</v>
      </c>
      <c r="AA912" s="2">
        <v>3.8194012032880398</v>
      </c>
      <c r="AB912" s="2">
        <v>19.5602827838139</v>
      </c>
      <c r="AC912" s="2">
        <v>19.5602827838139</v>
      </c>
      <c r="AD912" s="2">
        <v>19.5602827838139</v>
      </c>
      <c r="AE912" s="2">
        <v>19.5602827838139</v>
      </c>
      <c r="AF912" s="2">
        <v>5867.2779607748998</v>
      </c>
      <c r="AG912" s="2">
        <v>627321.13690633001</v>
      </c>
      <c r="AH912" s="2">
        <v>1025315.11578311</v>
      </c>
      <c r="AI912" s="2">
        <v>3166114.0536819198</v>
      </c>
      <c r="AJ912" s="2">
        <v>130.14775753662701</v>
      </c>
      <c r="AK912" s="2">
        <v>130.14775753662701</v>
      </c>
      <c r="AL912" s="2">
        <v>102.787888429045</v>
      </c>
      <c r="AM912" s="2">
        <v>81.814189485721201</v>
      </c>
      <c r="AN912" s="2">
        <v>128.19114618956101</v>
      </c>
      <c r="AO912" s="2">
        <v>128.19114618956101</v>
      </c>
      <c r="AP912" s="2">
        <v>107.722799473153</v>
      </c>
      <c r="AQ912" s="2">
        <v>85.633590689009196</v>
      </c>
      <c r="AR912" s="2">
        <v>45937.998778596899</v>
      </c>
      <c r="AS912" s="2">
        <v>4758617.5049076499</v>
      </c>
      <c r="AT912" s="2">
        <v>6701570.1968381796</v>
      </c>
      <c r="AU912" s="2">
        <v>17103297.596129</v>
      </c>
      <c r="AV912" s="2">
        <v>0.98676491567037805</v>
      </c>
      <c r="AW912" s="2">
        <v>0.98676491567037805</v>
      </c>
      <c r="AX912" s="2">
        <v>1.04861543142646</v>
      </c>
      <c r="AY912" s="2">
        <v>1.0472923936018601</v>
      </c>
      <c r="AZ912" s="2">
        <v>0.98795407500492305</v>
      </c>
      <c r="BA912" s="2">
        <v>0.98795407500492305</v>
      </c>
      <c r="BB912" s="2">
        <v>1.0508646372653601</v>
      </c>
      <c r="BC912" s="2">
        <v>1.04442658158136</v>
      </c>
      <c r="BD912" s="2">
        <v>0.98676491567037805</v>
      </c>
      <c r="BE912" s="2">
        <v>0.98676491567037805</v>
      </c>
      <c r="BF912" s="2">
        <v>1.04861543142646</v>
      </c>
      <c r="BG912" s="2">
        <v>1.0472923936018601</v>
      </c>
      <c r="BH912" s="2">
        <v>0.190756703999999</v>
      </c>
      <c r="BI912" s="2">
        <v>0.190756703999999</v>
      </c>
      <c r="BJ912" s="2">
        <v>0.19094513299999999</v>
      </c>
      <c r="BK912" s="2">
        <v>0.22217258300000001</v>
      </c>
      <c r="BL912" s="2">
        <v>0.162760554</v>
      </c>
      <c r="BM912" s="2">
        <v>0.162760554</v>
      </c>
      <c r="BN912" s="2">
        <v>0.166015943</v>
      </c>
      <c r="BO912" s="2">
        <v>0.19972778899999999</v>
      </c>
      <c r="BP912" s="2">
        <v>0.190756703999999</v>
      </c>
      <c r="BQ912" s="2">
        <v>0.190756703999999</v>
      </c>
      <c r="BR912" s="2">
        <v>0.19094513299999999</v>
      </c>
      <c r="BS912" s="2">
        <v>0.22217258300000001</v>
      </c>
      <c r="BT912" s="2">
        <v>0</v>
      </c>
      <c r="BU912" s="2">
        <v>0</v>
      </c>
      <c r="BV912" s="2">
        <v>0</v>
      </c>
      <c r="BW912" s="2">
        <v>0</v>
      </c>
      <c r="BX912" s="2">
        <v>19.5602827838139</v>
      </c>
      <c r="BY912" s="2">
        <v>19.5602827838139</v>
      </c>
      <c r="BZ912" s="2">
        <v>19.5602827838139</v>
      </c>
      <c r="CA912" s="2">
        <v>19.5602827838139</v>
      </c>
      <c r="CB912" s="2">
        <v>5867.2779607748998</v>
      </c>
      <c r="CC912" s="2">
        <v>627321.13690633001</v>
      </c>
      <c r="CD912" s="2">
        <v>1025315.11578311</v>
      </c>
      <c r="CE912" s="2">
        <v>3166114.0536819198</v>
      </c>
      <c r="CG912" s="2">
        <f t="shared" si="115"/>
        <v>445825.06667903042</v>
      </c>
      <c r="CH912" s="2">
        <f t="shared" si="116"/>
        <v>4824617.5843321346</v>
      </c>
      <c r="CI912" s="2">
        <f t="shared" si="117"/>
        <v>247757.08149045397</v>
      </c>
      <c r="CJ912" s="2">
        <f t="shared" si="118"/>
        <v>0.38864259298360998</v>
      </c>
      <c r="CK912" s="2">
        <f t="shared" si="119"/>
        <v>40.258641980419874</v>
      </c>
      <c r="CL912" s="2">
        <f t="shared" si="120"/>
        <v>34.244494760680453</v>
      </c>
      <c r="CM912" s="2">
        <f t="shared" si="121"/>
        <v>25.315429059896459</v>
      </c>
      <c r="CN912" s="2">
        <f t="shared" si="122"/>
        <v>215550.16790611809</v>
      </c>
    </row>
    <row r="913" spans="1:92" x14ac:dyDescent="0.45">
      <c r="A913" s="2">
        <v>598</v>
      </c>
      <c r="B913" s="2" t="s">
        <v>159</v>
      </c>
      <c r="C913" s="2">
        <v>1</v>
      </c>
      <c r="D913" s="2">
        <v>2037</v>
      </c>
      <c r="E913" s="2">
        <v>2035</v>
      </c>
      <c r="F913" s="2">
        <v>1.6483170157967201E-3</v>
      </c>
      <c r="G913" s="2">
        <v>0.16659804921053101</v>
      </c>
      <c r="H913" s="2">
        <v>0.234282919808358</v>
      </c>
      <c r="I913" s="2">
        <v>0.59747071396531304</v>
      </c>
      <c r="J913" s="2">
        <v>147.52130660362499</v>
      </c>
      <c r="K913" s="2">
        <v>147.52130660362499</v>
      </c>
      <c r="L913" s="2">
        <v>126.881031583745</v>
      </c>
      <c r="M913" s="2">
        <v>104.779443950404</v>
      </c>
      <c r="N913" s="2">
        <v>320.01343900359302</v>
      </c>
      <c r="O913" s="2">
        <v>32344.272459859701</v>
      </c>
      <c r="P913" s="2">
        <v>52884.2259699036</v>
      </c>
      <c r="Q913" s="2">
        <v>163313.75272189299</v>
      </c>
      <c r="R913" s="2">
        <v>1684.16279143723</v>
      </c>
      <c r="S913" s="2">
        <v>28640607.4802978</v>
      </c>
      <c r="T913" s="2">
        <v>17005.842680953901</v>
      </c>
      <c r="U913" s="2">
        <v>51.097999999999999</v>
      </c>
      <c r="V913" s="2">
        <v>48255.165957308003</v>
      </c>
      <c r="W913" s="2">
        <v>3.0045383058279898E-3</v>
      </c>
      <c r="X913" s="2">
        <v>-1.7225165463083301</v>
      </c>
      <c r="Y913" s="2">
        <v>-1.7225165463083301</v>
      </c>
      <c r="Z913" s="2">
        <v>4.9970775413933097</v>
      </c>
      <c r="AA913" s="2">
        <v>3.8691888513761801</v>
      </c>
      <c r="AB913" s="2">
        <v>19.096065613306799</v>
      </c>
      <c r="AC913" s="2">
        <v>19.096065613306799</v>
      </c>
      <c r="AD913" s="2">
        <v>19.096065613306799</v>
      </c>
      <c r="AE913" s="2">
        <v>19.096065613306799</v>
      </c>
      <c r="AF913" s="2">
        <v>5937.23556459258</v>
      </c>
      <c r="AG913" s="2">
        <v>615025.33500858396</v>
      </c>
      <c r="AH913" s="2">
        <v>1005425.24522341</v>
      </c>
      <c r="AI913" s="2">
        <v>3104797.6685065501</v>
      </c>
      <c r="AJ913" s="2">
        <v>130.14775753662701</v>
      </c>
      <c r="AK913" s="2">
        <v>130.14775753662701</v>
      </c>
      <c r="AL913" s="2">
        <v>102.787888429045</v>
      </c>
      <c r="AM913" s="2">
        <v>81.814189485721201</v>
      </c>
      <c r="AN913" s="2">
        <v>128.425240990318</v>
      </c>
      <c r="AO913" s="2">
        <v>128.425240990318</v>
      </c>
      <c r="AP913" s="2">
        <v>107.78496597043799</v>
      </c>
      <c r="AQ913" s="2">
        <v>85.683378337097295</v>
      </c>
      <c r="AR913" s="2">
        <v>47208.800652529702</v>
      </c>
      <c r="AS913" s="2">
        <v>4771469.3344221804</v>
      </c>
      <c r="AT913" s="2">
        <v>6710005.1455692798</v>
      </c>
      <c r="AU913" s="2">
        <v>17111924.199653801</v>
      </c>
      <c r="AV913" s="2">
        <v>0.98820887310079797</v>
      </c>
      <c r="AW913" s="2">
        <v>0.98820887310079797</v>
      </c>
      <c r="AX913" s="2">
        <v>1.04921951480008</v>
      </c>
      <c r="AY913" s="2">
        <v>1.0478998361179399</v>
      </c>
      <c r="AZ913" s="2">
        <v>0.98939977256151601</v>
      </c>
      <c r="BA913" s="2">
        <v>0.98939977256151601</v>
      </c>
      <c r="BB913" s="2">
        <v>1.0514700163550399</v>
      </c>
      <c r="BC913" s="2">
        <v>1.0450323618910899</v>
      </c>
      <c r="BD913" s="2">
        <v>0.98820887310079797</v>
      </c>
      <c r="BE913" s="2">
        <v>0.98820887310079797</v>
      </c>
      <c r="BF913" s="2">
        <v>1.04921951480008</v>
      </c>
      <c r="BG913" s="2">
        <v>1.0478998361179399</v>
      </c>
      <c r="BH913" s="2">
        <v>0.190756703999999</v>
      </c>
      <c r="BI913" s="2">
        <v>0.190756703999999</v>
      </c>
      <c r="BJ913" s="2">
        <v>0.19094513299999999</v>
      </c>
      <c r="BK913" s="2">
        <v>0.22217258300000001</v>
      </c>
      <c r="BL913" s="2">
        <v>0.162760554</v>
      </c>
      <c r="BM913" s="2">
        <v>0.162760554</v>
      </c>
      <c r="BN913" s="2">
        <v>0.166015943</v>
      </c>
      <c r="BO913" s="2">
        <v>0.19972778899999999</v>
      </c>
      <c r="BP913" s="2">
        <v>0.190756703999999</v>
      </c>
      <c r="BQ913" s="2">
        <v>0.190756703999999</v>
      </c>
      <c r="BR913" s="2">
        <v>0.19094513299999999</v>
      </c>
      <c r="BS913" s="2">
        <v>0.22217258300000001</v>
      </c>
      <c r="BT913" s="2">
        <v>0</v>
      </c>
      <c r="BU913" s="2">
        <v>0</v>
      </c>
      <c r="BV913" s="2">
        <v>0</v>
      </c>
      <c r="BW913" s="2">
        <v>0</v>
      </c>
      <c r="BX913" s="2">
        <v>19.096065613306799</v>
      </c>
      <c r="BY913" s="2">
        <v>19.096065613306799</v>
      </c>
      <c r="BZ913" s="2">
        <v>19.096065613306799</v>
      </c>
      <c r="CA913" s="2">
        <v>19.096065613306799</v>
      </c>
      <c r="CB913" s="2">
        <v>5937.23556459258</v>
      </c>
      <c r="CC913" s="2">
        <v>615025.33500858396</v>
      </c>
      <c r="CD913" s="2">
        <v>1005425.24522341</v>
      </c>
      <c r="CE913" s="2">
        <v>3104797.6685065501</v>
      </c>
      <c r="CG913" s="2">
        <f t="shared" si="115"/>
        <v>453533.6116299961</v>
      </c>
      <c r="CH913" s="2">
        <f t="shared" si="116"/>
        <v>4731185.4843031364</v>
      </c>
      <c r="CI913" s="2">
        <f t="shared" si="117"/>
        <v>248862.26459065988</v>
      </c>
      <c r="CJ913" s="2">
        <f t="shared" si="118"/>
        <v>0.40001679875449125</v>
      </c>
      <c r="CK913" s="2">
        <f t="shared" si="119"/>
        <v>40.430340574824626</v>
      </c>
      <c r="CL913" s="2">
        <f t="shared" si="120"/>
        <v>34.396244533270632</v>
      </c>
      <c r="CM913" s="2">
        <f t="shared" si="121"/>
        <v>25.428377224117241</v>
      </c>
      <c r="CN913" s="2">
        <f t="shared" si="122"/>
        <v>216517.99213080018</v>
      </c>
    </row>
    <row r="914" spans="1:92" x14ac:dyDescent="0.45">
      <c r="A914" s="2">
        <v>620</v>
      </c>
      <c r="B914" s="2" t="s">
        <v>159</v>
      </c>
      <c r="C914" s="2">
        <v>1</v>
      </c>
      <c r="D914" s="2">
        <v>2038</v>
      </c>
      <c r="E914" s="2">
        <v>2036</v>
      </c>
      <c r="F914" s="20">
        <v>1.6842044799672601E-3</v>
      </c>
      <c r="G914" s="2">
        <v>0.16682146565742101</v>
      </c>
      <c r="H914" s="2">
        <v>0.234331391020039</v>
      </c>
      <c r="I914" s="2">
        <v>0.59716293884257099</v>
      </c>
      <c r="J914" s="2">
        <v>147.26861876690799</v>
      </c>
      <c r="K914" s="2">
        <v>147.26861876690799</v>
      </c>
      <c r="L914" s="2">
        <v>126.50250837989</v>
      </c>
      <c r="M914" s="2">
        <v>104.388525709251</v>
      </c>
      <c r="N914" s="2">
        <v>327.94005219298299</v>
      </c>
      <c r="O914" s="2">
        <v>32482.659205174401</v>
      </c>
      <c r="P914" s="2">
        <v>53117.935869439803</v>
      </c>
      <c r="Q914" s="2">
        <v>164040.06754667201</v>
      </c>
      <c r="R914" s="2">
        <v>1683.0260298578501</v>
      </c>
      <c r="S914" s="2">
        <v>28675424.569436599</v>
      </c>
      <c r="T914" s="2">
        <v>17038.016085739499</v>
      </c>
      <c r="U914" s="2">
        <v>51.097999999999999</v>
      </c>
      <c r="V914" s="2">
        <v>49218.198600958</v>
      </c>
      <c r="W914" s="2">
        <v>2.99885401079358E-3</v>
      </c>
      <c r="X914" s="2">
        <v>-1.53458872476093</v>
      </c>
      <c r="Y914" s="2">
        <v>-1.53458872476093</v>
      </c>
      <c r="Z914" s="2">
        <v>5.0591699958028498</v>
      </c>
      <c r="AA914" s="2">
        <v>3.9188862684883201</v>
      </c>
      <c r="AB914" s="2">
        <v>18.655449955042201</v>
      </c>
      <c r="AC914" s="2">
        <v>18.655449955042201</v>
      </c>
      <c r="AD914" s="2">
        <v>18.655449955042201</v>
      </c>
      <c r="AE914" s="2">
        <v>18.655449955042201</v>
      </c>
      <c r="AF914" s="2">
        <v>5969.9946962724998</v>
      </c>
      <c r="AG914" s="2">
        <v>603396.95620716503</v>
      </c>
      <c r="AH914" s="2">
        <v>986579.03099268302</v>
      </c>
      <c r="AI914" s="2">
        <v>3046691.5408734302</v>
      </c>
      <c r="AJ914" s="2">
        <v>130.14775753662701</v>
      </c>
      <c r="AK914" s="2">
        <v>130.14775753662701</v>
      </c>
      <c r="AL914" s="2">
        <v>102.787888429045</v>
      </c>
      <c r="AM914" s="2">
        <v>81.814189485721201</v>
      </c>
      <c r="AN914" s="2">
        <v>128.61316881186599</v>
      </c>
      <c r="AO914" s="2">
        <v>128.61316881186599</v>
      </c>
      <c r="AP914" s="2">
        <v>107.847058424848</v>
      </c>
      <c r="AQ914" s="2">
        <v>85.733075754209494</v>
      </c>
      <c r="AR914" s="2">
        <v>48295.278524808498</v>
      </c>
      <c r="AS914" s="2">
        <v>4783676.3550222497</v>
      </c>
      <c r="AT914" s="2">
        <v>6719552.1274463004</v>
      </c>
      <c r="AU914" s="2">
        <v>17123900.8084432</v>
      </c>
      <c r="AV914" s="2">
        <v>0.989432751309129</v>
      </c>
      <c r="AW914" s="2">
        <v>0.989432751309129</v>
      </c>
      <c r="AX914" s="2">
        <v>1.04982229734585</v>
      </c>
      <c r="AY914" s="2">
        <v>1.04850568634495</v>
      </c>
      <c r="AZ914" s="2">
        <v>0.99062512567655803</v>
      </c>
      <c r="BA914" s="2">
        <v>0.99062512567655803</v>
      </c>
      <c r="BB914" s="2">
        <v>1.05207409182669</v>
      </c>
      <c r="BC914" s="2">
        <v>1.0456365542688999</v>
      </c>
      <c r="BD914" s="2">
        <v>0.989432751309129</v>
      </c>
      <c r="BE914" s="2">
        <v>0.989432751309129</v>
      </c>
      <c r="BF914" s="2">
        <v>1.04982229734585</v>
      </c>
      <c r="BG914" s="2">
        <v>1.04850568634495</v>
      </c>
      <c r="BH914" s="2">
        <v>0.190756703999999</v>
      </c>
      <c r="BI914" s="2">
        <v>0.190756703999999</v>
      </c>
      <c r="BJ914" s="2">
        <v>0.19094513299999999</v>
      </c>
      <c r="BK914" s="2">
        <v>0.22217258300000001</v>
      </c>
      <c r="BL914" s="2">
        <v>0.162760554</v>
      </c>
      <c r="BM914" s="2">
        <v>0.162760554</v>
      </c>
      <c r="BN914" s="2">
        <v>0.166015943</v>
      </c>
      <c r="BO914" s="2">
        <v>0.19972778899999999</v>
      </c>
      <c r="BP914" s="2">
        <v>0.190756703999999</v>
      </c>
      <c r="BQ914" s="2">
        <v>0.190756703999999</v>
      </c>
      <c r="BR914" s="2">
        <v>0.19094513299999999</v>
      </c>
      <c r="BS914" s="2">
        <v>0.22217258300000001</v>
      </c>
      <c r="BT914" s="2">
        <v>0</v>
      </c>
      <c r="BU914" s="2">
        <v>0</v>
      </c>
      <c r="BV914" s="2">
        <v>0</v>
      </c>
      <c r="BW914" s="2">
        <v>0</v>
      </c>
      <c r="BX914" s="2">
        <v>18.655449955042201</v>
      </c>
      <c r="BY914" s="2">
        <v>18.655449955042201</v>
      </c>
      <c r="BZ914" s="2">
        <v>18.655449955042201</v>
      </c>
      <c r="CA914" s="2">
        <v>18.655449955042201</v>
      </c>
      <c r="CB914" s="2">
        <v>5969.9946962724998</v>
      </c>
      <c r="CC914" s="2">
        <v>603396.95620716503</v>
      </c>
      <c r="CD914" s="2">
        <v>986579.03099268302</v>
      </c>
      <c r="CE914" s="2">
        <v>3046691.5408734302</v>
      </c>
      <c r="CG914" s="2">
        <f t="shared" si="115"/>
        <v>461279.06845580833</v>
      </c>
      <c r="CH914" s="2">
        <f t="shared" si="116"/>
        <v>4642637.5227695508</v>
      </c>
      <c r="CI914" s="2">
        <f t="shared" si="117"/>
        <v>249968.60267347921</v>
      </c>
      <c r="CJ914" s="2">
        <f t="shared" si="118"/>
        <v>0.40992506524122874</v>
      </c>
      <c r="CK914" s="2">
        <f t="shared" si="119"/>
        <v>40.603324006468</v>
      </c>
      <c r="CL914" s="2">
        <f t="shared" si="120"/>
        <v>34.548250971993369</v>
      </c>
      <c r="CM914" s="2">
        <f t="shared" si="121"/>
        <v>25.541466336577969</v>
      </c>
      <c r="CN914" s="2">
        <f t="shared" si="122"/>
        <v>217485.94346830482</v>
      </c>
    </row>
    <row r="915" spans="1:92" x14ac:dyDescent="0.45">
      <c r="A915" s="2">
        <v>642</v>
      </c>
      <c r="B915" s="2" t="s">
        <v>159</v>
      </c>
      <c r="C915" s="2">
        <v>1</v>
      </c>
      <c r="D915" s="2">
        <v>2039</v>
      </c>
      <c r="E915" s="2">
        <v>2037</v>
      </c>
      <c r="F915" s="2">
        <v>1.7155947650207E-3</v>
      </c>
      <c r="G915" s="2">
        <v>0.16701558913183701</v>
      </c>
      <c r="H915" s="2">
        <v>0.234384200578933</v>
      </c>
      <c r="I915" s="2">
        <v>0.59688461552420802</v>
      </c>
      <c r="J915" s="2">
        <v>147.00960763413499</v>
      </c>
      <c r="K915" s="2">
        <v>147.00960763413499</v>
      </c>
      <c r="L915" s="2">
        <v>126.146170987867</v>
      </c>
      <c r="M915" s="2">
        <v>104.01979671743899</v>
      </c>
      <c r="N915" s="2">
        <v>335.09260363507798</v>
      </c>
      <c r="O915" s="2">
        <v>32621.741305650499</v>
      </c>
      <c r="P915" s="2">
        <v>53351.926827672301</v>
      </c>
      <c r="Q915" s="2">
        <v>164766.99933193301</v>
      </c>
      <c r="R915" s="2">
        <v>1682.11606025429</v>
      </c>
      <c r="S915" s="2">
        <v>28714142.2822535</v>
      </c>
      <c r="T915" s="2">
        <v>17070.250359486199</v>
      </c>
      <c r="U915" s="2">
        <v>51.097999999999999</v>
      </c>
      <c r="V915" s="2">
        <v>50200.450572825699</v>
      </c>
      <c r="W915" s="2">
        <v>2.9931804698939998E-3</v>
      </c>
      <c r="X915" s="2">
        <v>-1.37530372044866</v>
      </c>
      <c r="Y915" s="2">
        <v>-1.37530372044866</v>
      </c>
      <c r="Z915" s="2">
        <v>5.1211287408647701</v>
      </c>
      <c r="AA915" s="2">
        <v>3.9684534137613499</v>
      </c>
      <c r="AB915" s="2">
        <v>18.237153817957399</v>
      </c>
      <c r="AC915" s="2">
        <v>18.237153817957399</v>
      </c>
      <c r="AD915" s="2">
        <v>18.237153817957399</v>
      </c>
      <c r="AE915" s="2">
        <v>18.237153817957399</v>
      </c>
      <c r="AF915" s="2">
        <v>5980.6931749124096</v>
      </c>
      <c r="AG915" s="2">
        <v>592391.25234105601</v>
      </c>
      <c r="AH915" s="2">
        <v>968719.96694337099</v>
      </c>
      <c r="AI915" s="2">
        <v>2991623.9441567902</v>
      </c>
      <c r="AJ915" s="2">
        <v>130.14775753662701</v>
      </c>
      <c r="AK915" s="2">
        <v>130.14775753662701</v>
      </c>
      <c r="AL915" s="2">
        <v>102.787888429045</v>
      </c>
      <c r="AM915" s="2">
        <v>81.814189485721201</v>
      </c>
      <c r="AN915" s="2">
        <v>128.772453816178</v>
      </c>
      <c r="AO915" s="2">
        <v>128.772453816178</v>
      </c>
      <c r="AP915" s="2">
        <v>107.90901716991</v>
      </c>
      <c r="AQ915" s="2">
        <v>85.782642899482497</v>
      </c>
      <c r="AR915" s="2">
        <v>49261.832181493803</v>
      </c>
      <c r="AS915" s="2">
        <v>4795709.3896859698</v>
      </c>
      <c r="AT915" s="2">
        <v>6730141.2841357496</v>
      </c>
      <c r="AU915" s="2">
        <v>17139029.776250299</v>
      </c>
      <c r="AV915" s="2">
        <v>0.99051175471309105</v>
      </c>
      <c r="AW915" s="2">
        <v>0.99051175471309105</v>
      </c>
      <c r="AX915" s="2">
        <v>1.0504234946583999</v>
      </c>
      <c r="AY915" s="2">
        <v>1.0491097154449001</v>
      </c>
      <c r="AZ915" s="2">
        <v>0.991705429397292</v>
      </c>
      <c r="BA915" s="2">
        <v>0.991705429397292</v>
      </c>
      <c r="BB915" s="2">
        <v>1.0526765786648999</v>
      </c>
      <c r="BC915" s="2">
        <v>1.04623893050298</v>
      </c>
      <c r="BD915" s="2">
        <v>0.99051175471309105</v>
      </c>
      <c r="BE915" s="2">
        <v>0.99051175471309105</v>
      </c>
      <c r="BF915" s="2">
        <v>1.0504234946583999</v>
      </c>
      <c r="BG915" s="2">
        <v>1.0491097154449001</v>
      </c>
      <c r="BH915" s="2">
        <v>0.190756703999999</v>
      </c>
      <c r="BI915" s="2">
        <v>0.190756703999999</v>
      </c>
      <c r="BJ915" s="2">
        <v>0.19094513299999999</v>
      </c>
      <c r="BK915" s="2">
        <v>0.22217258300000001</v>
      </c>
      <c r="BL915" s="2">
        <v>0.162760554</v>
      </c>
      <c r="BM915" s="2">
        <v>0.162760554</v>
      </c>
      <c r="BN915" s="2">
        <v>0.166015943</v>
      </c>
      <c r="BO915" s="2">
        <v>0.19972778899999999</v>
      </c>
      <c r="BP915" s="2">
        <v>0.190756703999999</v>
      </c>
      <c r="BQ915" s="2">
        <v>0.190756703999999</v>
      </c>
      <c r="BR915" s="2">
        <v>0.19094513299999999</v>
      </c>
      <c r="BS915" s="2">
        <v>0.22217258300000001</v>
      </c>
      <c r="BT915" s="2">
        <v>0</v>
      </c>
      <c r="BU915" s="2">
        <v>0</v>
      </c>
      <c r="BV915" s="2">
        <v>0</v>
      </c>
      <c r="BW915" s="2">
        <v>0</v>
      </c>
      <c r="BX915" s="2">
        <v>18.237153817957399</v>
      </c>
      <c r="BY915" s="2">
        <v>18.237153817957399</v>
      </c>
      <c r="BZ915" s="2">
        <v>18.237153817957399</v>
      </c>
      <c r="CA915" s="2">
        <v>18.237153817957399</v>
      </c>
      <c r="CB915" s="2">
        <v>5980.6931749124096</v>
      </c>
      <c r="CC915" s="2">
        <v>592391.25234105601</v>
      </c>
      <c r="CD915" s="2">
        <v>968719.96694337099</v>
      </c>
      <c r="CE915" s="2">
        <v>2991623.9441567902</v>
      </c>
      <c r="CG915" s="2">
        <f t="shared" si="115"/>
        <v>469058.9276764458</v>
      </c>
      <c r="CH915" s="2">
        <f t="shared" si="116"/>
        <v>4558715.8566161301</v>
      </c>
      <c r="CI915" s="2">
        <f t="shared" si="117"/>
        <v>251075.76006889087</v>
      </c>
      <c r="CJ915" s="2">
        <f t="shared" si="118"/>
        <v>0.41886575454384745</v>
      </c>
      <c r="CK915" s="2">
        <f t="shared" si="119"/>
        <v>40.777176632063124</v>
      </c>
      <c r="CL915" s="2">
        <f t="shared" si="120"/>
        <v>34.700440213120196</v>
      </c>
      <c r="CM915" s="2">
        <f t="shared" si="121"/>
        <v>25.654651511394786</v>
      </c>
      <c r="CN915" s="2">
        <f t="shared" si="122"/>
        <v>218454.0187632404</v>
      </c>
    </row>
    <row r="916" spans="1:92" x14ac:dyDescent="0.45">
      <c r="A916" s="2">
        <v>664</v>
      </c>
      <c r="B916" s="2" t="s">
        <v>159</v>
      </c>
      <c r="C916" s="2">
        <v>1</v>
      </c>
      <c r="D916" s="2">
        <v>2040</v>
      </c>
      <c r="E916" s="2">
        <v>2038</v>
      </c>
      <c r="F916" s="20">
        <v>1.74375395096736E-3</v>
      </c>
      <c r="G916" s="2">
        <v>0.167188848463553</v>
      </c>
      <c r="H916" s="2">
        <v>0.23443880544057</v>
      </c>
      <c r="I916" s="2">
        <v>0.59662859214490804</v>
      </c>
      <c r="J916" s="2">
        <v>146.75282914737599</v>
      </c>
      <c r="K916" s="2">
        <v>146.75282914737599</v>
      </c>
      <c r="L916" s="2">
        <v>125.810758429994</v>
      </c>
      <c r="M916" s="2">
        <v>103.672006508518</v>
      </c>
      <c r="N916" s="2">
        <v>341.69575768114601</v>
      </c>
      <c r="O916" s="2">
        <v>32761.342401489699</v>
      </c>
      <c r="P916" s="2">
        <v>53586.153531509502</v>
      </c>
      <c r="Q916" s="2">
        <v>165494.44573449899</v>
      </c>
      <c r="R916" s="2">
        <v>1681.4350927099099</v>
      </c>
      <c r="S916" s="2">
        <v>28756820.375687901</v>
      </c>
      <c r="T916" s="2">
        <v>17102.545617352102</v>
      </c>
      <c r="U916" s="2">
        <v>51.097999999999999</v>
      </c>
      <c r="V916" s="2">
        <v>51202.305434755697</v>
      </c>
      <c r="W916" s="2">
        <v>2.9875176627834599E-3</v>
      </c>
      <c r="X916" s="2">
        <v>-1.23487384704867</v>
      </c>
      <c r="Y916" s="2">
        <v>-1.23487384704867</v>
      </c>
      <c r="Z916" s="2">
        <v>5.1829245431509303</v>
      </c>
      <c r="AA916" s="2">
        <v>4.0178715649995898</v>
      </c>
      <c r="AB916" s="2">
        <v>17.839945457797899</v>
      </c>
      <c r="AC916" s="2">
        <v>17.839945457797899</v>
      </c>
      <c r="AD916" s="2">
        <v>17.839945457797899</v>
      </c>
      <c r="AE916" s="2">
        <v>17.839945457797899</v>
      </c>
      <c r="AF916" s="2">
        <v>5978.0337721612996</v>
      </c>
      <c r="AG916" s="2">
        <v>581970.08563120104</v>
      </c>
      <c r="AH916" s="2">
        <v>951795.46467410203</v>
      </c>
      <c r="AI916" s="2">
        <v>2939434.2813267298</v>
      </c>
      <c r="AJ916" s="2">
        <v>130.14775753662701</v>
      </c>
      <c r="AK916" s="2">
        <v>130.14775753662701</v>
      </c>
      <c r="AL916" s="2">
        <v>102.787888429045</v>
      </c>
      <c r="AM916" s="2">
        <v>81.814189485721201</v>
      </c>
      <c r="AN916" s="2">
        <v>128.912883689578</v>
      </c>
      <c r="AO916" s="2">
        <v>128.912883689578</v>
      </c>
      <c r="AP916" s="2">
        <v>107.970812972196</v>
      </c>
      <c r="AQ916" s="2">
        <v>85.832061050720796</v>
      </c>
      <c r="AR916" s="2">
        <v>50144.819147364498</v>
      </c>
      <c r="AS916" s="2">
        <v>4807819.6840845197</v>
      </c>
      <c r="AT916" s="2">
        <v>6741714.6171453297</v>
      </c>
      <c r="AU916" s="2">
        <v>17157141.255310699</v>
      </c>
      <c r="AV916" s="2">
        <v>0.99148767922319003</v>
      </c>
      <c r="AW916" s="2">
        <v>0.99148767922319003</v>
      </c>
      <c r="AX916" s="2">
        <v>1.05102300140847</v>
      </c>
      <c r="AY916" s="2">
        <v>1.0497118520492801</v>
      </c>
      <c r="AZ916" s="2">
        <v>0.992682530002855</v>
      </c>
      <c r="BA916" s="2">
        <v>0.992682530002855</v>
      </c>
      <c r="BB916" s="2">
        <v>1.0532773713144901</v>
      </c>
      <c r="BC916" s="2">
        <v>1.0468394194201101</v>
      </c>
      <c r="BD916" s="2">
        <v>0.99148767922319003</v>
      </c>
      <c r="BE916" s="2">
        <v>0.99148767922319003</v>
      </c>
      <c r="BF916" s="2">
        <v>1.05102300140847</v>
      </c>
      <c r="BG916" s="2">
        <v>1.0497118520492801</v>
      </c>
      <c r="BH916" s="2">
        <v>0.190756703999999</v>
      </c>
      <c r="BI916" s="2">
        <v>0.190756703999999</v>
      </c>
      <c r="BJ916" s="2">
        <v>0.19094513299999999</v>
      </c>
      <c r="BK916" s="2">
        <v>0.22217258300000001</v>
      </c>
      <c r="BL916" s="2">
        <v>0.162760554</v>
      </c>
      <c r="BM916" s="2">
        <v>0.162760554</v>
      </c>
      <c r="BN916" s="2">
        <v>0.166015943</v>
      </c>
      <c r="BO916" s="2">
        <v>0.19972778899999999</v>
      </c>
      <c r="BP916" s="2">
        <v>0.190756703999999</v>
      </c>
      <c r="BQ916" s="2">
        <v>0.190756703999999</v>
      </c>
      <c r="BR916" s="2">
        <v>0.19094513299999999</v>
      </c>
      <c r="BS916" s="2">
        <v>0.22217258300000001</v>
      </c>
      <c r="BT916" s="2">
        <v>0</v>
      </c>
      <c r="BU916" s="2">
        <v>0</v>
      </c>
      <c r="BV916" s="2">
        <v>0</v>
      </c>
      <c r="BW916" s="2">
        <v>0</v>
      </c>
      <c r="BX916" s="2">
        <v>17.839945457797899</v>
      </c>
      <c r="BY916" s="2">
        <v>17.839945457797899</v>
      </c>
      <c r="BZ916" s="2">
        <v>17.839945457797899</v>
      </c>
      <c r="CA916" s="2">
        <v>17.839945457797899</v>
      </c>
      <c r="CB916" s="2">
        <v>5978.0337721612996</v>
      </c>
      <c r="CC916" s="2">
        <v>581970.08563120104</v>
      </c>
      <c r="CD916" s="2">
        <v>951795.46467410203</v>
      </c>
      <c r="CE916" s="2">
        <v>2939434.2813267298</v>
      </c>
      <c r="CG916" s="2">
        <f t="shared" si="115"/>
        <v>476872.38019095501</v>
      </c>
      <c r="CH916" s="2">
        <f t="shared" si="116"/>
        <v>4479177.8654041942</v>
      </c>
      <c r="CI916" s="2">
        <f t="shared" si="117"/>
        <v>252183.63742517933</v>
      </c>
      <c r="CJ916" s="2">
        <f t="shared" si="118"/>
        <v>0.42711969710143249</v>
      </c>
      <c r="CK916" s="2">
        <f t="shared" si="119"/>
        <v>40.95167800186212</v>
      </c>
      <c r="CL916" s="2">
        <f t="shared" si="120"/>
        <v>34.852782784721626</v>
      </c>
      <c r="CM916" s="2">
        <f t="shared" si="121"/>
        <v>25.767916813468119</v>
      </c>
      <c r="CN916" s="2">
        <f t="shared" si="122"/>
        <v>219422.29502368963</v>
      </c>
    </row>
    <row r="917" spans="1:92" x14ac:dyDescent="0.45">
      <c r="A917" s="2">
        <v>686</v>
      </c>
      <c r="B917" s="2" t="s">
        <v>159</v>
      </c>
      <c r="C917" s="2">
        <v>1</v>
      </c>
      <c r="D917" s="2">
        <v>2041</v>
      </c>
      <c r="E917" s="2">
        <v>2039</v>
      </c>
      <c r="F917" s="2">
        <v>1.76940000276772E-3</v>
      </c>
      <c r="G917" s="2">
        <v>0.16734601243721101</v>
      </c>
      <c r="H917" s="2">
        <v>0.23449386025240801</v>
      </c>
      <c r="I917" s="2">
        <v>0.596390727307612</v>
      </c>
      <c r="J917" s="2">
        <v>146.502548151535</v>
      </c>
      <c r="K917" s="2">
        <v>146.502548151535</v>
      </c>
      <c r="L917" s="2">
        <v>125.495085080577</v>
      </c>
      <c r="M917" s="2">
        <v>103.34397444440999</v>
      </c>
      <c r="N917" s="2">
        <v>347.876178432019</v>
      </c>
      <c r="O917" s="2">
        <v>32901.374020251104</v>
      </c>
      <c r="P917" s="2">
        <v>53820.608569114003</v>
      </c>
      <c r="Q917" s="2">
        <v>166222.40745510001</v>
      </c>
      <c r="R917" s="2">
        <v>1680.97874153813</v>
      </c>
      <c r="S917" s="2">
        <v>28803405.957832702</v>
      </c>
      <c r="T917" s="2">
        <v>17134.901974713201</v>
      </c>
      <c r="U917" s="2">
        <v>51.097999999999999</v>
      </c>
      <c r="V917" s="2">
        <v>52224.154403370398</v>
      </c>
      <c r="W917" s="2">
        <v>2.9818655691546902E-3</v>
      </c>
      <c r="X917" s="2">
        <v>-1.1078594605341801</v>
      </c>
      <c r="Y917" s="2">
        <v>-1.1078594605341801</v>
      </c>
      <c r="Z917" s="2">
        <v>5.2445465760893404</v>
      </c>
      <c r="AA917" s="2">
        <v>4.0671348832466103</v>
      </c>
      <c r="AB917" s="2">
        <v>17.4626500754425</v>
      </c>
      <c r="AC917" s="2">
        <v>17.4626500754425</v>
      </c>
      <c r="AD917" s="2">
        <v>17.4626500754425</v>
      </c>
      <c r="AE917" s="2">
        <v>17.4626500754425</v>
      </c>
      <c r="AF917" s="2">
        <v>5966.9134486490502</v>
      </c>
      <c r="AG917" s="2">
        <v>572099.85835897201</v>
      </c>
      <c r="AH917" s="2">
        <v>935756.24800968904</v>
      </c>
      <c r="AI917" s="2">
        <v>2889971.5952908602</v>
      </c>
      <c r="AJ917" s="2">
        <v>130.14775753662701</v>
      </c>
      <c r="AK917" s="2">
        <v>130.14775753662701</v>
      </c>
      <c r="AL917" s="2">
        <v>102.787888429045</v>
      </c>
      <c r="AM917" s="2">
        <v>81.814189485721201</v>
      </c>
      <c r="AN917" s="2">
        <v>129.03989807609301</v>
      </c>
      <c r="AO917" s="2">
        <v>129.03989807609301</v>
      </c>
      <c r="AP917" s="2">
        <v>108.032435005134</v>
      </c>
      <c r="AQ917" s="2">
        <v>85.881324368967796</v>
      </c>
      <c r="AR917" s="2">
        <v>50964.746581509004</v>
      </c>
      <c r="AS917" s="2">
        <v>4820135.13165351</v>
      </c>
      <c r="AT917" s="2">
        <v>6754221.8514694097</v>
      </c>
      <c r="AU917" s="2">
        <v>17178084.228128199</v>
      </c>
      <c r="AV917" s="2">
        <v>0.99238435570938499</v>
      </c>
      <c r="AW917" s="2">
        <v>0.99238435570938499</v>
      </c>
      <c r="AX917" s="2">
        <v>1.0516208105576701</v>
      </c>
      <c r="AY917" s="2">
        <v>1.05031211090107</v>
      </c>
      <c r="AZ917" s="2">
        <v>0.99358028708200197</v>
      </c>
      <c r="BA917" s="2">
        <v>0.99358028708200197</v>
      </c>
      <c r="BB917" s="2">
        <v>1.0538764627219701</v>
      </c>
      <c r="BC917" s="2">
        <v>1.04743803572294</v>
      </c>
      <c r="BD917" s="2">
        <v>0.99238435570938499</v>
      </c>
      <c r="BE917" s="2">
        <v>0.99238435570938499</v>
      </c>
      <c r="BF917" s="2">
        <v>1.0516208105576701</v>
      </c>
      <c r="BG917" s="2">
        <v>1.05031211090107</v>
      </c>
      <c r="BH917" s="2">
        <v>0.190756703999999</v>
      </c>
      <c r="BI917" s="2">
        <v>0.190756703999999</v>
      </c>
      <c r="BJ917" s="2">
        <v>0.19094513299999999</v>
      </c>
      <c r="BK917" s="2">
        <v>0.22217258300000001</v>
      </c>
      <c r="BL917" s="2">
        <v>0.162760554</v>
      </c>
      <c r="BM917" s="2">
        <v>0.162760554</v>
      </c>
      <c r="BN917" s="2">
        <v>0.166015943</v>
      </c>
      <c r="BO917" s="2">
        <v>0.19972778899999999</v>
      </c>
      <c r="BP917" s="2">
        <v>0.190756703999999</v>
      </c>
      <c r="BQ917" s="2">
        <v>0.190756703999999</v>
      </c>
      <c r="BR917" s="2">
        <v>0.19094513299999999</v>
      </c>
      <c r="BS917" s="2">
        <v>0.22217258300000001</v>
      </c>
      <c r="BT917" s="2">
        <v>0</v>
      </c>
      <c r="BU917" s="2">
        <v>0</v>
      </c>
      <c r="BV917" s="2">
        <v>0</v>
      </c>
      <c r="BW917" s="2">
        <v>0</v>
      </c>
      <c r="BX917" s="2">
        <v>17.4626500754425</v>
      </c>
      <c r="BY917" s="2">
        <v>17.4626500754425</v>
      </c>
      <c r="BZ917" s="2">
        <v>17.4626500754425</v>
      </c>
      <c r="CA917" s="2">
        <v>17.4626500754425</v>
      </c>
      <c r="CB917" s="2">
        <v>5966.9134486490502</v>
      </c>
      <c r="CC917" s="2">
        <v>572099.85835897201</v>
      </c>
      <c r="CD917" s="2">
        <v>935756.24800968904</v>
      </c>
      <c r="CE917" s="2">
        <v>2889971.5952908602</v>
      </c>
      <c r="CG917" s="2">
        <f t="shared" si="115"/>
        <v>484719.55733152747</v>
      </c>
      <c r="CH917" s="2">
        <f t="shared" si="116"/>
        <v>4403794.6151081696</v>
      </c>
      <c r="CI917" s="2">
        <f t="shared" si="117"/>
        <v>253292.26622289713</v>
      </c>
      <c r="CJ917" s="2">
        <f t="shared" si="118"/>
        <v>0.43484522304002377</v>
      </c>
      <c r="CK917" s="2">
        <f t="shared" si="119"/>
        <v>41.126717525313879</v>
      </c>
      <c r="CL917" s="2">
        <f t="shared" si="120"/>
        <v>35.005273866090405</v>
      </c>
      <c r="CM917" s="2">
        <f t="shared" si="121"/>
        <v>25.881262351903466</v>
      </c>
      <c r="CN917" s="2">
        <f t="shared" si="122"/>
        <v>220390.89220264604</v>
      </c>
    </row>
    <row r="918" spans="1:92" x14ac:dyDescent="0.45">
      <c r="A918" s="2">
        <v>708</v>
      </c>
      <c r="B918" s="2" t="s">
        <v>159</v>
      </c>
      <c r="C918" s="2">
        <v>1</v>
      </c>
      <c r="D918" s="2">
        <v>2042</v>
      </c>
      <c r="E918" s="2">
        <v>2040</v>
      </c>
      <c r="F918" s="20">
        <v>1.7929551988233299E-3</v>
      </c>
      <c r="G918" s="2">
        <v>0.167489875565528</v>
      </c>
      <c r="H918" s="2">
        <v>0.23454866271987099</v>
      </c>
      <c r="I918" s="2">
        <v>0.59616850651577602</v>
      </c>
      <c r="J918" s="2">
        <v>146.26075137807101</v>
      </c>
      <c r="K918" s="2">
        <v>146.26075137807101</v>
      </c>
      <c r="L918" s="2">
        <v>125.19803541332899</v>
      </c>
      <c r="M918" s="2">
        <v>103.034586928473</v>
      </c>
      <c r="N918" s="2">
        <v>353.70769415917601</v>
      </c>
      <c r="O918" s="2">
        <v>33041.794753248403</v>
      </c>
      <c r="P918" s="2">
        <v>54055.304299973199</v>
      </c>
      <c r="Q918" s="2">
        <v>166950.9386511</v>
      </c>
      <c r="R918" s="2">
        <v>1680.7393900136301</v>
      </c>
      <c r="S918" s="2">
        <v>28853790.183869399</v>
      </c>
      <c r="T918" s="2">
        <v>17167.319547163799</v>
      </c>
      <c r="U918" s="2">
        <v>51.097999999999999</v>
      </c>
      <c r="V918" s="2">
        <v>53266.396502837197</v>
      </c>
      <c r="W918" s="2">
        <v>2.9762241687388098E-3</v>
      </c>
      <c r="X918" s="2">
        <v>-0.99115902662007405</v>
      </c>
      <c r="Y918" s="2">
        <v>-0.99115902662007405</v>
      </c>
      <c r="Z918" s="2">
        <v>5.3059941162188196</v>
      </c>
      <c r="AA918" s="2">
        <v>4.1162445746873004</v>
      </c>
      <c r="AB918" s="2">
        <v>17.104152868064801</v>
      </c>
      <c r="AC918" s="2">
        <v>17.104152868064801</v>
      </c>
      <c r="AD918" s="2">
        <v>17.104152868064801</v>
      </c>
      <c r="AE918" s="2">
        <v>17.104152868064801</v>
      </c>
      <c r="AF918" s="2">
        <v>5950.1273350594602</v>
      </c>
      <c r="AG918" s="2">
        <v>562750.13081175205</v>
      </c>
      <c r="AH918" s="2">
        <v>920555.91641840804</v>
      </c>
      <c r="AI918" s="2">
        <v>2843093.4672098001</v>
      </c>
      <c r="AJ918" s="2">
        <v>130.14775753662701</v>
      </c>
      <c r="AK918" s="2">
        <v>130.14775753662701</v>
      </c>
      <c r="AL918" s="2">
        <v>102.787888429045</v>
      </c>
      <c r="AM918" s="2">
        <v>81.814189485721201</v>
      </c>
      <c r="AN918" s="2">
        <v>129.156598510007</v>
      </c>
      <c r="AO918" s="2">
        <v>129.156598510007</v>
      </c>
      <c r="AP918" s="2">
        <v>108.09388254526399</v>
      </c>
      <c r="AQ918" s="2">
        <v>85.930434060408501</v>
      </c>
      <c r="AR918" s="2">
        <v>51733.553115926399</v>
      </c>
      <c r="AS918" s="2">
        <v>4832717.7274901504</v>
      </c>
      <c r="AT918" s="2">
        <v>6767617.9020263199</v>
      </c>
      <c r="AU918" s="2">
        <v>17201721.001236901</v>
      </c>
      <c r="AV918" s="2">
        <v>0.99321613226329997</v>
      </c>
      <c r="AW918" s="2">
        <v>0.99321613226329997</v>
      </c>
      <c r="AX918" s="2">
        <v>1.05221696544641</v>
      </c>
      <c r="AY918" s="2">
        <v>1.0509105504827501</v>
      </c>
      <c r="AZ918" s="2">
        <v>0.994413066017374</v>
      </c>
      <c r="BA918" s="2">
        <v>0.994413066017374</v>
      </c>
      <c r="BB918" s="2">
        <v>1.0544738963207301</v>
      </c>
      <c r="BC918" s="2">
        <v>1.0480348377339099</v>
      </c>
      <c r="BD918" s="2">
        <v>0.99321613226329997</v>
      </c>
      <c r="BE918" s="2">
        <v>0.99321613226329997</v>
      </c>
      <c r="BF918" s="2">
        <v>1.05221696544641</v>
      </c>
      <c r="BG918" s="2">
        <v>1.0509105504827501</v>
      </c>
      <c r="BH918" s="2">
        <v>0.190756703999999</v>
      </c>
      <c r="BI918" s="2">
        <v>0.190756703999999</v>
      </c>
      <c r="BJ918" s="2">
        <v>0.19094513299999999</v>
      </c>
      <c r="BK918" s="2">
        <v>0.22217258300000001</v>
      </c>
      <c r="BL918" s="2">
        <v>0.162760554</v>
      </c>
      <c r="BM918" s="2">
        <v>0.162760554</v>
      </c>
      <c r="BN918" s="2">
        <v>0.166015943</v>
      </c>
      <c r="BO918" s="2">
        <v>0.19972778899999999</v>
      </c>
      <c r="BP918" s="2">
        <v>0.190756703999999</v>
      </c>
      <c r="BQ918" s="2">
        <v>0.190756703999999</v>
      </c>
      <c r="BR918" s="2">
        <v>0.19094513299999999</v>
      </c>
      <c r="BS918" s="2">
        <v>0.22217258300000001</v>
      </c>
      <c r="BT918" s="2">
        <v>0</v>
      </c>
      <c r="BU918" s="2">
        <v>0</v>
      </c>
      <c r="BV918" s="2">
        <v>0</v>
      </c>
      <c r="BW918" s="2">
        <v>0</v>
      </c>
      <c r="BX918" s="2">
        <v>17.104152868064801</v>
      </c>
      <c r="BY918" s="2">
        <v>17.104152868064801</v>
      </c>
      <c r="BZ918" s="2">
        <v>17.104152868064801</v>
      </c>
      <c r="CA918" s="2">
        <v>17.104152868064801</v>
      </c>
      <c r="CB918" s="2">
        <v>5950.1273350594602</v>
      </c>
      <c r="CC918" s="2">
        <v>562750.13081175205</v>
      </c>
      <c r="CD918" s="2">
        <v>920555.91641840804</v>
      </c>
      <c r="CE918" s="2">
        <v>2843093.4672098001</v>
      </c>
      <c r="CG918" s="2">
        <f t="shared" si="115"/>
        <v>492601.08272757259</v>
      </c>
      <c r="CH918" s="2">
        <f t="shared" si="116"/>
        <v>4332349.6417750195</v>
      </c>
      <c r="CI918" s="2">
        <f t="shared" si="117"/>
        <v>254401.74539848079</v>
      </c>
      <c r="CJ918" s="2">
        <f t="shared" si="118"/>
        <v>0.44213461769897</v>
      </c>
      <c r="CK918" s="2">
        <f t="shared" si="119"/>
        <v>41.302243441560506</v>
      </c>
      <c r="CL918" s="2">
        <f t="shared" si="120"/>
        <v>35.157921495917527</v>
      </c>
      <c r="CM918" s="2">
        <f t="shared" si="121"/>
        <v>25.994696559143637</v>
      </c>
      <c r="CN918" s="2">
        <f t="shared" si="122"/>
        <v>221359.95064523237</v>
      </c>
    </row>
    <row r="919" spans="1:92" x14ac:dyDescent="0.45">
      <c r="A919" s="2">
        <v>730</v>
      </c>
      <c r="B919" s="2" t="s">
        <v>159</v>
      </c>
      <c r="C919" s="2">
        <v>1</v>
      </c>
      <c r="D919" s="2">
        <v>2043</v>
      </c>
      <c r="E919" s="2">
        <v>2041</v>
      </c>
      <c r="F919" s="2">
        <v>1.81468530425175E-3</v>
      </c>
      <c r="G919" s="2">
        <v>0.167622187561177</v>
      </c>
      <c r="H919" s="2">
        <v>0.23460284749121399</v>
      </c>
      <c r="I919" s="2">
        <v>0.59596027964335596</v>
      </c>
      <c r="J919" s="2">
        <v>146.02825152051</v>
      </c>
      <c r="K919" s="2">
        <v>146.02825152051</v>
      </c>
      <c r="L919" s="2">
        <v>124.91855920469401</v>
      </c>
      <c r="M919" s="2">
        <v>102.742794066979</v>
      </c>
      <c r="N919" s="2">
        <v>359.23617934391598</v>
      </c>
      <c r="O919" s="2">
        <v>33182.587687056301</v>
      </c>
      <c r="P919" s="2">
        <v>54290.262851279498</v>
      </c>
      <c r="Q919" s="2">
        <v>167680.11955111899</v>
      </c>
      <c r="R919" s="2">
        <v>1680.7080258282499</v>
      </c>
      <c r="S919" s="2">
        <v>28907839.298412401</v>
      </c>
      <c r="T919" s="2">
        <v>17199.798450517101</v>
      </c>
      <c r="U919" s="2">
        <v>51.097999999999999</v>
      </c>
      <c r="V919" s="2">
        <v>54329.4387206842</v>
      </c>
      <c r="W919" s="2">
        <v>2.9705934413053001E-3</v>
      </c>
      <c r="X919" s="2">
        <v>-0.88290517335651097</v>
      </c>
      <c r="Y919" s="2">
        <v>-0.88290517335651097</v>
      </c>
      <c r="Z919" s="2">
        <v>5.3672716184095002</v>
      </c>
      <c r="AA919" s="2">
        <v>4.1652054240182803</v>
      </c>
      <c r="AB919" s="2">
        <v>16.763399157239601</v>
      </c>
      <c r="AC919" s="2">
        <v>16.763399157239601</v>
      </c>
      <c r="AD919" s="2">
        <v>16.763399157239601</v>
      </c>
      <c r="AE919" s="2">
        <v>16.763399157239601</v>
      </c>
      <c r="AF919" s="2">
        <v>5929.3432621771099</v>
      </c>
      <c r="AG919" s="2">
        <v>553892.79432028905</v>
      </c>
      <c r="AH919" s="2">
        <v>906150.64254650194</v>
      </c>
      <c r="AI919" s="2">
        <v>2798665.2242842098</v>
      </c>
      <c r="AJ919" s="2">
        <v>130.14775753662701</v>
      </c>
      <c r="AK919" s="2">
        <v>130.14775753662701</v>
      </c>
      <c r="AL919" s="2">
        <v>102.787888429045</v>
      </c>
      <c r="AM919" s="2">
        <v>81.814189485721201</v>
      </c>
      <c r="AN919" s="2">
        <v>129.26485236326999</v>
      </c>
      <c r="AO919" s="2">
        <v>129.26485236326999</v>
      </c>
      <c r="AP919" s="2">
        <v>108.155160047454</v>
      </c>
      <c r="AQ919" s="2">
        <v>85.979394909739398</v>
      </c>
      <c r="AR919" s="2">
        <v>52458.6311525005</v>
      </c>
      <c r="AS919" s="2">
        <v>4845595.2608668497</v>
      </c>
      <c r="AT919" s="2">
        <v>6781861.41422599</v>
      </c>
      <c r="AU919" s="2">
        <v>17227923.992167</v>
      </c>
      <c r="AV919" s="2">
        <v>0.99399233543376198</v>
      </c>
      <c r="AW919" s="2">
        <v>0.99399233543376198</v>
      </c>
      <c r="AX919" s="2">
        <v>1.05281153352846</v>
      </c>
      <c r="AY919" s="2">
        <v>1.0515072497762099</v>
      </c>
      <c r="AZ919" s="2">
        <v>0.99519020459730401</v>
      </c>
      <c r="BA919" s="2">
        <v>0.99519020459730401</v>
      </c>
      <c r="BB919" s="2">
        <v>1.0550697397092099</v>
      </c>
      <c r="BC919" s="2">
        <v>1.0486299042187901</v>
      </c>
      <c r="BD919" s="2">
        <v>0.99399233543376198</v>
      </c>
      <c r="BE919" s="2">
        <v>0.99399233543376198</v>
      </c>
      <c r="BF919" s="2">
        <v>1.05281153352846</v>
      </c>
      <c r="BG919" s="2">
        <v>1.0515072497762099</v>
      </c>
      <c r="BH919" s="2">
        <v>0.190756703999999</v>
      </c>
      <c r="BI919" s="2">
        <v>0.190756703999999</v>
      </c>
      <c r="BJ919" s="2">
        <v>0.19094513299999999</v>
      </c>
      <c r="BK919" s="2">
        <v>0.22217258300000001</v>
      </c>
      <c r="BL919" s="2">
        <v>0.162760554</v>
      </c>
      <c r="BM919" s="2">
        <v>0.162760554</v>
      </c>
      <c r="BN919" s="2">
        <v>0.166015943</v>
      </c>
      <c r="BO919" s="2">
        <v>0.19972778899999999</v>
      </c>
      <c r="BP919" s="2">
        <v>0.190756703999999</v>
      </c>
      <c r="BQ919" s="2">
        <v>0.190756703999999</v>
      </c>
      <c r="BR919" s="2">
        <v>0.19094513299999999</v>
      </c>
      <c r="BS919" s="2">
        <v>0.22217258300000001</v>
      </c>
      <c r="BT919" s="2">
        <v>0</v>
      </c>
      <c r="BU919" s="2">
        <v>0</v>
      </c>
      <c r="BV919" s="2">
        <v>0</v>
      </c>
      <c r="BW919" s="2">
        <v>0</v>
      </c>
      <c r="BX919" s="2">
        <v>16.763399157239601</v>
      </c>
      <c r="BY919" s="2">
        <v>16.763399157239601</v>
      </c>
      <c r="BZ919" s="2">
        <v>16.763399157239601</v>
      </c>
      <c r="CA919" s="2">
        <v>16.763399157239601</v>
      </c>
      <c r="CB919" s="2">
        <v>5929.3432621771099</v>
      </c>
      <c r="CC919" s="2">
        <v>553892.79432028905</v>
      </c>
      <c r="CD919" s="2">
        <v>906150.64254650194</v>
      </c>
      <c r="CE919" s="2">
        <v>2798665.2242842098</v>
      </c>
      <c r="CG919" s="2">
        <f t="shared" si="115"/>
        <v>500517.8264040316</v>
      </c>
      <c r="CH919" s="2">
        <f t="shared" si="116"/>
        <v>4264638.0044131782</v>
      </c>
      <c r="CI919" s="2">
        <f t="shared" si="117"/>
        <v>255512.20626879871</v>
      </c>
      <c r="CJ919" s="2">
        <f t="shared" si="118"/>
        <v>0.44904522417989495</v>
      </c>
      <c r="CK919" s="2">
        <f t="shared" si="119"/>
        <v>41.478234608820372</v>
      </c>
      <c r="CL919" s="2">
        <f t="shared" si="120"/>
        <v>35.310740065872842</v>
      </c>
      <c r="CM919" s="2">
        <f t="shared" si="121"/>
        <v>26.108231926994005</v>
      </c>
      <c r="CN919" s="2">
        <f t="shared" si="122"/>
        <v>222329.6185817424</v>
      </c>
    </row>
    <row r="920" spans="1:92" x14ac:dyDescent="0.45">
      <c r="A920" s="2">
        <v>752</v>
      </c>
      <c r="B920" s="2" t="s">
        <v>159</v>
      </c>
      <c r="C920" s="2">
        <v>1</v>
      </c>
      <c r="D920" s="2">
        <v>2044</v>
      </c>
      <c r="E920" s="2">
        <v>2042</v>
      </c>
      <c r="F920" s="20">
        <v>1.8347729638653299E-3</v>
      </c>
      <c r="G920" s="2">
        <v>0.16774414346130601</v>
      </c>
      <c r="H920" s="2">
        <v>0.234656224633712</v>
      </c>
      <c r="I920" s="2">
        <v>0.59576485894111597</v>
      </c>
      <c r="J920" s="2">
        <v>145.80526626655299</v>
      </c>
      <c r="K920" s="2">
        <v>145.80526626655299</v>
      </c>
      <c r="L920" s="2">
        <v>124.655667246389</v>
      </c>
      <c r="M920" s="2">
        <v>102.46760618005401</v>
      </c>
      <c r="N920" s="2">
        <v>364.49268214786701</v>
      </c>
      <c r="O920" s="2">
        <v>33323.748479485301</v>
      </c>
      <c r="P920" s="2">
        <v>54525.510849204402</v>
      </c>
      <c r="Q920" s="2">
        <v>168410.04202609599</v>
      </c>
      <c r="R920" s="2">
        <v>1680.87519096507</v>
      </c>
      <c r="S920" s="2">
        <v>28965410.772578102</v>
      </c>
      <c r="T920" s="2">
        <v>17232.338800804999</v>
      </c>
      <c r="U920" s="2">
        <v>51.097999999999999</v>
      </c>
      <c r="V920" s="2">
        <v>55413.6961667262</v>
      </c>
      <c r="W920" s="2">
        <v>2.9649733666619101E-3</v>
      </c>
      <c r="X920" s="2">
        <v>-0.78188407132808901</v>
      </c>
      <c r="Y920" s="2">
        <v>-0.78188407132808901</v>
      </c>
      <c r="Z920" s="2">
        <v>5.4283860160901396</v>
      </c>
      <c r="AA920" s="2">
        <v>4.2140238930792799</v>
      </c>
      <c r="AB920" s="2">
        <v>16.439392801253899</v>
      </c>
      <c r="AC920" s="2">
        <v>16.439392801253899</v>
      </c>
      <c r="AD920" s="2">
        <v>16.439392801253899</v>
      </c>
      <c r="AE920" s="2">
        <v>16.439392801253899</v>
      </c>
      <c r="AF920" s="2">
        <v>5905.62466065636</v>
      </c>
      <c r="AG920" s="2">
        <v>545501.59314957296</v>
      </c>
      <c r="AH920" s="2">
        <v>892498.95629551099</v>
      </c>
      <c r="AI920" s="2">
        <v>2756559.3502620799</v>
      </c>
      <c r="AJ920" s="2">
        <v>130.14775753662701</v>
      </c>
      <c r="AK920" s="2">
        <v>130.14775753662701</v>
      </c>
      <c r="AL920" s="2">
        <v>102.787888429045</v>
      </c>
      <c r="AM920" s="2">
        <v>81.814189485721201</v>
      </c>
      <c r="AN920" s="2">
        <v>129.36587346529899</v>
      </c>
      <c r="AO920" s="2">
        <v>129.36587346529899</v>
      </c>
      <c r="AP920" s="2">
        <v>108.216274445135</v>
      </c>
      <c r="AQ920" s="2">
        <v>86.028213378800402</v>
      </c>
      <c r="AR920" s="2">
        <v>53144.952572779897</v>
      </c>
      <c r="AS920" s="2">
        <v>4858778.0200509997</v>
      </c>
      <c r="AT920" s="2">
        <v>6796913.93685784</v>
      </c>
      <c r="AU920" s="2">
        <v>17256573.863096401</v>
      </c>
      <c r="AV920" s="2">
        <v>0.99471956222754598</v>
      </c>
      <c r="AW920" s="2">
        <v>0.99471956222754598</v>
      </c>
      <c r="AX920" s="2">
        <v>1.0534045926336799</v>
      </c>
      <c r="AY920" s="2">
        <v>1.05210229611154</v>
      </c>
      <c r="AZ920" s="2">
        <v>0.99591830777868295</v>
      </c>
      <c r="BA920" s="2">
        <v>0.99591830777868295</v>
      </c>
      <c r="BB920" s="2">
        <v>1.05566407088422</v>
      </c>
      <c r="BC920" s="2">
        <v>1.0492233222687</v>
      </c>
      <c r="BD920" s="2">
        <v>0.99471956222754598</v>
      </c>
      <c r="BE920" s="2">
        <v>0.99471956222754598</v>
      </c>
      <c r="BF920" s="2">
        <v>1.0534045926336799</v>
      </c>
      <c r="BG920" s="2">
        <v>1.05210229611154</v>
      </c>
      <c r="BH920" s="2">
        <v>0.190756703999999</v>
      </c>
      <c r="BI920" s="2">
        <v>0.190756703999999</v>
      </c>
      <c r="BJ920" s="2">
        <v>0.19094513299999999</v>
      </c>
      <c r="BK920" s="2">
        <v>0.22217258300000001</v>
      </c>
      <c r="BL920" s="2">
        <v>0.162760554</v>
      </c>
      <c r="BM920" s="2">
        <v>0.162760554</v>
      </c>
      <c r="BN920" s="2">
        <v>0.166015943</v>
      </c>
      <c r="BO920" s="2">
        <v>0.19972778899999999</v>
      </c>
      <c r="BP920" s="2">
        <v>0.190756703999999</v>
      </c>
      <c r="BQ920" s="2">
        <v>0.190756703999999</v>
      </c>
      <c r="BR920" s="2">
        <v>0.19094513299999999</v>
      </c>
      <c r="BS920" s="2">
        <v>0.22217258300000001</v>
      </c>
      <c r="BT920" s="2">
        <v>0</v>
      </c>
      <c r="BU920" s="2">
        <v>0</v>
      </c>
      <c r="BV920" s="2">
        <v>0</v>
      </c>
      <c r="BW920" s="2">
        <v>0</v>
      </c>
      <c r="BX920" s="2">
        <v>16.439392801253899</v>
      </c>
      <c r="BY920" s="2">
        <v>16.439392801253899</v>
      </c>
      <c r="BZ920" s="2">
        <v>16.439392801253899</v>
      </c>
      <c r="CA920" s="2">
        <v>16.439392801253899</v>
      </c>
      <c r="CB920" s="2">
        <v>5905.62466065636</v>
      </c>
      <c r="CC920" s="2">
        <v>545501.59314957296</v>
      </c>
      <c r="CD920" s="2">
        <v>892498.95629551099</v>
      </c>
      <c r="CE920" s="2">
        <v>2756559.3502620799</v>
      </c>
      <c r="CG920" s="2">
        <f t="shared" si="115"/>
        <v>508470.77533056401</v>
      </c>
      <c r="CH920" s="2">
        <f t="shared" si="116"/>
        <v>4200465.5243678205</v>
      </c>
      <c r="CI920" s="2">
        <f t="shared" si="117"/>
        <v>256623.79403693357</v>
      </c>
      <c r="CJ920" s="2">
        <f t="shared" si="118"/>
        <v>0.45561585268483379</v>
      </c>
      <c r="CK920" s="2">
        <f t="shared" si="119"/>
        <v>41.654685599356625</v>
      </c>
      <c r="CL920" s="2">
        <f t="shared" si="120"/>
        <v>35.46374689379148</v>
      </c>
      <c r="CM920" s="2">
        <f t="shared" si="121"/>
        <v>26.221882759999378</v>
      </c>
      <c r="CN920" s="2">
        <f t="shared" si="122"/>
        <v>223300.04555744826</v>
      </c>
    </row>
    <row r="921" spans="1:92" x14ac:dyDescent="0.45">
      <c r="A921" s="2">
        <v>774</v>
      </c>
      <c r="B921" s="2" t="s">
        <v>159</v>
      </c>
      <c r="C921" s="2">
        <v>1</v>
      </c>
      <c r="D921" s="2">
        <v>2045</v>
      </c>
      <c r="E921" s="2">
        <v>2043</v>
      </c>
      <c r="F921" s="2">
        <v>1.85335545191215E-3</v>
      </c>
      <c r="G921" s="2">
        <v>0.16785663571815701</v>
      </c>
      <c r="H921" s="2">
        <v>0.234708696542757</v>
      </c>
      <c r="I921" s="2">
        <v>0.59558131228717204</v>
      </c>
      <c r="J921" s="2">
        <v>145.59171414765399</v>
      </c>
      <c r="K921" s="2">
        <v>145.59171414765399</v>
      </c>
      <c r="L921" s="2">
        <v>124.408427484199</v>
      </c>
      <c r="M921" s="2">
        <v>102.208090358356</v>
      </c>
      <c r="N921" s="2">
        <v>369.50018350594797</v>
      </c>
      <c r="O921" s="2">
        <v>33465.2792245327</v>
      </c>
      <c r="P921" s="2">
        <v>54761.076723903403</v>
      </c>
      <c r="Q921" s="2">
        <v>169140.802211756</v>
      </c>
      <c r="R921" s="2">
        <v>1681.2314534114701</v>
      </c>
      <c r="S921" s="2">
        <v>29026361.370130599</v>
      </c>
      <c r="T921" s="2">
        <v>17264.940714279299</v>
      </c>
      <c r="U921" s="2">
        <v>51.097999999999999</v>
      </c>
      <c r="V921" s="2">
        <v>56519.592235160999</v>
      </c>
      <c r="W921" s="2">
        <v>2.9593639246546098E-3</v>
      </c>
      <c r="X921" s="2">
        <v>-0.68723713489647698</v>
      </c>
      <c r="Y921" s="2">
        <v>-0.68723713489647698</v>
      </c>
      <c r="Z921" s="2">
        <v>5.4893453092300604</v>
      </c>
      <c r="AA921" s="2">
        <v>4.2627071267112902</v>
      </c>
      <c r="AB921" s="2">
        <v>16.131193745923898</v>
      </c>
      <c r="AC921" s="2">
        <v>16.131193745923898</v>
      </c>
      <c r="AD921" s="2">
        <v>16.131193745923898</v>
      </c>
      <c r="AE921" s="2">
        <v>16.131193745923898</v>
      </c>
      <c r="AF921" s="2">
        <v>5879.70207469872</v>
      </c>
      <c r="AG921" s="2">
        <v>537551.84306301596</v>
      </c>
      <c r="AH921" s="2">
        <v>879561.57960399496</v>
      </c>
      <c r="AI921" s="2">
        <v>2716655.0166821498</v>
      </c>
      <c r="AJ921" s="2">
        <v>130.14775753662701</v>
      </c>
      <c r="AK921" s="2">
        <v>130.14775753662701</v>
      </c>
      <c r="AL921" s="2">
        <v>102.787888429045</v>
      </c>
      <c r="AM921" s="2">
        <v>81.814189485721201</v>
      </c>
      <c r="AN921" s="2">
        <v>129.46052040173001</v>
      </c>
      <c r="AO921" s="2">
        <v>129.46052040173001</v>
      </c>
      <c r="AP921" s="2">
        <v>108.277233738275</v>
      </c>
      <c r="AQ921" s="2">
        <v>86.076896612432407</v>
      </c>
      <c r="AR921" s="2">
        <v>53796.1650945039</v>
      </c>
      <c r="AS921" s="2">
        <v>4872267.3667296199</v>
      </c>
      <c r="AT921" s="2">
        <v>6812739.4425624199</v>
      </c>
      <c r="AU921" s="2">
        <v>17287558.3957441</v>
      </c>
      <c r="AV921" s="2">
        <v>0.99540284886164498</v>
      </c>
      <c r="AW921" s="2">
        <v>0.99540284886164498</v>
      </c>
      <c r="AX921" s="2">
        <v>1.0539962240031699</v>
      </c>
      <c r="AY921" s="2">
        <v>1.05269577901671</v>
      </c>
      <c r="AZ921" s="2">
        <v>0.99660241784768999</v>
      </c>
      <c r="BA921" s="2">
        <v>0.99660241784768999</v>
      </c>
      <c r="BB921" s="2">
        <v>1.0562569712610901</v>
      </c>
      <c r="BC921" s="2">
        <v>1.0498151811666101</v>
      </c>
      <c r="BD921" s="2">
        <v>0.99540284886164498</v>
      </c>
      <c r="BE921" s="2">
        <v>0.99540284886164498</v>
      </c>
      <c r="BF921" s="2">
        <v>1.0539962240031699</v>
      </c>
      <c r="BG921" s="2">
        <v>1.05269577901671</v>
      </c>
      <c r="BH921" s="2">
        <v>0.190756703999999</v>
      </c>
      <c r="BI921" s="2">
        <v>0.190756703999999</v>
      </c>
      <c r="BJ921" s="2">
        <v>0.19094513299999999</v>
      </c>
      <c r="BK921" s="2">
        <v>0.22217258300000001</v>
      </c>
      <c r="BL921" s="2">
        <v>0.162760554</v>
      </c>
      <c r="BM921" s="2">
        <v>0.162760554</v>
      </c>
      <c r="BN921" s="2">
        <v>0.166015943</v>
      </c>
      <c r="BO921" s="2">
        <v>0.19972778899999999</v>
      </c>
      <c r="BP921" s="2">
        <v>0.190756703999999</v>
      </c>
      <c r="BQ921" s="2">
        <v>0.190756703999999</v>
      </c>
      <c r="BR921" s="2">
        <v>0.19094513299999999</v>
      </c>
      <c r="BS921" s="2">
        <v>0.22217258300000001</v>
      </c>
      <c r="BT921" s="2">
        <v>0</v>
      </c>
      <c r="BU921" s="2">
        <v>0</v>
      </c>
      <c r="BV921" s="2">
        <v>0</v>
      </c>
      <c r="BW921" s="2">
        <v>0</v>
      </c>
      <c r="BX921" s="2">
        <v>16.131193745923898</v>
      </c>
      <c r="BY921" s="2">
        <v>16.131193745923898</v>
      </c>
      <c r="BZ921" s="2">
        <v>16.131193745923898</v>
      </c>
      <c r="CA921" s="2">
        <v>16.131193745923898</v>
      </c>
      <c r="CB921" s="2">
        <v>5879.70207469872</v>
      </c>
      <c r="CC921" s="2">
        <v>537551.84306301596</v>
      </c>
      <c r="CD921" s="2">
        <v>879561.57960399496</v>
      </c>
      <c r="CE921" s="2">
        <v>2716655.0166821498</v>
      </c>
      <c r="CG921" s="2">
        <f t="shared" si="115"/>
        <v>516460.96689033543</v>
      </c>
      <c r="CH921" s="2">
        <f t="shared" si="116"/>
        <v>4139648.1414238596</v>
      </c>
      <c r="CI921" s="2">
        <f t="shared" si="117"/>
        <v>257736.65834369804</v>
      </c>
      <c r="CJ921" s="2">
        <f t="shared" si="118"/>
        <v>0.46187522938243497</v>
      </c>
      <c r="CK921" s="2">
        <f t="shared" si="119"/>
        <v>41.831599030665878</v>
      </c>
      <c r="CL921" s="2">
        <f t="shared" si="120"/>
        <v>35.616960470831479</v>
      </c>
      <c r="CM921" s="2">
        <f t="shared" si="121"/>
        <v>26.335664026742858</v>
      </c>
      <c r="CN921" s="2">
        <f t="shared" si="122"/>
        <v>224271.37911916536</v>
      </c>
    </row>
    <row r="922" spans="1:92" x14ac:dyDescent="0.45">
      <c r="A922" s="2">
        <v>796</v>
      </c>
      <c r="B922" s="2" t="s">
        <v>159</v>
      </c>
      <c r="C922" s="2">
        <v>1</v>
      </c>
      <c r="D922" s="2">
        <v>2046</v>
      </c>
      <c r="E922" s="2">
        <v>2044</v>
      </c>
      <c r="F922" s="20">
        <v>1.8705439028757201E-3</v>
      </c>
      <c r="G922" s="2">
        <v>0.16796038263949201</v>
      </c>
      <c r="H922" s="2">
        <v>0.23476021563706201</v>
      </c>
      <c r="I922" s="2">
        <v>0.59540885782056796</v>
      </c>
      <c r="J922" s="2">
        <v>145.38736384984199</v>
      </c>
      <c r="K922" s="2">
        <v>145.38736384984199</v>
      </c>
      <c r="L922" s="2">
        <v>124.175961502402</v>
      </c>
      <c r="M922" s="2">
        <v>101.963367160221</v>
      </c>
      <c r="N922" s="2">
        <v>374.27704458526898</v>
      </c>
      <c r="O922" s="2">
        <v>33607.185335278802</v>
      </c>
      <c r="P922" s="2">
        <v>54996.989355583602</v>
      </c>
      <c r="Q922" s="2">
        <v>169872.49680897599</v>
      </c>
      <c r="R922" s="2">
        <v>1681.7676317309899</v>
      </c>
      <c r="S922" s="2">
        <v>29090551.030695301</v>
      </c>
      <c r="T922" s="2">
        <v>17297.604307411399</v>
      </c>
      <c r="U922" s="2">
        <v>51.097999999999999</v>
      </c>
      <c r="V922" s="2">
        <v>57647.5587699026</v>
      </c>
      <c r="W922" s="2">
        <v>2.95376509516746E-3</v>
      </c>
      <c r="X922" s="2">
        <v>-0.59830891171385803</v>
      </c>
      <c r="Y922" s="2">
        <v>-0.59830891171385803</v>
      </c>
      <c r="Z922" s="2">
        <v>5.5501578484282801</v>
      </c>
      <c r="AA922" s="2">
        <v>4.3112624495712897</v>
      </c>
      <c r="AB922" s="2">
        <v>15.837915224929001</v>
      </c>
      <c r="AC922" s="2">
        <v>15.837915224929001</v>
      </c>
      <c r="AD922" s="2">
        <v>15.837915224929001</v>
      </c>
      <c r="AE922" s="2">
        <v>15.837915224929001</v>
      </c>
      <c r="AF922" s="2">
        <v>5852.1125819629497</v>
      </c>
      <c r="AG922" s="2">
        <v>530020.25533673004</v>
      </c>
      <c r="AH922" s="2">
        <v>867301.29077902006</v>
      </c>
      <c r="AI922" s="2">
        <v>2678837.68650629</v>
      </c>
      <c r="AJ922" s="2">
        <v>130.14775753662701</v>
      </c>
      <c r="AK922" s="2">
        <v>130.14775753662701</v>
      </c>
      <c r="AL922" s="2">
        <v>102.787888429045</v>
      </c>
      <c r="AM922" s="2">
        <v>81.814189485721201</v>
      </c>
      <c r="AN922" s="2">
        <v>129.549448624913</v>
      </c>
      <c r="AO922" s="2">
        <v>129.549448624913</v>
      </c>
      <c r="AP922" s="2">
        <v>108.338046277473</v>
      </c>
      <c r="AQ922" s="2">
        <v>86.125451935292404</v>
      </c>
      <c r="AR922" s="2">
        <v>54415.152861762101</v>
      </c>
      <c r="AS922" s="2">
        <v>4886060.0823092796</v>
      </c>
      <c r="AT922" s="2">
        <v>6829304.0329670003</v>
      </c>
      <c r="AU922" s="2">
        <v>17320771.762557201</v>
      </c>
      <c r="AV922" s="2">
        <v>0.99604627223993003</v>
      </c>
      <c r="AW922" s="2">
        <v>0.99604627223993003</v>
      </c>
      <c r="AX922" s="2">
        <v>1.05458650883543</v>
      </c>
      <c r="AY922" s="2">
        <v>1.053287787181</v>
      </c>
      <c r="AZ922" s="2">
        <v>0.99724661662131497</v>
      </c>
      <c r="BA922" s="2">
        <v>0.99724661662131497</v>
      </c>
      <c r="BB922" s="2">
        <v>1.0568485222125099</v>
      </c>
      <c r="BC922" s="2">
        <v>1.0504055693591301</v>
      </c>
      <c r="BD922" s="2">
        <v>0.99604627223993003</v>
      </c>
      <c r="BE922" s="2">
        <v>0.99604627223993003</v>
      </c>
      <c r="BF922" s="2">
        <v>1.05458650883543</v>
      </c>
      <c r="BG922" s="2">
        <v>1.053287787181</v>
      </c>
      <c r="BH922" s="2">
        <v>0.190756703999999</v>
      </c>
      <c r="BI922" s="2">
        <v>0.190756703999999</v>
      </c>
      <c r="BJ922" s="2">
        <v>0.19094513299999999</v>
      </c>
      <c r="BK922" s="2">
        <v>0.22217258300000001</v>
      </c>
      <c r="BL922" s="2">
        <v>0.162760554</v>
      </c>
      <c r="BM922" s="2">
        <v>0.162760554</v>
      </c>
      <c r="BN922" s="2">
        <v>0.166015943</v>
      </c>
      <c r="BO922" s="2">
        <v>0.19972778899999999</v>
      </c>
      <c r="BP922" s="2">
        <v>0.190756703999999</v>
      </c>
      <c r="BQ922" s="2">
        <v>0.190756703999999</v>
      </c>
      <c r="BR922" s="2">
        <v>0.19094513299999999</v>
      </c>
      <c r="BS922" s="2">
        <v>0.22217258300000001</v>
      </c>
      <c r="BT922" s="2">
        <v>0</v>
      </c>
      <c r="BU922" s="2">
        <v>0</v>
      </c>
      <c r="BV922" s="2">
        <v>0</v>
      </c>
      <c r="BW922" s="2">
        <v>0</v>
      </c>
      <c r="BX922" s="2">
        <v>15.837915224929001</v>
      </c>
      <c r="BY922" s="2">
        <v>15.837915224929001</v>
      </c>
      <c r="BZ922" s="2">
        <v>15.837915224929001</v>
      </c>
      <c r="CA922" s="2">
        <v>15.837915224929001</v>
      </c>
      <c r="CB922" s="2">
        <v>5852.1125819629497</v>
      </c>
      <c r="CC922" s="2">
        <v>530020.25533673004</v>
      </c>
      <c r="CD922" s="2">
        <v>867301.29077902006</v>
      </c>
      <c r="CE922" s="2">
        <v>2678837.68650629</v>
      </c>
      <c r="CG922" s="2">
        <f t="shared" si="115"/>
        <v>524489.45504965389</v>
      </c>
      <c r="CH922" s="2">
        <f t="shared" si="116"/>
        <v>4082011.3452040032</v>
      </c>
      <c r="CI922" s="2">
        <f t="shared" si="117"/>
        <v>258850.94854442368</v>
      </c>
      <c r="CJ922" s="2">
        <f t="shared" si="118"/>
        <v>0.46784630573158625</v>
      </c>
      <c r="CK922" s="2">
        <f t="shared" si="119"/>
        <v>42.008981669098503</v>
      </c>
      <c r="CL922" s="2">
        <f t="shared" si="120"/>
        <v>35.770399580867384</v>
      </c>
      <c r="CM922" s="2">
        <f t="shared" si="121"/>
        <v>26.449590783803192</v>
      </c>
      <c r="CN922" s="2">
        <f t="shared" si="122"/>
        <v>225243.76320914488</v>
      </c>
    </row>
    <row r="923" spans="1:92" x14ac:dyDescent="0.45">
      <c r="A923" s="2">
        <v>818</v>
      </c>
      <c r="B923" s="2" t="s">
        <v>159</v>
      </c>
      <c r="C923" s="2">
        <v>1</v>
      </c>
      <c r="D923" s="2">
        <v>2047</v>
      </c>
      <c r="E923" s="2">
        <v>2045</v>
      </c>
      <c r="F923" s="2">
        <v>1.8864331695859001E-3</v>
      </c>
      <c r="G923" s="2">
        <v>0.16805599425729301</v>
      </c>
      <c r="H923" s="2">
        <v>0.23481076271391099</v>
      </c>
      <c r="I923" s="2">
        <v>0.59524680985920797</v>
      </c>
      <c r="J923" s="2">
        <v>145.19190962152999</v>
      </c>
      <c r="K923" s="2">
        <v>145.19190962152999</v>
      </c>
      <c r="L923" s="2">
        <v>123.957441295739</v>
      </c>
      <c r="M923" s="2">
        <v>101.73260749020901</v>
      </c>
      <c r="N923" s="2">
        <v>378.83877580885701</v>
      </c>
      <c r="O923" s="2">
        <v>33749.473958703202</v>
      </c>
      <c r="P923" s="2">
        <v>55233.277400825202</v>
      </c>
      <c r="Q923" s="2">
        <v>170605.221251207</v>
      </c>
      <c r="R923" s="2">
        <v>1682.47489565214</v>
      </c>
      <c r="S923" s="2">
        <v>29157844.648398101</v>
      </c>
      <c r="T923" s="2">
        <v>17330.329696893401</v>
      </c>
      <c r="U923" s="2">
        <v>51.097999999999999</v>
      </c>
      <c r="V923" s="2">
        <v>58798.036233212202</v>
      </c>
      <c r="W923" s="2">
        <v>2.9481768581226201E-3</v>
      </c>
      <c r="X923" s="2">
        <v>-0.51456880188333098</v>
      </c>
      <c r="Y923" s="2">
        <v>-0.51456880188333098</v>
      </c>
      <c r="Z923" s="2">
        <v>5.6108319799075597</v>
      </c>
      <c r="AA923" s="2">
        <v>4.3596971177011499</v>
      </c>
      <c r="AB923" s="2">
        <v>15.558720886786899</v>
      </c>
      <c r="AC923" s="2">
        <v>15.558720886786899</v>
      </c>
      <c r="AD923" s="2">
        <v>15.558720886786899</v>
      </c>
      <c r="AE923" s="2">
        <v>15.558720886786899</v>
      </c>
      <c r="AF923" s="2">
        <v>5823.2720710336998</v>
      </c>
      <c r="AG923" s="2">
        <v>522884.816422123</v>
      </c>
      <c r="AH923" s="2">
        <v>855682.806997117</v>
      </c>
      <c r="AI923" s="2">
        <v>2642998.7641924699</v>
      </c>
      <c r="AJ923" s="2">
        <v>130.14775753662701</v>
      </c>
      <c r="AK923" s="2">
        <v>130.14775753662701</v>
      </c>
      <c r="AL923" s="2">
        <v>102.787888429045</v>
      </c>
      <c r="AM923" s="2">
        <v>81.814189485721201</v>
      </c>
      <c r="AN923" s="2">
        <v>129.63318873474299</v>
      </c>
      <c r="AO923" s="2">
        <v>129.63318873474299</v>
      </c>
      <c r="AP923" s="2">
        <v>108.398720408953</v>
      </c>
      <c r="AQ923" s="2">
        <v>86.173886603422304</v>
      </c>
      <c r="AR923" s="2">
        <v>55004.325298370997</v>
      </c>
      <c r="AS923" s="2">
        <v>4900150.5727862399</v>
      </c>
      <c r="AT923" s="2">
        <v>6846575.7409841204</v>
      </c>
      <c r="AU923" s="2">
        <v>17356114.0093293</v>
      </c>
      <c r="AV923" s="2">
        <v>0.99665326850726099</v>
      </c>
      <c r="AW923" s="2">
        <v>0.99665326850726099</v>
      </c>
      <c r="AX923" s="2">
        <v>1.0551755266051599</v>
      </c>
      <c r="AY923" s="2">
        <v>1.0538784069912199</v>
      </c>
      <c r="AZ923" s="2">
        <v>0.99785434438534404</v>
      </c>
      <c r="BA923" s="2">
        <v>0.99785434438534404</v>
      </c>
      <c r="BB923" s="2">
        <v>1.0574388033836499</v>
      </c>
      <c r="BC923" s="2">
        <v>1.0509945729966801</v>
      </c>
      <c r="BD923" s="2">
        <v>0.99665326850726099</v>
      </c>
      <c r="BE923" s="2">
        <v>0.99665326850726099</v>
      </c>
      <c r="BF923" s="2">
        <v>1.0551755266051599</v>
      </c>
      <c r="BG923" s="2">
        <v>1.0538784069912199</v>
      </c>
      <c r="BH923" s="2">
        <v>0.190756703999999</v>
      </c>
      <c r="BI923" s="2">
        <v>0.190756703999999</v>
      </c>
      <c r="BJ923" s="2">
        <v>0.19094513299999999</v>
      </c>
      <c r="BK923" s="2">
        <v>0.22217258300000001</v>
      </c>
      <c r="BL923" s="2">
        <v>0.162760554</v>
      </c>
      <c r="BM923" s="2">
        <v>0.162760554</v>
      </c>
      <c r="BN923" s="2">
        <v>0.166015943</v>
      </c>
      <c r="BO923" s="2">
        <v>0.19972778899999999</v>
      </c>
      <c r="BP923" s="2">
        <v>0.190756703999999</v>
      </c>
      <c r="BQ923" s="2">
        <v>0.190756703999999</v>
      </c>
      <c r="BR923" s="2">
        <v>0.19094513299999999</v>
      </c>
      <c r="BS923" s="2">
        <v>0.22217258300000001</v>
      </c>
      <c r="BT923" s="2">
        <v>0</v>
      </c>
      <c r="BU923" s="2">
        <v>0</v>
      </c>
      <c r="BV923" s="2">
        <v>0</v>
      </c>
      <c r="BW923" s="2">
        <v>0</v>
      </c>
      <c r="BX923" s="2">
        <v>15.558720886786899</v>
      </c>
      <c r="BY923" s="2">
        <v>15.558720886786899</v>
      </c>
      <c r="BZ923" s="2">
        <v>15.558720886786899</v>
      </c>
      <c r="CA923" s="2">
        <v>15.558720886786899</v>
      </c>
      <c r="CB923" s="2">
        <v>5823.2720710336998</v>
      </c>
      <c r="CC923" s="2">
        <v>522884.816422123</v>
      </c>
      <c r="CD923" s="2">
        <v>855682.806997117</v>
      </c>
      <c r="CE923" s="2">
        <v>2642998.7641924699</v>
      </c>
      <c r="CG923" s="2">
        <f t="shared" si="115"/>
        <v>532557.29312404664</v>
      </c>
      <c r="CH923" s="2">
        <f t="shared" si="116"/>
        <v>4027389.6596827437</v>
      </c>
      <c r="CI923" s="2">
        <f t="shared" si="117"/>
        <v>259966.81138654426</v>
      </c>
      <c r="CJ923" s="2">
        <f t="shared" si="118"/>
        <v>0.47354846976107123</v>
      </c>
      <c r="CK923" s="2">
        <f t="shared" si="119"/>
        <v>42.186842448379004</v>
      </c>
      <c r="CL923" s="2">
        <f t="shared" si="120"/>
        <v>35.924082862325335</v>
      </c>
      <c r="CM923" s="2">
        <f t="shared" si="121"/>
        <v>26.563677890417594</v>
      </c>
      <c r="CN923" s="2">
        <f t="shared" si="122"/>
        <v>226217.33742784106</v>
      </c>
    </row>
    <row r="924" spans="1:92" x14ac:dyDescent="0.45">
      <c r="A924" s="2">
        <v>840</v>
      </c>
      <c r="B924" s="2" t="s">
        <v>159</v>
      </c>
      <c r="C924" s="2">
        <v>1</v>
      </c>
      <c r="D924" s="2">
        <v>2048</v>
      </c>
      <c r="E924" s="2">
        <v>2046</v>
      </c>
      <c r="F924" s="20">
        <v>1.90110700573719E-3</v>
      </c>
      <c r="G924" s="2">
        <v>0.16814400698212301</v>
      </c>
      <c r="H924" s="2">
        <v>0.234860335626526</v>
      </c>
      <c r="I924" s="2">
        <v>0.59509455038561199</v>
      </c>
      <c r="J924" s="2">
        <v>145.00500990793299</v>
      </c>
      <c r="K924" s="2">
        <v>145.00500990793299</v>
      </c>
      <c r="L924" s="2">
        <v>123.752086271915</v>
      </c>
      <c r="M924" s="2">
        <v>101.515029654654</v>
      </c>
      <c r="N924" s="2">
        <v>383.19896713904802</v>
      </c>
      <c r="O924" s="2">
        <v>33892.1531569367</v>
      </c>
      <c r="P924" s="2">
        <v>55469.968959530597</v>
      </c>
      <c r="Q924" s="2">
        <v>171339.06880772999</v>
      </c>
      <c r="R924" s="2">
        <v>1683.34480555287</v>
      </c>
      <c r="S924" s="2">
        <v>29228112.809547398</v>
      </c>
      <c r="T924" s="2">
        <v>17363.116999638001</v>
      </c>
      <c r="U924" s="2">
        <v>51.097999999999999</v>
      </c>
      <c r="V924" s="2">
        <v>59971.4738776956</v>
      </c>
      <c r="W924" s="2">
        <v>2.9425991934802099E-3</v>
      </c>
      <c r="X924" s="2">
        <v>-0.43556959885713298</v>
      </c>
      <c r="Y924" s="2">
        <v>-0.43556959885713298</v>
      </c>
      <c r="Z924" s="2">
        <v>5.6713758727059096</v>
      </c>
      <c r="AA924" s="2">
        <v>4.4080181987691001</v>
      </c>
      <c r="AB924" s="2">
        <v>15.2928219701638</v>
      </c>
      <c r="AC924" s="2">
        <v>15.2928219701638</v>
      </c>
      <c r="AD924" s="2">
        <v>15.2928219701638</v>
      </c>
      <c r="AE924" s="2">
        <v>15.2928219701638</v>
      </c>
      <c r="AF924" s="2">
        <v>5793.5139538396797</v>
      </c>
      <c r="AG924" s="2">
        <v>516124.69683713</v>
      </c>
      <c r="AH924" s="2">
        <v>844672.67811949598</v>
      </c>
      <c r="AI924" s="2">
        <v>2609035.2757751299</v>
      </c>
      <c r="AJ924" s="2">
        <v>130.14775753662701</v>
      </c>
      <c r="AK924" s="2">
        <v>130.14775753662701</v>
      </c>
      <c r="AL924" s="2">
        <v>102.787888429045</v>
      </c>
      <c r="AM924" s="2">
        <v>81.814189485721201</v>
      </c>
      <c r="AN924" s="2">
        <v>129.71218793777001</v>
      </c>
      <c r="AO924" s="2">
        <v>129.71218793777001</v>
      </c>
      <c r="AP924" s="2">
        <v>108.45926430175101</v>
      </c>
      <c r="AQ924" s="2">
        <v>86.2222076844903</v>
      </c>
      <c r="AR924" s="2">
        <v>55565.770026707702</v>
      </c>
      <c r="AS924" s="2">
        <v>4914532.0043228203</v>
      </c>
      <c r="AT924" s="2">
        <v>6864524.3841802897</v>
      </c>
      <c r="AU924" s="2">
        <v>17393490.651017498</v>
      </c>
      <c r="AV924" s="2">
        <v>0.99722681050164597</v>
      </c>
      <c r="AW924" s="2">
        <v>0.99722681050164597</v>
      </c>
      <c r="AX924" s="2">
        <v>1.05576335426524</v>
      </c>
      <c r="AY924" s="2">
        <v>1.05446772185194</v>
      </c>
      <c r="AZ924" s="2">
        <v>0.99842857756037895</v>
      </c>
      <c r="BA924" s="2">
        <v>0.99842857756037895</v>
      </c>
      <c r="BB924" s="2">
        <v>1.05802789189243</v>
      </c>
      <c r="BC924" s="2">
        <v>1.0515822752555799</v>
      </c>
      <c r="BD924" s="2">
        <v>0.99722681050164597</v>
      </c>
      <c r="BE924" s="2">
        <v>0.99722681050164597</v>
      </c>
      <c r="BF924" s="2">
        <v>1.05576335426524</v>
      </c>
      <c r="BG924" s="2">
        <v>1.05446772185194</v>
      </c>
      <c r="BH924" s="2">
        <v>0.190756703999999</v>
      </c>
      <c r="BI924" s="2">
        <v>0.190756703999999</v>
      </c>
      <c r="BJ924" s="2">
        <v>0.19094513299999999</v>
      </c>
      <c r="BK924" s="2">
        <v>0.22217258300000001</v>
      </c>
      <c r="BL924" s="2">
        <v>0.162760554</v>
      </c>
      <c r="BM924" s="2">
        <v>0.162760554</v>
      </c>
      <c r="BN924" s="2">
        <v>0.166015943</v>
      </c>
      <c r="BO924" s="2">
        <v>0.19972778899999999</v>
      </c>
      <c r="BP924" s="2">
        <v>0.190756703999999</v>
      </c>
      <c r="BQ924" s="2">
        <v>0.190756703999999</v>
      </c>
      <c r="BR924" s="2">
        <v>0.19094513299999999</v>
      </c>
      <c r="BS924" s="2">
        <v>0.22217258300000001</v>
      </c>
      <c r="BT924" s="2">
        <v>0</v>
      </c>
      <c r="BU924" s="2">
        <v>0</v>
      </c>
      <c r="BV924" s="2">
        <v>0</v>
      </c>
      <c r="BW924" s="2">
        <v>0</v>
      </c>
      <c r="BX924" s="2">
        <v>15.2928219701638</v>
      </c>
      <c r="BY924" s="2">
        <v>15.2928219701638</v>
      </c>
      <c r="BZ924" s="2">
        <v>15.2928219701638</v>
      </c>
      <c r="CA924" s="2">
        <v>15.2928219701638</v>
      </c>
      <c r="CB924" s="2">
        <v>5793.5139538396797</v>
      </c>
      <c r="CC924" s="2">
        <v>516124.69683713</v>
      </c>
      <c r="CD924" s="2">
        <v>844672.67811949598</v>
      </c>
      <c r="CE924" s="2">
        <v>2609035.2757751299</v>
      </c>
      <c r="CG924" s="2">
        <f t="shared" si="115"/>
        <v>540665.52489857166</v>
      </c>
      <c r="CH924" s="2">
        <f t="shared" si="116"/>
        <v>3975626.1646855958</v>
      </c>
      <c r="CI924" s="2">
        <f t="shared" si="117"/>
        <v>261084.38989133632</v>
      </c>
      <c r="CJ924" s="2">
        <f t="shared" si="118"/>
        <v>0.47899870892381002</v>
      </c>
      <c r="CK924" s="2">
        <f t="shared" si="119"/>
        <v>42.365191446170876</v>
      </c>
      <c r="CL924" s="2">
        <f t="shared" si="120"/>
        <v>36.078028591564617</v>
      </c>
      <c r="CM924" s="2">
        <f t="shared" si="121"/>
        <v>26.677939868856363</v>
      </c>
      <c r="CN924" s="2">
        <f t="shared" si="122"/>
        <v>227192.23673439963</v>
      </c>
    </row>
    <row r="925" spans="1:92" x14ac:dyDescent="0.45">
      <c r="A925" s="2">
        <v>862</v>
      </c>
      <c r="B925" s="2" t="s">
        <v>159</v>
      </c>
      <c r="C925" s="2">
        <v>1</v>
      </c>
      <c r="D925" s="2">
        <v>2049</v>
      </c>
      <c r="E925" s="2">
        <v>2047</v>
      </c>
      <c r="F925" s="2">
        <v>1.9146409219194E-3</v>
      </c>
      <c r="G925" s="2">
        <v>0.168224902721999</v>
      </c>
      <c r="H925" s="2">
        <v>0.23490894310773899</v>
      </c>
      <c r="I925" s="2">
        <v>0.59495151324834195</v>
      </c>
      <c r="J925" s="2">
        <v>144.82630773234499</v>
      </c>
      <c r="K925" s="2">
        <v>144.82630773234499</v>
      </c>
      <c r="L925" s="2">
        <v>123.55916045584399</v>
      </c>
      <c r="M925" s="2">
        <v>101.309896592325</v>
      </c>
      <c r="N925" s="2">
        <v>387.36980022604899</v>
      </c>
      <c r="O925" s="2">
        <v>34035.231470525599</v>
      </c>
      <c r="P925" s="2">
        <v>55707.091411653601</v>
      </c>
      <c r="Q925" s="2">
        <v>172074.13015366701</v>
      </c>
      <c r="R925" s="2">
        <v>1684.36932231336</v>
      </c>
      <c r="S925" s="2">
        <v>29301232.022929002</v>
      </c>
      <c r="T925" s="2">
        <v>17395.966332778899</v>
      </c>
      <c r="U925" s="2">
        <v>51.097999999999999</v>
      </c>
      <c r="V925" s="2">
        <v>61168.329921732802</v>
      </c>
      <c r="W925" s="2">
        <v>2.9370320812382601E-3</v>
      </c>
      <c r="X925" s="2">
        <v>-0.36092439443490099</v>
      </c>
      <c r="Y925" s="2">
        <v>-0.36092439443490099</v>
      </c>
      <c r="Z925" s="2">
        <v>5.7317974366455502</v>
      </c>
      <c r="AA925" s="2">
        <v>4.4562325164507204</v>
      </c>
      <c r="AB925" s="2">
        <v>15.0394745901534</v>
      </c>
      <c r="AC925" s="2">
        <v>15.0394745901534</v>
      </c>
      <c r="AD925" s="2">
        <v>15.0394745901534</v>
      </c>
      <c r="AE925" s="2">
        <v>15.0394745901534</v>
      </c>
      <c r="AF925" s="2">
        <v>5763.1111292607502</v>
      </c>
      <c r="AG925" s="2">
        <v>509720.17620933801</v>
      </c>
      <c r="AH925" s="2">
        <v>834239.18868346</v>
      </c>
      <c r="AI925" s="2">
        <v>2576849.5716344099</v>
      </c>
      <c r="AJ925" s="2">
        <v>130.14775753662701</v>
      </c>
      <c r="AK925" s="2">
        <v>130.14775753662701</v>
      </c>
      <c r="AL925" s="2">
        <v>102.787888429045</v>
      </c>
      <c r="AM925" s="2">
        <v>81.814189485721201</v>
      </c>
      <c r="AN925" s="2">
        <v>129.78683314219199</v>
      </c>
      <c r="AO925" s="2">
        <v>129.78683314219199</v>
      </c>
      <c r="AP925" s="2">
        <v>108.519685865691</v>
      </c>
      <c r="AQ925" s="2">
        <v>86.270422002171898</v>
      </c>
      <c r="AR925" s="2">
        <v>56101.337893755001</v>
      </c>
      <c r="AS925" s="2">
        <v>4929196.9066919498</v>
      </c>
      <c r="AT925" s="2">
        <v>6883121.4462609002</v>
      </c>
      <c r="AU925" s="2">
        <v>17432812.332082301</v>
      </c>
      <c r="AV925" s="2">
        <v>0.99776951376198297</v>
      </c>
      <c r="AW925" s="2">
        <v>0.99776951376198297</v>
      </c>
      <c r="AX925" s="2">
        <v>1.0563500658862499</v>
      </c>
      <c r="AY925" s="2">
        <v>1.0550558118939499</v>
      </c>
      <c r="AZ925" s="2">
        <v>0.99897193483732905</v>
      </c>
      <c r="BA925" s="2">
        <v>0.99897193483732905</v>
      </c>
      <c r="BB925" s="2">
        <v>1.0586158619683099</v>
      </c>
      <c r="BC925" s="2">
        <v>1.05216875604738</v>
      </c>
      <c r="BD925" s="2">
        <v>0.99776951376198297</v>
      </c>
      <c r="BE925" s="2">
        <v>0.99776951376198297</v>
      </c>
      <c r="BF925" s="2">
        <v>1.0563500658862499</v>
      </c>
      <c r="BG925" s="2">
        <v>1.0550558118939499</v>
      </c>
      <c r="BH925" s="2">
        <v>0.190756703999999</v>
      </c>
      <c r="BI925" s="2">
        <v>0.190756703999999</v>
      </c>
      <c r="BJ925" s="2">
        <v>0.19094513299999999</v>
      </c>
      <c r="BK925" s="2">
        <v>0.22217258300000001</v>
      </c>
      <c r="BL925" s="2">
        <v>0.162760554</v>
      </c>
      <c r="BM925" s="2">
        <v>0.162760554</v>
      </c>
      <c r="BN925" s="2">
        <v>0.166015943</v>
      </c>
      <c r="BO925" s="2">
        <v>0.19972778899999999</v>
      </c>
      <c r="BP925" s="2">
        <v>0.190756703999999</v>
      </c>
      <c r="BQ925" s="2">
        <v>0.190756703999999</v>
      </c>
      <c r="BR925" s="2">
        <v>0.19094513299999999</v>
      </c>
      <c r="BS925" s="2">
        <v>0.22217258300000001</v>
      </c>
      <c r="BT925" s="2">
        <v>0</v>
      </c>
      <c r="BU925" s="2">
        <v>0</v>
      </c>
      <c r="BV925" s="2">
        <v>0</v>
      </c>
      <c r="BW925" s="2">
        <v>0</v>
      </c>
      <c r="BX925" s="2">
        <v>15.0394745901534</v>
      </c>
      <c r="BY925" s="2">
        <v>15.0394745901534</v>
      </c>
      <c r="BZ925" s="2">
        <v>15.0394745901534</v>
      </c>
      <c r="CA925" s="2">
        <v>15.0394745901534</v>
      </c>
      <c r="CB925" s="2">
        <v>5763.1111292607502</v>
      </c>
      <c r="CC925" s="2">
        <v>509720.17620933801</v>
      </c>
      <c r="CD925" s="2">
        <v>834239.18868346</v>
      </c>
      <c r="CE925" s="2">
        <v>2576849.5716344099</v>
      </c>
      <c r="CG925" s="2">
        <f t="shared" si="115"/>
        <v>548815.17995443975</v>
      </c>
      <c r="CH925" s="2">
        <f t="shared" si="116"/>
        <v>3926572.0476564686</v>
      </c>
      <c r="CI925" s="2">
        <f t="shared" si="117"/>
        <v>262203.82283607224</v>
      </c>
      <c r="CJ925" s="2">
        <f t="shared" si="118"/>
        <v>0.48421225028256126</v>
      </c>
      <c r="CK925" s="2">
        <f t="shared" si="119"/>
        <v>42.544039338156999</v>
      </c>
      <c r="CL925" s="2">
        <f t="shared" si="120"/>
        <v>36.232254576685271</v>
      </c>
      <c r="CM925" s="2">
        <f t="shared" si="121"/>
        <v>26.792390837472482</v>
      </c>
      <c r="CN925" s="2">
        <f t="shared" si="122"/>
        <v>228168.59136554666</v>
      </c>
    </row>
    <row r="926" spans="1:92" x14ac:dyDescent="0.45">
      <c r="A926" s="2">
        <v>884</v>
      </c>
      <c r="B926" s="2" t="s">
        <v>159</v>
      </c>
      <c r="C926" s="2">
        <v>1</v>
      </c>
      <c r="D926" s="2">
        <v>2050</v>
      </c>
      <c r="E926" s="2">
        <v>2048</v>
      </c>
      <c r="F926" s="20">
        <v>1.9271038708539999E-3</v>
      </c>
      <c r="G926" s="2">
        <v>0.16829912017815701</v>
      </c>
      <c r="H926" s="2">
        <v>0.23495660119167799</v>
      </c>
      <c r="I926" s="2">
        <v>0.59481717475930995</v>
      </c>
      <c r="J926" s="2">
        <v>144.65544191447799</v>
      </c>
      <c r="K926" s="2">
        <v>144.65544191447799</v>
      </c>
      <c r="L926" s="2">
        <v>123.377969874275</v>
      </c>
      <c r="M926" s="2">
        <v>101.116513272248</v>
      </c>
      <c r="N926" s="2">
        <v>391.36234972973301</v>
      </c>
      <c r="O926" s="2">
        <v>34178.7176739891</v>
      </c>
      <c r="P926" s="2">
        <v>55944.671339390101</v>
      </c>
      <c r="Q926" s="2">
        <v>172810.49317503799</v>
      </c>
      <c r="R926" s="2">
        <v>1685.5408029575201</v>
      </c>
      <c r="S926" s="2">
        <v>29377084.704705</v>
      </c>
      <c r="T926" s="2">
        <v>17428.877813671799</v>
      </c>
      <c r="U926" s="2">
        <v>51.097999999999999</v>
      </c>
      <c r="V926" s="2">
        <v>62389.071728408897</v>
      </c>
      <c r="W926" s="2">
        <v>2.9314755014326699E-3</v>
      </c>
      <c r="X926" s="2">
        <v>-0.29029278209418002</v>
      </c>
      <c r="Y926" s="2">
        <v>-0.29029278209418002</v>
      </c>
      <c r="Z926" s="2">
        <v>5.7921042852852596</v>
      </c>
      <c r="AA926" s="2">
        <v>4.5043466265825103</v>
      </c>
      <c r="AB926" s="2">
        <v>14.7979771599451</v>
      </c>
      <c r="AC926" s="2">
        <v>14.7979771599451</v>
      </c>
      <c r="AD926" s="2">
        <v>14.7979771599451</v>
      </c>
      <c r="AE926" s="2">
        <v>14.7979771599451</v>
      </c>
      <c r="AF926" s="2">
        <v>5732.28945619758</v>
      </c>
      <c r="AG926" s="2">
        <v>503652.57793428301</v>
      </c>
      <c r="AH926" s="2">
        <v>824352.26635662594</v>
      </c>
      <c r="AI926" s="2">
        <v>2546349.0478313901</v>
      </c>
      <c r="AJ926" s="2">
        <v>130.14775753662701</v>
      </c>
      <c r="AK926" s="2">
        <v>130.14775753662701</v>
      </c>
      <c r="AL926" s="2">
        <v>102.787888429045</v>
      </c>
      <c r="AM926" s="2">
        <v>81.814189485721201</v>
      </c>
      <c r="AN926" s="2">
        <v>129.857464754533</v>
      </c>
      <c r="AO926" s="2">
        <v>129.857464754533</v>
      </c>
      <c r="AP926" s="2">
        <v>108.57999271433</v>
      </c>
      <c r="AQ926" s="2">
        <v>86.318536112303704</v>
      </c>
      <c r="AR926" s="2">
        <v>56612.693648843102</v>
      </c>
      <c r="AS926" s="2">
        <v>4944137.5092010796</v>
      </c>
      <c r="AT926" s="2">
        <v>6902339.9751375299</v>
      </c>
      <c r="AU926" s="2">
        <v>17473994.526717599</v>
      </c>
      <c r="AV926" s="2">
        <v>0.99828370513346298</v>
      </c>
      <c r="AW926" s="2">
        <v>0.99828370513346298</v>
      </c>
      <c r="AX926" s="2">
        <v>1.0569357325145801</v>
      </c>
      <c r="AY926" s="2">
        <v>1.0556427538765001</v>
      </c>
      <c r="AZ926" s="2">
        <v>0.99948674586548603</v>
      </c>
      <c r="BA926" s="2">
        <v>0.99948674586548603</v>
      </c>
      <c r="BB926" s="2">
        <v>1.05920278481009</v>
      </c>
      <c r="BC926" s="2">
        <v>1.0527540919212599</v>
      </c>
      <c r="BD926" s="2">
        <v>0.99828370513346298</v>
      </c>
      <c r="BE926" s="2">
        <v>0.99828370513346298</v>
      </c>
      <c r="BF926" s="2">
        <v>1.0569357325145801</v>
      </c>
      <c r="BG926" s="2">
        <v>1.0556427538765001</v>
      </c>
      <c r="BH926" s="2">
        <v>0.190756703999999</v>
      </c>
      <c r="BI926" s="2">
        <v>0.190756703999999</v>
      </c>
      <c r="BJ926" s="2">
        <v>0.19094513299999999</v>
      </c>
      <c r="BK926" s="2">
        <v>0.22217258300000001</v>
      </c>
      <c r="BL926" s="2">
        <v>0.162760554</v>
      </c>
      <c r="BM926" s="2">
        <v>0.162760554</v>
      </c>
      <c r="BN926" s="2">
        <v>0.166015943</v>
      </c>
      <c r="BO926" s="2">
        <v>0.19972778899999999</v>
      </c>
      <c r="BP926" s="2">
        <v>0.190756703999999</v>
      </c>
      <c r="BQ926" s="2">
        <v>0.190756703999999</v>
      </c>
      <c r="BR926" s="2">
        <v>0.19094513299999999</v>
      </c>
      <c r="BS926" s="2">
        <v>0.22217258300000001</v>
      </c>
      <c r="BT926" s="2">
        <v>0</v>
      </c>
      <c r="BU926" s="2">
        <v>0</v>
      </c>
      <c r="BV926" s="2">
        <v>0</v>
      </c>
      <c r="BW926" s="2">
        <v>0</v>
      </c>
      <c r="BX926" s="2">
        <v>14.7979771599451</v>
      </c>
      <c r="BY926" s="2">
        <v>14.7979771599451</v>
      </c>
      <c r="BZ926" s="2">
        <v>14.7979771599451</v>
      </c>
      <c r="CA926" s="2">
        <v>14.7979771599451</v>
      </c>
      <c r="CB926" s="2">
        <v>5732.28945619758</v>
      </c>
      <c r="CC926" s="2">
        <v>503652.57793428301</v>
      </c>
      <c r="CD926" s="2">
        <v>824352.26635662594</v>
      </c>
      <c r="CE926" s="2">
        <v>2546349.0478313901</v>
      </c>
      <c r="CG926" s="2">
        <f t="shared" si="115"/>
        <v>557007.2711550931</v>
      </c>
      <c r="CH926" s="2">
        <f t="shared" si="116"/>
        <v>3880086.1815784965</v>
      </c>
      <c r="CI926" s="2">
        <f t="shared" si="117"/>
        <v>263325.24453814689</v>
      </c>
      <c r="CJ926" s="2">
        <f t="shared" si="118"/>
        <v>0.48920293716216628</v>
      </c>
      <c r="CK926" s="2">
        <f t="shared" si="119"/>
        <v>42.723397092486373</v>
      </c>
      <c r="CL926" s="2">
        <f t="shared" si="120"/>
        <v>36.386778106920389</v>
      </c>
      <c r="CM926" s="2">
        <f t="shared" si="121"/>
        <v>26.907044480348461</v>
      </c>
      <c r="CN926" s="2">
        <f t="shared" si="122"/>
        <v>229146.52686415781</v>
      </c>
    </row>
    <row r="927" spans="1:92" x14ac:dyDescent="0.45">
      <c r="A927" s="2">
        <v>906</v>
      </c>
      <c r="B927" s="2" t="s">
        <v>159</v>
      </c>
      <c r="C927" s="2">
        <v>1</v>
      </c>
      <c r="D927" s="2">
        <v>2051</v>
      </c>
      <c r="E927" s="2">
        <v>2049</v>
      </c>
      <c r="F927" s="2">
        <v>1.9385593264007301E-3</v>
      </c>
      <c r="G927" s="2">
        <v>0.168367062085446</v>
      </c>
      <c r="H927" s="2">
        <v>0.23500333098651299</v>
      </c>
      <c r="I927" s="2">
        <v>0.59469104760163904</v>
      </c>
      <c r="J927" s="2">
        <v>144.49205356442701</v>
      </c>
      <c r="K927" s="2">
        <v>144.49205356442701</v>
      </c>
      <c r="L927" s="2">
        <v>123.20786010633201</v>
      </c>
      <c r="M927" s="2">
        <v>100.934224250832</v>
      </c>
      <c r="N927" s="2">
        <v>395.18677528703</v>
      </c>
      <c r="O927" s="2">
        <v>34322.620630669502</v>
      </c>
      <c r="P927" s="2">
        <v>56182.734493370197</v>
      </c>
      <c r="Q927" s="2">
        <v>173548.242894811</v>
      </c>
      <c r="R927" s="2">
        <v>1686.8519895981001</v>
      </c>
      <c r="S927" s="2">
        <v>29455559.045874201</v>
      </c>
      <c r="T927" s="2">
        <v>17461.851559894101</v>
      </c>
      <c r="U927" s="2">
        <v>51.097999999999999</v>
      </c>
      <c r="V927" s="2">
        <v>63634.175988015697</v>
      </c>
      <c r="W927" s="2">
        <v>2.9259294341370799E-3</v>
      </c>
      <c r="X927" s="2">
        <v>-0.223371928151403</v>
      </c>
      <c r="Y927" s="2">
        <v>-0.223371928151403</v>
      </c>
      <c r="Z927" s="2">
        <v>5.8523037213349696</v>
      </c>
      <c r="AA927" s="2">
        <v>4.5523668091595004</v>
      </c>
      <c r="AB927" s="2">
        <v>14.5676679559518</v>
      </c>
      <c r="AC927" s="2">
        <v>14.5676679559518</v>
      </c>
      <c r="AD927" s="2">
        <v>14.5676679559518</v>
      </c>
      <c r="AE927" s="2">
        <v>14.5676679559518</v>
      </c>
      <c r="AF927" s="2">
        <v>5701.2367613238603</v>
      </c>
      <c r="AG927" s="2">
        <v>497904.21023489599</v>
      </c>
      <c r="AH927" s="2">
        <v>814983.39597709104</v>
      </c>
      <c r="AI927" s="2">
        <v>2517445.8838782301</v>
      </c>
      <c r="AJ927" s="2">
        <v>130.14775753662701</v>
      </c>
      <c r="AK927" s="2">
        <v>130.14775753662701</v>
      </c>
      <c r="AL927" s="2">
        <v>102.787888429045</v>
      </c>
      <c r="AM927" s="2">
        <v>81.814189485721201</v>
      </c>
      <c r="AN927" s="2">
        <v>129.92438560847501</v>
      </c>
      <c r="AO927" s="2">
        <v>129.92438560847501</v>
      </c>
      <c r="AP927" s="2">
        <v>108.64019215038</v>
      </c>
      <c r="AQ927" s="2">
        <v>86.366556294880695</v>
      </c>
      <c r="AR927" s="2">
        <v>57101.3487027269</v>
      </c>
      <c r="AS927" s="2">
        <v>4959345.9386382299</v>
      </c>
      <c r="AT927" s="2">
        <v>6922154.4918503603</v>
      </c>
      <c r="AU927" s="2">
        <v>17516957.2666828</v>
      </c>
      <c r="AV927" s="2">
        <v>0.99877147071924</v>
      </c>
      <c r="AW927" s="2">
        <v>0.99877147071924</v>
      </c>
      <c r="AX927" s="2">
        <v>1.0575204221417001</v>
      </c>
      <c r="AY927" s="2">
        <v>1.05622862118757</v>
      </c>
      <c r="AZ927" s="2">
        <v>0.99997509926198802</v>
      </c>
      <c r="BA927" s="2">
        <v>0.99997509926198802</v>
      </c>
      <c r="BB927" s="2">
        <v>1.05978872855505</v>
      </c>
      <c r="BC927" s="2">
        <v>1.0533383560643901</v>
      </c>
      <c r="BD927" s="2">
        <v>0.99877147071924</v>
      </c>
      <c r="BE927" s="2">
        <v>0.99877147071924</v>
      </c>
      <c r="BF927" s="2">
        <v>1.0575204221417001</v>
      </c>
      <c r="BG927" s="2">
        <v>1.05622862118757</v>
      </c>
      <c r="BH927" s="2">
        <v>0.190756703999999</v>
      </c>
      <c r="BI927" s="2">
        <v>0.190756703999999</v>
      </c>
      <c r="BJ927" s="2">
        <v>0.19094513299999999</v>
      </c>
      <c r="BK927" s="2">
        <v>0.22217258300000001</v>
      </c>
      <c r="BL927" s="2">
        <v>0.162760554</v>
      </c>
      <c r="BM927" s="2">
        <v>0.162760554</v>
      </c>
      <c r="BN927" s="2">
        <v>0.166015943</v>
      </c>
      <c r="BO927" s="2">
        <v>0.19972778899999999</v>
      </c>
      <c r="BP927" s="2">
        <v>0.190756703999999</v>
      </c>
      <c r="BQ927" s="2">
        <v>0.190756703999999</v>
      </c>
      <c r="BR927" s="2">
        <v>0.19094513299999999</v>
      </c>
      <c r="BS927" s="2">
        <v>0.22217258300000001</v>
      </c>
      <c r="BT927" s="2">
        <v>0</v>
      </c>
      <c r="BU927" s="2">
        <v>0</v>
      </c>
      <c r="BV927" s="2">
        <v>0</v>
      </c>
      <c r="BW927" s="2">
        <v>0</v>
      </c>
      <c r="BX927" s="2">
        <v>14.5676679559518</v>
      </c>
      <c r="BY927" s="2">
        <v>14.5676679559518</v>
      </c>
      <c r="BZ927" s="2">
        <v>14.5676679559518</v>
      </c>
      <c r="CA927" s="2">
        <v>14.5676679559518</v>
      </c>
      <c r="CB927" s="2">
        <v>5701.2367613238603</v>
      </c>
      <c r="CC927" s="2">
        <v>497904.21023489599</v>
      </c>
      <c r="CD927" s="2">
        <v>814983.39597709104</v>
      </c>
      <c r="CE927" s="2">
        <v>2517445.8838782301</v>
      </c>
      <c r="CG927" s="2">
        <f t="shared" si="115"/>
        <v>565242.79327701731</v>
      </c>
      <c r="CH927" s="2">
        <f t="shared" si="116"/>
        <v>3836034.7268515411</v>
      </c>
      <c r="CI927" s="2">
        <f t="shared" si="117"/>
        <v>264448.7847941377</v>
      </c>
      <c r="CJ927" s="2">
        <f t="shared" si="118"/>
        <v>0.49398346910878749</v>
      </c>
      <c r="CK927" s="2">
        <f t="shared" si="119"/>
        <v>42.903275788336877</v>
      </c>
      <c r="CL927" s="2">
        <f t="shared" si="120"/>
        <v>36.541615930647282</v>
      </c>
      <c r="CM927" s="2">
        <f t="shared" si="121"/>
        <v>27.021914035782171</v>
      </c>
      <c r="CN927" s="2">
        <f t="shared" si="122"/>
        <v>230126.16416346823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68B2-4D26-4309-92FF-2FF84DDA35D5}">
  <dimension ref="A3:AF928"/>
  <sheetViews>
    <sheetView tabSelected="1" topLeftCell="A2" workbookViewId="0">
      <selection activeCell="A5" sqref="A5"/>
    </sheetView>
  </sheetViews>
  <sheetFormatPr defaultColWidth="9.15625" defaultRowHeight="11.7" x14ac:dyDescent="0.45"/>
  <cols>
    <col min="1" max="1" width="9.15625" style="2"/>
    <col min="2" max="4" width="9.26171875" style="2" bestFit="1" customWidth="1"/>
    <col min="5" max="11" width="9.26171875" style="2" customWidth="1"/>
    <col min="12" max="12" width="12.578125" style="2" customWidth="1"/>
    <col min="13" max="22" width="9.26171875" style="2" bestFit="1" customWidth="1"/>
    <col min="23" max="24" width="9.15625" style="2"/>
    <col min="25" max="25" width="9.26171875" style="2" bestFit="1" customWidth="1"/>
    <col min="26" max="26" width="18.83984375" style="2" customWidth="1"/>
    <col min="27" max="27" width="20.578125" style="2" customWidth="1"/>
    <col min="28" max="28" width="9.15625" style="2"/>
    <col min="29" max="29" width="9.26171875" style="2" bestFit="1" customWidth="1"/>
    <col min="30" max="30" width="12.15625" style="2" bestFit="1" customWidth="1"/>
    <col min="31" max="31" width="31.578125" style="2" bestFit="1" customWidth="1"/>
    <col min="32" max="32" width="10.68359375" style="2" bestFit="1" customWidth="1"/>
    <col min="33" max="16384" width="9.15625" style="2"/>
  </cols>
  <sheetData>
    <row r="3" spans="1:32" x14ac:dyDescent="0.45">
      <c r="E3" s="2" t="s">
        <v>211</v>
      </c>
      <c r="M3" s="2" t="s">
        <v>205</v>
      </c>
      <c r="R3" s="2" t="s">
        <v>206</v>
      </c>
    </row>
    <row r="4" spans="1:32" x14ac:dyDescent="0.45">
      <c r="A4" s="2" t="s">
        <v>64</v>
      </c>
      <c r="B4" s="2" t="s">
        <v>65</v>
      </c>
      <c r="C4" s="2" t="s">
        <v>66</v>
      </c>
      <c r="D4" s="2" t="s">
        <v>67</v>
      </c>
      <c r="E4" s="2" t="s">
        <v>72</v>
      </c>
      <c r="F4" s="2" t="s">
        <v>73</v>
      </c>
      <c r="G4" s="2" t="s">
        <v>74</v>
      </c>
      <c r="H4" s="2" t="s">
        <v>75</v>
      </c>
      <c r="I4" s="2" t="s">
        <v>76</v>
      </c>
      <c r="J4" s="2" t="s">
        <v>77</v>
      </c>
      <c r="K4" s="2" t="s">
        <v>78</v>
      </c>
      <c r="L4" s="2" t="s">
        <v>79</v>
      </c>
      <c r="M4" s="2" t="s">
        <v>201</v>
      </c>
      <c r="N4" s="2" t="s">
        <v>202</v>
      </c>
      <c r="O4" s="2" t="s">
        <v>203</v>
      </c>
      <c r="P4" s="2" t="s">
        <v>204</v>
      </c>
      <c r="Q4" s="2" t="s">
        <v>49</v>
      </c>
      <c r="R4" s="2" t="s">
        <v>201</v>
      </c>
      <c r="S4" s="2" t="s">
        <v>202</v>
      </c>
      <c r="T4" s="2" t="s">
        <v>203</v>
      </c>
      <c r="U4" s="2" t="s">
        <v>204</v>
      </c>
      <c r="V4" s="2" t="s">
        <v>49</v>
      </c>
      <c r="W4" s="2" t="s">
        <v>194</v>
      </c>
      <c r="Z4" s="2" t="s">
        <v>205</v>
      </c>
      <c r="AA4" s="2" t="s">
        <v>206</v>
      </c>
      <c r="AC4" s="2" t="s">
        <v>6</v>
      </c>
      <c r="AD4" s="2" t="s">
        <v>207</v>
      </c>
      <c r="AE4" s="2" t="s">
        <v>208</v>
      </c>
      <c r="AF4" s="2" t="s">
        <v>209</v>
      </c>
    </row>
    <row r="5" spans="1:32" x14ac:dyDescent="0.45">
      <c r="A5" s="2" t="s">
        <v>146</v>
      </c>
      <c r="B5" s="2">
        <v>1</v>
      </c>
      <c r="C5" s="2">
        <v>2010</v>
      </c>
      <c r="D5" s="2">
        <v>2008</v>
      </c>
      <c r="E5" s="2">
        <v>436.92447130000005</v>
      </c>
      <c r="F5" s="2">
        <v>229.8523557</v>
      </c>
      <c r="G5" s="2">
        <v>185.5702666</v>
      </c>
      <c r="H5" s="2">
        <v>160.45252350000001</v>
      </c>
      <c r="I5" s="2">
        <v>245177.85399999999</v>
      </c>
      <c r="J5" s="2">
        <v>4229.6454999999996</v>
      </c>
      <c r="K5" s="2">
        <v>181337.35500000001</v>
      </c>
      <c r="L5" s="2">
        <v>601669.39500000002</v>
      </c>
      <c r="M5" s="2">
        <f>+IF($D5&lt;2022,0,-((E5-'aob Demand'!J4)*'aob Demand'!N4)-0.5*('Welfare change 1 MW'!$E5-'aob Demand'!J4)*('Welfare change 1 MW'!I5-'aob Demand'!N4))</f>
        <v>0</v>
      </c>
      <c r="N5" s="2">
        <f>+IF($D5&lt;2022,0,-((F5-'aob Demand'!K4)*'aob Demand'!O4)-0.5*('Welfare change 1 MW'!$E5-'aob Demand'!K4)*('Welfare change 1 MW'!J5-'aob Demand'!O4))</f>
        <v>0</v>
      </c>
      <c r="O5" s="2">
        <f>+IF($D5&lt;2022,0,-((G5-'aob Demand'!L4)*'aob Demand'!P4)-0.5*('Welfare change 1 MW'!$E5-'aob Demand'!L4)*('Welfare change 1 MW'!K5-'aob Demand'!P4))</f>
        <v>0</v>
      </c>
      <c r="P5" s="2">
        <f>+IF($D5&lt;2022,0,-((H5-'aob Demand'!M4)*'aob Demand'!Q4)-0.5*('Welfare change 1 MW'!$E5-'aob Demand'!M4)*('Welfare change 1 MW'!L5-'aob Demand'!Q4))</f>
        <v>0</v>
      </c>
      <c r="Q5" s="2">
        <f>+SUM(M5:P5)</f>
        <v>0</v>
      </c>
      <c r="R5" s="2">
        <f>+M5/(1.06^($D5-2019))</f>
        <v>0</v>
      </c>
      <c r="S5" s="2">
        <f t="shared" ref="S5:V20" si="0">+N5/(1.06^($D5-2019))</f>
        <v>0</v>
      </c>
      <c r="T5" s="2">
        <f t="shared" si="0"/>
        <v>0</v>
      </c>
      <c r="U5" s="2">
        <f t="shared" si="0"/>
        <v>0</v>
      </c>
      <c r="V5" s="2">
        <f t="shared" si="0"/>
        <v>0</v>
      </c>
      <c r="W5" s="2">
        <f>+SUM(I5,K5,L5)</f>
        <v>1028184.6040000001</v>
      </c>
      <c r="Y5" s="2">
        <v>2022</v>
      </c>
      <c r="Z5" s="4">
        <f>+SUMIF($D$5:$D$928,$Y5,Q$5:Q$928)</f>
        <v>135086.52495862631</v>
      </c>
      <c r="AA5" s="4">
        <f>+SUMIF($D$5:$D$928,$Y5,V$5:V$928)</f>
        <v>113421.25123308692</v>
      </c>
      <c r="AC5" s="2">
        <v>2022</v>
      </c>
      <c r="AD5" s="4">
        <f>+SUMIF($D$5:$D$928,$AC5,$W$5:$W$928)</f>
        <v>40973688.819461331</v>
      </c>
      <c r="AE5" s="4">
        <f>+SUMIF('aob Demand'!$E$4:$E$927,'Welfare change 1 MW'!$AC5,'aob Demand'!$CN$4:$CN$927)</f>
        <v>40973640.200031973</v>
      </c>
      <c r="AF5" s="19">
        <f>+AD5/AE5-1</f>
        <v>1.1866026332629787E-6</v>
      </c>
    </row>
    <row r="6" spans="1:32" x14ac:dyDescent="0.45">
      <c r="A6" s="2" t="s">
        <v>146</v>
      </c>
      <c r="B6" s="2">
        <v>1</v>
      </c>
      <c r="C6" s="2">
        <v>2011</v>
      </c>
      <c r="D6" s="2">
        <v>2009</v>
      </c>
      <c r="E6" s="2">
        <v>131.50205629999999</v>
      </c>
      <c r="F6" s="2">
        <v>71.079733719999993</v>
      </c>
      <c r="G6" s="2">
        <v>44.19437705</v>
      </c>
      <c r="H6" s="2">
        <v>30.88141821</v>
      </c>
      <c r="I6" s="2">
        <v>205429.342</v>
      </c>
      <c r="J6" s="2">
        <v>5613.4880000000003</v>
      </c>
      <c r="K6" s="2">
        <v>179356.641</v>
      </c>
      <c r="L6" s="2">
        <v>619038.12600000005</v>
      </c>
      <c r="M6" s="2">
        <f>+IF($D6&lt;2022,0,-((E6-'aob Demand'!J5)*'aob Demand'!N5)-0.5*('Welfare change 1 MW'!$E6-'aob Demand'!J5)*('Welfare change 1 MW'!I6-'aob Demand'!N5))</f>
        <v>0</v>
      </c>
      <c r="N6" s="2">
        <f>+IF($D6&lt;2022,0,-((F6-'aob Demand'!K5)*'aob Demand'!O5)-0.5*('Welfare change 1 MW'!$E6-'aob Demand'!K5)*('Welfare change 1 MW'!J6-'aob Demand'!O5))</f>
        <v>0</v>
      </c>
      <c r="O6" s="2">
        <f>+IF($D6&lt;2022,0,-((G6-'aob Demand'!L5)*'aob Demand'!P5)-0.5*('Welfare change 1 MW'!$E6-'aob Demand'!L5)*('Welfare change 1 MW'!K6-'aob Demand'!P5))</f>
        <v>0</v>
      </c>
      <c r="P6" s="2">
        <f>+IF($D6&lt;2022,0,-((H6-'aob Demand'!M5)*'aob Demand'!Q5)-0.5*('Welfare change 1 MW'!$E6-'aob Demand'!M5)*('Welfare change 1 MW'!L6-'aob Demand'!Q5))</f>
        <v>0</v>
      </c>
      <c r="Q6" s="2">
        <f t="shared" ref="Q6:Q69" si="1">+SUM(M6:P6)</f>
        <v>0</v>
      </c>
      <c r="R6" s="2">
        <f t="shared" ref="R6:R69" si="2">+M6/(1.06^($D6-2019))</f>
        <v>0</v>
      </c>
      <c r="S6" s="2">
        <f t="shared" si="0"/>
        <v>0</v>
      </c>
      <c r="T6" s="2">
        <f t="shared" si="0"/>
        <v>0</v>
      </c>
      <c r="U6" s="2">
        <f t="shared" si="0"/>
        <v>0</v>
      </c>
      <c r="V6" s="2">
        <f t="shared" si="0"/>
        <v>0</v>
      </c>
      <c r="W6" s="2">
        <f t="shared" ref="W6:W69" si="3">+SUM(I6,K6,L6)</f>
        <v>1003824.1090000001</v>
      </c>
      <c r="Y6" s="2">
        <v>2023</v>
      </c>
      <c r="Z6" s="4">
        <f t="shared" ref="Z6:Z32" si="4">+SUMIF($D$5:$D$928,$Y6,Q$5:Q$928)</f>
        <v>134006.90474693914</v>
      </c>
      <c r="AA6" s="4">
        <f t="shared" ref="AA6:AA32" si="5">+SUMIF($D$5:$D$928,$Y6,V$5:V$928)</f>
        <v>106146.02008019153</v>
      </c>
      <c r="AC6" s="2">
        <v>2023</v>
      </c>
      <c r="AD6" s="4">
        <f t="shared" ref="AD6:AD32" si="6">+SUMIF($D$5:$D$928,$AC6,$W$5:$W$928)</f>
        <v>40806576.302200474</v>
      </c>
      <c r="AE6" s="4">
        <f>+SUMIF('aob Demand'!$E$4:$E$927,'Welfare change 1 MW'!$AC6,'aob Demand'!$CN$4:$CN$927)</f>
        <v>40806527.941436969</v>
      </c>
      <c r="AF6" s="19">
        <f t="shared" ref="AF6:AF32" si="7">+AD6/AE6-1</f>
        <v>1.1851232128989864E-6</v>
      </c>
    </row>
    <row r="7" spans="1:32" x14ac:dyDescent="0.45">
      <c r="A7" s="2" t="s">
        <v>146</v>
      </c>
      <c r="B7" s="2">
        <v>1</v>
      </c>
      <c r="C7" s="2">
        <v>2012</v>
      </c>
      <c r="D7" s="2">
        <v>2010</v>
      </c>
      <c r="E7" s="2">
        <v>378.90677649999998</v>
      </c>
      <c r="F7" s="2">
        <v>74.598069989999999</v>
      </c>
      <c r="G7" s="2">
        <v>79.385805379999994</v>
      </c>
      <c r="H7" s="2">
        <v>59.70940367</v>
      </c>
      <c r="I7" s="2">
        <v>160996.26300000001</v>
      </c>
      <c r="J7" s="2">
        <v>5618.7039999999997</v>
      </c>
      <c r="K7" s="2">
        <v>190693.32500000001</v>
      </c>
      <c r="L7" s="2">
        <v>650049.098</v>
      </c>
      <c r="M7" s="2">
        <f>+IF($D7&lt;2022,0,-((E7-'aob Demand'!J6)*'aob Demand'!N6)-0.5*('Welfare change 1 MW'!$E7-'aob Demand'!J6)*('Welfare change 1 MW'!I7-'aob Demand'!N6))</f>
        <v>0</v>
      </c>
      <c r="N7" s="2">
        <f>+IF($D7&lt;2022,0,-((F7-'aob Demand'!K6)*'aob Demand'!O6)-0.5*('Welfare change 1 MW'!$E7-'aob Demand'!K6)*('Welfare change 1 MW'!J7-'aob Demand'!O6))</f>
        <v>0</v>
      </c>
      <c r="O7" s="2">
        <f>+IF($D7&lt;2022,0,-((G7-'aob Demand'!L6)*'aob Demand'!P6)-0.5*('Welfare change 1 MW'!$E7-'aob Demand'!L6)*('Welfare change 1 MW'!K7-'aob Demand'!P6))</f>
        <v>0</v>
      </c>
      <c r="P7" s="2">
        <f>+IF($D7&lt;2022,0,-((H7-'aob Demand'!M6)*'aob Demand'!Q6)-0.5*('Welfare change 1 MW'!$E7-'aob Demand'!M6)*('Welfare change 1 MW'!L7-'aob Demand'!Q6))</f>
        <v>0</v>
      </c>
      <c r="Q7" s="2">
        <f t="shared" si="1"/>
        <v>0</v>
      </c>
      <c r="R7" s="2">
        <f t="shared" si="2"/>
        <v>0</v>
      </c>
      <c r="S7" s="2">
        <f t="shared" si="0"/>
        <v>0</v>
      </c>
      <c r="T7" s="2">
        <f t="shared" si="0"/>
        <v>0</v>
      </c>
      <c r="U7" s="2">
        <f t="shared" si="0"/>
        <v>0</v>
      </c>
      <c r="V7" s="2">
        <f t="shared" si="0"/>
        <v>0</v>
      </c>
      <c r="W7" s="2">
        <f t="shared" si="3"/>
        <v>1001738.686</v>
      </c>
      <c r="Y7" s="2">
        <v>2024</v>
      </c>
      <c r="Z7" s="4">
        <f t="shared" si="4"/>
        <v>133152.18172131569</v>
      </c>
      <c r="AA7" s="4">
        <f t="shared" si="5"/>
        <v>99499.056026199556</v>
      </c>
      <c r="AC7" s="2">
        <v>2024</v>
      </c>
      <c r="AD7" s="4">
        <f t="shared" si="6"/>
        <v>41080392.655630372</v>
      </c>
      <c r="AE7" s="4">
        <f>+SUMIF('aob Demand'!$E$4:$E$927,'Welfare change 1 MW'!$AC7,'aob Demand'!$CN$4:$CN$927)</f>
        <v>41080344.59958677</v>
      </c>
      <c r="AF7" s="19">
        <f t="shared" si="7"/>
        <v>1.1698062436504841E-6</v>
      </c>
    </row>
    <row r="8" spans="1:32" x14ac:dyDescent="0.45">
      <c r="A8" s="2" t="s">
        <v>146</v>
      </c>
      <c r="B8" s="2">
        <v>1</v>
      </c>
      <c r="C8" s="2">
        <v>2013</v>
      </c>
      <c r="D8" s="2">
        <v>2011</v>
      </c>
      <c r="E8" s="2">
        <v>156.16852839999899</v>
      </c>
      <c r="F8" s="2">
        <v>85.059977689999997</v>
      </c>
      <c r="G8" s="2">
        <v>57.70773526</v>
      </c>
      <c r="H8" s="2">
        <v>46.09707186</v>
      </c>
      <c r="I8" s="2">
        <v>167487.495</v>
      </c>
      <c r="J8" s="2">
        <v>5872.5559999999996</v>
      </c>
      <c r="K8" s="2">
        <v>182399.603</v>
      </c>
      <c r="L8" s="2">
        <v>613692.72</v>
      </c>
      <c r="M8" s="2">
        <f>+IF($D8&lt;2022,0,-((E8-'aob Demand'!J7)*'aob Demand'!N7)-0.5*('Welfare change 1 MW'!$E8-'aob Demand'!J7)*('Welfare change 1 MW'!I8-'aob Demand'!N7))</f>
        <v>0</v>
      </c>
      <c r="N8" s="2">
        <f>+IF($D8&lt;2022,0,-((F8-'aob Demand'!K7)*'aob Demand'!O7)-0.5*('Welfare change 1 MW'!$E8-'aob Demand'!K7)*('Welfare change 1 MW'!J8-'aob Demand'!O7))</f>
        <v>0</v>
      </c>
      <c r="O8" s="2">
        <f>+IF($D8&lt;2022,0,-((G8-'aob Demand'!L7)*'aob Demand'!P7)-0.5*('Welfare change 1 MW'!$E8-'aob Demand'!L7)*('Welfare change 1 MW'!K8-'aob Demand'!P7))</f>
        <v>0</v>
      </c>
      <c r="P8" s="2">
        <f>+IF($D8&lt;2022,0,-((H8-'aob Demand'!M7)*'aob Demand'!Q7)-0.5*('Welfare change 1 MW'!$E8-'aob Demand'!M7)*('Welfare change 1 MW'!L8-'aob Demand'!Q7))</f>
        <v>0</v>
      </c>
      <c r="Q8" s="2">
        <f t="shared" si="1"/>
        <v>0</v>
      </c>
      <c r="R8" s="2">
        <f t="shared" si="2"/>
        <v>0</v>
      </c>
      <c r="S8" s="2">
        <f t="shared" si="0"/>
        <v>0</v>
      </c>
      <c r="T8" s="2">
        <f t="shared" si="0"/>
        <v>0</v>
      </c>
      <c r="U8" s="2">
        <f t="shared" si="0"/>
        <v>0</v>
      </c>
      <c r="V8" s="2">
        <f t="shared" si="0"/>
        <v>0</v>
      </c>
      <c r="W8" s="2">
        <f t="shared" si="3"/>
        <v>963579.81799999997</v>
      </c>
      <c r="Y8" s="2">
        <v>2025</v>
      </c>
      <c r="Z8" s="4">
        <f t="shared" si="4"/>
        <v>132847.57169050735</v>
      </c>
      <c r="AA8" s="4">
        <f t="shared" si="5"/>
        <v>93652.29593503871</v>
      </c>
      <c r="AC8" s="2">
        <v>2025</v>
      </c>
      <c r="AD8" s="4">
        <f t="shared" si="6"/>
        <v>41351165.970795758</v>
      </c>
      <c r="AE8" s="4">
        <f>+SUMIF('aob Demand'!$E$4:$E$927,'Welfare change 1 MW'!$AC8,'aob Demand'!$CN$4:$CN$927)</f>
        <v>41351118.05016233</v>
      </c>
      <c r="AF8" s="19">
        <f t="shared" si="7"/>
        <v>1.1588715296273477E-6</v>
      </c>
    </row>
    <row r="9" spans="1:32" x14ac:dyDescent="0.45">
      <c r="A9" s="2" t="s">
        <v>146</v>
      </c>
      <c r="B9" s="2">
        <v>1</v>
      </c>
      <c r="C9" s="2">
        <v>2014</v>
      </c>
      <c r="D9" s="2">
        <v>2012</v>
      </c>
      <c r="E9" s="2">
        <v>369.24984180000001</v>
      </c>
      <c r="F9" s="2">
        <v>141.47956210000001</v>
      </c>
      <c r="G9" s="2">
        <v>122.738398</v>
      </c>
      <c r="H9" s="2">
        <v>111.4999591</v>
      </c>
      <c r="I9" s="2">
        <v>104086.481</v>
      </c>
      <c r="J9" s="2">
        <v>11858.777</v>
      </c>
      <c r="K9" s="2">
        <v>185086.777</v>
      </c>
      <c r="L9" s="2">
        <v>608596.97199999995</v>
      </c>
      <c r="M9" s="2">
        <f>+IF($D9&lt;2022,0,-((E9-'aob Demand'!J8)*'aob Demand'!N8)-0.5*('Welfare change 1 MW'!$E9-'aob Demand'!J8)*('Welfare change 1 MW'!I9-'aob Demand'!N8))</f>
        <v>0</v>
      </c>
      <c r="N9" s="2">
        <f>+IF($D9&lt;2022,0,-((F9-'aob Demand'!K8)*'aob Demand'!O8)-0.5*('Welfare change 1 MW'!$E9-'aob Demand'!K8)*('Welfare change 1 MW'!J9-'aob Demand'!O8))</f>
        <v>0</v>
      </c>
      <c r="O9" s="2">
        <f>+IF($D9&lt;2022,0,-((G9-'aob Demand'!L8)*'aob Demand'!P8)-0.5*('Welfare change 1 MW'!$E9-'aob Demand'!L8)*('Welfare change 1 MW'!K9-'aob Demand'!P8))</f>
        <v>0</v>
      </c>
      <c r="P9" s="2">
        <f>+IF($D9&lt;2022,0,-((H9-'aob Demand'!M8)*'aob Demand'!Q8)-0.5*('Welfare change 1 MW'!$E9-'aob Demand'!M8)*('Welfare change 1 MW'!L9-'aob Demand'!Q8))</f>
        <v>0</v>
      </c>
      <c r="Q9" s="2">
        <f t="shared" si="1"/>
        <v>0</v>
      </c>
      <c r="R9" s="2">
        <f t="shared" si="2"/>
        <v>0</v>
      </c>
      <c r="S9" s="2">
        <f t="shared" si="0"/>
        <v>0</v>
      </c>
      <c r="T9" s="2">
        <f t="shared" si="0"/>
        <v>0</v>
      </c>
      <c r="U9" s="2">
        <f t="shared" si="0"/>
        <v>0</v>
      </c>
      <c r="V9" s="2">
        <f t="shared" si="0"/>
        <v>0</v>
      </c>
      <c r="W9" s="2">
        <f t="shared" si="3"/>
        <v>897770.23</v>
      </c>
      <c r="Y9" s="2">
        <v>2026</v>
      </c>
      <c r="Z9" s="4">
        <f t="shared" si="4"/>
        <v>133819.28881286038</v>
      </c>
      <c r="AA9" s="4">
        <f t="shared" si="5"/>
        <v>88997.46996487469</v>
      </c>
      <c r="AC9" s="2">
        <v>2026</v>
      </c>
      <c r="AD9" s="4">
        <f t="shared" si="6"/>
        <v>41619432.89401833</v>
      </c>
      <c r="AE9" s="4">
        <f>+SUMIF('aob Demand'!$E$4:$E$927,'Welfare change 1 MW'!$AC9,'aob Demand'!$CN$4:$CN$927)</f>
        <v>41619384.722146295</v>
      </c>
      <c r="AF9" s="19">
        <f t="shared" si="7"/>
        <v>1.1574383513845987E-6</v>
      </c>
    </row>
    <row r="10" spans="1:32" x14ac:dyDescent="0.45">
      <c r="A10" s="2" t="s">
        <v>146</v>
      </c>
      <c r="B10" s="2">
        <v>1</v>
      </c>
      <c r="C10" s="2">
        <v>2015</v>
      </c>
      <c r="D10" s="2">
        <v>2013</v>
      </c>
      <c r="E10" s="2">
        <v>398.97619669999898</v>
      </c>
      <c r="F10" s="2">
        <v>87.012398289999993</v>
      </c>
      <c r="G10" s="2">
        <v>85.074300949999994</v>
      </c>
      <c r="H10" s="2">
        <v>61.247703899999998</v>
      </c>
      <c r="I10" s="2">
        <v>91590.793000000005</v>
      </c>
      <c r="J10" s="2">
        <v>12368.323</v>
      </c>
      <c r="K10" s="2">
        <v>191865.42600000001</v>
      </c>
      <c r="L10" s="2">
        <v>623461.54799999995</v>
      </c>
      <c r="M10" s="2">
        <f>+IF($D10&lt;2022,0,-((E10-'aob Demand'!J9)*'aob Demand'!N9)-0.5*('Welfare change 1 MW'!$E10-'aob Demand'!J9)*('Welfare change 1 MW'!I10-'aob Demand'!N9))</f>
        <v>0</v>
      </c>
      <c r="N10" s="2">
        <f>+IF($D10&lt;2022,0,-((F10-'aob Demand'!K9)*'aob Demand'!O9)-0.5*('Welfare change 1 MW'!$E10-'aob Demand'!K9)*('Welfare change 1 MW'!J10-'aob Demand'!O9))</f>
        <v>0</v>
      </c>
      <c r="O10" s="2">
        <f>+IF($D10&lt;2022,0,-((G10-'aob Demand'!L9)*'aob Demand'!P9)-0.5*('Welfare change 1 MW'!$E10-'aob Demand'!L9)*('Welfare change 1 MW'!K10-'aob Demand'!P9))</f>
        <v>0</v>
      </c>
      <c r="P10" s="2">
        <f>+IF($D10&lt;2022,0,-((H10-'aob Demand'!M9)*'aob Demand'!Q9)-0.5*('Welfare change 1 MW'!$E10-'aob Demand'!M9)*('Welfare change 1 MW'!L10-'aob Demand'!Q9))</f>
        <v>0</v>
      </c>
      <c r="Q10" s="2">
        <f t="shared" si="1"/>
        <v>0</v>
      </c>
      <c r="R10" s="2">
        <f t="shared" si="2"/>
        <v>0</v>
      </c>
      <c r="S10" s="2">
        <f t="shared" si="0"/>
        <v>0</v>
      </c>
      <c r="T10" s="2">
        <f t="shared" si="0"/>
        <v>0</v>
      </c>
      <c r="U10" s="2">
        <f t="shared" si="0"/>
        <v>0</v>
      </c>
      <c r="V10" s="2">
        <f t="shared" si="0"/>
        <v>0</v>
      </c>
      <c r="W10" s="2">
        <f t="shared" si="3"/>
        <v>906917.76699999999</v>
      </c>
      <c r="Y10" s="2">
        <v>2027</v>
      </c>
      <c r="Z10" s="4">
        <f t="shared" si="4"/>
        <v>133551.48321961326</v>
      </c>
      <c r="AA10" s="4">
        <f t="shared" si="5"/>
        <v>83791.852783035676</v>
      </c>
      <c r="AC10" s="2">
        <v>2027</v>
      </c>
      <c r="AD10" s="4">
        <f t="shared" si="6"/>
        <v>41895586.590466484</v>
      </c>
      <c r="AE10" s="4">
        <f>+SUMIF('aob Demand'!$E$4:$E$927,'Welfare change 1 MW'!$AC10,'aob Demand'!$CN$4:$CN$927)</f>
        <v>41895538.541284971</v>
      </c>
      <c r="AF10" s="19">
        <f t="shared" si="7"/>
        <v>1.1468806271341947E-6</v>
      </c>
    </row>
    <row r="11" spans="1:32" x14ac:dyDescent="0.45">
      <c r="A11" s="2" t="s">
        <v>146</v>
      </c>
      <c r="B11" s="2">
        <v>1</v>
      </c>
      <c r="C11" s="2">
        <v>2016</v>
      </c>
      <c r="D11" s="2">
        <v>2014</v>
      </c>
      <c r="E11" s="2">
        <v>267.95878099999999</v>
      </c>
      <c r="F11" s="2">
        <v>84.647217069999996</v>
      </c>
      <c r="G11" s="2">
        <v>83.970143320000005</v>
      </c>
      <c r="H11" s="2">
        <v>58.540687030000001</v>
      </c>
      <c r="I11" s="2">
        <v>95340.03</v>
      </c>
      <c r="J11" s="2">
        <v>13738.837</v>
      </c>
      <c r="K11" s="2">
        <v>196884.299</v>
      </c>
      <c r="L11" s="2">
        <v>644609.30200000003</v>
      </c>
      <c r="M11" s="2">
        <f>+IF($D11&lt;2022,0,-((E11-'aob Demand'!J10)*'aob Demand'!N10)-0.5*('Welfare change 1 MW'!$E11-'aob Demand'!J10)*('Welfare change 1 MW'!I11-'aob Demand'!N10))</f>
        <v>0</v>
      </c>
      <c r="N11" s="2">
        <f>+IF($D11&lt;2022,0,-((F11-'aob Demand'!K10)*'aob Demand'!O10)-0.5*('Welfare change 1 MW'!$E11-'aob Demand'!K10)*('Welfare change 1 MW'!J11-'aob Demand'!O10))</f>
        <v>0</v>
      </c>
      <c r="O11" s="2">
        <f>+IF($D11&lt;2022,0,-((G11-'aob Demand'!L10)*'aob Demand'!P10)-0.5*('Welfare change 1 MW'!$E11-'aob Demand'!L10)*('Welfare change 1 MW'!K11-'aob Demand'!P10))</f>
        <v>0</v>
      </c>
      <c r="P11" s="2">
        <f>+IF($D11&lt;2022,0,-((H11-'aob Demand'!M10)*'aob Demand'!Q10)-0.5*('Welfare change 1 MW'!$E11-'aob Demand'!M10)*('Welfare change 1 MW'!L11-'aob Demand'!Q10))</f>
        <v>0</v>
      </c>
      <c r="Q11" s="2">
        <f t="shared" si="1"/>
        <v>0</v>
      </c>
      <c r="R11" s="2">
        <f t="shared" si="2"/>
        <v>0</v>
      </c>
      <c r="S11" s="2">
        <f t="shared" si="0"/>
        <v>0</v>
      </c>
      <c r="T11" s="2">
        <f t="shared" si="0"/>
        <v>0</v>
      </c>
      <c r="U11" s="2">
        <f t="shared" si="0"/>
        <v>0</v>
      </c>
      <c r="V11" s="2">
        <f t="shared" si="0"/>
        <v>0</v>
      </c>
      <c r="W11" s="2">
        <f t="shared" si="3"/>
        <v>936833.63100000005</v>
      </c>
      <c r="Y11" s="2">
        <v>2028</v>
      </c>
      <c r="Z11" s="4">
        <f t="shared" si="4"/>
        <v>133271.46090474262</v>
      </c>
      <c r="AA11" s="4">
        <f t="shared" si="5"/>
        <v>78883.172941918965</v>
      </c>
      <c r="AC11" s="2">
        <v>2028</v>
      </c>
      <c r="AD11" s="4">
        <f t="shared" si="6"/>
        <v>42174517.259375364</v>
      </c>
      <c r="AE11" s="4">
        <f>+SUMIF('aob Demand'!$E$4:$E$927,'Welfare change 1 MW'!$AC11,'aob Demand'!$CN$4:$CN$927)</f>
        <v>42174469.337186098</v>
      </c>
      <c r="AF11" s="19">
        <f t="shared" si="7"/>
        <v>1.13628434506019E-6</v>
      </c>
    </row>
    <row r="12" spans="1:32" x14ac:dyDescent="0.45">
      <c r="A12" s="2" t="s">
        <v>146</v>
      </c>
      <c r="B12" s="2">
        <v>1</v>
      </c>
      <c r="C12" s="2">
        <v>2017</v>
      </c>
      <c r="D12" s="2">
        <v>2015</v>
      </c>
      <c r="E12" s="2">
        <v>198.73123509999999</v>
      </c>
      <c r="F12" s="2">
        <v>75.46821396</v>
      </c>
      <c r="G12" s="2">
        <v>74.740516349999993</v>
      </c>
      <c r="H12" s="2">
        <v>72.366722620000004</v>
      </c>
      <c r="I12" s="2">
        <v>103252.46799999999</v>
      </c>
      <c r="J12" s="2">
        <v>13731.94</v>
      </c>
      <c r="K12" s="2">
        <v>219577.27299999999</v>
      </c>
      <c r="L12" s="2">
        <v>748595.39399999997</v>
      </c>
      <c r="M12" s="2">
        <f>+IF($D12&lt;2022,0,-((E12-'aob Demand'!J11)*'aob Demand'!N11)-0.5*('Welfare change 1 MW'!$E12-'aob Demand'!J11)*('Welfare change 1 MW'!I12-'aob Demand'!N11))</f>
        <v>0</v>
      </c>
      <c r="N12" s="2">
        <f>+IF($D12&lt;2022,0,-((F12-'aob Demand'!K11)*'aob Demand'!O11)-0.5*('Welfare change 1 MW'!$E12-'aob Demand'!K11)*('Welfare change 1 MW'!J12-'aob Demand'!O11))</f>
        <v>0</v>
      </c>
      <c r="O12" s="2">
        <f>+IF($D12&lt;2022,0,-((G12-'aob Demand'!L11)*'aob Demand'!P11)-0.5*('Welfare change 1 MW'!$E12-'aob Demand'!L11)*('Welfare change 1 MW'!K12-'aob Demand'!P11))</f>
        <v>0</v>
      </c>
      <c r="P12" s="2">
        <f>+IF($D12&lt;2022,0,-((H12-'aob Demand'!M11)*'aob Demand'!Q11)-0.5*('Welfare change 1 MW'!$E12-'aob Demand'!M11)*('Welfare change 1 MW'!L12-'aob Demand'!Q11))</f>
        <v>0</v>
      </c>
      <c r="Q12" s="2">
        <f t="shared" si="1"/>
        <v>0</v>
      </c>
      <c r="R12" s="2">
        <f t="shared" si="2"/>
        <v>0</v>
      </c>
      <c r="S12" s="2">
        <f t="shared" si="0"/>
        <v>0</v>
      </c>
      <c r="T12" s="2">
        <f t="shared" si="0"/>
        <v>0</v>
      </c>
      <c r="U12" s="2">
        <f t="shared" si="0"/>
        <v>0</v>
      </c>
      <c r="V12" s="2">
        <f t="shared" si="0"/>
        <v>0</v>
      </c>
      <c r="W12" s="2">
        <f t="shared" si="3"/>
        <v>1071425.135</v>
      </c>
      <c r="Y12" s="2">
        <v>2029</v>
      </c>
      <c r="Z12" s="4">
        <f t="shared" si="4"/>
        <v>132997.06120994623</v>
      </c>
      <c r="AA12" s="4">
        <f t="shared" si="5"/>
        <v>74264.864324694194</v>
      </c>
      <c r="AC12" s="2">
        <v>2029</v>
      </c>
      <c r="AD12" s="4">
        <f t="shared" si="6"/>
        <v>42456238.156212397</v>
      </c>
      <c r="AE12" s="4">
        <f>+SUMIF('aob Demand'!$E$4:$E$927,'Welfare change 1 MW'!$AC12,'aob Demand'!$CN$4:$CN$927)</f>
        <v>42456190.359165974</v>
      </c>
      <c r="AF12" s="19">
        <f t="shared" si="7"/>
        <v>1.1257968748346059E-6</v>
      </c>
    </row>
    <row r="13" spans="1:32" x14ac:dyDescent="0.45">
      <c r="A13" s="2" t="s">
        <v>146</v>
      </c>
      <c r="B13" s="2">
        <v>1</v>
      </c>
      <c r="C13" s="2">
        <v>2018</v>
      </c>
      <c r="D13" s="2">
        <v>2016</v>
      </c>
      <c r="E13" s="2">
        <v>177.9818611</v>
      </c>
      <c r="F13" s="2">
        <v>62.634327460000002</v>
      </c>
      <c r="G13" s="2">
        <v>57.760109509999999</v>
      </c>
      <c r="H13" s="2">
        <v>53.94571002</v>
      </c>
      <c r="I13" s="2">
        <v>105060.863</v>
      </c>
      <c r="J13" s="2">
        <v>11441.678</v>
      </c>
      <c r="K13" s="2">
        <v>221599.962</v>
      </c>
      <c r="L13" s="2">
        <v>724801.299</v>
      </c>
      <c r="M13" s="2">
        <f>+IF($D13&lt;2022,0,-((E13-'aob Demand'!J12)*'aob Demand'!N12)-0.5*('Welfare change 1 MW'!$E13-'aob Demand'!J12)*('Welfare change 1 MW'!I13-'aob Demand'!N12))</f>
        <v>0</v>
      </c>
      <c r="N13" s="2">
        <f>+IF($D13&lt;2022,0,-((F13-'aob Demand'!K12)*'aob Demand'!O12)-0.5*('Welfare change 1 MW'!$E13-'aob Demand'!K12)*('Welfare change 1 MW'!J13-'aob Demand'!O12))</f>
        <v>0</v>
      </c>
      <c r="O13" s="2">
        <f>+IF($D13&lt;2022,0,-((G13-'aob Demand'!L12)*'aob Demand'!P12)-0.5*('Welfare change 1 MW'!$E13-'aob Demand'!L12)*('Welfare change 1 MW'!K13-'aob Demand'!P12))</f>
        <v>0</v>
      </c>
      <c r="P13" s="2">
        <f>+IF($D13&lt;2022,0,-((H13-'aob Demand'!M12)*'aob Demand'!Q12)-0.5*('Welfare change 1 MW'!$E13-'aob Demand'!M12)*('Welfare change 1 MW'!L13-'aob Demand'!Q12))</f>
        <v>0</v>
      </c>
      <c r="Q13" s="2">
        <f t="shared" si="1"/>
        <v>0</v>
      </c>
      <c r="R13" s="2">
        <f t="shared" si="2"/>
        <v>0</v>
      </c>
      <c r="S13" s="2">
        <f t="shared" si="0"/>
        <v>0</v>
      </c>
      <c r="T13" s="2">
        <f t="shared" si="0"/>
        <v>0</v>
      </c>
      <c r="U13" s="2">
        <f t="shared" si="0"/>
        <v>0</v>
      </c>
      <c r="V13" s="2">
        <f t="shared" si="0"/>
        <v>0</v>
      </c>
      <c r="W13" s="2">
        <f t="shared" si="3"/>
        <v>1051462.1240000001</v>
      </c>
      <c r="Y13" s="2">
        <v>2030</v>
      </c>
      <c r="Z13" s="4">
        <f t="shared" si="4"/>
        <v>134592.14329642666</v>
      </c>
      <c r="AA13" s="4">
        <f t="shared" si="5"/>
        <v>70901.462104278995</v>
      </c>
      <c r="AC13" s="2">
        <v>2030</v>
      </c>
      <c r="AD13" s="4">
        <f t="shared" si="6"/>
        <v>42732890.516670905</v>
      </c>
      <c r="AE13" s="4">
        <f>+SUMIF('aob Demand'!$E$4:$E$927,'Welfare change 1 MW'!$AC13,'aob Demand'!$CN$4:$CN$927)</f>
        <v>42732842.282125011</v>
      </c>
      <c r="AF13" s="19">
        <f t="shared" si="7"/>
        <v>1.1287464938281033E-6</v>
      </c>
    </row>
    <row r="14" spans="1:32" x14ac:dyDescent="0.45">
      <c r="A14" s="2" t="s">
        <v>146</v>
      </c>
      <c r="B14" s="2">
        <v>1</v>
      </c>
      <c r="C14" s="2">
        <v>2019</v>
      </c>
      <c r="D14" s="2">
        <v>2017</v>
      </c>
      <c r="E14" s="2">
        <v>258.36461119999899</v>
      </c>
      <c r="F14" s="2">
        <v>132.26180109999899</v>
      </c>
      <c r="G14" s="2">
        <v>78.173469100000005</v>
      </c>
      <c r="H14" s="2">
        <v>54.713547740000003</v>
      </c>
      <c r="I14" s="2">
        <v>106597.897</v>
      </c>
      <c r="J14" s="2">
        <v>13412.973</v>
      </c>
      <c r="K14" s="2">
        <v>212151.76699999999</v>
      </c>
      <c r="L14" s="2">
        <v>689479.04399999999</v>
      </c>
      <c r="M14" s="2">
        <f>+IF($D14&lt;2022,0,-((E14-'aob Demand'!J13)*'aob Demand'!N13)-0.5*('Welfare change 1 MW'!$E14-'aob Demand'!J13)*('Welfare change 1 MW'!I14-'aob Demand'!N13))</f>
        <v>0</v>
      </c>
      <c r="N14" s="2">
        <f>+IF($D14&lt;2022,0,-((F14-'aob Demand'!K13)*'aob Demand'!O13)-0.5*('Welfare change 1 MW'!$E14-'aob Demand'!K13)*('Welfare change 1 MW'!J14-'aob Demand'!O13))</f>
        <v>0</v>
      </c>
      <c r="O14" s="2">
        <f>+IF($D14&lt;2022,0,-((G14-'aob Demand'!L13)*'aob Demand'!P13)-0.5*('Welfare change 1 MW'!$E14-'aob Demand'!L13)*('Welfare change 1 MW'!K14-'aob Demand'!P13))</f>
        <v>0</v>
      </c>
      <c r="P14" s="2">
        <f>+IF($D14&lt;2022,0,-((H14-'aob Demand'!M13)*'aob Demand'!Q13)-0.5*('Welfare change 1 MW'!$E14-'aob Demand'!M13)*('Welfare change 1 MW'!L14-'aob Demand'!Q13))</f>
        <v>0</v>
      </c>
      <c r="Q14" s="2">
        <f t="shared" si="1"/>
        <v>0</v>
      </c>
      <c r="R14" s="2">
        <f t="shared" si="2"/>
        <v>0</v>
      </c>
      <c r="S14" s="2">
        <f t="shared" si="0"/>
        <v>0</v>
      </c>
      <c r="T14" s="2">
        <f t="shared" si="0"/>
        <v>0</v>
      </c>
      <c r="U14" s="2">
        <f t="shared" si="0"/>
        <v>0</v>
      </c>
      <c r="V14" s="2">
        <f t="shared" si="0"/>
        <v>0</v>
      </c>
      <c r="W14" s="2">
        <f t="shared" si="3"/>
        <v>1008228.708</v>
      </c>
      <c r="Y14" s="2">
        <v>2031</v>
      </c>
      <c r="Z14" s="4">
        <f t="shared" si="4"/>
        <v>137124.70083923775</v>
      </c>
      <c r="AA14" s="4">
        <f t="shared" si="5"/>
        <v>68146.775306762574</v>
      </c>
      <c r="AC14" s="2">
        <v>2031</v>
      </c>
      <c r="AD14" s="4">
        <f t="shared" si="6"/>
        <v>43008437.24455522</v>
      </c>
      <c r="AE14" s="4">
        <f>+SUMIF('aob Demand'!$E$4:$E$927,'Welfare change 1 MW'!$AC14,'aob Demand'!$CN$4:$CN$927)</f>
        <v>43008388.29425922</v>
      </c>
      <c r="AF14" s="19">
        <f t="shared" si="7"/>
        <v>1.1381569489099519E-6</v>
      </c>
    </row>
    <row r="15" spans="1:32" x14ac:dyDescent="0.45">
      <c r="A15" s="2" t="s">
        <v>146</v>
      </c>
      <c r="B15" s="2">
        <v>1</v>
      </c>
      <c r="C15" s="2">
        <v>2020</v>
      </c>
      <c r="D15" s="2">
        <v>2018</v>
      </c>
      <c r="E15" s="2">
        <v>272.04371318128</v>
      </c>
      <c r="F15" s="2">
        <v>123.225530710626</v>
      </c>
      <c r="G15" s="2">
        <v>92.130272870365701</v>
      </c>
      <c r="H15" s="2">
        <v>71.523136436681796</v>
      </c>
      <c r="I15" s="2">
        <v>106148.221161808</v>
      </c>
      <c r="J15" s="2">
        <v>13342.5713087236</v>
      </c>
      <c r="K15" s="2">
        <v>209586.35225813801</v>
      </c>
      <c r="L15" s="2">
        <v>680750.82874383696</v>
      </c>
      <c r="M15" s="2">
        <f>+IF($D15&lt;2022,0,-((E15-'aob Demand'!J14)*'aob Demand'!N14)-0.5*('Welfare change 1 MW'!$E15-'aob Demand'!J14)*('Welfare change 1 MW'!I15-'aob Demand'!N14))</f>
        <v>0</v>
      </c>
      <c r="N15" s="2">
        <f>+IF($D15&lt;2022,0,-((F15-'aob Demand'!K14)*'aob Demand'!O14)-0.5*('Welfare change 1 MW'!$E15-'aob Demand'!K14)*('Welfare change 1 MW'!J15-'aob Demand'!O14))</f>
        <v>0</v>
      </c>
      <c r="O15" s="2">
        <f>+IF($D15&lt;2022,0,-((G15-'aob Demand'!L14)*'aob Demand'!P14)-0.5*('Welfare change 1 MW'!$E15-'aob Demand'!L14)*('Welfare change 1 MW'!K15-'aob Demand'!P14))</f>
        <v>0</v>
      </c>
      <c r="P15" s="2">
        <f>+IF($D15&lt;2022,0,-((H15-'aob Demand'!M14)*'aob Demand'!Q14)-0.5*('Welfare change 1 MW'!$E15-'aob Demand'!M14)*('Welfare change 1 MW'!L15-'aob Demand'!Q14))</f>
        <v>0</v>
      </c>
      <c r="Q15" s="2">
        <f t="shared" si="1"/>
        <v>0</v>
      </c>
      <c r="R15" s="2">
        <f t="shared" si="2"/>
        <v>0</v>
      </c>
      <c r="S15" s="2">
        <f t="shared" si="0"/>
        <v>0</v>
      </c>
      <c r="T15" s="2">
        <f t="shared" si="0"/>
        <v>0</v>
      </c>
      <c r="U15" s="2">
        <f t="shared" si="0"/>
        <v>0</v>
      </c>
      <c r="V15" s="2">
        <f t="shared" si="0"/>
        <v>0</v>
      </c>
      <c r="W15" s="2">
        <f t="shared" si="3"/>
        <v>996485.40216378297</v>
      </c>
      <c r="Y15" s="2">
        <v>2032</v>
      </c>
      <c r="Z15" s="4">
        <f t="shared" si="4"/>
        <v>137315.43287216526</v>
      </c>
      <c r="AA15" s="4">
        <f t="shared" si="5"/>
        <v>64378.83328658517</v>
      </c>
      <c r="AC15" s="2">
        <v>2032</v>
      </c>
      <c r="AD15" s="4">
        <f t="shared" si="6"/>
        <v>43296825.158154063</v>
      </c>
      <c r="AE15" s="4">
        <f>+SUMIF('aob Demand'!$E$4:$E$927,'Welfare change 1 MW'!$AC15,'aob Demand'!$CN$4:$CN$927)</f>
        <v>43296776.192712925</v>
      </c>
      <c r="AF15" s="19">
        <f t="shared" si="7"/>
        <v>1.1309257972325071E-6</v>
      </c>
    </row>
    <row r="16" spans="1:32" x14ac:dyDescent="0.45">
      <c r="A16" s="2" t="s">
        <v>146</v>
      </c>
      <c r="B16" s="2">
        <v>1</v>
      </c>
      <c r="C16" s="2">
        <v>2021</v>
      </c>
      <c r="D16" s="2">
        <v>2019</v>
      </c>
      <c r="E16" s="2">
        <v>264.583802420849</v>
      </c>
      <c r="F16" s="2">
        <v>123.199539792715</v>
      </c>
      <c r="G16" s="2">
        <v>92.074569266399607</v>
      </c>
      <c r="H16" s="2">
        <v>71.477865348601</v>
      </c>
      <c r="I16" s="2">
        <v>106981.08777594801</v>
      </c>
      <c r="J16" s="2">
        <v>13414.780676632799</v>
      </c>
      <c r="K16" s="2">
        <v>211122.89616221999</v>
      </c>
      <c r="L16" s="2">
        <v>685833.05073275405</v>
      </c>
      <c r="M16" s="2">
        <f>+IF($D16&lt;2022,0,-((E16-'aob Demand'!J15)*'aob Demand'!N15)-0.5*('Welfare change 1 MW'!$E16-'aob Demand'!J15)*('Welfare change 1 MW'!I16-'aob Demand'!N15))</f>
        <v>0</v>
      </c>
      <c r="N16" s="2">
        <f>+IF($D16&lt;2022,0,-((F16-'aob Demand'!K15)*'aob Demand'!O15)-0.5*('Welfare change 1 MW'!$E16-'aob Demand'!K15)*('Welfare change 1 MW'!J16-'aob Demand'!O15))</f>
        <v>0</v>
      </c>
      <c r="O16" s="2">
        <f>+IF($D16&lt;2022,0,-((G16-'aob Demand'!L15)*'aob Demand'!P15)-0.5*('Welfare change 1 MW'!$E16-'aob Demand'!L15)*('Welfare change 1 MW'!K16-'aob Demand'!P15))</f>
        <v>0</v>
      </c>
      <c r="P16" s="2">
        <f>+IF($D16&lt;2022,0,-((H16-'aob Demand'!M15)*'aob Demand'!Q15)-0.5*('Welfare change 1 MW'!$E16-'aob Demand'!M15)*('Welfare change 1 MW'!L16-'aob Demand'!Q15))</f>
        <v>0</v>
      </c>
      <c r="Q16" s="2">
        <f t="shared" si="1"/>
        <v>0</v>
      </c>
      <c r="R16" s="2">
        <f t="shared" si="2"/>
        <v>0</v>
      </c>
      <c r="S16" s="2">
        <f t="shared" si="0"/>
        <v>0</v>
      </c>
      <c r="T16" s="2">
        <f t="shared" si="0"/>
        <v>0</v>
      </c>
      <c r="U16" s="2">
        <f t="shared" si="0"/>
        <v>0</v>
      </c>
      <c r="V16" s="2">
        <f t="shared" si="0"/>
        <v>0</v>
      </c>
      <c r="W16" s="2">
        <f t="shared" si="3"/>
        <v>1003937.034670922</v>
      </c>
      <c r="Y16" s="2">
        <v>2033</v>
      </c>
      <c r="Z16" s="4">
        <f t="shared" si="4"/>
        <v>137459.49624394078</v>
      </c>
      <c r="AA16" s="4">
        <f t="shared" si="5"/>
        <v>60798.467751839031</v>
      </c>
      <c r="AC16" s="2">
        <v>2033</v>
      </c>
      <c r="AD16" s="4">
        <f t="shared" si="6"/>
        <v>43588227.666620545</v>
      </c>
      <c r="AE16" s="4">
        <f>+SUMIF('aob Demand'!$E$4:$E$927,'Welfare change 1 MW'!$AC16,'aob Demand'!$CN$4:$CN$927)</f>
        <v>43588178.701178007</v>
      </c>
      <c r="AF16" s="19">
        <f t="shared" si="7"/>
        <v>1.1233651875386386E-6</v>
      </c>
    </row>
    <row r="17" spans="1:32" x14ac:dyDescent="0.45">
      <c r="A17" s="2" t="s">
        <v>146</v>
      </c>
      <c r="B17" s="2">
        <v>1</v>
      </c>
      <c r="C17" s="2">
        <v>2022</v>
      </c>
      <c r="D17" s="2">
        <v>2020</v>
      </c>
      <c r="E17" s="2">
        <v>259.77262039758301</v>
      </c>
      <c r="F17" s="2">
        <v>123.24787257796901</v>
      </c>
      <c r="G17" s="2">
        <v>92.1083206573187</v>
      </c>
      <c r="H17" s="2">
        <v>71.504546651337506</v>
      </c>
      <c r="I17" s="2">
        <v>107798.441988648</v>
      </c>
      <c r="J17" s="2">
        <v>13490.157265215599</v>
      </c>
      <c r="K17" s="2">
        <v>212636.21084174901</v>
      </c>
      <c r="L17" s="2">
        <v>690822.54992839601</v>
      </c>
      <c r="M17" s="2">
        <f>+IF($D17&lt;2022,0,-((E17-'aob Demand'!J16)*'aob Demand'!N16)-0.5*('Welfare change 1 MW'!$E17-'aob Demand'!J16)*('Welfare change 1 MW'!I17-'aob Demand'!N16))</f>
        <v>0</v>
      </c>
      <c r="N17" s="2">
        <f>+IF($D17&lt;2022,0,-((F17-'aob Demand'!K16)*'aob Demand'!O16)-0.5*('Welfare change 1 MW'!$E17-'aob Demand'!K16)*('Welfare change 1 MW'!J17-'aob Demand'!O16))</f>
        <v>0</v>
      </c>
      <c r="O17" s="2">
        <f>+IF($D17&lt;2022,0,-((G17-'aob Demand'!L16)*'aob Demand'!P16)-0.5*('Welfare change 1 MW'!$E17-'aob Demand'!L16)*('Welfare change 1 MW'!K17-'aob Demand'!P16))</f>
        <v>0</v>
      </c>
      <c r="P17" s="2">
        <f>+IF($D17&lt;2022,0,-((H17-'aob Demand'!M16)*'aob Demand'!Q16)-0.5*('Welfare change 1 MW'!$E17-'aob Demand'!M16)*('Welfare change 1 MW'!L17-'aob Demand'!Q16))</f>
        <v>0</v>
      </c>
      <c r="Q17" s="2">
        <f t="shared" si="1"/>
        <v>0</v>
      </c>
      <c r="R17" s="2">
        <f t="shared" si="2"/>
        <v>0</v>
      </c>
      <c r="S17" s="2">
        <f t="shared" si="0"/>
        <v>0</v>
      </c>
      <c r="T17" s="2">
        <f t="shared" si="0"/>
        <v>0</v>
      </c>
      <c r="U17" s="2">
        <f t="shared" si="0"/>
        <v>0</v>
      </c>
      <c r="V17" s="2">
        <f t="shared" si="0"/>
        <v>0</v>
      </c>
      <c r="W17" s="2">
        <f t="shared" si="3"/>
        <v>1011257.202758793</v>
      </c>
      <c r="Y17" s="2">
        <v>2034</v>
      </c>
      <c r="Z17" s="4">
        <f t="shared" si="4"/>
        <v>137591.79512879605</v>
      </c>
      <c r="AA17" s="4">
        <f t="shared" si="5"/>
        <v>57412.248751129104</v>
      </c>
      <c r="AC17" s="2">
        <v>2034</v>
      </c>
      <c r="AD17" s="4">
        <f t="shared" si="6"/>
        <v>43882636.783089295</v>
      </c>
      <c r="AE17" s="4">
        <f>+SUMIF('aob Demand'!$E$4:$E$927,'Welfare change 1 MW'!$AC17,'aob Demand'!$CN$4:$CN$927)</f>
        <v>43882587.821008503</v>
      </c>
      <c r="AF17" s="19">
        <f t="shared" si="7"/>
        <v>1.1157519013149653E-6</v>
      </c>
    </row>
    <row r="18" spans="1:32" x14ac:dyDescent="0.45">
      <c r="A18" s="2" t="s">
        <v>146</v>
      </c>
      <c r="B18" s="2">
        <v>1</v>
      </c>
      <c r="C18" s="2">
        <v>2023</v>
      </c>
      <c r="D18" s="2">
        <v>2021</v>
      </c>
      <c r="E18" s="2">
        <v>257.96983024200699</v>
      </c>
      <c r="F18" s="2">
        <v>123.29495434258401</v>
      </c>
      <c r="G18" s="2">
        <v>92.1413319688087</v>
      </c>
      <c r="H18" s="2">
        <v>71.530556762516895</v>
      </c>
      <c r="I18" s="2">
        <v>108558.542941365</v>
      </c>
      <c r="J18" s="2">
        <v>13578.835889849999</v>
      </c>
      <c r="K18" s="2">
        <v>214111.498550819</v>
      </c>
      <c r="L18" s="2">
        <v>695633.25685718504</v>
      </c>
      <c r="M18" s="2">
        <f>+IF($D18&lt;2022,0,-((E18-'aob Demand'!J17)*'aob Demand'!N17)-0.5*('Welfare change 1 MW'!$E18-'aob Demand'!J17)*('Welfare change 1 MW'!I18-'aob Demand'!N17))</f>
        <v>0</v>
      </c>
      <c r="N18" s="2">
        <f>+IF($D18&lt;2022,0,-((F18-'aob Demand'!K17)*'aob Demand'!O17)-0.5*('Welfare change 1 MW'!$E18-'aob Demand'!K17)*('Welfare change 1 MW'!J18-'aob Demand'!O17))</f>
        <v>0</v>
      </c>
      <c r="O18" s="2">
        <f>+IF($D18&lt;2022,0,-((G18-'aob Demand'!L17)*'aob Demand'!P17)-0.5*('Welfare change 1 MW'!$E18-'aob Demand'!L17)*('Welfare change 1 MW'!K18-'aob Demand'!P17))</f>
        <v>0</v>
      </c>
      <c r="P18" s="2">
        <f>+IF($D18&lt;2022,0,-((H18-'aob Demand'!M17)*'aob Demand'!Q17)-0.5*('Welfare change 1 MW'!$E18-'aob Demand'!M17)*('Welfare change 1 MW'!L18-'aob Demand'!Q17))</f>
        <v>0</v>
      </c>
      <c r="Q18" s="2">
        <f t="shared" si="1"/>
        <v>0</v>
      </c>
      <c r="R18" s="2">
        <f t="shared" si="2"/>
        <v>0</v>
      </c>
      <c r="S18" s="2">
        <f t="shared" si="0"/>
        <v>0</v>
      </c>
      <c r="T18" s="2">
        <f t="shared" si="0"/>
        <v>0</v>
      </c>
      <c r="U18" s="2">
        <f t="shared" si="0"/>
        <v>0</v>
      </c>
      <c r="V18" s="2">
        <f t="shared" si="0"/>
        <v>0</v>
      </c>
      <c r="W18" s="2">
        <f t="shared" si="3"/>
        <v>1018303.2983493691</v>
      </c>
      <c r="Y18" s="2">
        <v>2035</v>
      </c>
      <c r="Z18" s="4">
        <f t="shared" si="4"/>
        <v>137712.84397339314</v>
      </c>
      <c r="AA18" s="4">
        <f t="shared" si="5"/>
        <v>54210.149249643306</v>
      </c>
      <c r="AC18" s="2">
        <v>2035</v>
      </c>
      <c r="AD18" s="4">
        <f t="shared" si="6"/>
        <v>44180085.130233258</v>
      </c>
      <c r="AE18" s="4">
        <f>+SUMIF('aob Demand'!$E$4:$E$927,'Welfare change 1 MW'!$AC18,'aob Demand'!$CN$4:$CN$927)</f>
        <v>44180036.174669251</v>
      </c>
      <c r="AF18" s="19">
        <f t="shared" si="7"/>
        <v>1.1080924382511625E-6</v>
      </c>
    </row>
    <row r="19" spans="1:32" x14ac:dyDescent="0.45">
      <c r="A19" s="2" t="s">
        <v>146</v>
      </c>
      <c r="B19" s="2">
        <v>1</v>
      </c>
      <c r="C19" s="2">
        <v>2024</v>
      </c>
      <c r="D19" s="2">
        <v>2022</v>
      </c>
      <c r="E19" s="2">
        <v>137.19301895167632</v>
      </c>
      <c r="F19" s="2">
        <v>137.19301895167632</v>
      </c>
      <c r="G19" s="2">
        <v>106.02789234429731</v>
      </c>
      <c r="H19" s="2">
        <v>85.410058928113415</v>
      </c>
      <c r="I19" s="2">
        <v>110715.6548347326</v>
      </c>
      <c r="J19" s="2">
        <v>12880.173578780099</v>
      </c>
      <c r="K19" s="2">
        <v>214364.8439306306</v>
      </c>
      <c r="L19" s="2">
        <v>698841.00728704024</v>
      </c>
      <c r="M19" s="2">
        <f>+IF($D19&lt;2022,0,-((E19-'aob Demand'!J18)*'aob Demand'!N18)-0.5*('Welfare change 1 MW'!$E19-'aob Demand'!J18)*('Welfare change 1 MW'!I19-'aob Demand'!N18))</f>
        <v>325.05909086415244</v>
      </c>
      <c r="N19" s="2">
        <f>+IF($D19&lt;2022,0,-((F19-'aob Demand'!K18)*'aob Demand'!O18)-0.5*('Welfare change 1 MW'!$E19-'aob Demand'!K18)*('Welfare change 1 MW'!J19-'aob Demand'!O18))</f>
        <v>37.815948611246341</v>
      </c>
      <c r="O19" s="2">
        <f>+IF($D19&lt;2022,0,-((G19-'aob Demand'!L18)*'aob Demand'!P18)-0.5*('Welfare change 1 MW'!$E19-'aob Demand'!L18)*('Welfare change 1 MW'!K19-'aob Demand'!P18))</f>
        <v>624.96392070399918</v>
      </c>
      <c r="P19" s="2">
        <f>+IF($D19&lt;2022,0,-((H19-'aob Demand'!M18)*'aob Demand'!Q18)-0.5*('Welfare change 1 MW'!$E19-'aob Demand'!M18)*('Welfare change 1 MW'!L19-'aob Demand'!Q18))</f>
        <v>2027.9109299027311</v>
      </c>
      <c r="Q19" s="2">
        <f t="shared" si="1"/>
        <v>3015.7498900821292</v>
      </c>
      <c r="R19" s="2">
        <f t="shared" si="2"/>
        <v>272.92588081449145</v>
      </c>
      <c r="S19" s="2">
        <f t="shared" si="0"/>
        <v>31.750999660161014</v>
      </c>
      <c r="T19" s="2">
        <f t="shared" si="0"/>
        <v>524.73175902254798</v>
      </c>
      <c r="U19" s="2">
        <f t="shared" si="0"/>
        <v>1702.6731210182993</v>
      </c>
      <c r="V19" s="2">
        <f t="shared" si="0"/>
        <v>2532.0817605154998</v>
      </c>
      <c r="W19" s="2">
        <f t="shared" si="3"/>
        <v>1023921.5060524035</v>
      </c>
      <c r="Y19" s="2">
        <v>2036</v>
      </c>
      <c r="Z19" s="4">
        <f t="shared" si="4"/>
        <v>137822.99477521569</v>
      </c>
      <c r="AA19" s="4">
        <f t="shared" si="5"/>
        <v>51182.556323989345</v>
      </c>
      <c r="AC19" s="2">
        <v>2036</v>
      </c>
      <c r="AD19" s="4">
        <f t="shared" si="6"/>
        <v>44480606.310253471</v>
      </c>
      <c r="AE19" s="4">
        <f>+SUMIF('aob Demand'!$E$4:$E$927,'Welfare change 1 MW'!$AC19,'aob Demand'!$CN$4:$CN$927)</f>
        <v>44480557.364225402</v>
      </c>
      <c r="AF19" s="19">
        <f t="shared" si="7"/>
        <v>1.1003915185714419E-6</v>
      </c>
    </row>
    <row r="20" spans="1:32" x14ac:dyDescent="0.45">
      <c r="A20" s="2" t="s">
        <v>146</v>
      </c>
      <c r="B20" s="2">
        <v>1</v>
      </c>
      <c r="C20" s="2">
        <v>2025</v>
      </c>
      <c r="D20" s="2">
        <v>2023</v>
      </c>
      <c r="E20" s="2">
        <v>136.97585429983656</v>
      </c>
      <c r="F20" s="2">
        <v>136.97585429983656</v>
      </c>
      <c r="G20" s="2">
        <v>105.69364329091357</v>
      </c>
      <c r="H20" s="2">
        <v>85.08685612773175</v>
      </c>
      <c r="I20" s="2">
        <v>111526.5026345198</v>
      </c>
      <c r="J20" s="2">
        <v>12971.840717130106</v>
      </c>
      <c r="K20" s="2">
        <v>215916.28084141479</v>
      </c>
      <c r="L20" s="2">
        <v>703917.13771043636</v>
      </c>
      <c r="M20" s="2">
        <f>+IF($D20&lt;2022,0,-((E20-'aob Demand'!J19)*'aob Demand'!N19)-0.5*('Welfare change 1 MW'!$E20-'aob Demand'!J19)*('Welfare change 1 MW'!I20-'aob Demand'!N19))</f>
        <v>320.6942965046556</v>
      </c>
      <c r="N20" s="2">
        <f>+IF($D20&lt;2022,0,-((F20-'aob Demand'!K19)*'aob Demand'!O19)-0.5*('Welfare change 1 MW'!$E20-'aob Demand'!K19)*('Welfare change 1 MW'!J20-'aob Demand'!O19))</f>
        <v>37.30050916043772</v>
      </c>
      <c r="O20" s="2">
        <f>+IF($D20&lt;2022,0,-((G20-'aob Demand'!L19)*'aob Demand'!P19)-0.5*('Welfare change 1 MW'!$E20-'aob Demand'!L19)*('Welfare change 1 MW'!K20-'aob Demand'!P19))</f>
        <v>616.48527293819677</v>
      </c>
      <c r="P20" s="2">
        <f>+IF($D20&lt;2022,0,-((H20-'aob Demand'!M19)*'aob Demand'!Q19)-0.5*('Welfare change 1 MW'!$E20-'aob Demand'!M19)*('Welfare change 1 MW'!L20-'aob Demand'!Q19))</f>
        <v>2000.4178243092251</v>
      </c>
      <c r="Q20" s="2">
        <f t="shared" si="1"/>
        <v>2974.8979029125153</v>
      </c>
      <c r="R20" s="2">
        <f t="shared" si="2"/>
        <v>254.01992009791255</v>
      </c>
      <c r="S20" s="2">
        <f t="shared" si="0"/>
        <v>29.545496941534449</v>
      </c>
      <c r="T20" s="2">
        <f t="shared" si="0"/>
        <v>488.31407817390715</v>
      </c>
      <c r="U20" s="2">
        <f t="shared" si="0"/>
        <v>1584.5182824637247</v>
      </c>
      <c r="V20" s="2">
        <f t="shared" si="0"/>
        <v>2356.3977776770789</v>
      </c>
      <c r="W20" s="2">
        <f t="shared" si="3"/>
        <v>1031359.921186371</v>
      </c>
      <c r="Y20" s="2">
        <v>2037</v>
      </c>
      <c r="Z20" s="4">
        <f t="shared" si="4"/>
        <v>137922.58293827352</v>
      </c>
      <c r="AA20" s="4">
        <f t="shared" si="5"/>
        <v>48320.320588926857</v>
      </c>
      <c r="AC20" s="2">
        <v>2037</v>
      </c>
      <c r="AD20" s="4">
        <f t="shared" si="6"/>
        <v>44784234.53185834</v>
      </c>
      <c r="AE20" s="4">
        <f>+SUMIF('aob Demand'!$E$4:$E$927,'Welfare change 1 MW'!$AC20,'aob Demand'!$CN$4:$CN$927)</f>
        <v>44784185.598269686</v>
      </c>
      <c r="AF20" s="19">
        <f t="shared" si="7"/>
        <v>1.092653310497127E-6</v>
      </c>
    </row>
    <row r="21" spans="1:32" x14ac:dyDescent="0.45">
      <c r="A21" s="2" t="s">
        <v>146</v>
      </c>
      <c r="B21" s="2">
        <v>1</v>
      </c>
      <c r="C21" s="2">
        <v>2026</v>
      </c>
      <c r="D21" s="2">
        <v>2024</v>
      </c>
      <c r="E21" s="2">
        <v>136.66354407256341</v>
      </c>
      <c r="F21" s="2">
        <v>136.66354407256341</v>
      </c>
      <c r="G21" s="2">
        <v>105.36948007091141</v>
      </c>
      <c r="H21" s="2">
        <v>84.755329969073301</v>
      </c>
      <c r="I21" s="2">
        <v>112343.73696552614</v>
      </c>
      <c r="J21" s="2">
        <v>13063.723668962621</v>
      </c>
      <c r="K21" s="2">
        <v>217483.46182505935</v>
      </c>
      <c r="L21" s="2">
        <v>709046.10908006737</v>
      </c>
      <c r="M21" s="2">
        <f>+IF($D21&lt;2022,0,-((E21-'aob Demand'!J20)*'aob Demand'!N20)-0.5*('Welfare change 1 MW'!$E21-'aob Demand'!J20)*('Welfare change 1 MW'!I21-'aob Demand'!N20))</f>
        <v>312.40811418586412</v>
      </c>
      <c r="N21" s="2">
        <f>+IF($D21&lt;2022,0,-((F21-'aob Demand'!K20)*'aob Demand'!O20)-0.5*('Welfare change 1 MW'!$E21-'aob Demand'!K20)*('Welfare change 1 MW'!J21-'aob Demand'!O20))</f>
        <v>36.327910980192989</v>
      </c>
      <c r="O21" s="2">
        <f>+IF($D21&lt;2022,0,-((G21-'aob Demand'!L20)*'aob Demand'!P20)-0.5*('Welfare change 1 MW'!$E21-'aob Demand'!L20)*('Welfare change 1 MW'!K21-'aob Demand'!P20))</f>
        <v>600.49660791382439</v>
      </c>
      <c r="P21" s="2">
        <f>+IF($D21&lt;2022,0,-((H21-'aob Demand'!M20)*'aob Demand'!Q20)-0.5*('Welfare change 1 MW'!$E21-'aob Demand'!M20)*('Welfare change 1 MW'!L21-'aob Demand'!Q20))</f>
        <v>1948.5513385867555</v>
      </c>
      <c r="Q21" s="2">
        <f t="shared" si="1"/>
        <v>2897.7839716666367</v>
      </c>
      <c r="R21" s="2">
        <f t="shared" si="2"/>
        <v>233.44951659505929</v>
      </c>
      <c r="S21" s="2">
        <f t="shared" ref="S21:S84" si="8">+N21/(1.06^($D21-2019))</f>
        <v>27.146328383099778</v>
      </c>
      <c r="T21" s="2">
        <f t="shared" ref="T21:T84" si="9">+O21/(1.06^($D21-2019))</f>
        <v>448.72599804194937</v>
      </c>
      <c r="U21" s="2">
        <f t="shared" ref="U21:U84" si="10">+P21/(1.06^($D21-2019))</f>
        <v>1456.0709130080484</v>
      </c>
      <c r="V21" s="2">
        <f t="shared" ref="V21:V84" si="11">+Q21/(1.06^($D21-2019))</f>
        <v>2165.3927560281563</v>
      </c>
      <c r="W21" s="2">
        <f t="shared" si="3"/>
        <v>1038873.3078706529</v>
      </c>
      <c r="Y21" s="2">
        <v>2038</v>
      </c>
      <c r="Z21" s="4">
        <f t="shared" si="4"/>
        <v>138011.92888523592</v>
      </c>
      <c r="AA21" s="4">
        <f t="shared" si="5"/>
        <v>45614.738100667637</v>
      </c>
      <c r="AC21" s="2">
        <v>2038</v>
      </c>
      <c r="AD21" s="4">
        <f t="shared" si="6"/>
        <v>45091004.556160271</v>
      </c>
      <c r="AE21" s="4">
        <f>+SUMIF('aob Demand'!$E$4:$E$927,'Welfare change 1 MW'!$AC21,'aob Demand'!$CN$4:$CN$927)</f>
        <v>45090955.637813531</v>
      </c>
      <c r="AF21" s="19">
        <f t="shared" si="7"/>
        <v>1.0848815699127101E-6</v>
      </c>
    </row>
    <row r="22" spans="1:32" x14ac:dyDescent="0.45">
      <c r="A22" s="2" t="s">
        <v>146</v>
      </c>
      <c r="B22" s="2">
        <v>1</v>
      </c>
      <c r="C22" s="2">
        <v>2027</v>
      </c>
      <c r="D22" s="2">
        <v>2025</v>
      </c>
      <c r="E22" s="2">
        <v>136.45566334419058</v>
      </c>
      <c r="F22" s="2">
        <v>136.45566334419058</v>
      </c>
      <c r="G22" s="2">
        <v>105.14981345519058</v>
      </c>
      <c r="H22" s="2">
        <v>84.528282557094485</v>
      </c>
      <c r="I22" s="2">
        <v>113151.98682565002</v>
      </c>
      <c r="J22" s="2">
        <v>13155.509823450511</v>
      </c>
      <c r="K22" s="2">
        <v>219037.42356883443</v>
      </c>
      <c r="L22" s="2">
        <v>714126.43985015713</v>
      </c>
      <c r="M22" s="2">
        <f>+IF($D22&lt;2022,0,-((E22-'aob Demand'!J21)*'aob Demand'!N21)-0.5*('Welfare change 1 MW'!$E22-'aob Demand'!J21)*('Welfare change 1 MW'!I22-'aob Demand'!N21))</f>
        <v>306.58683836704063</v>
      </c>
      <c r="N22" s="2">
        <f>+IF($D22&lt;2022,0,-((F22-'aob Demand'!K21)*'aob Demand'!O21)-0.5*('Welfare change 1 MW'!$E22-'aob Demand'!K21)*('Welfare change 1 MW'!J22-'aob Demand'!O21))</f>
        <v>35.645031757974763</v>
      </c>
      <c r="O22" s="2">
        <f>+IF($D22&lt;2022,0,-((G22-'aob Demand'!L21)*'aob Demand'!P21)-0.5*('Welfare change 1 MW'!$E22-'aob Demand'!L21)*('Welfare change 1 MW'!K22-'aob Demand'!P21))</f>
        <v>589.26548837449263</v>
      </c>
      <c r="P22" s="2">
        <f>+IF($D22&lt;2022,0,-((H22-'aob Demand'!M21)*'aob Demand'!Q21)-0.5*('Welfare change 1 MW'!$E22-'aob Demand'!M21)*('Welfare change 1 MW'!L22-'aob Demand'!Q21))</f>
        <v>1912.1173495058351</v>
      </c>
      <c r="Q22" s="2">
        <f t="shared" si="1"/>
        <v>2843.6147080053433</v>
      </c>
      <c r="R22" s="2">
        <f t="shared" si="2"/>
        <v>216.13162326692063</v>
      </c>
      <c r="S22" s="2">
        <f t="shared" si="8"/>
        <v>25.128340852091313</v>
      </c>
      <c r="T22" s="2">
        <f t="shared" si="9"/>
        <v>415.40891714693208</v>
      </c>
      <c r="U22" s="2">
        <f t="shared" si="10"/>
        <v>1347.9672800917149</v>
      </c>
      <c r="V22" s="2">
        <f t="shared" si="11"/>
        <v>2004.6361613576591</v>
      </c>
      <c r="W22" s="2">
        <f t="shared" si="3"/>
        <v>1046315.8502446415</v>
      </c>
      <c r="Y22" s="2">
        <v>2039</v>
      </c>
      <c r="Z22" s="4">
        <f t="shared" si="4"/>
        <v>138091.33885937658</v>
      </c>
      <c r="AA22" s="4">
        <f t="shared" si="5"/>
        <v>43057.532198381632</v>
      </c>
      <c r="AC22" s="2">
        <v>2039</v>
      </c>
      <c r="AD22" s="4">
        <f t="shared" si="6"/>
        <v>45400951.659159869</v>
      </c>
      <c r="AE22" s="4">
        <f>+SUMIF('aob Demand'!$E$4:$E$927,'Welfare change 1 MW'!$AC22,'aob Demand'!$CN$4:$CN$927)</f>
        <v>45400902.758767679</v>
      </c>
      <c r="AF22" s="19">
        <f t="shared" si="7"/>
        <v>1.0770797322923187E-6</v>
      </c>
    </row>
    <row r="23" spans="1:32" x14ac:dyDescent="0.45">
      <c r="A23" s="2" t="s">
        <v>146</v>
      </c>
      <c r="B23" s="2">
        <v>1</v>
      </c>
      <c r="C23" s="2">
        <v>2028</v>
      </c>
      <c r="D23" s="2">
        <v>2026</v>
      </c>
      <c r="E23" s="2">
        <v>136.3342989117061</v>
      </c>
      <c r="F23" s="2">
        <v>136.3342989117061</v>
      </c>
      <c r="G23" s="2">
        <v>105.01696046521511</v>
      </c>
      <c r="H23" s="2">
        <v>84.388133297516717</v>
      </c>
      <c r="I23" s="2">
        <v>113953.42326671793</v>
      </c>
      <c r="J23" s="2">
        <v>13247.310283319321</v>
      </c>
      <c r="K23" s="2">
        <v>220581.76537256228</v>
      </c>
      <c r="L23" s="2">
        <v>719170.65142407827</v>
      </c>
      <c r="M23" s="2">
        <f>+IF($D23&lt;2022,0,-((E23-'aob Demand'!J22)*'aob Demand'!N22)-0.5*('Welfare change 1 MW'!$E23-'aob Demand'!J22)*('Welfare change 1 MW'!I23-'aob Demand'!N22))</f>
        <v>302.83165232043569</v>
      </c>
      <c r="N23" s="2">
        <f>+IF($D23&lt;2022,0,-((F23-'aob Demand'!K22)*'aob Demand'!O22)-0.5*('Welfare change 1 MW'!$E23-'aob Demand'!K22)*('Welfare change 1 MW'!J23-'aob Demand'!O22))</f>
        <v>35.204777065006148</v>
      </c>
      <c r="O23" s="2">
        <f>+IF($D23&lt;2022,0,-((G23-'aob Demand'!L22)*'aob Demand'!P22)-0.5*('Welfare change 1 MW'!$E23-'aob Demand'!L22)*('Welfare change 1 MW'!K23-'aob Demand'!P22))</f>
        <v>582.02084173824937</v>
      </c>
      <c r="P23" s="2">
        <f>+IF($D23&lt;2022,0,-((H23-'aob Demand'!M22)*'aob Demand'!Q22)-0.5*('Welfare change 1 MW'!$E23-'aob Demand'!M22)*('Welfare change 1 MW'!L23-'aob Demand'!Q22))</f>
        <v>1888.6150340182928</v>
      </c>
      <c r="Q23" s="2">
        <f t="shared" si="1"/>
        <v>2808.672305141984</v>
      </c>
      <c r="R23" s="2">
        <f t="shared" si="2"/>
        <v>201.40034460571175</v>
      </c>
      <c r="S23" s="2">
        <f t="shared" si="8"/>
        <v>23.413187420570804</v>
      </c>
      <c r="T23" s="2">
        <f t="shared" si="9"/>
        <v>387.07710107448258</v>
      </c>
      <c r="U23" s="2">
        <f t="shared" si="10"/>
        <v>1256.0368632679558</v>
      </c>
      <c r="V23" s="2">
        <f t="shared" si="11"/>
        <v>1867.927496368721</v>
      </c>
      <c r="W23" s="2">
        <f t="shared" si="3"/>
        <v>1053705.8400633584</v>
      </c>
      <c r="Y23" s="2">
        <v>2040</v>
      </c>
      <c r="Z23" s="4">
        <f t="shared" si="4"/>
        <v>138161.1056717874</v>
      </c>
      <c r="AA23" s="4">
        <f t="shared" si="5"/>
        <v>40640.83567950104</v>
      </c>
      <c r="AC23" s="2">
        <v>2040</v>
      </c>
      <c r="AD23" s="4">
        <f t="shared" si="6"/>
        <v>45714111.610135622</v>
      </c>
      <c r="AE23" s="4">
        <f>+SUMIF('aob Demand'!$E$4:$E$927,'Welfare change 1 MW'!$AC23,'aob Demand'!$CN$4:$CN$927)</f>
        <v>45714062.730329387</v>
      </c>
      <c r="AF23" s="19">
        <f t="shared" si="7"/>
        <v>1.069250976870606E-6</v>
      </c>
    </row>
    <row r="24" spans="1:32" x14ac:dyDescent="0.45">
      <c r="A24" s="2" t="s">
        <v>146</v>
      </c>
      <c r="B24" s="2">
        <v>1</v>
      </c>
      <c r="C24" s="2">
        <v>2029</v>
      </c>
      <c r="D24" s="2">
        <v>2027</v>
      </c>
      <c r="E24" s="2">
        <v>136.15239806764262</v>
      </c>
      <c r="F24" s="2">
        <v>136.15239806764262</v>
      </c>
      <c r="G24" s="2">
        <v>104.82382002981862</v>
      </c>
      <c r="H24" s="2">
        <v>84.187766743048329</v>
      </c>
      <c r="I24" s="2">
        <v>114769.44190567774</v>
      </c>
      <c r="J24" s="2">
        <v>13340.195930028831</v>
      </c>
      <c r="K24" s="2">
        <v>222151.64323042004</v>
      </c>
      <c r="L24" s="2">
        <v>724301.74644138408</v>
      </c>
      <c r="M24" s="2">
        <f>+IF($D24&lt;2022,0,-((E24-'aob Demand'!J23)*'aob Demand'!N23)-0.5*('Welfare change 1 MW'!$E24-'aob Demand'!J23)*('Welfare change 1 MW'!I24-'aob Demand'!N23))</f>
        <v>297.62749068168102</v>
      </c>
      <c r="N24" s="2">
        <f>+IF($D24&lt;2022,0,-((F24-'aob Demand'!K23)*'aob Demand'!O23)-0.5*('Welfare change 1 MW'!$E24-'aob Demand'!K23)*('Welfare change 1 MW'!J24-'aob Demand'!O23))</f>
        <v>34.594653192785415</v>
      </c>
      <c r="O24" s="2">
        <f>+IF($D24&lt;2022,0,-((G24-'aob Demand'!L23)*'aob Demand'!P23)-0.5*('Welfare change 1 MW'!$E24-'aob Demand'!L23)*('Welfare change 1 MW'!K24-'aob Demand'!P23))</f>
        <v>571.98255925138278</v>
      </c>
      <c r="P24" s="2">
        <f>+IF($D24&lt;2022,0,-((H24-'aob Demand'!M23)*'aob Demand'!Q23)-0.5*('Welfare change 1 MW'!$E24-'aob Demand'!M23)*('Welfare change 1 MW'!L24-'aob Demand'!Q23))</f>
        <v>1856.0499593404857</v>
      </c>
      <c r="Q24" s="2">
        <f t="shared" si="1"/>
        <v>2760.2546624663346</v>
      </c>
      <c r="R24" s="2">
        <f t="shared" si="2"/>
        <v>186.73516970511085</v>
      </c>
      <c r="S24" s="2">
        <f t="shared" si="8"/>
        <v>21.705113395433585</v>
      </c>
      <c r="T24" s="2">
        <f t="shared" si="9"/>
        <v>358.86893386607687</v>
      </c>
      <c r="U24" s="2">
        <f t="shared" si="10"/>
        <v>1164.5087063187148</v>
      </c>
      <c r="V24" s="2">
        <f t="shared" si="11"/>
        <v>1731.8179232853358</v>
      </c>
      <c r="W24" s="2">
        <f t="shared" si="3"/>
        <v>1061222.8315774819</v>
      </c>
      <c r="Y24" s="2">
        <v>2041</v>
      </c>
      <c r="Z24" s="4">
        <f t="shared" si="4"/>
        <v>138221.509271424</v>
      </c>
      <c r="AA24" s="4">
        <f t="shared" si="5"/>
        <v>38357.173325167947</v>
      </c>
      <c r="AC24" s="2">
        <v>2041</v>
      </c>
      <c r="AD24" s="4">
        <f t="shared" si="6"/>
        <v>46030520.661438599</v>
      </c>
      <c r="AE24" s="4">
        <f>+SUMIF('aob Demand'!$E$4:$E$927,'Welfare change 1 MW'!$AC24,'aob Demand'!$CN$4:$CN$927)</f>
        <v>46030471.80477564</v>
      </c>
      <c r="AF24" s="19">
        <f t="shared" si="7"/>
        <v>1.0613982659446464E-6</v>
      </c>
    </row>
    <row r="25" spans="1:32" x14ac:dyDescent="0.45">
      <c r="A25" s="2" t="s">
        <v>146</v>
      </c>
      <c r="B25" s="2">
        <v>1</v>
      </c>
      <c r="C25" s="2">
        <v>2030</v>
      </c>
      <c r="D25" s="2">
        <v>2028</v>
      </c>
      <c r="E25" s="2">
        <v>135.98136937196523</v>
      </c>
      <c r="F25" s="2">
        <v>135.98136937196523</v>
      </c>
      <c r="G25" s="2">
        <v>104.64137105609926</v>
      </c>
      <c r="H25" s="2">
        <v>83.99803802877355</v>
      </c>
      <c r="I25" s="2">
        <v>115589.77883398422</v>
      </c>
      <c r="J25" s="2">
        <v>13433.656873421487</v>
      </c>
      <c r="K25" s="2">
        <v>223730.17638582928</v>
      </c>
      <c r="L25" s="2">
        <v>729460.67015197827</v>
      </c>
      <c r="M25" s="2">
        <f>+IF($D25&lt;2022,0,-((E25-'aob Demand'!J24)*'aob Demand'!N24)-0.5*('Welfare change 1 MW'!$E25-'aob Demand'!J24)*('Welfare change 1 MW'!I25-'aob Demand'!N24))</f>
        <v>292.6540952091255</v>
      </c>
      <c r="N25" s="2">
        <f>+IF($D25&lt;2022,0,-((F25-'aob Demand'!K24)*'aob Demand'!O24)-0.5*('Welfare change 1 MW'!$E25-'aob Demand'!K24)*('Welfare change 1 MW'!J25-'aob Demand'!O24))</f>
        <v>34.011784928557638</v>
      </c>
      <c r="O25" s="2">
        <f>+IF($D25&lt;2022,0,-((G25-'aob Demand'!L24)*'aob Demand'!P24)-0.5*('Welfare change 1 MW'!$E25-'aob Demand'!L24)*('Welfare change 1 MW'!K25-'aob Demand'!P24))</f>
        <v>562.39053776704907</v>
      </c>
      <c r="P25" s="2">
        <f>+IF($D25&lt;2022,0,-((H25-'aob Demand'!M24)*'aob Demand'!Q24)-0.5*('Welfare change 1 MW'!$E25-'aob Demand'!M24)*('Welfare change 1 MW'!L25-'aob Demand'!Q24))</f>
        <v>1824.9322310527568</v>
      </c>
      <c r="Q25" s="2">
        <f t="shared" si="1"/>
        <v>2713.9886489574892</v>
      </c>
      <c r="R25" s="2">
        <f t="shared" si="2"/>
        <v>173.22150930005103</v>
      </c>
      <c r="S25" s="2">
        <f t="shared" si="8"/>
        <v>20.131523241126928</v>
      </c>
      <c r="T25" s="2">
        <f t="shared" si="9"/>
        <v>332.87809520814085</v>
      </c>
      <c r="U25" s="2">
        <f t="shared" si="10"/>
        <v>1080.1745836065475</v>
      </c>
      <c r="V25" s="2">
        <f t="shared" si="11"/>
        <v>1606.4057113558663</v>
      </c>
      <c r="W25" s="2">
        <f t="shared" si="3"/>
        <v>1068780.6253717919</v>
      </c>
      <c r="Y25" s="2">
        <v>2042</v>
      </c>
      <c r="Z25" s="4">
        <f t="shared" si="4"/>
        <v>138272.81751503039</v>
      </c>
      <c r="AA25" s="4">
        <f t="shared" si="5"/>
        <v>36199.444928568053</v>
      </c>
      <c r="AC25" s="2">
        <v>2042</v>
      </c>
      <c r="AD25" s="4">
        <f t="shared" si="6"/>
        <v>46350215.543692864</v>
      </c>
      <c r="AE25" s="4">
        <f>+SUMIF('aob Demand'!$E$4:$E$927,'Welfare change 1 MW'!$AC25,'aob Demand'!$CN$4:$CN$927)</f>
        <v>46350166.712662302</v>
      </c>
      <c r="AF25" s="19">
        <f t="shared" si="7"/>
        <v>1.0535243781806258E-6</v>
      </c>
    </row>
    <row r="26" spans="1:32" x14ac:dyDescent="0.45">
      <c r="A26" s="2" t="s">
        <v>146</v>
      </c>
      <c r="B26" s="2">
        <v>1</v>
      </c>
      <c r="C26" s="2">
        <v>2031</v>
      </c>
      <c r="D26" s="2">
        <v>2029</v>
      </c>
      <c r="E26" s="2">
        <v>135.82106402993344</v>
      </c>
      <c r="F26" s="2">
        <v>135.82106402993344</v>
      </c>
      <c r="G26" s="2">
        <v>104.46967113625844</v>
      </c>
      <c r="H26" s="2">
        <v>83.819064665966337</v>
      </c>
      <c r="I26" s="2">
        <v>116414.41728230896</v>
      </c>
      <c r="J26" s="2">
        <v>13527.694666387964</v>
      </c>
      <c r="K26" s="2">
        <v>225317.36294218959</v>
      </c>
      <c r="L26" s="2">
        <v>734647.38122408208</v>
      </c>
      <c r="M26" s="2">
        <f>+IF($D26&lt;2022,0,-((E26-'aob Demand'!J25)*'aob Demand'!N25)-0.5*('Welfare change 1 MW'!$E26-'aob Demand'!J25)*('Welfare change 1 MW'!I26-'aob Demand'!N25))</f>
        <v>287.92233142364978</v>
      </c>
      <c r="N26" s="2">
        <f>+IF($D26&lt;2022,0,-((F26-'aob Demand'!K25)*'aob Demand'!O25)-0.5*('Welfare change 1 MW'!$E26-'aob Demand'!K25)*('Welfare change 1 MW'!J26-'aob Demand'!O25))</f>
        <v>33.457414279610816</v>
      </c>
      <c r="O26" s="2">
        <f>+IF($D26&lt;2022,0,-((G26-'aob Demand'!L25)*'aob Demand'!P25)-0.5*('Welfare change 1 MW'!$E26-'aob Demand'!L25)*('Welfare change 1 MW'!K26-'aob Demand'!P25))</f>
        <v>553.26559171822646</v>
      </c>
      <c r="P26" s="2">
        <f>+IF($D26&lt;2022,0,-((H26-'aob Demand'!M25)*'aob Demand'!Q25)-0.5*('Welfare change 1 MW'!$E26-'aob Demand'!M25)*('Welfare change 1 MW'!L26-'aob Demand'!Q25))</f>
        <v>1795.3294278619956</v>
      </c>
      <c r="Q26" s="2">
        <f t="shared" si="1"/>
        <v>2669.9747652834826</v>
      </c>
      <c r="R26" s="2">
        <f t="shared" si="2"/>
        <v>160.77432602418955</v>
      </c>
      <c r="S26" s="2">
        <f t="shared" si="8"/>
        <v>18.68244538281996</v>
      </c>
      <c r="T26" s="2">
        <f t="shared" si="9"/>
        <v>308.94061666230976</v>
      </c>
      <c r="U26" s="2">
        <f t="shared" si="10"/>
        <v>1002.5025753601452</v>
      </c>
      <c r="V26" s="2">
        <f t="shared" si="11"/>
        <v>1490.8999634294644</v>
      </c>
      <c r="W26" s="2">
        <f t="shared" si="3"/>
        <v>1076379.1614485807</v>
      </c>
      <c r="Y26" s="2">
        <v>2043</v>
      </c>
      <c r="Z26" s="4">
        <f t="shared" si="4"/>
        <v>138315.28675385664</v>
      </c>
      <c r="AA26" s="4">
        <f t="shared" si="5"/>
        <v>34160.908734886289</v>
      </c>
      <c r="AC26" s="2">
        <v>2043</v>
      </c>
      <c r="AD26" s="4">
        <f t="shared" si="6"/>
        <v>46673233.465378642</v>
      </c>
      <c r="AE26" s="4">
        <f>+SUMIF('aob Demand'!$E$4:$E$927,'Welfare change 1 MW'!$AC26,'aob Demand'!$CN$4:$CN$927)</f>
        <v>46673184.662406527</v>
      </c>
      <c r="AF26" s="19">
        <f t="shared" si="7"/>
        <v>1.0456319290419458E-6</v>
      </c>
    </row>
    <row r="27" spans="1:32" x14ac:dyDescent="0.45">
      <c r="A27" s="2" t="s">
        <v>146</v>
      </c>
      <c r="B27" s="2">
        <v>1</v>
      </c>
      <c r="C27" s="2">
        <v>2032</v>
      </c>
      <c r="D27" s="2">
        <v>2030</v>
      </c>
      <c r="E27" s="2">
        <v>135.77783930211319</v>
      </c>
      <c r="F27" s="2">
        <v>135.77783930211319</v>
      </c>
      <c r="G27" s="2">
        <v>104.41507837511217</v>
      </c>
      <c r="H27" s="2">
        <v>83.757204775743375</v>
      </c>
      <c r="I27" s="2">
        <v>117227.24725064021</v>
      </c>
      <c r="J27" s="2">
        <v>13621.507368954206</v>
      </c>
      <c r="K27" s="2">
        <v>226886.75280431472</v>
      </c>
      <c r="L27" s="2">
        <v>739769.26227337506</v>
      </c>
      <c r="M27" s="2">
        <f>+IF($D27&lt;2022,0,-((E27-'aob Demand'!J26)*'aob Demand'!N26)-0.5*('Welfare change 1 MW'!$E27-'aob Demand'!J26)*('Welfare change 1 MW'!I27-'aob Demand'!N26))</f>
        <v>285.97957613627142</v>
      </c>
      <c r="N27" s="2">
        <f>+IF($D27&lt;2022,0,-((F27-'aob Demand'!K26)*'aob Demand'!O26)-0.5*('Welfare change 1 MW'!$E27-'aob Demand'!K26)*('Welfare change 1 MW'!J27-'aob Demand'!O26))</f>
        <v>33.230097908738081</v>
      </c>
      <c r="O27" s="2">
        <f>+IF($D27&lt;2022,0,-((G27-'aob Demand'!L26)*'aob Demand'!P26)-0.5*('Welfare change 1 MW'!$E27-'aob Demand'!L26)*('Welfare change 1 MW'!K27-'aob Demand'!P26))</f>
        <v>549.51878564999561</v>
      </c>
      <c r="P27" s="2">
        <f>+IF($D27&lt;2022,0,-((H27-'aob Demand'!M26)*'aob Demand'!Q26)-0.5*('Welfare change 1 MW'!$E27-'aob Demand'!M26)*('Welfare change 1 MW'!L27-'aob Demand'!Q26))</f>
        <v>1783.1735347544382</v>
      </c>
      <c r="Q27" s="2">
        <f t="shared" si="1"/>
        <v>2651.901994449443</v>
      </c>
      <c r="R27" s="2">
        <f t="shared" si="2"/>
        <v>150.65047322537097</v>
      </c>
      <c r="S27" s="2">
        <f t="shared" si="8"/>
        <v>17.505201045865398</v>
      </c>
      <c r="T27" s="2">
        <f t="shared" si="9"/>
        <v>289.47964124876955</v>
      </c>
      <c r="U27" s="2">
        <f t="shared" si="10"/>
        <v>939.35357371711939</v>
      </c>
      <c r="V27" s="2">
        <f t="shared" si="11"/>
        <v>1396.9888892371252</v>
      </c>
      <c r="W27" s="2">
        <f t="shared" si="3"/>
        <v>1083883.26232833</v>
      </c>
      <c r="Y27" s="2">
        <v>2044</v>
      </c>
      <c r="Z27" s="4">
        <f t="shared" si="4"/>
        <v>138349.16231109927</v>
      </c>
      <c r="AA27" s="4">
        <f t="shared" si="5"/>
        <v>32235.165349847241</v>
      </c>
      <c r="AC27" s="2">
        <v>2044</v>
      </c>
      <c r="AD27" s="4">
        <f t="shared" si="6"/>
        <v>46999612.114862181</v>
      </c>
      <c r="AE27" s="4">
        <f>+SUMIF('aob Demand'!$E$4:$E$927,'Welfare change 1 MW'!$AC27,'aob Demand'!$CN$4:$CN$927)</f>
        <v>46999563.342316054</v>
      </c>
      <c r="AF27" s="19">
        <f t="shared" si="7"/>
        <v>1.0377233885527914E-6</v>
      </c>
    </row>
    <row r="28" spans="1:32" x14ac:dyDescent="0.45">
      <c r="A28" s="2" t="s">
        <v>146</v>
      </c>
      <c r="B28" s="2">
        <v>1</v>
      </c>
      <c r="C28" s="2">
        <v>2033</v>
      </c>
      <c r="D28" s="2">
        <v>2031</v>
      </c>
      <c r="E28" s="2">
        <v>135.79643384103858</v>
      </c>
      <c r="F28" s="2">
        <v>135.79643384103858</v>
      </c>
      <c r="G28" s="2">
        <v>104.42264541642257</v>
      </c>
      <c r="H28" s="2">
        <v>83.757601301198662</v>
      </c>
      <c r="I28" s="2">
        <v>118036.2577400453</v>
      </c>
      <c r="J28" s="2">
        <v>13715.496330983604</v>
      </c>
      <c r="K28" s="2">
        <v>228451.50344690279</v>
      </c>
      <c r="L28" s="2">
        <v>744872.31754160696</v>
      </c>
      <c r="M28" s="2">
        <f>+IF($D28&lt;2022,0,-((E28-'aob Demand'!J27)*'aob Demand'!N27)-0.5*('Welfare change 1 MW'!$E28-'aob Demand'!J27)*('Welfare change 1 MW'!I28-'aob Demand'!N27))</f>
        <v>285.52635835110181</v>
      </c>
      <c r="N28" s="2">
        <f>+IF($D28&lt;2022,0,-((F28-'aob Demand'!K27)*'aob Demand'!O27)-0.5*('Welfare change 1 MW'!$E28-'aob Demand'!K27)*('Welfare change 1 MW'!J28-'aob Demand'!O27))</f>
        <v>33.177396465654368</v>
      </c>
      <c r="O28" s="2">
        <f>+IF($D28&lt;2022,0,-((G28-'aob Demand'!L27)*'aob Demand'!P27)-0.5*('Welfare change 1 MW'!$E28-'aob Demand'!L27)*('Welfare change 1 MW'!K28-'aob Demand'!P27))</f>
        <v>548.64402500016865</v>
      </c>
      <c r="P28" s="2">
        <f>+IF($D28&lt;2022,0,-((H28-'aob Demand'!M27)*'aob Demand'!Q27)-0.5*('Welfare change 1 MW'!$E28-'aob Demand'!M27)*('Welfare change 1 MW'!L28-'aob Demand'!Q27))</f>
        <v>1780.334761292803</v>
      </c>
      <c r="Q28" s="2">
        <f t="shared" si="1"/>
        <v>2647.6825411097279</v>
      </c>
      <c r="R28" s="2">
        <f t="shared" si="2"/>
        <v>141.89785259420566</v>
      </c>
      <c r="S28" s="2">
        <f t="shared" si="8"/>
        <v>16.488149606678078</v>
      </c>
      <c r="T28" s="2">
        <f t="shared" si="9"/>
        <v>272.65927193465774</v>
      </c>
      <c r="U28" s="2">
        <f t="shared" si="10"/>
        <v>884.77183327369539</v>
      </c>
      <c r="V28" s="2">
        <f t="shared" si="11"/>
        <v>1315.817107409237</v>
      </c>
      <c r="W28" s="2">
        <f t="shared" si="3"/>
        <v>1091360.078728555</v>
      </c>
      <c r="Y28" s="2">
        <v>2045</v>
      </c>
      <c r="Z28" s="4">
        <f t="shared" si="4"/>
        <v>138374.67912111871</v>
      </c>
      <c r="AA28" s="4">
        <f t="shared" si="5"/>
        <v>30416.142199657184</v>
      </c>
      <c r="AC28" s="2">
        <v>2045</v>
      </c>
      <c r="AD28" s="4">
        <f t="shared" si="6"/>
        <v>47329389.662770115</v>
      </c>
      <c r="AE28" s="4">
        <f>+SUMIF('aob Demand'!$E$4:$E$927,'Welfare change 1 MW'!$AC28,'aob Demand'!$CN$4:$CN$927)</f>
        <v>47329340.922962733</v>
      </c>
      <c r="AF28" s="19">
        <f t="shared" si="7"/>
        <v>1.029801100838057E-6</v>
      </c>
    </row>
    <row r="29" spans="1:32" x14ac:dyDescent="0.45">
      <c r="A29" s="2" t="s">
        <v>146</v>
      </c>
      <c r="B29" s="2">
        <v>1</v>
      </c>
      <c r="C29" s="2">
        <v>2034</v>
      </c>
      <c r="D29" s="2">
        <v>2032</v>
      </c>
      <c r="E29" s="2">
        <v>135.68901854156127</v>
      </c>
      <c r="F29" s="2">
        <v>135.68901854156127</v>
      </c>
      <c r="G29" s="2">
        <v>104.30438297596727</v>
      </c>
      <c r="H29" s="2">
        <v>83.632218493197072</v>
      </c>
      <c r="I29" s="2">
        <v>118870.17911756324</v>
      </c>
      <c r="J29" s="2">
        <v>13811.098865642798</v>
      </c>
      <c r="K29" s="2">
        <v>230058.80507247004</v>
      </c>
      <c r="L29" s="2">
        <v>750121.75224934134</v>
      </c>
      <c r="M29" s="2">
        <f>+IF($D29&lt;2022,0,-((E29-'aob Demand'!J28)*'aob Demand'!N28)-0.5*('Welfare change 1 MW'!$E29-'aob Demand'!J28)*('Welfare change 1 MW'!I29-'aob Demand'!N28))</f>
        <v>282.05402394749945</v>
      </c>
      <c r="N29" s="2">
        <f>+IF($D29&lt;2022,0,-((F29-'aob Demand'!K28)*'aob Demand'!O28)-0.5*('Welfare change 1 MW'!$E29-'aob Demand'!K28)*('Welfare change 1 MW'!J29-'aob Demand'!O28))</f>
        <v>32.770843277174251</v>
      </c>
      <c r="O29" s="2">
        <f>+IF($D29&lt;2022,0,-((G29-'aob Demand'!L28)*'aob Demand'!P28)-0.5*('Welfare change 1 MW'!$E29-'aob Demand'!L28)*('Welfare change 1 MW'!K29-'aob Demand'!P28))</f>
        <v>541.94883502339997</v>
      </c>
      <c r="P29" s="2">
        <f>+IF($D29&lt;2022,0,-((H29-'aob Demand'!M28)*'aob Demand'!Q28)-0.5*('Welfare change 1 MW'!$E29-'aob Demand'!M28)*('Welfare change 1 MW'!L29-'aob Demand'!Q28))</f>
        <v>1758.6139619266705</v>
      </c>
      <c r="Q29" s="2">
        <f t="shared" si="1"/>
        <v>2615.3876641747443</v>
      </c>
      <c r="R29" s="2">
        <f t="shared" si="2"/>
        <v>132.23793280709515</v>
      </c>
      <c r="S29" s="2">
        <f t="shared" si="8"/>
        <v>15.364250120131048</v>
      </c>
      <c r="T29" s="2">
        <f t="shared" si="9"/>
        <v>254.08676191780745</v>
      </c>
      <c r="U29" s="2">
        <f t="shared" si="10"/>
        <v>824.50685041162717</v>
      </c>
      <c r="V29" s="2">
        <f t="shared" si="11"/>
        <v>1226.1957952566609</v>
      </c>
      <c r="W29" s="2">
        <f t="shared" si="3"/>
        <v>1099050.7364393747</v>
      </c>
      <c r="Y29" s="2">
        <v>2046</v>
      </c>
      <c r="Z29" s="4">
        <f t="shared" si="4"/>
        <v>138392.06221782201</v>
      </c>
      <c r="AA29" s="4">
        <f t="shared" si="5"/>
        <v>28698.078470418641</v>
      </c>
      <c r="AC29" s="2">
        <v>2046</v>
      </c>
      <c r="AD29" s="4">
        <f t="shared" si="6"/>
        <v>47662604.765680052</v>
      </c>
      <c r="AE29" s="4">
        <f>+SUMIF('aob Demand'!$E$4:$E$927,'Welfare change 1 MW'!$AC29,'aob Demand'!$CN$4:$CN$927)</f>
        <v>47662556.060872979</v>
      </c>
      <c r="AF29" s="19">
        <f t="shared" si="7"/>
        <v>1.0218672916728622E-6</v>
      </c>
    </row>
    <row r="30" spans="1:32" x14ac:dyDescent="0.45">
      <c r="A30" s="2" t="s">
        <v>146</v>
      </c>
      <c r="B30" s="2">
        <v>1</v>
      </c>
      <c r="C30" s="2">
        <v>2035</v>
      </c>
      <c r="D30" s="2">
        <v>2033</v>
      </c>
      <c r="E30" s="2">
        <v>135.58834837753719</v>
      </c>
      <c r="F30" s="2">
        <v>135.58834837753719</v>
      </c>
      <c r="G30" s="2">
        <v>104.1924906399522</v>
      </c>
      <c r="H30" s="2">
        <v>83.513096382912792</v>
      </c>
      <c r="I30" s="2">
        <v>119709.0435084584</v>
      </c>
      <c r="J30" s="2">
        <v>13907.320602899341</v>
      </c>
      <c r="K30" s="2">
        <v>231675.82997726891</v>
      </c>
      <c r="L30" s="2">
        <v>755402.66907601629</v>
      </c>
      <c r="M30" s="2">
        <f>+IF($D30&lt;2022,0,-((E30-'aob Demand'!J29)*'aob Demand'!N29)-0.5*('Welfare change 1 MW'!$E30-'aob Demand'!J29)*('Welfare change 1 MW'!I30-'aob Demand'!N29))</f>
        <v>278.70625031233675</v>
      </c>
      <c r="N30" s="2">
        <f>+IF($D30&lt;2022,0,-((F30-'aob Demand'!K29)*'aob Demand'!O29)-0.5*('Welfare change 1 MW'!$E30-'aob Demand'!K29)*('Welfare change 1 MW'!J30-'aob Demand'!O29))</f>
        <v>32.378983772029777</v>
      </c>
      <c r="O30" s="2">
        <f>+IF($D30&lt;2022,0,-((G30-'aob Demand'!L29)*'aob Demand'!P29)-0.5*('Welfare change 1 MW'!$E30-'aob Demand'!L29)*('Welfare change 1 MW'!K30-'aob Demand'!P29))</f>
        <v>535.49434132204385</v>
      </c>
      <c r="P30" s="2">
        <f>+IF($D30&lt;2022,0,-((H30-'aob Demand'!M29)*'aob Demand'!Q29)-0.5*('Welfare change 1 MW'!$E30-'aob Demand'!M29)*('Welfare change 1 MW'!L30-'aob Demand'!Q29))</f>
        <v>1737.6738439713577</v>
      </c>
      <c r="Q30" s="2">
        <f t="shared" si="1"/>
        <v>2584.2534193777683</v>
      </c>
      <c r="R30" s="2">
        <f t="shared" si="2"/>
        <v>123.27204329178906</v>
      </c>
      <c r="S30" s="2">
        <f t="shared" si="8"/>
        <v>14.32125574800255</v>
      </c>
      <c r="T30" s="2">
        <f t="shared" si="9"/>
        <v>236.84966358659773</v>
      </c>
      <c r="U30" s="2">
        <f t="shared" si="10"/>
        <v>768.57481696586478</v>
      </c>
      <c r="V30" s="2">
        <f t="shared" si="11"/>
        <v>1143.0177795922541</v>
      </c>
      <c r="W30" s="2">
        <f t="shared" si="3"/>
        <v>1106787.5425617436</v>
      </c>
      <c r="Y30" s="2">
        <v>2047</v>
      </c>
      <c r="Z30" s="4">
        <f t="shared" si="4"/>
        <v>138401.52718200212</v>
      </c>
      <c r="AA30" s="4">
        <f t="shared" si="5"/>
        <v>27075.510566654113</v>
      </c>
      <c r="AC30" s="2">
        <v>2047</v>
      </c>
      <c r="AD30" s="4">
        <f t="shared" si="6"/>
        <v>47999296.570399538</v>
      </c>
      <c r="AE30" s="4">
        <f>+SUMIF('aob Demand'!$E$4:$E$927,'Welfare change 1 MW'!$AC30,'aob Demand'!$CN$4:$CN$927)</f>
        <v>47999247.902806185</v>
      </c>
      <c r="AF30" s="19">
        <f t="shared" si="7"/>
        <v>1.0139240818052286E-6</v>
      </c>
    </row>
    <row r="31" spans="1:32" x14ac:dyDescent="0.45">
      <c r="A31" s="2" t="s">
        <v>146</v>
      </c>
      <c r="B31" s="2">
        <v>1</v>
      </c>
      <c r="C31" s="2">
        <v>2036</v>
      </c>
      <c r="D31" s="2">
        <v>2034</v>
      </c>
      <c r="E31" s="2">
        <v>135.49476574941409</v>
      </c>
      <c r="F31" s="2">
        <v>135.49476574941409</v>
      </c>
      <c r="G31" s="2">
        <v>104.0876993985041</v>
      </c>
      <c r="H31" s="2">
        <v>83.401078313927314</v>
      </c>
      <c r="I31" s="2">
        <v>120552.73893568659</v>
      </c>
      <c r="J31" s="2">
        <v>14004.158338469337</v>
      </c>
      <c r="K31" s="2">
        <v>233302.43379210026</v>
      </c>
      <c r="L31" s="2">
        <v>760714.51418395643</v>
      </c>
      <c r="M31" s="2">
        <f>+IF($D31&lt;2022,0,-((E31-'aob Demand'!J30)*'aob Demand'!N30)-0.5*('Welfare change 1 MW'!$E31-'aob Demand'!J30)*('Welfare change 1 MW'!I31-'aob Demand'!N30))</f>
        <v>275.51699977673411</v>
      </c>
      <c r="N31" s="2">
        <f>+IF($D31&lt;2022,0,-((F31-'aob Demand'!K30)*'aob Demand'!O30)-0.5*('Welfare change 1 MW'!$E31-'aob Demand'!K30)*('Welfare change 1 MW'!J31-'aob Demand'!O30))</f>
        <v>32.005773770696379</v>
      </c>
      <c r="O31" s="2">
        <f>+IF($D31&lt;2022,0,-((G31-'aob Demand'!L30)*'aob Demand'!P30)-0.5*('Welfare change 1 MW'!$E31-'aob Demand'!L30)*('Welfare change 1 MW'!K31-'aob Demand'!P30))</f>
        <v>529.34598131867551</v>
      </c>
      <c r="P31" s="2">
        <f>+IF($D31&lt;2022,0,-((H31-'aob Demand'!M30)*'aob Demand'!Q30)-0.5*('Welfare change 1 MW'!$E31-'aob Demand'!M30)*('Welfare change 1 MW'!L31-'aob Demand'!Q30))</f>
        <v>1717.7267323859944</v>
      </c>
      <c r="Q31" s="2">
        <f t="shared" si="1"/>
        <v>2554.5954872521006</v>
      </c>
      <c r="R31" s="2">
        <f t="shared" si="2"/>
        <v>114.96361764551281</v>
      </c>
      <c r="S31" s="2">
        <f t="shared" si="8"/>
        <v>13.354891136317589</v>
      </c>
      <c r="T31" s="2">
        <f t="shared" si="9"/>
        <v>220.87758304505135</v>
      </c>
      <c r="U31" s="2">
        <f t="shared" si="10"/>
        <v>716.74734931610317</v>
      </c>
      <c r="V31" s="2">
        <f t="shared" si="11"/>
        <v>1065.943441142985</v>
      </c>
      <c r="W31" s="2">
        <f t="shared" si="3"/>
        <v>1114569.6869117431</v>
      </c>
      <c r="Y31" s="2">
        <v>2048</v>
      </c>
      <c r="Z31" s="4">
        <f t="shared" si="4"/>
        <v>138403.28057923139</v>
      </c>
      <c r="AA31" s="4">
        <f t="shared" si="5"/>
        <v>25543.258098117902</v>
      </c>
      <c r="AC31" s="2">
        <v>2048</v>
      </c>
      <c r="AD31" s="4">
        <f t="shared" si="6"/>
        <v>48339504.718534835</v>
      </c>
      <c r="AE31" s="4">
        <f>+SUMIF('aob Demand'!$E$4:$E$927,'Welfare change 1 MW'!$AC31,'aob Demand'!$CN$4:$CN$927)</f>
        <v>48339456.09032318</v>
      </c>
      <c r="AF31" s="19">
        <f t="shared" si="7"/>
        <v>1.0059734962819533E-6</v>
      </c>
    </row>
    <row r="32" spans="1:32" x14ac:dyDescent="0.45">
      <c r="A32" s="2" t="s">
        <v>146</v>
      </c>
      <c r="B32" s="2">
        <v>1</v>
      </c>
      <c r="C32" s="2">
        <v>2037</v>
      </c>
      <c r="D32" s="2">
        <v>2035</v>
      </c>
      <c r="E32" s="2">
        <v>135.40785610060527</v>
      </c>
      <c r="F32" s="2">
        <v>135.40785610060527</v>
      </c>
      <c r="G32" s="2">
        <v>103.98959781980628</v>
      </c>
      <c r="H32" s="2">
        <v>83.295753343898483</v>
      </c>
      <c r="I32" s="2">
        <v>121401.34511104041</v>
      </c>
      <c r="J32" s="2">
        <v>14101.61863564914</v>
      </c>
      <c r="K32" s="2">
        <v>234938.75905648136</v>
      </c>
      <c r="L32" s="2">
        <v>766057.76737375301</v>
      </c>
      <c r="M32" s="2">
        <f>+IF($D32&lt;2022,0,-((E32-'aob Demand'!J31)*'aob Demand'!N31)-0.5*('Welfare change 1 MW'!$E32-'aob Demand'!J31)*('Welfare change 1 MW'!I32-'aob Demand'!N31))</f>
        <v>272.47717036965741</v>
      </c>
      <c r="N32" s="2">
        <f>+IF($D32&lt;2022,0,-((F32-'aob Demand'!K31)*'aob Demand'!O31)-0.5*('Welfare change 1 MW'!$E32-'aob Demand'!K31)*('Welfare change 1 MW'!J32-'aob Demand'!O31))</f>
        <v>31.650136495269162</v>
      </c>
      <c r="O32" s="2">
        <f>+IF($D32&lt;2022,0,-((G32-'aob Demand'!L31)*'aob Demand'!P31)-0.5*('Welfare change 1 MW'!$E32-'aob Demand'!L31)*('Welfare change 1 MW'!K32-'aob Demand'!P31))</f>
        <v>523.48614132935211</v>
      </c>
      <c r="P32" s="2">
        <f>+IF($D32&lt;2022,0,-((H32-'aob Demand'!M31)*'aob Demand'!Q31)-0.5*('Welfare change 1 MW'!$E32-'aob Demand'!M31)*('Welfare change 1 MW'!L32-'aob Demand'!Q31))</f>
        <v>1698.7155044702474</v>
      </c>
      <c r="Q32" s="2">
        <f t="shared" si="1"/>
        <v>2526.3289526645262</v>
      </c>
      <c r="R32" s="2">
        <f t="shared" si="2"/>
        <v>107.25962551258803</v>
      </c>
      <c r="S32" s="2">
        <f t="shared" si="8"/>
        <v>12.458958610364748</v>
      </c>
      <c r="T32" s="2">
        <f t="shared" si="9"/>
        <v>206.06837410943945</v>
      </c>
      <c r="U32" s="2">
        <f t="shared" si="10"/>
        <v>668.69304541998304</v>
      </c>
      <c r="V32" s="2">
        <f t="shared" si="11"/>
        <v>994.48000365237533</v>
      </c>
      <c r="W32" s="2">
        <f t="shared" si="3"/>
        <v>1122397.8715412747</v>
      </c>
      <c r="Y32" s="2">
        <v>2049</v>
      </c>
      <c r="Z32" s="4">
        <f t="shared" si="4"/>
        <v>138397.52046378935</v>
      </c>
      <c r="AA32" s="4">
        <f t="shared" si="5"/>
        <v>24096.410405657549</v>
      </c>
      <c r="AC32" s="2">
        <v>2049</v>
      </c>
      <c r="AD32" s="4">
        <f t="shared" si="6"/>
        <v>48683269.35095077</v>
      </c>
      <c r="AE32" s="4">
        <f>+SUMIF('aob Demand'!$E$4:$E$927,'Welfare change 1 MW'!$AC32,'aob Demand'!$CN$4:$CN$927)</f>
        <v>48683220.764245808</v>
      </c>
      <c r="AF32" s="19">
        <f t="shared" si="7"/>
        <v>9.9801747288630338E-7</v>
      </c>
    </row>
    <row r="33" spans="1:23" x14ac:dyDescent="0.45">
      <c r="A33" s="2" t="s">
        <v>146</v>
      </c>
      <c r="B33" s="2">
        <v>1</v>
      </c>
      <c r="C33" s="2">
        <v>2038</v>
      </c>
      <c r="D33" s="2">
        <v>2036</v>
      </c>
      <c r="E33" s="2">
        <v>135.3272339034894</v>
      </c>
      <c r="F33" s="2">
        <v>135.3272339034894</v>
      </c>
      <c r="G33" s="2">
        <v>103.8977992514354</v>
      </c>
      <c r="H33" s="2">
        <v>83.196734489115514</v>
      </c>
      <c r="I33" s="2">
        <v>122254.9401497153</v>
      </c>
      <c r="J33" s="2">
        <v>14199.708001347848</v>
      </c>
      <c r="K33" s="2">
        <v>236584.9454723479</v>
      </c>
      <c r="L33" s="2">
        <v>771432.89876203449</v>
      </c>
      <c r="M33" s="2">
        <f>+IF($D33&lt;2022,0,-((E33-'aob Demand'!J32)*'aob Demand'!N32)-0.5*('Welfare change 1 MW'!$E33-'aob Demand'!J32)*('Welfare change 1 MW'!I33-'aob Demand'!N32))</f>
        <v>269.57805218252281</v>
      </c>
      <c r="N33" s="2">
        <f>+IF($D33&lt;2022,0,-((F33-'aob Demand'!K32)*'aob Demand'!O32)-0.5*('Welfare change 1 MW'!$E33-'aob Demand'!K32)*('Welfare change 1 MW'!J33-'aob Demand'!O32))</f>
        <v>31.311042481197031</v>
      </c>
      <c r="O33" s="2">
        <f>+IF($D33&lt;2022,0,-((G33-'aob Demand'!L32)*'aob Demand'!P32)-0.5*('Welfare change 1 MW'!$E33-'aob Demand'!L32)*('Welfare change 1 MW'!K33-'aob Demand'!P32))</f>
        <v>517.89797099890347</v>
      </c>
      <c r="P33" s="2">
        <f>+IF($D33&lt;2022,0,-((H33-'aob Demand'!M32)*'aob Demand'!Q32)-0.5*('Welfare change 1 MW'!$E33-'aob Demand'!M32)*('Welfare change 1 MW'!L33-'aob Demand'!Q32))</f>
        <v>1680.5855113814077</v>
      </c>
      <c r="Q33" s="2">
        <f t="shared" si="1"/>
        <v>2499.372577044031</v>
      </c>
      <c r="R33" s="2">
        <f t="shared" si="2"/>
        <v>100.1116966152626</v>
      </c>
      <c r="S33" s="2">
        <f t="shared" si="8"/>
        <v>11.627807086694345</v>
      </c>
      <c r="T33" s="2">
        <f t="shared" si="9"/>
        <v>192.32887889255127</v>
      </c>
      <c r="U33" s="2">
        <f t="shared" si="10"/>
        <v>624.10966133662544</v>
      </c>
      <c r="V33" s="2">
        <f t="shared" si="11"/>
        <v>928.17804393113363</v>
      </c>
      <c r="W33" s="2">
        <f t="shared" si="3"/>
        <v>1130272.7843840977</v>
      </c>
    </row>
    <row r="34" spans="1:23" x14ac:dyDescent="0.45">
      <c r="A34" s="2" t="s">
        <v>146</v>
      </c>
      <c r="B34" s="2">
        <v>1</v>
      </c>
      <c r="C34" s="2">
        <v>2039</v>
      </c>
      <c r="D34" s="2">
        <v>2037</v>
      </c>
      <c r="E34" s="2">
        <v>135.25253584602174</v>
      </c>
      <c r="F34" s="2">
        <v>135.25253584602174</v>
      </c>
      <c r="G34" s="2">
        <v>103.81193931129974</v>
      </c>
      <c r="H34" s="2">
        <v>83.10365705631466</v>
      </c>
      <c r="I34" s="2">
        <v>123113.60069345569</v>
      </c>
      <c r="J34" s="2">
        <v>14298.432886729057</v>
      </c>
      <c r="K34" s="2">
        <v>238241.1303916912</v>
      </c>
      <c r="L34" s="2">
        <v>776840.3702158269</v>
      </c>
      <c r="M34" s="2">
        <f>+IF($D34&lt;2022,0,-((E34-'aob Demand'!J33)*'aob Demand'!N33)-0.5*('Welfare change 1 MW'!$E34-'aob Demand'!J33)*('Welfare change 1 MW'!I34-'aob Demand'!N33))</f>
        <v>266.81141676370061</v>
      </c>
      <c r="N34" s="2">
        <f>+IF($D34&lt;2022,0,-((F34-'aob Demand'!K33)*'aob Demand'!O33)-0.5*('Welfare change 1 MW'!$E34-'aob Demand'!K33)*('Welfare change 1 MW'!J34-'aob Demand'!O33))</f>
        <v>30.987519774585397</v>
      </c>
      <c r="O34" s="2">
        <f>+IF($D34&lt;2022,0,-((G34-'aob Demand'!L33)*'aob Demand'!P33)-0.5*('Welfare change 1 MW'!$E34-'aob Demand'!L33)*('Welfare change 1 MW'!K34-'aob Demand'!P33))</f>
        <v>512.56555519744393</v>
      </c>
      <c r="P34" s="2">
        <f>+IF($D34&lt;2022,0,-((H34-'aob Demand'!M33)*'aob Demand'!Q33)-0.5*('Welfare change 1 MW'!$E34-'aob Demand'!M33)*('Welfare change 1 MW'!L34-'aob Demand'!Q33))</f>
        <v>1663.2851363157117</v>
      </c>
      <c r="Q34" s="2">
        <f t="shared" si="1"/>
        <v>2473.6496280514416</v>
      </c>
      <c r="R34" s="2">
        <f t="shared" si="2"/>
        <v>93.475723265549007</v>
      </c>
      <c r="S34" s="2">
        <f t="shared" si="8"/>
        <v>10.856285155519435</v>
      </c>
      <c r="T34" s="2">
        <f t="shared" si="9"/>
        <v>179.57415981011795</v>
      </c>
      <c r="U34" s="2">
        <f t="shared" si="10"/>
        <v>582.72162038570184</v>
      </c>
      <c r="V34" s="2">
        <f t="shared" si="11"/>
        <v>866.62778861688821</v>
      </c>
      <c r="W34" s="2">
        <f t="shared" si="3"/>
        <v>1138195.1013009739</v>
      </c>
    </row>
    <row r="35" spans="1:23" x14ac:dyDescent="0.45">
      <c r="A35" s="2" t="s">
        <v>146</v>
      </c>
      <c r="B35" s="2">
        <v>1</v>
      </c>
      <c r="C35" s="2">
        <v>2040</v>
      </c>
      <c r="D35" s="2">
        <v>2038</v>
      </c>
      <c r="E35" s="2">
        <v>135.1834195717548</v>
      </c>
      <c r="F35" s="2">
        <v>135.1834195717548</v>
      </c>
      <c r="G35" s="2">
        <v>103.73167462949883</v>
      </c>
      <c r="H35" s="2">
        <v>83.016177381146605</v>
      </c>
      <c r="I35" s="2">
        <v>123977.40197441034</v>
      </c>
      <c r="J35" s="2">
        <v>14397.79969049421</v>
      </c>
      <c r="K35" s="2">
        <v>239907.44892317578</v>
      </c>
      <c r="L35" s="2">
        <v>782280.6357146824</v>
      </c>
      <c r="M35" s="2">
        <f>+IF($D35&lt;2022,0,-((E35-'aob Demand'!J34)*'aob Demand'!N34)-0.5*('Welfare change 1 MW'!$E35-'aob Demand'!J34)*('Welfare change 1 MW'!I35-'aob Demand'!N34))</f>
        <v>264.16949261806559</v>
      </c>
      <c r="N35" s="2">
        <f>+IF($D35&lt;2022,0,-((F35-'aob Demand'!K34)*'aob Demand'!O34)-0.5*('Welfare change 1 MW'!$E35-'aob Demand'!K34)*('Welfare change 1 MW'!J35-'aob Demand'!O34))</f>
        <v>30.678650935429769</v>
      </c>
      <c r="O35" s="2">
        <f>+IF($D35&lt;2022,0,-((G35-'aob Demand'!L34)*'aob Demand'!P34)-0.5*('Welfare change 1 MW'!$E35-'aob Demand'!L34)*('Welfare change 1 MW'!K35-'aob Demand'!P34))</f>
        <v>507.47386599884805</v>
      </c>
      <c r="P35" s="2">
        <f>+IF($D35&lt;2022,0,-((H35-'aob Demand'!M34)*'aob Demand'!Q34)-0.5*('Welfare change 1 MW'!$E35-'aob Demand'!M34)*('Welfare change 1 MW'!L35-'aob Demand'!Q34))</f>
        <v>1646.7656389458502</v>
      </c>
      <c r="Q35" s="2">
        <f t="shared" si="1"/>
        <v>2449.0876484981936</v>
      </c>
      <c r="R35" s="2">
        <f t="shared" si="2"/>
        <v>87.311454287256083</v>
      </c>
      <c r="S35" s="2">
        <f t="shared" si="8"/>
        <v>10.139693278724504</v>
      </c>
      <c r="T35" s="2">
        <f t="shared" si="9"/>
        <v>167.72671520097191</v>
      </c>
      <c r="U35" s="2">
        <f t="shared" si="10"/>
        <v>544.27746891471281</v>
      </c>
      <c r="V35" s="2">
        <f t="shared" si="11"/>
        <v>809.45533168166526</v>
      </c>
      <c r="W35" s="2">
        <f t="shared" si="3"/>
        <v>1146165.4866122685</v>
      </c>
    </row>
    <row r="36" spans="1:23" x14ac:dyDescent="0.45">
      <c r="A36" s="2" t="s">
        <v>146</v>
      </c>
      <c r="B36" s="2">
        <v>1</v>
      </c>
      <c r="C36" s="2">
        <v>2041</v>
      </c>
      <c r="D36" s="2">
        <v>2039</v>
      </c>
      <c r="E36" s="2">
        <v>135.1195624780658</v>
      </c>
      <c r="F36" s="2">
        <v>135.1195624780658</v>
      </c>
      <c r="G36" s="2">
        <v>103.65668164389281</v>
      </c>
      <c r="H36" s="2">
        <v>82.933971622921703</v>
      </c>
      <c r="I36" s="2">
        <v>124846.41788076911</v>
      </c>
      <c r="J36" s="2">
        <v>14497.814762294047</v>
      </c>
      <c r="K36" s="2">
        <v>241584.03404151183</v>
      </c>
      <c r="L36" s="2">
        <v>787754.14172312722</v>
      </c>
      <c r="M36" s="2">
        <f>+IF($D36&lt;2022,0,-((E36-'aob Demand'!J35)*'aob Demand'!N35)-0.5*('Welfare change 1 MW'!$E36-'aob Demand'!J35)*('Welfare change 1 MW'!I36-'aob Demand'!N35))</f>
        <v>261.64494135076256</v>
      </c>
      <c r="N36" s="2">
        <f>+IF($D36&lt;2022,0,-((F36-'aob Demand'!K35)*'aob Demand'!O35)-0.5*('Welfare change 1 MW'!$E36-'aob Demand'!K35)*('Welfare change 1 MW'!J36-'aob Demand'!O35))</f>
        <v>30.38357013028044</v>
      </c>
      <c r="O36" s="2">
        <f>+IF($D36&lt;2022,0,-((G36-'aob Demand'!L35)*'aob Demand'!P35)-0.5*('Welfare change 1 MW'!$E36-'aob Demand'!L35)*('Welfare change 1 MW'!K36-'aob Demand'!P35))</f>
        <v>502.60871600513315</v>
      </c>
      <c r="P36" s="2">
        <f>+IF($D36&lt;2022,0,-((H36-'aob Demand'!M35)*'aob Demand'!Q35)-0.5*('Welfare change 1 MW'!$E36-'aob Demand'!M35)*('Welfare change 1 MW'!L36-'aob Demand'!Q35))</f>
        <v>1630.981004060566</v>
      </c>
      <c r="Q36" s="2">
        <f t="shared" si="1"/>
        <v>2425.6182315467422</v>
      </c>
      <c r="R36" s="2">
        <f t="shared" si="2"/>
        <v>81.582129479000059</v>
      </c>
      <c r="S36" s="2">
        <f t="shared" si="8"/>
        <v>9.4737407862962808</v>
      </c>
      <c r="T36" s="2">
        <f t="shared" si="9"/>
        <v>156.71577342454603</v>
      </c>
      <c r="U36" s="2">
        <f t="shared" si="10"/>
        <v>508.54758652749626</v>
      </c>
      <c r="V36" s="2">
        <f t="shared" si="11"/>
        <v>756.31923021733871</v>
      </c>
      <c r="W36" s="2">
        <f t="shared" si="3"/>
        <v>1154184.5936454083</v>
      </c>
    </row>
    <row r="37" spans="1:23" x14ac:dyDescent="0.45">
      <c r="A37" s="2" t="s">
        <v>146</v>
      </c>
      <c r="B37" s="2">
        <v>1</v>
      </c>
      <c r="C37" s="2">
        <v>2042</v>
      </c>
      <c r="D37" s="2">
        <v>2040</v>
      </c>
      <c r="E37" s="2">
        <v>135.06066057527553</v>
      </c>
      <c r="F37" s="2">
        <v>135.06066057527553</v>
      </c>
      <c r="G37" s="2">
        <v>103.58665545658852</v>
      </c>
      <c r="H37" s="2">
        <v>82.856734620300315</v>
      </c>
      <c r="I37" s="2">
        <v>125720.72102261528</v>
      </c>
      <c r="J37" s="2">
        <v>14598.484406149955</v>
      </c>
      <c r="K37" s="2">
        <v>243271.01669704096</v>
      </c>
      <c r="L37" s="2">
        <v>793261.32756483648</v>
      </c>
      <c r="M37" s="2">
        <f>+IF($D37&lt;2022,0,-((E37-'aob Demand'!J36)*'aob Demand'!N36)-0.5*('Welfare change 1 MW'!$E37-'aob Demand'!J36)*('Welfare change 1 MW'!I37-'aob Demand'!N36))</f>
        <v>259.2308345844649</v>
      </c>
      <c r="N37" s="2">
        <f>+IF($D37&lt;2022,0,-((F37-'aob Demand'!K36)*'aob Demand'!O36)-0.5*('Welfare change 1 MW'!$E37-'aob Demand'!K36)*('Welfare change 1 MW'!J37-'aob Demand'!O36))</f>
        <v>30.101460328037703</v>
      </c>
      <c r="O37" s="2">
        <f>+IF($D37&lt;2022,0,-((G37-'aob Demand'!L36)*'aob Demand'!P36)-0.5*('Welfare change 1 MW'!$E37-'aob Demand'!L36)*('Welfare change 1 MW'!K37-'aob Demand'!P36))</f>
        <v>497.95671318993385</v>
      </c>
      <c r="P37" s="2">
        <f>+IF($D37&lt;2022,0,-((H37-'aob Demand'!M36)*'aob Demand'!Q36)-0.5*('Welfare change 1 MW'!$E37-'aob Demand'!M36)*('Welfare change 1 MW'!L37-'aob Demand'!Q36))</f>
        <v>1615.8877954862378</v>
      </c>
      <c r="Q37" s="2">
        <f t="shared" si="1"/>
        <v>2403.1768035886744</v>
      </c>
      <c r="R37" s="2">
        <f t="shared" si="2"/>
        <v>76.254150545340337</v>
      </c>
      <c r="S37" s="2">
        <f t="shared" si="8"/>
        <v>8.8545071853359385</v>
      </c>
      <c r="T37" s="2">
        <f t="shared" si="9"/>
        <v>146.47665750686744</v>
      </c>
      <c r="U37" s="2">
        <f t="shared" si="10"/>
        <v>475.32212523598406</v>
      </c>
      <c r="V37" s="2">
        <f t="shared" si="11"/>
        <v>706.9074404735278</v>
      </c>
      <c r="W37" s="2">
        <f t="shared" si="3"/>
        <v>1162253.0652844927</v>
      </c>
    </row>
    <row r="38" spans="1:23" x14ac:dyDescent="0.45">
      <c r="A38" s="2" t="s">
        <v>146</v>
      </c>
      <c r="B38" s="2">
        <v>1</v>
      </c>
      <c r="C38" s="2">
        <v>2043</v>
      </c>
      <c r="D38" s="2">
        <v>2041</v>
      </c>
      <c r="E38" s="2">
        <v>135.00642740023585</v>
      </c>
      <c r="F38" s="2">
        <v>135.00642740023585</v>
      </c>
      <c r="G38" s="2">
        <v>103.52130874499586</v>
      </c>
      <c r="H38" s="2">
        <v>82.784178801567251</v>
      </c>
      <c r="I38" s="2">
        <v>126600.38279832579</v>
      </c>
      <c r="J38" s="2">
        <v>14699.814883904974</v>
      </c>
      <c r="K38" s="2">
        <v>244968.52592611063</v>
      </c>
      <c r="L38" s="2">
        <v>798802.62580038642</v>
      </c>
      <c r="M38" s="2">
        <f>+IF($D38&lt;2022,0,-((E38-'aob Demand'!J37)*'aob Demand'!N37)-0.5*('Welfare change 1 MW'!$E38-'aob Demand'!J37)*('Welfare change 1 MW'!I38-'aob Demand'!N37))</f>
        <v>256.9206316169799</v>
      </c>
      <c r="N38" s="2">
        <f>+IF($D38&lt;2022,0,-((F38-'aob Demand'!K37)*'aob Demand'!O37)-0.5*('Welfare change 1 MW'!$E38-'aob Demand'!K37)*('Welfare change 1 MW'!J38-'aob Demand'!O37))</f>
        <v>29.831550593664495</v>
      </c>
      <c r="O38" s="2">
        <f>+IF($D38&lt;2022,0,-((G38-'aob Demand'!L37)*'aob Demand'!P37)-0.5*('Welfare change 1 MW'!$E38-'aob Demand'!L37)*('Welfare change 1 MW'!K38-'aob Demand'!P37))</f>
        <v>493.5052172830674</v>
      </c>
      <c r="P38" s="2">
        <f>+IF($D38&lt;2022,0,-((H38-'aob Demand'!M37)*'aob Demand'!Q37)-0.5*('Welfare change 1 MW'!$E38-'aob Demand'!M37)*('Welfare change 1 MW'!L38-'aob Demand'!Q37))</f>
        <v>1601.4450145810397</v>
      </c>
      <c r="Q38" s="2">
        <f t="shared" si="1"/>
        <v>2381.7024140747517</v>
      </c>
      <c r="R38" s="2">
        <f t="shared" si="2"/>
        <v>71.296784774592979</v>
      </c>
      <c r="S38" s="2">
        <f t="shared" si="8"/>
        <v>8.2784073384175514</v>
      </c>
      <c r="T38" s="2">
        <f t="shared" si="9"/>
        <v>136.9502131468534</v>
      </c>
      <c r="U38" s="2">
        <f t="shared" si="10"/>
        <v>444.4091539645089</v>
      </c>
      <c r="V38" s="2">
        <f t="shared" si="11"/>
        <v>660.93455922437283</v>
      </c>
      <c r="W38" s="2">
        <f t="shared" si="3"/>
        <v>1170371.5345248228</v>
      </c>
    </row>
    <row r="39" spans="1:23" x14ac:dyDescent="0.45">
      <c r="A39" s="2" t="s">
        <v>146</v>
      </c>
      <c r="B39" s="2">
        <v>1</v>
      </c>
      <c r="C39" s="2">
        <v>2044</v>
      </c>
      <c r="D39" s="2">
        <v>2042</v>
      </c>
      <c r="E39" s="2">
        <v>134.95659300494958</v>
      </c>
      <c r="F39" s="2">
        <v>134.95659300494958</v>
      </c>
      <c r="G39" s="2">
        <v>103.46037074796158</v>
      </c>
      <c r="H39" s="2">
        <v>82.716033170020779</v>
      </c>
      <c r="I39" s="2">
        <v>127485.47345744428</v>
      </c>
      <c r="J39" s="2">
        <v>14801.812418498506</v>
      </c>
      <c r="K39" s="2">
        <v>246676.68895556551</v>
      </c>
      <c r="L39" s="2">
        <v>804378.46258518985</v>
      </c>
      <c r="M39" s="2">
        <f>+IF($D39&lt;2022,0,-((E39-'aob Demand'!J38)*'aob Demand'!N38)-0.5*('Welfare change 1 MW'!$E39-'aob Demand'!J38)*('Welfare change 1 MW'!I39-'aob Demand'!N38))</f>
        <v>254.70815842981602</v>
      </c>
      <c r="N39" s="2">
        <f>+IF($D39&lt;2022,0,-((F39-'aob Demand'!K38)*'aob Demand'!O38)-0.5*('Welfare change 1 MW'!$E39-'aob Demand'!K38)*('Welfare change 1 MW'!J39-'aob Demand'!O38))</f>
        <v>29.573113550053534</v>
      </c>
      <c r="O39" s="2">
        <f>+IF($D39&lt;2022,0,-((G39-'aob Demand'!L38)*'aob Demand'!P38)-0.5*('Welfare change 1 MW'!$E39-'aob Demand'!L38)*('Welfare change 1 MW'!K39-'aob Demand'!P38))</f>
        <v>489.24229883644716</v>
      </c>
      <c r="P39" s="2">
        <f>+IF($D39&lt;2022,0,-((H39-'aob Demand'!M38)*'aob Demand'!Q38)-0.5*('Welfare change 1 MW'!$E39-'aob Demand'!M38)*('Welfare change 1 MW'!L39-'aob Demand'!Q38))</f>
        <v>1587.6139676107582</v>
      </c>
      <c r="Q39" s="2">
        <f t="shared" si="1"/>
        <v>2361.137538427075</v>
      </c>
      <c r="R39" s="2">
        <f t="shared" si="2"/>
        <v>66.681898290926597</v>
      </c>
      <c r="S39" s="2">
        <f t="shared" si="8"/>
        <v>7.7421601335713346</v>
      </c>
      <c r="T39" s="2">
        <f t="shared" si="9"/>
        <v>128.08229391529449</v>
      </c>
      <c r="U39" s="2">
        <f t="shared" si="10"/>
        <v>415.63298861762138</v>
      </c>
      <c r="V39" s="2">
        <f t="shared" si="11"/>
        <v>618.13934095741376</v>
      </c>
      <c r="W39" s="2">
        <f t="shared" si="3"/>
        <v>1178540.6249981998</v>
      </c>
    </row>
    <row r="40" spans="1:23" x14ac:dyDescent="0.45">
      <c r="A40" s="2" t="s">
        <v>146</v>
      </c>
      <c r="B40" s="2">
        <v>1</v>
      </c>
      <c r="C40" s="2">
        <v>2045</v>
      </c>
      <c r="D40" s="2">
        <v>2043</v>
      </c>
      <c r="E40" s="2">
        <v>134.91090299567549</v>
      </c>
      <c r="F40" s="2">
        <v>134.91090299567549</v>
      </c>
      <c r="G40" s="2">
        <v>103.4035863025465</v>
      </c>
      <c r="H40" s="2">
        <v>82.652042340041589</v>
      </c>
      <c r="I40" s="2">
        <v>128376.06216333112</v>
      </c>
      <c r="J40" s="2">
        <v>14904.483197230511</v>
      </c>
      <c r="K40" s="2">
        <v>248395.63130676927</v>
      </c>
      <c r="L40" s="2">
        <v>809989.25802649872</v>
      </c>
      <c r="M40" s="2">
        <f>+IF($D40&lt;2022,0,-((E40-'aob Demand'!J39)*'aob Demand'!N39)-0.5*('Welfare change 1 MW'!$E40-'aob Demand'!J39)*('Welfare change 1 MW'!I40-'aob Demand'!N39))</f>
        <v>252.58758758375566</v>
      </c>
      <c r="N40" s="2">
        <f>+IF($D40&lt;2022,0,-((F40-'aob Demand'!K39)*'aob Demand'!O39)-0.5*('Welfare change 1 MW'!$E40-'aob Demand'!K39)*('Welfare change 1 MW'!J40-'aob Demand'!O39))</f>
        <v>29.325462952597157</v>
      </c>
      <c r="O40" s="2">
        <f>+IF($D40&lt;2022,0,-((G40-'aob Demand'!L39)*'aob Demand'!P39)-0.5*('Welfare change 1 MW'!$E40-'aob Demand'!L39)*('Welfare change 1 MW'!K40-'aob Demand'!P39))</f>
        <v>485.15669995837169</v>
      </c>
      <c r="P40" s="2">
        <f>+IF($D40&lt;2022,0,-((H40-'aob Demand'!M39)*'aob Demand'!Q39)-0.5*('Welfare change 1 MW'!$E40-'aob Demand'!M39)*('Welfare change 1 MW'!L40-'aob Demand'!Q39))</f>
        <v>1574.3581385989162</v>
      </c>
      <c r="Q40" s="2">
        <f t="shared" si="1"/>
        <v>2341.4278890936407</v>
      </c>
      <c r="R40" s="2">
        <f t="shared" si="2"/>
        <v>62.383715708655629</v>
      </c>
      <c r="S40" s="2">
        <f t="shared" si="8"/>
        <v>7.2427602692587252</v>
      </c>
      <c r="T40" s="2">
        <f t="shared" si="9"/>
        <v>119.8232974702952</v>
      </c>
      <c r="U40" s="2">
        <f t="shared" si="10"/>
        <v>388.83268762918175</v>
      </c>
      <c r="V40" s="2">
        <f t="shared" si="11"/>
        <v>578.2824610773913</v>
      </c>
      <c r="W40" s="2">
        <f t="shared" si="3"/>
        <v>1186760.9514965992</v>
      </c>
    </row>
    <row r="41" spans="1:23" x14ac:dyDescent="0.45">
      <c r="A41" s="2" t="s">
        <v>146</v>
      </c>
      <c r="B41" s="2">
        <v>1</v>
      </c>
      <c r="C41" s="2">
        <v>2046</v>
      </c>
      <c r="D41" s="2">
        <v>2044</v>
      </c>
      <c r="E41" s="2">
        <v>134.86911762409264</v>
      </c>
      <c r="F41" s="2">
        <v>134.86911762409264</v>
      </c>
      <c r="G41" s="2">
        <v>103.35071493292465</v>
      </c>
      <c r="H41" s="2">
        <v>82.591965625315538</v>
      </c>
      <c r="I41" s="2">
        <v>129272.21705475022</v>
      </c>
      <c r="J41" s="2">
        <v>15007.833374973497</v>
      </c>
      <c r="K41" s="2">
        <v>250125.47689783777</v>
      </c>
      <c r="L41" s="2">
        <v>815635.4265347349</v>
      </c>
      <c r="M41" s="2">
        <f>+IF($D41&lt;2022,0,-((E41-'aob Demand'!J40)*'aob Demand'!N40)-0.5*('Welfare change 1 MW'!$E41-'aob Demand'!J40)*('Welfare change 1 MW'!I41-'aob Demand'!N40))</f>
        <v>250.5534190371867</v>
      </c>
      <c r="N41" s="2">
        <f>+IF($D41&lt;2022,0,-((F41-'aob Demand'!K40)*'aob Demand'!O40)-0.5*('Welfare change 1 MW'!$E41-'aob Demand'!K40)*('Welfare change 1 MW'!J41-'aob Demand'!O40))</f>
        <v>29.087951379741856</v>
      </c>
      <c r="O41" s="2">
        <f>+IF($D41&lt;2022,0,-((G41-'aob Demand'!L40)*'aob Demand'!P40)-0.5*('Welfare change 1 MW'!$E41-'aob Demand'!L40)*('Welfare change 1 MW'!K41-'aob Demand'!P40))</f>
        <v>481.23779700742335</v>
      </c>
      <c r="P41" s="2">
        <f>+IF($D41&lt;2022,0,-((H41-'aob Demand'!M40)*'aob Demand'!Q40)-0.5*('Welfare change 1 MW'!$E41-'aob Demand'!M40)*('Welfare change 1 MW'!L41-'aob Demand'!Q40))</f>
        <v>1561.6430682411892</v>
      </c>
      <c r="Q41" s="2">
        <f t="shared" si="1"/>
        <v>2322.5222356655413</v>
      </c>
      <c r="R41" s="2">
        <f t="shared" si="2"/>
        <v>58.378603503733096</v>
      </c>
      <c r="S41" s="2">
        <f t="shared" si="8"/>
        <v>6.7774528356437429</v>
      </c>
      <c r="T41" s="2">
        <f t="shared" si="9"/>
        <v>112.12774764944119</v>
      </c>
      <c r="U41" s="2">
        <f t="shared" si="10"/>
        <v>363.86069623609814</v>
      </c>
      <c r="V41" s="2">
        <f t="shared" si="11"/>
        <v>541.14450022491621</v>
      </c>
      <c r="W41" s="2">
        <f t="shared" si="3"/>
        <v>1195033.120487323</v>
      </c>
    </row>
    <row r="42" spans="1:23" x14ac:dyDescent="0.45">
      <c r="A42" s="2" t="s">
        <v>146</v>
      </c>
      <c r="B42" s="2">
        <v>1</v>
      </c>
      <c r="C42" s="2">
        <v>2047</v>
      </c>
      <c r="D42" s="2">
        <v>2045</v>
      </c>
      <c r="E42" s="2">
        <v>134.83101094240916</v>
      </c>
      <c r="F42" s="2">
        <v>134.83101094240916</v>
      </c>
      <c r="G42" s="2">
        <v>103.30153000332416</v>
      </c>
      <c r="H42" s="2">
        <v>82.535576191117457</v>
      </c>
      <c r="I42" s="2">
        <v>130174.00530381825</v>
      </c>
      <c r="J42" s="2">
        <v>15111.869077202951</v>
      </c>
      <c r="K42" s="2">
        <v>251866.3481397974</v>
      </c>
      <c r="L42" s="2">
        <v>821317.37715417065</v>
      </c>
      <c r="M42" s="2">
        <f>+IF($D42&lt;2022,0,-((E42-'aob Demand'!J41)*'aob Demand'!N41)-0.5*('Welfare change 1 MW'!$E42-'aob Demand'!J41)*('Welfare change 1 MW'!I42-'aob Demand'!N41))</f>
        <v>248.60046225444415</v>
      </c>
      <c r="N42" s="2">
        <f>+IF($D42&lt;2022,0,-((F42-'aob Demand'!K41)*'aob Demand'!O41)-0.5*('Welfare change 1 MW'!$E42-'aob Demand'!K41)*('Welfare change 1 MW'!J42-'aob Demand'!O41))</f>
        <v>28.859968081592857</v>
      </c>
      <c r="O42" s="2">
        <f>+IF($D42&lt;2022,0,-((G42-'aob Demand'!L41)*'aob Demand'!P41)-0.5*('Welfare change 1 MW'!$E42-'aob Demand'!L41)*('Welfare change 1 MW'!K42-'aob Demand'!P41))</f>
        <v>477.47556569054768</v>
      </c>
      <c r="P42" s="2">
        <f>+IF($D42&lt;2022,0,-((H42-'aob Demand'!M41)*'aob Demand'!Q41)-0.5*('Welfare change 1 MW'!$E42-'aob Demand'!M41)*('Welfare change 1 MW'!L42-'aob Demand'!Q41))</f>
        <v>1549.4362409588377</v>
      </c>
      <c r="Q42" s="2">
        <f t="shared" si="1"/>
        <v>2304.3722369854222</v>
      </c>
      <c r="R42" s="2">
        <f t="shared" si="2"/>
        <v>54.644874762189424</v>
      </c>
      <c r="S42" s="2">
        <f t="shared" si="8"/>
        <v>6.343710414525721</v>
      </c>
      <c r="T42" s="2">
        <f t="shared" si="9"/>
        <v>104.95391783487763</v>
      </c>
      <c r="U42" s="2">
        <f t="shared" si="10"/>
        <v>340.58162471369116</v>
      </c>
      <c r="V42" s="2">
        <f t="shared" si="11"/>
        <v>506.5241277252839</v>
      </c>
      <c r="W42" s="2">
        <f t="shared" si="3"/>
        <v>1203357.7305977864</v>
      </c>
    </row>
    <row r="43" spans="1:23" x14ac:dyDescent="0.45">
      <c r="A43" s="2" t="s">
        <v>146</v>
      </c>
      <c r="B43" s="2">
        <v>1</v>
      </c>
      <c r="C43" s="2">
        <v>2048</v>
      </c>
      <c r="D43" s="2">
        <v>2046</v>
      </c>
      <c r="E43" s="2">
        <v>134.79637000157589</v>
      </c>
      <c r="F43" s="2">
        <v>134.79637000157589</v>
      </c>
      <c r="G43" s="2">
        <v>103.25581791419587</v>
      </c>
      <c r="H43" s="2">
        <v>82.482660249877767</v>
      </c>
      <c r="I43" s="2">
        <v>131081.49317320064</v>
      </c>
      <c r="J43" s="2">
        <v>15216.596402991036</v>
      </c>
      <c r="K43" s="2">
        <v>253618.36603147897</v>
      </c>
      <c r="L43" s="2">
        <v>827035.51388965873</v>
      </c>
      <c r="M43" s="2">
        <f>+IF($D43&lt;2022,0,-((E43-'aob Demand'!J42)*'aob Demand'!N42)-0.5*('Welfare change 1 MW'!$E43-'aob Demand'!J42)*('Welfare change 1 MW'!I43-'aob Demand'!N42))</f>
        <v>246.72381910491032</v>
      </c>
      <c r="N43" s="2">
        <f>+IF($D43&lt;2022,0,-((F43-'aob Demand'!K42)*'aob Demand'!O42)-0.5*('Welfare change 1 MW'!$E43-'aob Demand'!K42)*('Welfare change 1 MW'!J43-'aob Demand'!O42))</f>
        <v>28.640936927407143</v>
      </c>
      <c r="O43" s="2">
        <f>+IF($D43&lt;2022,0,-((G43-'aob Demand'!L42)*'aob Demand'!P42)-0.5*('Welfare change 1 MW'!$E43-'aob Demand'!L42)*('Welfare change 1 MW'!K43-'aob Demand'!P42))</f>
        <v>473.86054782725887</v>
      </c>
      <c r="P43" s="2">
        <f>+IF($D43&lt;2022,0,-((H43-'aob Demand'!M42)*'aob Demand'!Q42)-0.5*('Welfare change 1 MW'!$E43-'aob Demand'!M42)*('Welfare change 1 MW'!L43-'aob Demand'!Q42))</f>
        <v>1537.7069770274741</v>
      </c>
      <c r="Q43" s="2">
        <f t="shared" si="1"/>
        <v>2286.9322808870502</v>
      </c>
      <c r="R43" s="2">
        <f t="shared" si="2"/>
        <v>51.162612997628052</v>
      </c>
      <c r="S43" s="2">
        <f t="shared" si="8"/>
        <v>5.9392124247368319</v>
      </c>
      <c r="T43" s="2">
        <f t="shared" si="9"/>
        <v>98.263491183318664</v>
      </c>
      <c r="U43" s="2">
        <f t="shared" si="10"/>
        <v>318.87114610509622</v>
      </c>
      <c r="V43" s="2">
        <f t="shared" si="11"/>
        <v>474.23646271077968</v>
      </c>
      <c r="W43" s="2">
        <f t="shared" si="3"/>
        <v>1211735.3730943385</v>
      </c>
    </row>
    <row r="44" spans="1:23" x14ac:dyDescent="0.45">
      <c r="A44" s="2" t="s">
        <v>146</v>
      </c>
      <c r="B44" s="2">
        <v>1</v>
      </c>
      <c r="C44" s="2">
        <v>2049</v>
      </c>
      <c r="D44" s="2">
        <v>2047</v>
      </c>
      <c r="E44" s="2">
        <v>134.76499409572443</v>
      </c>
      <c r="F44" s="2">
        <v>134.76499409572443</v>
      </c>
      <c r="G44" s="2">
        <v>103.21337734469344</v>
      </c>
      <c r="H44" s="2">
        <v>82.43301630306874</v>
      </c>
      <c r="I44" s="2">
        <v>131994.74607157853</v>
      </c>
      <c r="J44" s="2">
        <v>15322.021427914118</v>
      </c>
      <c r="K44" s="2">
        <v>255381.65025151439</v>
      </c>
      <c r="L44" s="2">
        <v>832790.23602369893</v>
      </c>
      <c r="M44" s="2">
        <f>+IF($D44&lt;2022,0,-((E44-'aob Demand'!J43)*'aob Demand'!N43)-0.5*('Welfare change 1 MW'!$E44-'aob Demand'!J43)*('Welfare change 1 MW'!I44-'aob Demand'!N43))</f>
        <v>244.91886770362839</v>
      </c>
      <c r="N44" s="2">
        <f>+IF($D44&lt;2022,0,-((F44-'aob Demand'!K43)*'aob Demand'!O43)-0.5*('Welfare change 1 MW'!$E44-'aob Demand'!K43)*('Welfare change 1 MW'!J44-'aob Demand'!O43))</f>
        <v>28.43031446888391</v>
      </c>
      <c r="O44" s="2">
        <f>+IF($D44&lt;2022,0,-((G44-'aob Demand'!L43)*'aob Demand'!P43)-0.5*('Welfare change 1 MW'!$E44-'aob Demand'!L43)*('Welfare change 1 MW'!K44-'aob Demand'!P43))</f>
        <v>470.383819879491</v>
      </c>
      <c r="P44" s="2">
        <f>+IF($D44&lt;2022,0,-((H44-'aob Demand'!M43)*'aob Demand'!Q43)-0.5*('Welfare change 1 MW'!$E44-'aob Demand'!M43)*('Welfare change 1 MW'!L44-'aob Demand'!Q43))</f>
        <v>1526.426330639249</v>
      </c>
      <c r="Q44" s="2">
        <f t="shared" si="1"/>
        <v>2270.1593326912525</v>
      </c>
      <c r="R44" s="2">
        <f t="shared" si="2"/>
        <v>47.913513134592733</v>
      </c>
      <c r="S44" s="2">
        <f t="shared" si="8"/>
        <v>5.5618264876752512</v>
      </c>
      <c r="T44" s="2">
        <f t="shared" si="9"/>
        <v>92.021253990804752</v>
      </c>
      <c r="U44" s="2">
        <f t="shared" si="10"/>
        <v>298.6150014811144</v>
      </c>
      <c r="V44" s="2">
        <f t="shared" si="11"/>
        <v>444.11159509418718</v>
      </c>
      <c r="W44" s="2">
        <f t="shared" si="3"/>
        <v>1220166.6323467919</v>
      </c>
    </row>
    <row r="45" spans="1:23" x14ac:dyDescent="0.45">
      <c r="A45" s="2" t="s">
        <v>146</v>
      </c>
      <c r="B45" s="2">
        <v>1</v>
      </c>
      <c r="C45" s="2">
        <v>2050</v>
      </c>
      <c r="D45" s="2">
        <v>2048</v>
      </c>
      <c r="E45" s="2">
        <v>134.73669405200502</v>
      </c>
      <c r="F45" s="2">
        <v>134.73669405200502</v>
      </c>
      <c r="G45" s="2">
        <v>103.17401854062901</v>
      </c>
      <c r="H45" s="2">
        <v>82.386454428610904</v>
      </c>
      <c r="I45" s="2">
        <v>132913.82860704706</v>
      </c>
      <c r="J45" s="2">
        <v>15428.150206857994</v>
      </c>
      <c r="K45" s="2">
        <v>257156.31924689474</v>
      </c>
      <c r="L45" s="2">
        <v>838581.93842187303</v>
      </c>
      <c r="M45" s="2">
        <f>+IF($D45&lt;2022,0,-((E45-'aob Demand'!J44)*'aob Demand'!N44)-0.5*('Welfare change 1 MW'!$E45-'aob Demand'!J44)*('Welfare change 1 MW'!I45-'aob Demand'!N44))</f>
        <v>243.18124710145685</v>
      </c>
      <c r="N45" s="2">
        <f>+IF($D45&lt;2022,0,-((F45-'aob Demand'!K44)*'aob Demand'!O44)-0.5*('Welfare change 1 MW'!$E45-'aob Demand'!K44)*('Welfare change 1 MW'!J45-'aob Demand'!O44))</f>
        <v>28.227588107964596</v>
      </c>
      <c r="O45" s="2">
        <f>+IF($D45&lt;2022,0,-((G45-'aob Demand'!L44)*'aob Demand'!P44)-0.5*('Welfare change 1 MW'!$E45-'aob Demand'!L44)*('Welfare change 1 MW'!K45-'aob Demand'!P44))</f>
        <v>467.03696323438845</v>
      </c>
      <c r="P45" s="2">
        <f>+IF($D45&lt;2022,0,-((H45-'aob Demand'!M44)*'aob Demand'!Q44)-0.5*('Welfare change 1 MW'!$E45-'aob Demand'!M44)*('Welfare change 1 MW'!L45-'aob Demand'!Q44))</f>
        <v>1515.5669935258993</v>
      </c>
      <c r="Q45" s="2">
        <f t="shared" si="1"/>
        <v>2254.0127919697093</v>
      </c>
      <c r="R45" s="2">
        <f t="shared" si="2"/>
        <v>44.880737893916709</v>
      </c>
      <c r="S45" s="2">
        <f t="shared" si="8"/>
        <v>5.2095916044153299</v>
      </c>
      <c r="T45" s="2">
        <f t="shared" si="9"/>
        <v>86.194818817375136</v>
      </c>
      <c r="U45" s="2">
        <f t="shared" si="10"/>
        <v>279.70810170542859</v>
      </c>
      <c r="V45" s="2">
        <f t="shared" si="11"/>
        <v>415.99325002113579</v>
      </c>
      <c r="W45" s="2">
        <f t="shared" si="3"/>
        <v>1228652.0862758148</v>
      </c>
    </row>
    <row r="46" spans="1:23" x14ac:dyDescent="0.45">
      <c r="A46" s="2" t="s">
        <v>146</v>
      </c>
      <c r="B46" s="2">
        <v>1</v>
      </c>
      <c r="C46" s="2">
        <v>2051</v>
      </c>
      <c r="D46" s="2">
        <v>2049</v>
      </c>
      <c r="E46" s="2">
        <v>134.71129156690327</v>
      </c>
      <c r="F46" s="2">
        <v>134.71129156690327</v>
      </c>
      <c r="G46" s="2">
        <v>103.13756264901127</v>
      </c>
      <c r="H46" s="2">
        <v>82.342795614876181</v>
      </c>
      <c r="I46" s="2">
        <v>133838.80463779278</v>
      </c>
      <c r="J46" s="2">
        <v>15534.988776687353</v>
      </c>
      <c r="K46" s="2">
        <v>258942.49031702243</v>
      </c>
      <c r="L46" s="2">
        <v>844411.01182289608</v>
      </c>
      <c r="M46" s="2">
        <f>+IF($D46&lt;2022,0,-((E46-'aob Demand'!J45)*'aob Demand'!N45)-0.5*('Welfare change 1 MW'!$E46-'aob Demand'!J45)*('Welfare change 1 MW'!I46-'aob Demand'!N45))</f>
        <v>241.50684297494274</v>
      </c>
      <c r="N46" s="2">
        <f>+IF($D46&lt;2022,0,-((F46-'aob Demand'!K45)*'aob Demand'!O45)-0.5*('Welfare change 1 MW'!$E46-'aob Demand'!K45)*('Welfare change 1 MW'!J46-'aob Demand'!O45))</f>
        <v>28.032274386060319</v>
      </c>
      <c r="O46" s="2">
        <f>+IF($D46&lt;2022,0,-((G46-'aob Demand'!L45)*'aob Demand'!P45)-0.5*('Welfare change 1 MW'!$E46-'aob Demand'!L45)*('Welfare change 1 MW'!K46-'aob Demand'!P45))</f>
        <v>463.81203635079731</v>
      </c>
      <c r="P46" s="2">
        <f>+IF($D46&lt;2022,0,-((H46-'aob Demand'!M45)*'aob Demand'!Q45)-0.5*('Welfare change 1 MW'!$E46-'aob Demand'!M45)*('Welfare change 1 MW'!L46-'aob Demand'!Q45))</f>
        <v>1505.1032046893056</v>
      </c>
      <c r="Q46" s="2">
        <f t="shared" si="1"/>
        <v>2238.4543584011062</v>
      </c>
      <c r="R46" s="2">
        <f t="shared" si="2"/>
        <v>42.048788046181279</v>
      </c>
      <c r="S46" s="2">
        <f t="shared" si="8"/>
        <v>4.8807029630797825</v>
      </c>
      <c r="T46" s="2">
        <f t="shared" si="9"/>
        <v>80.75437436696518</v>
      </c>
      <c r="U46" s="2">
        <f t="shared" si="10"/>
        <v>262.0537160024702</v>
      </c>
      <c r="V46" s="2">
        <f t="shared" si="11"/>
        <v>389.73758137869646</v>
      </c>
      <c r="W46" s="2">
        <f t="shared" si="3"/>
        <v>1237192.3067777113</v>
      </c>
    </row>
    <row r="47" spans="1:23" x14ac:dyDescent="0.45">
      <c r="A47" s="2" t="s">
        <v>147</v>
      </c>
      <c r="B47" s="2">
        <v>1</v>
      </c>
      <c r="C47" s="2">
        <v>2010</v>
      </c>
      <c r="D47" s="2">
        <v>2008</v>
      </c>
      <c r="E47" s="2">
        <v>338.94101269999999</v>
      </c>
      <c r="F47" s="2">
        <v>243.80685940000001</v>
      </c>
      <c r="G47" s="2">
        <v>170.15823080000001</v>
      </c>
      <c r="H47" s="2">
        <v>133.95104449999999</v>
      </c>
      <c r="I47" s="2">
        <v>143190.88699999999</v>
      </c>
      <c r="J47" s="2">
        <v>21924.991999999998</v>
      </c>
      <c r="K47" s="2">
        <v>285711.19899999897</v>
      </c>
      <c r="L47" s="2">
        <v>860451.57849999995</v>
      </c>
      <c r="M47" s="2">
        <f>+IF($D47&lt;2022,0,-((E47-'aob Demand'!J46)*'aob Demand'!N46)-0.5*('Welfare change 1 MW'!$E47-'aob Demand'!J46)*('Welfare change 1 MW'!I47-'aob Demand'!N46))</f>
        <v>0</v>
      </c>
      <c r="N47" s="2">
        <f>+IF($D47&lt;2022,0,-((F47-'aob Demand'!K46)*'aob Demand'!O46)-0.5*('Welfare change 1 MW'!$E47-'aob Demand'!K46)*('Welfare change 1 MW'!J47-'aob Demand'!O46))</f>
        <v>0</v>
      </c>
      <c r="O47" s="2">
        <f>+IF($D47&lt;2022,0,-((G47-'aob Demand'!L46)*'aob Demand'!P46)-0.5*('Welfare change 1 MW'!$E47-'aob Demand'!L46)*('Welfare change 1 MW'!K47-'aob Demand'!P46))</f>
        <v>0</v>
      </c>
      <c r="P47" s="2">
        <f>+IF($D47&lt;2022,0,-((H47-'aob Demand'!M46)*'aob Demand'!Q46)-0.5*('Welfare change 1 MW'!$E47-'aob Demand'!M46)*('Welfare change 1 MW'!L47-'aob Demand'!Q46))</f>
        <v>0</v>
      </c>
      <c r="Q47" s="2">
        <f t="shared" si="1"/>
        <v>0</v>
      </c>
      <c r="R47" s="2">
        <f t="shared" si="2"/>
        <v>0</v>
      </c>
      <c r="S47" s="2">
        <f t="shared" si="8"/>
        <v>0</v>
      </c>
      <c r="T47" s="2">
        <f t="shared" si="9"/>
        <v>0</v>
      </c>
      <c r="U47" s="2">
        <f t="shared" si="10"/>
        <v>0</v>
      </c>
      <c r="V47" s="2">
        <f t="shared" si="11"/>
        <v>0</v>
      </c>
      <c r="W47" s="2">
        <f t="shared" si="3"/>
        <v>1289353.664499999</v>
      </c>
    </row>
    <row r="48" spans="1:23" x14ac:dyDescent="0.45">
      <c r="A48" s="2" t="s">
        <v>147</v>
      </c>
      <c r="B48" s="2">
        <v>1</v>
      </c>
      <c r="C48" s="2">
        <v>2011</v>
      </c>
      <c r="D48" s="2">
        <v>2009</v>
      </c>
      <c r="E48" s="2">
        <v>227.9431088</v>
      </c>
      <c r="F48" s="2">
        <v>124.0780659</v>
      </c>
      <c r="G48" s="2">
        <v>70.29324312</v>
      </c>
      <c r="H48" s="2">
        <v>42.827959440000001</v>
      </c>
      <c r="I48" s="2">
        <v>150054.04999999999</v>
      </c>
      <c r="J48" s="2">
        <v>20471.918000000001</v>
      </c>
      <c r="K48" s="2">
        <v>283873.68699999998</v>
      </c>
      <c r="L48" s="2">
        <v>854810.86699999997</v>
      </c>
      <c r="M48" s="2">
        <f>+IF($D48&lt;2022,0,-((E48-'aob Demand'!J47)*'aob Demand'!N47)-0.5*('Welfare change 1 MW'!$E48-'aob Demand'!J47)*('Welfare change 1 MW'!I48-'aob Demand'!N47))</f>
        <v>0</v>
      </c>
      <c r="N48" s="2">
        <f>+IF($D48&lt;2022,0,-((F48-'aob Demand'!K47)*'aob Demand'!O47)-0.5*('Welfare change 1 MW'!$E48-'aob Demand'!K47)*('Welfare change 1 MW'!J48-'aob Demand'!O47))</f>
        <v>0</v>
      </c>
      <c r="O48" s="2">
        <f>+IF($D48&lt;2022,0,-((G48-'aob Demand'!L47)*'aob Demand'!P47)-0.5*('Welfare change 1 MW'!$E48-'aob Demand'!L47)*('Welfare change 1 MW'!K48-'aob Demand'!P47))</f>
        <v>0</v>
      </c>
      <c r="P48" s="2">
        <f>+IF($D48&lt;2022,0,-((H48-'aob Demand'!M47)*'aob Demand'!Q47)-0.5*('Welfare change 1 MW'!$E48-'aob Demand'!M47)*('Welfare change 1 MW'!L48-'aob Demand'!Q47))</f>
        <v>0</v>
      </c>
      <c r="Q48" s="2">
        <f t="shared" si="1"/>
        <v>0</v>
      </c>
      <c r="R48" s="2">
        <f t="shared" si="2"/>
        <v>0</v>
      </c>
      <c r="S48" s="2">
        <f t="shared" si="8"/>
        <v>0</v>
      </c>
      <c r="T48" s="2">
        <f t="shared" si="9"/>
        <v>0</v>
      </c>
      <c r="U48" s="2">
        <f t="shared" si="10"/>
        <v>0</v>
      </c>
      <c r="V48" s="2">
        <f t="shared" si="11"/>
        <v>0</v>
      </c>
      <c r="W48" s="2">
        <f t="shared" si="3"/>
        <v>1288738.6039999998</v>
      </c>
    </row>
    <row r="49" spans="1:23" x14ac:dyDescent="0.45">
      <c r="A49" s="2" t="s">
        <v>147</v>
      </c>
      <c r="B49" s="2">
        <v>1</v>
      </c>
      <c r="C49" s="2">
        <v>2012</v>
      </c>
      <c r="D49" s="2">
        <v>2010</v>
      </c>
      <c r="E49" s="2">
        <v>191.6558249</v>
      </c>
      <c r="F49" s="2">
        <v>102.7157002</v>
      </c>
      <c r="G49" s="2">
        <v>79.633544400000005</v>
      </c>
      <c r="H49" s="2">
        <v>67.167825030000003</v>
      </c>
      <c r="I49" s="2">
        <v>147802.37599999999</v>
      </c>
      <c r="J49" s="2">
        <v>19435.781999999999</v>
      </c>
      <c r="K49" s="2">
        <v>287278.12300000002</v>
      </c>
      <c r="L49" s="2">
        <v>863879.96900000004</v>
      </c>
      <c r="M49" s="2">
        <f>+IF($D49&lt;2022,0,-((E49-'aob Demand'!J48)*'aob Demand'!N48)-0.5*('Welfare change 1 MW'!$E49-'aob Demand'!J48)*('Welfare change 1 MW'!I49-'aob Demand'!N48))</f>
        <v>0</v>
      </c>
      <c r="N49" s="2">
        <f>+IF($D49&lt;2022,0,-((F49-'aob Demand'!K48)*'aob Demand'!O48)-0.5*('Welfare change 1 MW'!$E49-'aob Demand'!K48)*('Welfare change 1 MW'!J49-'aob Demand'!O48))</f>
        <v>0</v>
      </c>
      <c r="O49" s="2">
        <f>+IF($D49&lt;2022,0,-((G49-'aob Demand'!L48)*'aob Demand'!P48)-0.5*('Welfare change 1 MW'!$E49-'aob Demand'!L48)*('Welfare change 1 MW'!K49-'aob Demand'!P48))</f>
        <v>0</v>
      </c>
      <c r="P49" s="2">
        <f>+IF($D49&lt;2022,0,-((H49-'aob Demand'!M48)*'aob Demand'!Q48)-0.5*('Welfare change 1 MW'!$E49-'aob Demand'!M48)*('Welfare change 1 MW'!L49-'aob Demand'!Q48))</f>
        <v>0</v>
      </c>
      <c r="Q49" s="2">
        <f t="shared" si="1"/>
        <v>0</v>
      </c>
      <c r="R49" s="2">
        <f t="shared" si="2"/>
        <v>0</v>
      </c>
      <c r="S49" s="2">
        <f t="shared" si="8"/>
        <v>0</v>
      </c>
      <c r="T49" s="2">
        <f t="shared" si="9"/>
        <v>0</v>
      </c>
      <c r="U49" s="2">
        <f t="shared" si="10"/>
        <v>0</v>
      </c>
      <c r="V49" s="2">
        <f t="shared" si="11"/>
        <v>0</v>
      </c>
      <c r="W49" s="2">
        <f t="shared" si="3"/>
        <v>1298960.4680000001</v>
      </c>
    </row>
    <row r="50" spans="1:23" x14ac:dyDescent="0.45">
      <c r="A50" s="2" t="s">
        <v>147</v>
      </c>
      <c r="B50" s="2">
        <v>1</v>
      </c>
      <c r="C50" s="2">
        <v>2013</v>
      </c>
      <c r="D50" s="2">
        <v>2011</v>
      </c>
      <c r="E50" s="2">
        <v>198.0882574</v>
      </c>
      <c r="F50" s="2">
        <v>94.947506169999997</v>
      </c>
      <c r="G50" s="2">
        <v>64.735625089999999</v>
      </c>
      <c r="H50" s="2">
        <v>57.052404789999997</v>
      </c>
      <c r="I50" s="2">
        <v>144987.70000000001</v>
      </c>
      <c r="J50" s="2">
        <v>24579.955999999998</v>
      </c>
      <c r="K50" s="2">
        <v>286688.94699999999</v>
      </c>
      <c r="L50" s="2">
        <v>866003.13699999999</v>
      </c>
      <c r="M50" s="2">
        <f>+IF($D50&lt;2022,0,-((E50-'aob Demand'!J49)*'aob Demand'!N49)-0.5*('Welfare change 1 MW'!$E50-'aob Demand'!J49)*('Welfare change 1 MW'!I50-'aob Demand'!N49))</f>
        <v>0</v>
      </c>
      <c r="N50" s="2">
        <f>+IF($D50&lt;2022,0,-((F50-'aob Demand'!K49)*'aob Demand'!O49)-0.5*('Welfare change 1 MW'!$E50-'aob Demand'!K49)*('Welfare change 1 MW'!J50-'aob Demand'!O49))</f>
        <v>0</v>
      </c>
      <c r="O50" s="2">
        <f>+IF($D50&lt;2022,0,-((G50-'aob Demand'!L49)*'aob Demand'!P49)-0.5*('Welfare change 1 MW'!$E50-'aob Demand'!L49)*('Welfare change 1 MW'!K50-'aob Demand'!P49))</f>
        <v>0</v>
      </c>
      <c r="P50" s="2">
        <f>+IF($D50&lt;2022,0,-((H50-'aob Demand'!M49)*'aob Demand'!Q49)-0.5*('Welfare change 1 MW'!$E50-'aob Demand'!M49)*('Welfare change 1 MW'!L50-'aob Demand'!Q49))</f>
        <v>0</v>
      </c>
      <c r="Q50" s="2">
        <f t="shared" si="1"/>
        <v>0</v>
      </c>
      <c r="R50" s="2">
        <f t="shared" si="2"/>
        <v>0</v>
      </c>
      <c r="S50" s="2">
        <f t="shared" si="8"/>
        <v>0</v>
      </c>
      <c r="T50" s="2">
        <f t="shared" si="9"/>
        <v>0</v>
      </c>
      <c r="U50" s="2">
        <f t="shared" si="10"/>
        <v>0</v>
      </c>
      <c r="V50" s="2">
        <f t="shared" si="11"/>
        <v>0</v>
      </c>
      <c r="W50" s="2">
        <f t="shared" si="3"/>
        <v>1297679.784</v>
      </c>
    </row>
    <row r="51" spans="1:23" x14ac:dyDescent="0.45">
      <c r="A51" s="2" t="s">
        <v>147</v>
      </c>
      <c r="B51" s="2">
        <v>1</v>
      </c>
      <c r="C51" s="2">
        <v>2014</v>
      </c>
      <c r="D51" s="2">
        <v>2012</v>
      </c>
      <c r="E51" s="2">
        <v>233.1666204</v>
      </c>
      <c r="F51" s="2">
        <v>127.215405599999</v>
      </c>
      <c r="G51" s="2">
        <v>107.9077594</v>
      </c>
      <c r="H51" s="2">
        <v>93.786052889999993</v>
      </c>
      <c r="I51" s="2">
        <v>147420.86300000001</v>
      </c>
      <c r="J51" s="2">
        <v>19652.321</v>
      </c>
      <c r="K51" s="2">
        <v>284417.34600000002</v>
      </c>
      <c r="L51" s="2">
        <v>853524.39299999899</v>
      </c>
      <c r="M51" s="2">
        <f>+IF($D51&lt;2022,0,-((E51-'aob Demand'!J50)*'aob Demand'!N50)-0.5*('Welfare change 1 MW'!$E51-'aob Demand'!J50)*('Welfare change 1 MW'!I51-'aob Demand'!N50))</f>
        <v>0</v>
      </c>
      <c r="N51" s="2">
        <f>+IF($D51&lt;2022,0,-((F51-'aob Demand'!K50)*'aob Demand'!O50)-0.5*('Welfare change 1 MW'!$E51-'aob Demand'!K50)*('Welfare change 1 MW'!J51-'aob Demand'!O50))</f>
        <v>0</v>
      </c>
      <c r="O51" s="2">
        <f>+IF($D51&lt;2022,0,-((G51-'aob Demand'!L50)*'aob Demand'!P50)-0.5*('Welfare change 1 MW'!$E51-'aob Demand'!L50)*('Welfare change 1 MW'!K51-'aob Demand'!P50))</f>
        <v>0</v>
      </c>
      <c r="P51" s="2">
        <f>+IF($D51&lt;2022,0,-((H51-'aob Demand'!M50)*'aob Demand'!Q50)-0.5*('Welfare change 1 MW'!$E51-'aob Demand'!M50)*('Welfare change 1 MW'!L51-'aob Demand'!Q50))</f>
        <v>0</v>
      </c>
      <c r="Q51" s="2">
        <f t="shared" si="1"/>
        <v>0</v>
      </c>
      <c r="R51" s="2">
        <f t="shared" si="2"/>
        <v>0</v>
      </c>
      <c r="S51" s="2">
        <f t="shared" si="8"/>
        <v>0</v>
      </c>
      <c r="T51" s="2">
        <f t="shared" si="9"/>
        <v>0</v>
      </c>
      <c r="U51" s="2">
        <f t="shared" si="10"/>
        <v>0</v>
      </c>
      <c r="V51" s="2">
        <f t="shared" si="11"/>
        <v>0</v>
      </c>
      <c r="W51" s="2">
        <f t="shared" si="3"/>
        <v>1285362.601999999</v>
      </c>
    </row>
    <row r="52" spans="1:23" x14ac:dyDescent="0.45">
      <c r="A52" s="2" t="s">
        <v>147</v>
      </c>
      <c r="B52" s="2">
        <v>1</v>
      </c>
      <c r="C52" s="2">
        <v>2015</v>
      </c>
      <c r="D52" s="2">
        <v>2013</v>
      </c>
      <c r="E52" s="2">
        <v>245.5222148</v>
      </c>
      <c r="F52" s="2">
        <v>87.582005190000004</v>
      </c>
      <c r="G52" s="2">
        <v>84.158705220000002</v>
      </c>
      <c r="H52" s="2">
        <v>81.104603799999893</v>
      </c>
      <c r="I52" s="2">
        <v>124872.58199999999</v>
      </c>
      <c r="J52" s="2">
        <v>39238.881999999998</v>
      </c>
      <c r="K52" s="2">
        <v>279237.42599999998</v>
      </c>
      <c r="L52" s="2">
        <v>851877.42099999997</v>
      </c>
      <c r="M52" s="2">
        <f>+IF($D52&lt;2022,0,-((E52-'aob Demand'!J51)*'aob Demand'!N51)-0.5*('Welfare change 1 MW'!$E52-'aob Demand'!J51)*('Welfare change 1 MW'!I52-'aob Demand'!N51))</f>
        <v>0</v>
      </c>
      <c r="N52" s="2">
        <f>+IF($D52&lt;2022,0,-((F52-'aob Demand'!K51)*'aob Demand'!O51)-0.5*('Welfare change 1 MW'!$E52-'aob Demand'!K51)*('Welfare change 1 MW'!J52-'aob Demand'!O51))</f>
        <v>0</v>
      </c>
      <c r="O52" s="2">
        <f>+IF($D52&lt;2022,0,-((G52-'aob Demand'!L51)*'aob Demand'!P51)-0.5*('Welfare change 1 MW'!$E52-'aob Demand'!L51)*('Welfare change 1 MW'!K52-'aob Demand'!P51))</f>
        <v>0</v>
      </c>
      <c r="P52" s="2">
        <f>+IF($D52&lt;2022,0,-((H52-'aob Demand'!M51)*'aob Demand'!Q51)-0.5*('Welfare change 1 MW'!$E52-'aob Demand'!M51)*('Welfare change 1 MW'!L52-'aob Demand'!Q51))</f>
        <v>0</v>
      </c>
      <c r="Q52" s="2">
        <f t="shared" si="1"/>
        <v>0</v>
      </c>
      <c r="R52" s="2">
        <f t="shared" si="2"/>
        <v>0</v>
      </c>
      <c r="S52" s="2">
        <f t="shared" si="8"/>
        <v>0</v>
      </c>
      <c r="T52" s="2">
        <f t="shared" si="9"/>
        <v>0</v>
      </c>
      <c r="U52" s="2">
        <f t="shared" si="10"/>
        <v>0</v>
      </c>
      <c r="V52" s="2">
        <f t="shared" si="11"/>
        <v>0</v>
      </c>
      <c r="W52" s="2">
        <f t="shared" si="3"/>
        <v>1255987.429</v>
      </c>
    </row>
    <row r="53" spans="1:23" x14ac:dyDescent="0.45">
      <c r="A53" s="2" t="s">
        <v>147</v>
      </c>
      <c r="B53" s="2">
        <v>1</v>
      </c>
      <c r="C53" s="2">
        <v>2016</v>
      </c>
      <c r="D53" s="2">
        <v>2014</v>
      </c>
      <c r="E53" s="2">
        <v>256.28810040000002</v>
      </c>
      <c r="F53" s="2">
        <v>96.570051090000007</v>
      </c>
      <c r="G53" s="2">
        <v>78.336694699999995</v>
      </c>
      <c r="H53" s="2">
        <v>72.757435810000004</v>
      </c>
      <c r="I53" s="2">
        <v>123589.86199999999</v>
      </c>
      <c r="J53" s="2">
        <v>40410.366999999998</v>
      </c>
      <c r="K53" s="2">
        <v>276574.04399999999</v>
      </c>
      <c r="L53" s="2">
        <v>841553.321</v>
      </c>
      <c r="M53" s="2">
        <f>+IF($D53&lt;2022,0,-((E53-'aob Demand'!J52)*'aob Demand'!N52)-0.5*('Welfare change 1 MW'!$E53-'aob Demand'!J52)*('Welfare change 1 MW'!I53-'aob Demand'!N52))</f>
        <v>0</v>
      </c>
      <c r="N53" s="2">
        <f>+IF($D53&lt;2022,0,-((F53-'aob Demand'!K52)*'aob Demand'!O52)-0.5*('Welfare change 1 MW'!$E53-'aob Demand'!K52)*('Welfare change 1 MW'!J53-'aob Demand'!O52))</f>
        <v>0</v>
      </c>
      <c r="O53" s="2">
        <f>+IF($D53&lt;2022,0,-((G53-'aob Demand'!L52)*'aob Demand'!P52)-0.5*('Welfare change 1 MW'!$E53-'aob Demand'!L52)*('Welfare change 1 MW'!K53-'aob Demand'!P52))</f>
        <v>0</v>
      </c>
      <c r="P53" s="2">
        <f>+IF($D53&lt;2022,0,-((H53-'aob Demand'!M52)*'aob Demand'!Q52)-0.5*('Welfare change 1 MW'!$E53-'aob Demand'!M52)*('Welfare change 1 MW'!L53-'aob Demand'!Q52))</f>
        <v>0</v>
      </c>
      <c r="Q53" s="2">
        <f t="shared" si="1"/>
        <v>0</v>
      </c>
      <c r="R53" s="2">
        <f t="shared" si="2"/>
        <v>0</v>
      </c>
      <c r="S53" s="2">
        <f t="shared" si="8"/>
        <v>0</v>
      </c>
      <c r="T53" s="2">
        <f t="shared" si="9"/>
        <v>0</v>
      </c>
      <c r="U53" s="2">
        <f t="shared" si="10"/>
        <v>0</v>
      </c>
      <c r="V53" s="2">
        <f t="shared" si="11"/>
        <v>0</v>
      </c>
      <c r="W53" s="2">
        <f t="shared" si="3"/>
        <v>1241717.227</v>
      </c>
    </row>
    <row r="54" spans="1:23" x14ac:dyDescent="0.45">
      <c r="A54" s="2" t="s">
        <v>147</v>
      </c>
      <c r="B54" s="2">
        <v>1</v>
      </c>
      <c r="C54" s="2">
        <v>2017</v>
      </c>
      <c r="D54" s="2">
        <v>2015</v>
      </c>
      <c r="E54" s="2">
        <v>229.79304329999999</v>
      </c>
      <c r="F54" s="2">
        <v>76.901235040000003</v>
      </c>
      <c r="G54" s="2">
        <v>73.160399429999998</v>
      </c>
      <c r="H54" s="2">
        <v>75.467652959999995</v>
      </c>
      <c r="I54" s="2">
        <v>128799.709</v>
      </c>
      <c r="J54" s="2">
        <v>40971.809000000001</v>
      </c>
      <c r="K54" s="2">
        <v>283515.22899999999</v>
      </c>
      <c r="L54" s="2">
        <v>857038.33099999896</v>
      </c>
      <c r="M54" s="2">
        <f>+IF($D54&lt;2022,0,-((E54-'aob Demand'!J53)*'aob Demand'!N53)-0.5*('Welfare change 1 MW'!$E54-'aob Demand'!J53)*('Welfare change 1 MW'!I54-'aob Demand'!N53))</f>
        <v>0</v>
      </c>
      <c r="N54" s="2">
        <f>+IF($D54&lt;2022,0,-((F54-'aob Demand'!K53)*'aob Demand'!O53)-0.5*('Welfare change 1 MW'!$E54-'aob Demand'!K53)*('Welfare change 1 MW'!J54-'aob Demand'!O53))</f>
        <v>0</v>
      </c>
      <c r="O54" s="2">
        <f>+IF($D54&lt;2022,0,-((G54-'aob Demand'!L53)*'aob Demand'!P53)-0.5*('Welfare change 1 MW'!$E54-'aob Demand'!L53)*('Welfare change 1 MW'!K54-'aob Demand'!P53))</f>
        <v>0</v>
      </c>
      <c r="P54" s="2">
        <f>+IF($D54&lt;2022,0,-((H54-'aob Demand'!M53)*'aob Demand'!Q53)-0.5*('Welfare change 1 MW'!$E54-'aob Demand'!M53)*('Welfare change 1 MW'!L54-'aob Demand'!Q53))</f>
        <v>0</v>
      </c>
      <c r="Q54" s="2">
        <f t="shared" si="1"/>
        <v>0</v>
      </c>
      <c r="R54" s="2">
        <f t="shared" si="2"/>
        <v>0</v>
      </c>
      <c r="S54" s="2">
        <f t="shared" si="8"/>
        <v>0</v>
      </c>
      <c r="T54" s="2">
        <f t="shared" si="9"/>
        <v>0</v>
      </c>
      <c r="U54" s="2">
        <f t="shared" si="10"/>
        <v>0</v>
      </c>
      <c r="V54" s="2">
        <f t="shared" si="11"/>
        <v>0</v>
      </c>
      <c r="W54" s="2">
        <f t="shared" si="3"/>
        <v>1269353.2689999989</v>
      </c>
    </row>
    <row r="55" spans="1:23" x14ac:dyDescent="0.45">
      <c r="A55" s="2" t="s">
        <v>147</v>
      </c>
      <c r="B55" s="2">
        <v>1</v>
      </c>
      <c r="C55" s="2">
        <v>2018</v>
      </c>
      <c r="D55" s="2">
        <v>2016</v>
      </c>
      <c r="E55" s="2">
        <v>240.53310279999999</v>
      </c>
      <c r="F55" s="2">
        <v>84.607540520000001</v>
      </c>
      <c r="G55" s="2">
        <v>65.188947799999994</v>
      </c>
      <c r="H55" s="2">
        <v>63.952092260000001</v>
      </c>
      <c r="I55" s="2">
        <v>123944.21400000001</v>
      </c>
      <c r="J55" s="2">
        <v>43529.279999999999</v>
      </c>
      <c r="K55" s="2">
        <v>281620.53100000002</v>
      </c>
      <c r="L55" s="2">
        <v>854031.63399999996</v>
      </c>
      <c r="M55" s="2">
        <f>+IF($D55&lt;2022,0,-((E55-'aob Demand'!J54)*'aob Demand'!N54)-0.5*('Welfare change 1 MW'!$E55-'aob Demand'!J54)*('Welfare change 1 MW'!I55-'aob Demand'!N54))</f>
        <v>0</v>
      </c>
      <c r="N55" s="2">
        <f>+IF($D55&lt;2022,0,-((F55-'aob Demand'!K54)*'aob Demand'!O54)-0.5*('Welfare change 1 MW'!$E55-'aob Demand'!K54)*('Welfare change 1 MW'!J55-'aob Demand'!O54))</f>
        <v>0</v>
      </c>
      <c r="O55" s="2">
        <f>+IF($D55&lt;2022,0,-((G55-'aob Demand'!L54)*'aob Demand'!P54)-0.5*('Welfare change 1 MW'!$E55-'aob Demand'!L54)*('Welfare change 1 MW'!K55-'aob Demand'!P54))</f>
        <v>0</v>
      </c>
      <c r="P55" s="2">
        <f>+IF($D55&lt;2022,0,-((H55-'aob Demand'!M54)*'aob Demand'!Q54)-0.5*('Welfare change 1 MW'!$E55-'aob Demand'!M54)*('Welfare change 1 MW'!L55-'aob Demand'!Q54))</f>
        <v>0</v>
      </c>
      <c r="Q55" s="2">
        <f t="shared" si="1"/>
        <v>0</v>
      </c>
      <c r="R55" s="2">
        <f t="shared" si="2"/>
        <v>0</v>
      </c>
      <c r="S55" s="2">
        <f t="shared" si="8"/>
        <v>0</v>
      </c>
      <c r="T55" s="2">
        <f t="shared" si="9"/>
        <v>0</v>
      </c>
      <c r="U55" s="2">
        <f t="shared" si="10"/>
        <v>0</v>
      </c>
      <c r="V55" s="2">
        <f t="shared" si="11"/>
        <v>0</v>
      </c>
      <c r="W55" s="2">
        <f t="shared" si="3"/>
        <v>1259596.379</v>
      </c>
    </row>
    <row r="56" spans="1:23" x14ac:dyDescent="0.45">
      <c r="A56" s="2" t="s">
        <v>147</v>
      </c>
      <c r="B56" s="2">
        <v>1</v>
      </c>
      <c r="C56" s="2">
        <v>2019</v>
      </c>
      <c r="D56" s="2">
        <v>2017</v>
      </c>
      <c r="E56" s="2">
        <v>288.25943130000002</v>
      </c>
      <c r="F56" s="2">
        <v>129.29639520000001</v>
      </c>
      <c r="G56" s="2">
        <v>79.567580989999996</v>
      </c>
      <c r="H56" s="2">
        <v>56.328978390000003</v>
      </c>
      <c r="I56" s="2">
        <v>129988.891</v>
      </c>
      <c r="J56" s="2">
        <v>39132.885000000002</v>
      </c>
      <c r="K56" s="2">
        <v>281633.67599999998</v>
      </c>
      <c r="L56" s="2">
        <v>857817.75199999998</v>
      </c>
      <c r="M56" s="2">
        <f>+IF($D56&lt;2022,0,-((E56-'aob Demand'!J55)*'aob Demand'!N55)-0.5*('Welfare change 1 MW'!$E56-'aob Demand'!J55)*('Welfare change 1 MW'!I56-'aob Demand'!N55))</f>
        <v>0</v>
      </c>
      <c r="N56" s="2">
        <f>+IF($D56&lt;2022,0,-((F56-'aob Demand'!K55)*'aob Demand'!O55)-0.5*('Welfare change 1 MW'!$E56-'aob Demand'!K55)*('Welfare change 1 MW'!J56-'aob Demand'!O55))</f>
        <v>0</v>
      </c>
      <c r="O56" s="2">
        <f>+IF($D56&lt;2022,0,-((G56-'aob Demand'!L55)*'aob Demand'!P55)-0.5*('Welfare change 1 MW'!$E56-'aob Demand'!L55)*('Welfare change 1 MW'!K56-'aob Demand'!P55))</f>
        <v>0</v>
      </c>
      <c r="P56" s="2">
        <f>+IF($D56&lt;2022,0,-((H56-'aob Demand'!M55)*'aob Demand'!Q55)-0.5*('Welfare change 1 MW'!$E56-'aob Demand'!M55)*('Welfare change 1 MW'!L56-'aob Demand'!Q55))</f>
        <v>0</v>
      </c>
      <c r="Q56" s="2">
        <f t="shared" si="1"/>
        <v>0</v>
      </c>
      <c r="R56" s="2">
        <f t="shared" si="2"/>
        <v>0</v>
      </c>
      <c r="S56" s="2">
        <f t="shared" si="8"/>
        <v>0</v>
      </c>
      <c r="T56" s="2">
        <f t="shared" si="9"/>
        <v>0</v>
      </c>
      <c r="U56" s="2">
        <f t="shared" si="10"/>
        <v>0</v>
      </c>
      <c r="V56" s="2">
        <f t="shared" si="11"/>
        <v>0</v>
      </c>
      <c r="W56" s="2">
        <f t="shared" si="3"/>
        <v>1269440.3189999999</v>
      </c>
    </row>
    <row r="57" spans="1:23" x14ac:dyDescent="0.45">
      <c r="A57" s="2" t="s">
        <v>147</v>
      </c>
      <c r="B57" s="2">
        <v>1</v>
      </c>
      <c r="C57" s="2">
        <v>2020</v>
      </c>
      <c r="D57" s="2">
        <v>2018</v>
      </c>
      <c r="E57" s="2">
        <v>285.31808451537597</v>
      </c>
      <c r="F57" s="2">
        <v>136.49990204472201</v>
      </c>
      <c r="G57" s="2">
        <v>108.341673558941</v>
      </c>
      <c r="H57" s="2">
        <v>85.791520610775294</v>
      </c>
      <c r="I57" s="2">
        <v>127056.003852056</v>
      </c>
      <c r="J57" s="2">
        <v>38671.227502543399</v>
      </c>
      <c r="K57" s="2">
        <v>271892.49252157297</v>
      </c>
      <c r="L57" s="2">
        <v>828508.46845491696</v>
      </c>
      <c r="M57" s="2">
        <f>+IF($D57&lt;2022,0,-((E57-'aob Demand'!J56)*'aob Demand'!N56)-0.5*('Welfare change 1 MW'!$E57-'aob Demand'!J56)*('Welfare change 1 MW'!I57-'aob Demand'!N56))</f>
        <v>0</v>
      </c>
      <c r="N57" s="2">
        <f>+IF($D57&lt;2022,0,-((F57-'aob Demand'!K56)*'aob Demand'!O56)-0.5*('Welfare change 1 MW'!$E57-'aob Demand'!K56)*('Welfare change 1 MW'!J57-'aob Demand'!O56))</f>
        <v>0</v>
      </c>
      <c r="O57" s="2">
        <f>+IF($D57&lt;2022,0,-((G57-'aob Demand'!L56)*'aob Demand'!P56)-0.5*('Welfare change 1 MW'!$E57-'aob Demand'!L56)*('Welfare change 1 MW'!K57-'aob Demand'!P56))</f>
        <v>0</v>
      </c>
      <c r="P57" s="2">
        <f>+IF($D57&lt;2022,0,-((H57-'aob Demand'!M56)*'aob Demand'!Q56)-0.5*('Welfare change 1 MW'!$E57-'aob Demand'!M56)*('Welfare change 1 MW'!L57-'aob Demand'!Q56))</f>
        <v>0</v>
      </c>
      <c r="Q57" s="2">
        <f t="shared" si="1"/>
        <v>0</v>
      </c>
      <c r="R57" s="2">
        <f t="shared" si="2"/>
        <v>0</v>
      </c>
      <c r="S57" s="2">
        <f t="shared" si="8"/>
        <v>0</v>
      </c>
      <c r="T57" s="2">
        <f t="shared" si="9"/>
        <v>0</v>
      </c>
      <c r="U57" s="2">
        <f t="shared" si="10"/>
        <v>0</v>
      </c>
      <c r="V57" s="2">
        <f t="shared" si="11"/>
        <v>0</v>
      </c>
      <c r="W57" s="2">
        <f t="shared" si="3"/>
        <v>1227456.9648285459</v>
      </c>
    </row>
    <row r="58" spans="1:23" x14ac:dyDescent="0.45">
      <c r="A58" s="2" t="s">
        <v>147</v>
      </c>
      <c r="B58" s="2">
        <v>1</v>
      </c>
      <c r="C58" s="2">
        <v>2021</v>
      </c>
      <c r="D58" s="2">
        <v>2019</v>
      </c>
      <c r="E58" s="2">
        <v>277.48379165103898</v>
      </c>
      <c r="F58" s="2">
        <v>136.09952902290499</v>
      </c>
      <c r="G58" s="2">
        <v>107.85451982926899</v>
      </c>
      <c r="H58" s="2">
        <v>85.410456638069306</v>
      </c>
      <c r="I58" s="2">
        <v>127554.10740617799</v>
      </c>
      <c r="J58" s="2">
        <v>38769.553562560199</v>
      </c>
      <c r="K58" s="2">
        <v>272852.14772514801</v>
      </c>
      <c r="L58" s="2">
        <v>831544.66562062805</v>
      </c>
      <c r="M58" s="2">
        <f>+IF($D58&lt;2022,0,-((E58-'aob Demand'!J57)*'aob Demand'!N57)-0.5*('Welfare change 1 MW'!$E58-'aob Demand'!J57)*('Welfare change 1 MW'!I58-'aob Demand'!N57))</f>
        <v>0</v>
      </c>
      <c r="N58" s="2">
        <f>+IF($D58&lt;2022,0,-((F58-'aob Demand'!K57)*'aob Demand'!O57)-0.5*('Welfare change 1 MW'!$E58-'aob Demand'!K57)*('Welfare change 1 MW'!J58-'aob Demand'!O57))</f>
        <v>0</v>
      </c>
      <c r="O58" s="2">
        <f>+IF($D58&lt;2022,0,-((G58-'aob Demand'!L57)*'aob Demand'!P57)-0.5*('Welfare change 1 MW'!$E58-'aob Demand'!L57)*('Welfare change 1 MW'!K58-'aob Demand'!P57))</f>
        <v>0</v>
      </c>
      <c r="P58" s="2">
        <f>+IF($D58&lt;2022,0,-((H58-'aob Demand'!M57)*'aob Demand'!Q57)-0.5*('Welfare change 1 MW'!$E58-'aob Demand'!M57)*('Welfare change 1 MW'!L58-'aob Demand'!Q57))</f>
        <v>0</v>
      </c>
      <c r="Q58" s="2">
        <f t="shared" si="1"/>
        <v>0</v>
      </c>
      <c r="R58" s="2">
        <f t="shared" si="2"/>
        <v>0</v>
      </c>
      <c r="S58" s="2">
        <f t="shared" si="8"/>
        <v>0</v>
      </c>
      <c r="T58" s="2">
        <f t="shared" si="9"/>
        <v>0</v>
      </c>
      <c r="U58" s="2">
        <f t="shared" si="10"/>
        <v>0</v>
      </c>
      <c r="V58" s="2">
        <f t="shared" si="11"/>
        <v>0</v>
      </c>
      <c r="W58" s="2">
        <f t="shared" si="3"/>
        <v>1231950.920751954</v>
      </c>
    </row>
    <row r="59" spans="1:23" x14ac:dyDescent="0.45">
      <c r="A59" s="2" t="s">
        <v>147</v>
      </c>
      <c r="B59" s="2">
        <v>1</v>
      </c>
      <c r="C59" s="2">
        <v>2022</v>
      </c>
      <c r="D59" s="2">
        <v>2020</v>
      </c>
      <c r="E59" s="2">
        <v>272.69363929229303</v>
      </c>
      <c r="F59" s="2">
        <v>136.16889147267901</v>
      </c>
      <c r="G59" s="2">
        <v>107.904007807143</v>
      </c>
      <c r="H59" s="2">
        <v>85.451146612295602</v>
      </c>
      <c r="I59" s="2">
        <v>127979.198694872</v>
      </c>
      <c r="J59" s="2">
        <v>38857.473658719398</v>
      </c>
      <c r="K59" s="2">
        <v>273668.83438065799</v>
      </c>
      <c r="L59" s="2">
        <v>834120.22035849094</v>
      </c>
      <c r="M59" s="2">
        <f>+IF($D59&lt;2022,0,-((E59-'aob Demand'!J58)*'aob Demand'!N58)-0.5*('Welfare change 1 MW'!$E59-'aob Demand'!J58)*('Welfare change 1 MW'!I59-'aob Demand'!N58))</f>
        <v>0</v>
      </c>
      <c r="N59" s="2">
        <f>+IF($D59&lt;2022,0,-((F59-'aob Demand'!K58)*'aob Demand'!O58)-0.5*('Welfare change 1 MW'!$E59-'aob Demand'!K58)*('Welfare change 1 MW'!J59-'aob Demand'!O58))</f>
        <v>0</v>
      </c>
      <c r="O59" s="2">
        <f>+IF($D59&lt;2022,0,-((G59-'aob Demand'!L58)*'aob Demand'!P58)-0.5*('Welfare change 1 MW'!$E59-'aob Demand'!L58)*('Welfare change 1 MW'!K59-'aob Demand'!P58))</f>
        <v>0</v>
      </c>
      <c r="P59" s="2">
        <f>+IF($D59&lt;2022,0,-((H59-'aob Demand'!M58)*'aob Demand'!Q58)-0.5*('Welfare change 1 MW'!$E59-'aob Demand'!M58)*('Welfare change 1 MW'!L59-'aob Demand'!Q58))</f>
        <v>0</v>
      </c>
      <c r="Q59" s="2">
        <f t="shared" si="1"/>
        <v>0</v>
      </c>
      <c r="R59" s="2">
        <f t="shared" si="2"/>
        <v>0</v>
      </c>
      <c r="S59" s="2">
        <f t="shared" si="8"/>
        <v>0</v>
      </c>
      <c r="T59" s="2">
        <f t="shared" si="9"/>
        <v>0</v>
      </c>
      <c r="U59" s="2">
        <f t="shared" si="10"/>
        <v>0</v>
      </c>
      <c r="V59" s="2">
        <f t="shared" si="11"/>
        <v>0</v>
      </c>
      <c r="W59" s="2">
        <f t="shared" si="3"/>
        <v>1235768.253434021</v>
      </c>
    </row>
    <row r="60" spans="1:23" x14ac:dyDescent="0.45">
      <c r="A60" s="2" t="s">
        <v>147</v>
      </c>
      <c r="B60" s="2">
        <v>1</v>
      </c>
      <c r="C60" s="2">
        <v>2023</v>
      </c>
      <c r="D60" s="2">
        <v>2021</v>
      </c>
      <c r="E60" s="2">
        <v>270.90276153070101</v>
      </c>
      <c r="F60" s="2">
        <v>136.22788563127801</v>
      </c>
      <c r="G60" s="2">
        <v>107.945994243087</v>
      </c>
      <c r="H60" s="2">
        <v>85.485553583922695</v>
      </c>
      <c r="I60" s="2">
        <v>128346.51651596199</v>
      </c>
      <c r="J60" s="2">
        <v>38959.212464223099</v>
      </c>
      <c r="K60" s="2">
        <v>274432.47869189898</v>
      </c>
      <c r="L60" s="2">
        <v>836468.55131985201</v>
      </c>
      <c r="M60" s="2">
        <f>+IF($D60&lt;2022,0,-((E60-'aob Demand'!J59)*'aob Demand'!N59)-0.5*('Welfare change 1 MW'!$E60-'aob Demand'!J59)*('Welfare change 1 MW'!I60-'aob Demand'!N59))</f>
        <v>0</v>
      </c>
      <c r="N60" s="2">
        <f>+IF($D60&lt;2022,0,-((F60-'aob Demand'!K59)*'aob Demand'!O59)-0.5*('Welfare change 1 MW'!$E60-'aob Demand'!K59)*('Welfare change 1 MW'!J60-'aob Demand'!O59))</f>
        <v>0</v>
      </c>
      <c r="O60" s="2">
        <f>+IF($D60&lt;2022,0,-((G60-'aob Demand'!L59)*'aob Demand'!P59)-0.5*('Welfare change 1 MW'!$E60-'aob Demand'!L59)*('Welfare change 1 MW'!K60-'aob Demand'!P59))</f>
        <v>0</v>
      </c>
      <c r="P60" s="2">
        <f>+IF($D60&lt;2022,0,-((H60-'aob Demand'!M59)*'aob Demand'!Q59)-0.5*('Welfare change 1 MW'!$E60-'aob Demand'!M59)*('Welfare change 1 MW'!L60-'aob Demand'!Q59))</f>
        <v>0</v>
      </c>
      <c r="Q60" s="2">
        <f t="shared" si="1"/>
        <v>0</v>
      </c>
      <c r="R60" s="2">
        <f t="shared" si="2"/>
        <v>0</v>
      </c>
      <c r="S60" s="2">
        <f t="shared" si="8"/>
        <v>0</v>
      </c>
      <c r="T60" s="2">
        <f t="shared" si="9"/>
        <v>0</v>
      </c>
      <c r="U60" s="2">
        <f t="shared" si="10"/>
        <v>0</v>
      </c>
      <c r="V60" s="2">
        <f t="shared" si="11"/>
        <v>0</v>
      </c>
      <c r="W60" s="2">
        <f t="shared" si="3"/>
        <v>1239247.5465277131</v>
      </c>
    </row>
    <row r="61" spans="1:23" x14ac:dyDescent="0.45">
      <c r="A61" s="2" t="s">
        <v>147</v>
      </c>
      <c r="B61" s="2">
        <v>1</v>
      </c>
      <c r="C61" s="2">
        <v>2024</v>
      </c>
      <c r="D61" s="2">
        <v>2022</v>
      </c>
      <c r="E61" s="2">
        <v>152.26850141055232</v>
      </c>
      <c r="F61" s="2">
        <v>152.26850141055232</v>
      </c>
      <c r="G61" s="2">
        <v>123.97493853727234</v>
      </c>
      <c r="H61" s="2">
        <v>101.50662751722733</v>
      </c>
      <c r="I61" s="2">
        <v>129492.88632833153</v>
      </c>
      <c r="J61" s="2">
        <v>37956.078273705287</v>
      </c>
      <c r="K61" s="2">
        <v>273448.39932782744</v>
      </c>
      <c r="L61" s="2">
        <v>836209.56095079682</v>
      </c>
      <c r="M61" s="2">
        <f>+IF($D61&lt;2022,0,-((E61-'aob Demand'!J60)*'aob Demand'!N60)-0.5*('Welfare change 1 MW'!$E61-'aob Demand'!J60)*('Welfare change 1 MW'!I61-'aob Demand'!N60))</f>
        <v>438.78119365435839</v>
      </c>
      <c r="N61" s="2">
        <f>+IF($D61&lt;2022,0,-((F61-'aob Demand'!K60)*'aob Demand'!O60)-0.5*('Welfare change 1 MW'!$E61-'aob Demand'!K60)*('Welfare change 1 MW'!J61-'aob Demand'!O60))</f>
        <v>128.61257327408012</v>
      </c>
      <c r="O61" s="2">
        <f>+IF($D61&lt;2022,0,-((G61-'aob Demand'!L60)*'aob Demand'!P60)-0.5*('Welfare change 1 MW'!$E61-'aob Demand'!L60)*('Welfare change 1 MW'!K61-'aob Demand'!P60))</f>
        <v>921.6597268459077</v>
      </c>
      <c r="P61" s="2">
        <f>+IF($D61&lt;2022,0,-((H61-'aob Demand'!M60)*'aob Demand'!Q60)-0.5*('Welfare change 1 MW'!$E61-'aob Demand'!M60)*('Welfare change 1 MW'!L61-'aob Demand'!Q60))</f>
        <v>2806.5298677366318</v>
      </c>
      <c r="Q61" s="2">
        <f t="shared" si="1"/>
        <v>4295.5833615109777</v>
      </c>
      <c r="R61" s="2">
        <f t="shared" si="2"/>
        <v>368.40915122412991</v>
      </c>
      <c r="S61" s="2">
        <f t="shared" si="8"/>
        <v>107.98559656132251</v>
      </c>
      <c r="T61" s="2">
        <f t="shared" si="9"/>
        <v>773.84327905410794</v>
      </c>
      <c r="U61" s="2">
        <f t="shared" si="10"/>
        <v>2356.4165953577713</v>
      </c>
      <c r="V61" s="2">
        <f t="shared" si="11"/>
        <v>3606.6546221973313</v>
      </c>
      <c r="W61" s="2">
        <f t="shared" si="3"/>
        <v>1239150.8466069559</v>
      </c>
    </row>
    <row r="62" spans="1:23" x14ac:dyDescent="0.45">
      <c r="A62" s="2" t="s">
        <v>147</v>
      </c>
      <c r="B62" s="2">
        <v>1</v>
      </c>
      <c r="C62" s="2">
        <v>2025</v>
      </c>
      <c r="D62" s="2">
        <v>2023</v>
      </c>
      <c r="E62" s="2">
        <v>152.26009899352908</v>
      </c>
      <c r="F62" s="2">
        <v>152.26009899352908</v>
      </c>
      <c r="G62" s="2">
        <v>123.7579638943501</v>
      </c>
      <c r="H62" s="2">
        <v>101.3365530793231</v>
      </c>
      <c r="I62" s="2">
        <v>129879.79680379623</v>
      </c>
      <c r="J62" s="2">
        <v>38063.432646354639</v>
      </c>
      <c r="K62" s="2">
        <v>274244.0349593549</v>
      </c>
      <c r="L62" s="2">
        <v>838647.93313769193</v>
      </c>
      <c r="M62" s="2">
        <f>+IF($D62&lt;2022,0,-((E62-'aob Demand'!J61)*'aob Demand'!N61)-0.5*('Welfare change 1 MW'!$E62-'aob Demand'!J61)*('Welfare change 1 MW'!I62-'aob Demand'!N61))</f>
        <v>437.25559644760466</v>
      </c>
      <c r="N62" s="2">
        <f>+IF($D62&lt;2022,0,-((F62-'aob Demand'!K61)*'aob Demand'!O61)-0.5*('Welfare change 1 MW'!$E62-'aob Demand'!K61)*('Welfare change 1 MW'!J62-'aob Demand'!O61))</f>
        <v>128.14501834929385</v>
      </c>
      <c r="O62" s="2">
        <f>+IF($D62&lt;2022,0,-((G62-'aob Demand'!L61)*'aob Demand'!P61)-0.5*('Welfare change 1 MW'!$E62-'aob Demand'!L61)*('Welfare change 1 MW'!K62-'aob Demand'!P61))</f>
        <v>918.33694749717188</v>
      </c>
      <c r="P62" s="2">
        <f>+IF($D62&lt;2022,0,-((H62-'aob Demand'!M61)*'aob Demand'!Q61)-0.5*('Welfare change 1 MW'!$E62-'aob Demand'!M61)*('Welfare change 1 MW'!L62-'aob Demand'!Q61))</f>
        <v>2796.4282367983265</v>
      </c>
      <c r="Q62" s="2">
        <f t="shared" si="1"/>
        <v>4280.1657990923968</v>
      </c>
      <c r="R62" s="2">
        <f t="shared" si="2"/>
        <v>346.34738716150872</v>
      </c>
      <c r="S62" s="2">
        <f t="shared" si="8"/>
        <v>101.50285700999551</v>
      </c>
      <c r="T62" s="2">
        <f t="shared" si="9"/>
        <v>727.40887682985647</v>
      </c>
      <c r="U62" s="2">
        <f t="shared" si="10"/>
        <v>2215.0330860678246</v>
      </c>
      <c r="V62" s="2">
        <f t="shared" si="11"/>
        <v>3390.2922070691852</v>
      </c>
      <c r="W62" s="2">
        <f t="shared" si="3"/>
        <v>1242771.7649008431</v>
      </c>
    </row>
    <row r="63" spans="1:23" x14ac:dyDescent="0.45">
      <c r="A63" s="2" t="s">
        <v>147</v>
      </c>
      <c r="B63" s="2">
        <v>1</v>
      </c>
      <c r="C63" s="2">
        <v>2026</v>
      </c>
      <c r="D63" s="2">
        <v>2024</v>
      </c>
      <c r="E63" s="2">
        <v>152.0894998107492</v>
      </c>
      <c r="F63" s="2">
        <v>152.0894998107492</v>
      </c>
      <c r="G63" s="2">
        <v>123.57519572663018</v>
      </c>
      <c r="H63" s="2">
        <v>101.14537446913819</v>
      </c>
      <c r="I63" s="2">
        <v>130266.86495200763</v>
      </c>
      <c r="J63" s="2">
        <v>38172.653118740789</v>
      </c>
      <c r="K63" s="2">
        <v>275049.46880318999</v>
      </c>
      <c r="L63" s="2">
        <v>841122.43559835048</v>
      </c>
      <c r="M63" s="2">
        <f>+IF($D63&lt;2022,0,-((E63-'aob Demand'!J62)*'aob Demand'!N62)-0.5*('Welfare change 1 MW'!$E63-'aob Demand'!J62)*('Welfare change 1 MW'!I63-'aob Demand'!N62))</f>
        <v>429.48768066826818</v>
      </c>
      <c r="N63" s="2">
        <f>+IF($D63&lt;2022,0,-((F63-'aob Demand'!K62)*'aob Demand'!O62)-0.5*('Welfare change 1 MW'!$E63-'aob Demand'!K62)*('Welfare change 1 MW'!J63-'aob Demand'!O62))</f>
        <v>125.85460054605885</v>
      </c>
      <c r="O63" s="2">
        <f>+IF($D63&lt;2022,0,-((G63-'aob Demand'!L62)*'aob Demand'!P62)-0.5*('Welfare change 1 MW'!$E63-'aob Demand'!L62)*('Welfare change 1 MW'!K63-'aob Demand'!P62))</f>
        <v>901.97234320863174</v>
      </c>
      <c r="P63" s="2">
        <f>+IF($D63&lt;2022,0,-((H63-'aob Demand'!M62)*'aob Demand'!Q62)-0.5*('Welfare change 1 MW'!$E63-'aob Demand'!M62)*('Welfare change 1 MW'!L63-'aob Demand'!Q62))</f>
        <v>2746.6071144270818</v>
      </c>
      <c r="Q63" s="2">
        <f t="shared" si="1"/>
        <v>4203.9217388500401</v>
      </c>
      <c r="R63" s="2">
        <f t="shared" si="2"/>
        <v>320.93817952465059</v>
      </c>
      <c r="S63" s="2">
        <f t="shared" si="8"/>
        <v>94.045878850835379</v>
      </c>
      <c r="T63" s="2">
        <f t="shared" si="9"/>
        <v>674.00620516179811</v>
      </c>
      <c r="U63" s="2">
        <f t="shared" si="10"/>
        <v>2052.424613907694</v>
      </c>
      <c r="V63" s="2">
        <f t="shared" si="11"/>
        <v>3141.4148774449777</v>
      </c>
      <c r="W63" s="2">
        <f t="shared" si="3"/>
        <v>1246438.7693535481</v>
      </c>
    </row>
    <row r="64" spans="1:23" x14ac:dyDescent="0.45">
      <c r="A64" s="2" t="s">
        <v>147</v>
      </c>
      <c r="B64" s="2">
        <v>1</v>
      </c>
      <c r="C64" s="2">
        <v>2027</v>
      </c>
      <c r="D64" s="2">
        <v>2025</v>
      </c>
      <c r="E64" s="2">
        <v>152.07249538824789</v>
      </c>
      <c r="F64" s="2">
        <v>152.07249538824789</v>
      </c>
      <c r="G64" s="2">
        <v>123.5465365211429</v>
      </c>
      <c r="H64" s="2">
        <v>101.10830341722389</v>
      </c>
      <c r="I64" s="2">
        <v>130632.62187610308</v>
      </c>
      <c r="J64" s="2">
        <v>38278.698189926807</v>
      </c>
      <c r="K64" s="2">
        <v>275818.02886882424</v>
      </c>
      <c r="L64" s="2">
        <v>843476.05228341883</v>
      </c>
      <c r="M64" s="2">
        <f>+IF($D64&lt;2022,0,-((E64-'aob Demand'!J63)*'aob Demand'!N63)-0.5*('Welfare change 1 MW'!$E64-'aob Demand'!J63)*('Welfare change 1 MW'!I64-'aob Demand'!N63))</f>
        <v>425.9641161994598</v>
      </c>
      <c r="N64" s="2">
        <f>+IF($D64&lt;2022,0,-((F64-'aob Demand'!K63)*'aob Demand'!O63)-0.5*('Welfare change 1 MW'!$E64-'aob Demand'!K63)*('Welfare change 1 MW'!J64-'aob Demand'!O63))</f>
        <v>124.81837698398678</v>
      </c>
      <c r="O64" s="2">
        <f>+IF($D64&lt;2022,0,-((G64-'aob Demand'!L63)*'aob Demand'!P63)-0.5*('Welfare change 1 MW'!$E64-'aob Demand'!L63)*('Welfare change 1 MW'!K64-'aob Demand'!P63))</f>
        <v>894.55667289454368</v>
      </c>
      <c r="P64" s="2">
        <f>+IF($D64&lt;2022,0,-((H64-'aob Demand'!M63)*'aob Demand'!Q63)-0.5*('Welfare change 1 MW'!$E64-'aob Demand'!M63)*('Welfare change 1 MW'!L64-'aob Demand'!Q63))</f>
        <v>2724.0275337458188</v>
      </c>
      <c r="Q64" s="2">
        <f t="shared" si="1"/>
        <v>4169.3666998238095</v>
      </c>
      <c r="R64" s="2">
        <f t="shared" si="2"/>
        <v>300.28789356388023</v>
      </c>
      <c r="S64" s="2">
        <f t="shared" si="8"/>
        <v>87.992030495434577</v>
      </c>
      <c r="T64" s="2">
        <f t="shared" si="9"/>
        <v>630.62715557765625</v>
      </c>
      <c r="U64" s="2">
        <f t="shared" si="10"/>
        <v>1920.331922362011</v>
      </c>
      <c r="V64" s="2">
        <f t="shared" si="11"/>
        <v>2939.2390019989825</v>
      </c>
      <c r="W64" s="2">
        <f t="shared" si="3"/>
        <v>1249926.7030283462</v>
      </c>
    </row>
    <row r="65" spans="1:23" x14ac:dyDescent="0.45">
      <c r="A65" s="2" t="s">
        <v>147</v>
      </c>
      <c r="B65" s="2">
        <v>1</v>
      </c>
      <c r="C65" s="2">
        <v>2028</v>
      </c>
      <c r="D65" s="2">
        <v>2026</v>
      </c>
      <c r="E65" s="2">
        <v>152.17847300557722</v>
      </c>
      <c r="F65" s="2">
        <v>152.17847300557722</v>
      </c>
      <c r="G65" s="2">
        <v>123.64191247039723</v>
      </c>
      <c r="H65" s="2">
        <v>101.19557221048122</v>
      </c>
      <c r="I65" s="2">
        <v>130981.18309467119</v>
      </c>
      <c r="J65" s="2">
        <v>38382.227096864663</v>
      </c>
      <c r="K65" s="2">
        <v>276556.99033394363</v>
      </c>
      <c r="L65" s="2">
        <v>845732.46749656554</v>
      </c>
      <c r="M65" s="2">
        <f>+IF($D65&lt;2022,0,-((E65-'aob Demand'!J64)*'aob Demand'!N64)-0.5*('Welfare change 1 MW'!$E65-'aob Demand'!J64)*('Welfare change 1 MW'!I65-'aob Demand'!N64))</f>
        <v>425.88900017654686</v>
      </c>
      <c r="N65" s="2">
        <f>+IF($D65&lt;2022,0,-((F65-'aob Demand'!K64)*'aob Demand'!O64)-0.5*('Welfare change 1 MW'!$E65-'aob Demand'!K64)*('Welfare change 1 MW'!J65-'aob Demand'!O64))</f>
        <v>124.80089075861993</v>
      </c>
      <c r="O65" s="2">
        <f>+IF($D65&lt;2022,0,-((G65-'aob Demand'!L64)*'aob Demand'!P64)-0.5*('Welfare change 1 MW'!$E65-'aob Demand'!L64)*('Welfare change 1 MW'!K65-'aob Demand'!P64))</f>
        <v>894.41102375877324</v>
      </c>
      <c r="P65" s="2">
        <f>+IF($D65&lt;2022,0,-((H65-'aob Demand'!M64)*'aob Demand'!Q64)-0.5*('Welfare change 1 MW'!$E65-'aob Demand'!M64)*('Welfare change 1 MW'!L65-'aob Demand'!Q64))</f>
        <v>2723.5789361784955</v>
      </c>
      <c r="Q65" s="2">
        <f t="shared" si="1"/>
        <v>4168.6798508724351</v>
      </c>
      <c r="R65" s="2">
        <f t="shared" si="2"/>
        <v>283.24050918091683</v>
      </c>
      <c r="S65" s="2">
        <f t="shared" si="8"/>
        <v>82.999720185424238</v>
      </c>
      <c r="T65" s="2">
        <f t="shared" si="9"/>
        <v>594.8344138530083</v>
      </c>
      <c r="U65" s="2">
        <f t="shared" si="10"/>
        <v>1811.3355460174628</v>
      </c>
      <c r="V65" s="2">
        <f t="shared" si="11"/>
        <v>2772.4101892368117</v>
      </c>
      <c r="W65" s="2">
        <f t="shared" si="3"/>
        <v>1253270.6409251804</v>
      </c>
    </row>
    <row r="66" spans="1:23" x14ac:dyDescent="0.45">
      <c r="A66" s="2" t="s">
        <v>147</v>
      </c>
      <c r="B66" s="2">
        <v>1</v>
      </c>
      <c r="C66" s="2">
        <v>2029</v>
      </c>
      <c r="D66" s="2">
        <v>2027</v>
      </c>
      <c r="E66" s="2">
        <v>152.16166271068224</v>
      </c>
      <c r="F66" s="2">
        <v>152.16166271068224</v>
      </c>
      <c r="G66" s="2">
        <v>123.61535681042324</v>
      </c>
      <c r="H66" s="2">
        <v>101.16115388393023</v>
      </c>
      <c r="I66" s="2">
        <v>131348.53168241022</v>
      </c>
      <c r="J66" s="2">
        <v>38488.833252745535</v>
      </c>
      <c r="K66" s="2">
        <v>277329.24033095513</v>
      </c>
      <c r="L66" s="2">
        <v>848097.14003679273</v>
      </c>
      <c r="M66" s="2">
        <f>+IF($D66&lt;2022,0,-((E66-'aob Demand'!J65)*'aob Demand'!N65)-0.5*('Welfare change 1 MW'!$E66-'aob Demand'!J65)*('Welfare change 1 MW'!I66-'aob Demand'!N65))</f>
        <v>422.52859108249152</v>
      </c>
      <c r="N66" s="2">
        <f>+IF($D66&lt;2022,0,-((F66-'aob Demand'!K65)*'aob Demand'!O65)-0.5*('Welfare change 1 MW'!$E66-'aob Demand'!K65)*('Welfare change 1 MW'!J66-'aob Demand'!O65))</f>
        <v>123.81282286438653</v>
      </c>
      <c r="O66" s="2">
        <f>+IF($D66&lt;2022,0,-((G66-'aob Demand'!L65)*'aob Demand'!P65)-0.5*('Welfare change 1 MW'!$E66-'aob Demand'!L65)*('Welfare change 1 MW'!K66-'aob Demand'!P65))</f>
        <v>887.33973702617141</v>
      </c>
      <c r="P66" s="2">
        <f>+IF($D66&lt;2022,0,-((H66-'aob Demand'!M65)*'aob Demand'!Q65)-0.5*('Welfare change 1 MW'!$E66-'aob Demand'!M65)*('Welfare change 1 MW'!L66-'aob Demand'!Q65))</f>
        <v>2702.0478849344718</v>
      </c>
      <c r="Q66" s="2">
        <f t="shared" si="1"/>
        <v>4135.7290359075214</v>
      </c>
      <c r="R66" s="2">
        <f t="shared" si="2"/>
        <v>265.0996652907869</v>
      </c>
      <c r="S66" s="2">
        <f t="shared" si="8"/>
        <v>77.681696795870266</v>
      </c>
      <c r="T66" s="2">
        <f t="shared" si="9"/>
        <v>556.72792859342292</v>
      </c>
      <c r="U66" s="2">
        <f t="shared" si="10"/>
        <v>1695.2982709659036</v>
      </c>
      <c r="V66" s="2">
        <f t="shared" si="11"/>
        <v>2594.8075616459837</v>
      </c>
      <c r="W66" s="2">
        <f t="shared" si="3"/>
        <v>1256774.912050158</v>
      </c>
    </row>
    <row r="67" spans="1:23" x14ac:dyDescent="0.45">
      <c r="A67" s="2" t="s">
        <v>147</v>
      </c>
      <c r="B67" s="2">
        <v>1</v>
      </c>
      <c r="C67" s="2">
        <v>2030</v>
      </c>
      <c r="D67" s="2">
        <v>2028</v>
      </c>
      <c r="E67" s="2">
        <v>152.14617755565064</v>
      </c>
      <c r="F67" s="2">
        <v>152.14617755565064</v>
      </c>
      <c r="G67" s="2">
        <v>123.58929202027061</v>
      </c>
      <c r="H67" s="2">
        <v>101.12697844448361</v>
      </c>
      <c r="I67" s="2">
        <v>131716.88519978354</v>
      </c>
      <c r="J67" s="2">
        <v>38595.712386005544</v>
      </c>
      <c r="K67" s="2">
        <v>278103.51408093766</v>
      </c>
      <c r="L67" s="2">
        <v>850468.0526582587</v>
      </c>
      <c r="M67" s="2">
        <f>+IF($D67&lt;2022,0,-((E67-'aob Demand'!J66)*'aob Demand'!N66)-0.5*('Welfare change 1 MW'!$E67-'aob Demand'!J66)*('Welfare change 1 MW'!I67-'aob Demand'!N66))</f>
        <v>419.14789836732353</v>
      </c>
      <c r="N67" s="2">
        <f>+IF($D67&lt;2022,0,-((F67-'aob Demand'!K66)*'aob Demand'!O66)-0.5*('Welfare change 1 MW'!$E67-'aob Demand'!K66)*('Welfare change 1 MW'!J67-'aob Demand'!O66))</f>
        <v>122.81881482428561</v>
      </c>
      <c r="O67" s="2">
        <f>+IF($D67&lt;2022,0,-((G67-'aob Demand'!L66)*'aob Demand'!P66)-0.5*('Welfare change 1 MW'!$E67-'aob Demand'!L66)*('Welfare change 1 MW'!K67-'aob Demand'!P66))</f>
        <v>880.22569362846275</v>
      </c>
      <c r="P67" s="2">
        <f>+IF($D67&lt;2022,0,-((H67-'aob Demand'!M66)*'aob Demand'!Q66)-0.5*('Welfare change 1 MW'!$E67-'aob Demand'!M66)*('Welfare change 1 MW'!L67-'aob Demand'!Q66))</f>
        <v>2680.3865976691836</v>
      </c>
      <c r="Q67" s="2">
        <f t="shared" si="1"/>
        <v>4102.5790044892556</v>
      </c>
      <c r="R67" s="2">
        <f t="shared" si="2"/>
        <v>248.09299703545787</v>
      </c>
      <c r="S67" s="2">
        <f t="shared" si="8"/>
        <v>72.69626778707331</v>
      </c>
      <c r="T67" s="2">
        <f t="shared" si="9"/>
        <v>521.00423561833759</v>
      </c>
      <c r="U67" s="2">
        <f t="shared" si="10"/>
        <v>1586.5167088268611</v>
      </c>
      <c r="V67" s="2">
        <f t="shared" si="11"/>
        <v>2428.31020926773</v>
      </c>
      <c r="W67" s="2">
        <f t="shared" si="3"/>
        <v>1260288.4519389798</v>
      </c>
    </row>
    <row r="68" spans="1:23" x14ac:dyDescent="0.45">
      <c r="A68" s="2" t="s">
        <v>147</v>
      </c>
      <c r="B68" s="2">
        <v>1</v>
      </c>
      <c r="C68" s="2">
        <v>2031</v>
      </c>
      <c r="D68" s="2">
        <v>2029</v>
      </c>
      <c r="E68" s="2">
        <v>152.13146614543032</v>
      </c>
      <c r="F68" s="2">
        <v>152.13146614543032</v>
      </c>
      <c r="G68" s="2">
        <v>123.5639937583513</v>
      </c>
      <c r="H68" s="2">
        <v>101.09356844854331</v>
      </c>
      <c r="I68" s="2">
        <v>132086.15982925161</v>
      </c>
      <c r="J68" s="2">
        <v>38702.870659942986</v>
      </c>
      <c r="K68" s="2">
        <v>278879.7533934316</v>
      </c>
      <c r="L68" s="2">
        <v>852844.95369781728</v>
      </c>
      <c r="M68" s="2">
        <f>+IF($D68&lt;2022,0,-((E68-'aob Demand'!J67)*'aob Demand'!N67)-0.5*('Welfare change 1 MW'!$E68-'aob Demand'!J67)*('Welfare change 1 MW'!I68-'aob Demand'!N67))</f>
        <v>415.79787293704794</v>
      </c>
      <c r="N68" s="2">
        <f>+IF($D68&lt;2022,0,-((F68-'aob Demand'!K67)*'aob Demand'!O67)-0.5*('Welfare change 1 MW'!$E68-'aob Demand'!K67)*('Welfare change 1 MW'!J68-'aob Demand'!O67))</f>
        <v>121.8338947681189</v>
      </c>
      <c r="O68" s="2">
        <f>+IF($D68&lt;2022,0,-((G68-'aob Demand'!L67)*'aob Demand'!P67)-0.5*('Welfare change 1 MW'!$E68-'aob Demand'!L67)*('Welfare change 1 MW'!K68-'aob Demand'!P67))</f>
        <v>873.17644129078155</v>
      </c>
      <c r="P68" s="2">
        <f>+IF($D68&lt;2022,0,-((H68-'aob Demand'!M67)*'aob Demand'!Q67)-0.5*('Welfare change 1 MW'!$E68-'aob Demand'!M67)*('Welfare change 1 MW'!L68-'aob Demand'!Q67))</f>
        <v>2658.9225344304441</v>
      </c>
      <c r="Q68" s="2">
        <f t="shared" si="1"/>
        <v>4069.7307434263926</v>
      </c>
      <c r="R68" s="2">
        <f t="shared" si="2"/>
        <v>232.17936050046342</v>
      </c>
      <c r="S68" s="2">
        <f t="shared" si="8"/>
        <v>68.031410489743692</v>
      </c>
      <c r="T68" s="2">
        <f t="shared" si="9"/>
        <v>487.5771641421025</v>
      </c>
      <c r="U68" s="2">
        <f t="shared" si="10"/>
        <v>1484.7284554478676</v>
      </c>
      <c r="V68" s="2">
        <f t="shared" si="11"/>
        <v>2272.5163905801774</v>
      </c>
      <c r="W68" s="2">
        <f t="shared" si="3"/>
        <v>1263810.8669205005</v>
      </c>
    </row>
    <row r="69" spans="1:23" x14ac:dyDescent="0.45">
      <c r="A69" s="2" t="s">
        <v>147</v>
      </c>
      <c r="B69" s="2">
        <v>1</v>
      </c>
      <c r="C69" s="2">
        <v>2032</v>
      </c>
      <c r="D69" s="2">
        <v>2030</v>
      </c>
      <c r="E69" s="2">
        <v>152.29627104135284</v>
      </c>
      <c r="F69" s="2">
        <v>152.29627104135284</v>
      </c>
      <c r="G69" s="2">
        <v>123.71821306375983</v>
      </c>
      <c r="H69" s="2">
        <v>101.23967462910284</v>
      </c>
      <c r="I69" s="2">
        <v>132429.88450076643</v>
      </c>
      <c r="J69" s="2">
        <v>38806.192462037223</v>
      </c>
      <c r="K69" s="2">
        <v>279611.6871190677</v>
      </c>
      <c r="L69" s="2">
        <v>855076.6675882499</v>
      </c>
      <c r="M69" s="2">
        <f>+IF($D69&lt;2022,0,-((E69-'aob Demand'!J68)*'aob Demand'!N68)-0.5*('Welfare change 1 MW'!$E69-'aob Demand'!J68)*('Welfare change 1 MW'!I69-'aob Demand'!N68))</f>
        <v>417.28180286993876</v>
      </c>
      <c r="N69" s="2">
        <f>+IF($D69&lt;2022,0,-((F69-'aob Demand'!K68)*'aob Demand'!O68)-0.5*('Welfare change 1 MW'!$E69-'aob Demand'!K68)*('Welfare change 1 MW'!J69-'aob Demand'!O68))</f>
        <v>122.27691668026036</v>
      </c>
      <c r="O69" s="2">
        <f>+IF($D69&lt;2022,0,-((G69-'aob Demand'!L68)*'aob Demand'!P68)-0.5*('Welfare change 1 MW'!$E69-'aob Demand'!L68)*('Welfare change 1 MW'!K69-'aob Demand'!P68))</f>
        <v>876.31725255917456</v>
      </c>
      <c r="P69" s="2">
        <f>+IF($D69&lt;2022,0,-((H69-'aob Demand'!M68)*'aob Demand'!Q68)-0.5*('Welfare change 1 MW'!$E69-'aob Demand'!M68)*('Welfare change 1 MW'!L69-'aob Demand'!Q68))</f>
        <v>2668.4784188599187</v>
      </c>
      <c r="Q69" s="2">
        <f t="shared" si="1"/>
        <v>4084.3543909692926</v>
      </c>
      <c r="R69" s="2">
        <f t="shared" si="2"/>
        <v>219.81884832480907</v>
      </c>
      <c r="S69" s="2">
        <f t="shared" si="8"/>
        <v>64.41395435051173</v>
      </c>
      <c r="T69" s="2">
        <f t="shared" si="9"/>
        <v>461.63299693363132</v>
      </c>
      <c r="U69" s="2">
        <f t="shared" si="10"/>
        <v>1405.7211428321609</v>
      </c>
      <c r="V69" s="2">
        <f t="shared" si="11"/>
        <v>2151.586942441113</v>
      </c>
      <c r="W69" s="2">
        <f t="shared" si="3"/>
        <v>1267118.2392080841</v>
      </c>
    </row>
    <row r="70" spans="1:23" x14ac:dyDescent="0.45">
      <c r="A70" s="2" t="s">
        <v>147</v>
      </c>
      <c r="B70" s="2">
        <v>1</v>
      </c>
      <c r="C70" s="2">
        <v>2033</v>
      </c>
      <c r="D70" s="2">
        <v>2031</v>
      </c>
      <c r="E70" s="2">
        <v>152.54722064540329</v>
      </c>
      <c r="F70" s="2">
        <v>152.54722064540329</v>
      </c>
      <c r="G70" s="2">
        <v>123.95980815530532</v>
      </c>
      <c r="H70" s="2">
        <v>101.47351372249533</v>
      </c>
      <c r="I70" s="2">
        <v>132761.50985079599</v>
      </c>
      <c r="J70" s="2">
        <v>38907.796998937964</v>
      </c>
      <c r="K70" s="2">
        <v>280322.95698459115</v>
      </c>
      <c r="L70" s="2">
        <v>857240.35035021405</v>
      </c>
      <c r="M70" s="2">
        <f>+IF($D70&lt;2022,0,-((E70-'aob Demand'!J69)*'aob Demand'!N69)-0.5*('Welfare change 1 MW'!$E70-'aob Demand'!J69)*('Welfare change 1 MW'!I70-'aob Demand'!N69))</f>
        <v>421.13960855514136</v>
      </c>
      <c r="N70" s="2">
        <f>+IF($D70&lt;2022,0,-((F70-'aob Demand'!K69)*'aob Demand'!O69)-0.5*('Welfare change 1 MW'!$E70-'aob Demand'!K69)*('Welfare change 1 MW'!J70-'aob Demand'!O69))</f>
        <v>123.42142249128237</v>
      </c>
      <c r="O70" s="2">
        <f>+IF($D70&lt;2022,0,-((G70-'aob Demand'!L69)*'aob Demand'!P69)-0.5*('Welfare change 1 MW'!$E70-'aob Demand'!L69)*('Welfare change 1 MW'!K70-'aob Demand'!P69))</f>
        <v>884.46329558892626</v>
      </c>
      <c r="P70" s="2">
        <f>+IF($D70&lt;2022,0,-((H70-'aob Demand'!M69)*'aob Demand'!Q69)-0.5*('Welfare change 1 MW'!$E70-'aob Demand'!M69)*('Welfare change 1 MW'!L70-'aob Demand'!Q69))</f>
        <v>2693.2707131131669</v>
      </c>
      <c r="Q70" s="2">
        <f t="shared" ref="Q70:Q133" si="12">+SUM(M70:P70)</f>
        <v>4122.2950397485165</v>
      </c>
      <c r="R70" s="2">
        <f t="shared" ref="R70:R133" si="13">+M70/(1.06^($D70-2019))</f>
        <v>209.29348324071572</v>
      </c>
      <c r="S70" s="2">
        <f t="shared" si="8"/>
        <v>61.336665787260692</v>
      </c>
      <c r="T70" s="2">
        <f t="shared" si="9"/>
        <v>439.55116111604514</v>
      </c>
      <c r="U70" s="2">
        <f t="shared" si="10"/>
        <v>1338.4730322364248</v>
      </c>
      <c r="V70" s="2">
        <f t="shared" si="11"/>
        <v>2048.654342380446</v>
      </c>
      <c r="W70" s="2">
        <f t="shared" ref="W70:W133" si="14">+SUM(I70,K70,L70)</f>
        <v>1270324.8171856012</v>
      </c>
    </row>
    <row r="71" spans="1:23" x14ac:dyDescent="0.45">
      <c r="A71" s="2" t="s">
        <v>147</v>
      </c>
      <c r="B71" s="2">
        <v>1</v>
      </c>
      <c r="C71" s="2">
        <v>2034</v>
      </c>
      <c r="D71" s="2">
        <v>2032</v>
      </c>
      <c r="E71" s="2">
        <v>152.57383106244134</v>
      </c>
      <c r="F71" s="2">
        <v>152.57383106244134</v>
      </c>
      <c r="G71" s="2">
        <v>123.97766976506637</v>
      </c>
      <c r="H71" s="2">
        <v>101.48379014439138</v>
      </c>
      <c r="I71" s="2">
        <v>133127.19664869193</v>
      </c>
      <c r="J71" s="2">
        <v>39014.850859661914</v>
      </c>
      <c r="K71" s="2">
        <v>281094.19612261275</v>
      </c>
      <c r="L71" s="2">
        <v>859599.4687927668</v>
      </c>
      <c r="M71" s="2">
        <f>+IF($D71&lt;2022,0,-((E71-'aob Demand'!J70)*'aob Demand'!N70)-0.5*('Welfare change 1 MW'!$E71-'aob Demand'!J70)*('Welfare change 1 MW'!I71-'aob Demand'!N70))</f>
        <v>419.01540117089468</v>
      </c>
      <c r="N71" s="2">
        <f>+IF($D71&lt;2022,0,-((F71-'aob Demand'!K70)*'aob Demand'!O70)-0.5*('Welfare change 1 MW'!$E71-'aob Demand'!K70)*('Welfare change 1 MW'!J71-'aob Demand'!O70))</f>
        <v>122.798524990532</v>
      </c>
      <c r="O71" s="2">
        <f>+IF($D71&lt;2022,0,-((G71-'aob Demand'!L70)*'aob Demand'!P70)-0.5*('Welfare change 1 MW'!$E71-'aob Demand'!L70)*('Welfare change 1 MW'!K71-'aob Demand'!P70))</f>
        <v>879.99832129526169</v>
      </c>
      <c r="P71" s="2">
        <f>+IF($D71&lt;2022,0,-((H71-'aob Demand'!M70)*'aob Demand'!Q70)-0.5*('Welfare change 1 MW'!$E71-'aob Demand'!M70)*('Welfare change 1 MW'!L71-'aob Demand'!Q70))</f>
        <v>2679.6737453983305</v>
      </c>
      <c r="Q71" s="2">
        <f t="shared" si="12"/>
        <v>4101.4859928550195</v>
      </c>
      <c r="R71" s="2">
        <f t="shared" si="13"/>
        <v>196.45077098949156</v>
      </c>
      <c r="S71" s="2">
        <f t="shared" si="8"/>
        <v>57.572740389376484</v>
      </c>
      <c r="T71" s="2">
        <f t="shared" si="9"/>
        <v>412.57755253107069</v>
      </c>
      <c r="U71" s="2">
        <f t="shared" si="10"/>
        <v>1256.335618721326</v>
      </c>
      <c r="V71" s="2">
        <f t="shared" si="11"/>
        <v>1922.9366826312651</v>
      </c>
      <c r="W71" s="2">
        <f t="shared" si="14"/>
        <v>1273820.8615640714</v>
      </c>
    </row>
    <row r="72" spans="1:23" x14ac:dyDescent="0.45">
      <c r="A72" s="2" t="s">
        <v>147</v>
      </c>
      <c r="B72" s="2">
        <v>1</v>
      </c>
      <c r="C72" s="2">
        <v>2035</v>
      </c>
      <c r="D72" s="2">
        <v>2033</v>
      </c>
      <c r="E72" s="2">
        <v>152.60046112203804</v>
      </c>
      <c r="F72" s="2">
        <v>152.60046112203804</v>
      </c>
      <c r="G72" s="2">
        <v>123.99401485433903</v>
      </c>
      <c r="H72" s="2">
        <v>101.49209823218003</v>
      </c>
      <c r="I72" s="2">
        <v>133494.2010996397</v>
      </c>
      <c r="J72" s="2">
        <v>39122.212255359846</v>
      </c>
      <c r="K72" s="2">
        <v>281867.93590086483</v>
      </c>
      <c r="L72" s="2">
        <v>861966.42932253098</v>
      </c>
      <c r="M72" s="2">
        <f>+IF($D72&lt;2022,0,-((E72-'aob Demand'!J71)*'aob Demand'!N71)-0.5*('Welfare change 1 MW'!$E72-'aob Demand'!J71)*('Welfare change 1 MW'!I72-'aob Demand'!N71))</f>
        <v>416.77366114719968</v>
      </c>
      <c r="N72" s="2">
        <f>+IF($D72&lt;2022,0,-((F72-'aob Demand'!K71)*'aob Demand'!O71)-0.5*('Welfare change 1 MW'!$E72-'aob Demand'!K71)*('Welfare change 1 MW'!J72-'aob Demand'!O71))</f>
        <v>122.14094319852948</v>
      </c>
      <c r="O72" s="2">
        <f>+IF($D72&lt;2022,0,-((G72-'aob Demand'!L71)*'aob Demand'!P71)-0.5*('Welfare change 1 MW'!$E72-'aob Demand'!L71)*('Welfare change 1 MW'!K72-'aob Demand'!P71))</f>
        <v>875.28533778076519</v>
      </c>
      <c r="P72" s="2">
        <f>+IF($D72&lt;2022,0,-((H72-'aob Demand'!M71)*'aob Demand'!Q71)-0.5*('Welfare change 1 MW'!$E72-'aob Demand'!M71)*('Welfare change 1 MW'!L72-'aob Demand'!Q71))</f>
        <v>2665.3216955638022</v>
      </c>
      <c r="Q72" s="2">
        <f t="shared" si="12"/>
        <v>4079.5216376902963</v>
      </c>
      <c r="R72" s="2">
        <f t="shared" si="13"/>
        <v>184.33939225345344</v>
      </c>
      <c r="S72" s="2">
        <f t="shared" si="8"/>
        <v>54.023056966952439</v>
      </c>
      <c r="T72" s="2">
        <f t="shared" si="9"/>
        <v>387.13954900782016</v>
      </c>
      <c r="U72" s="2">
        <f t="shared" si="10"/>
        <v>1178.8743563299347</v>
      </c>
      <c r="V72" s="2">
        <f t="shared" si="11"/>
        <v>1804.3763545581605</v>
      </c>
      <c r="W72" s="2">
        <f t="shared" si="14"/>
        <v>1277328.5663230354</v>
      </c>
    </row>
    <row r="73" spans="1:23" x14ac:dyDescent="0.45">
      <c r="A73" s="2" t="s">
        <v>147</v>
      </c>
      <c r="B73" s="2">
        <v>1</v>
      </c>
      <c r="C73" s="2">
        <v>2036</v>
      </c>
      <c r="D73" s="2">
        <v>2034</v>
      </c>
      <c r="E73" s="2">
        <v>152.62616371803082</v>
      </c>
      <c r="F73" s="2">
        <v>152.62616371803082</v>
      </c>
      <c r="G73" s="2">
        <v>124.00940625302982</v>
      </c>
      <c r="H73" s="2">
        <v>101.49944830112783</v>
      </c>
      <c r="I73" s="2">
        <v>133862.36050866227</v>
      </c>
      <c r="J73" s="2">
        <v>39229.890925191634</v>
      </c>
      <c r="K73" s="2">
        <v>282644.05386965215</v>
      </c>
      <c r="L73" s="2">
        <v>864340.71987184149</v>
      </c>
      <c r="M73" s="2">
        <f>+IF($D73&lt;2022,0,-((E73-'aob Demand'!J72)*'aob Demand'!N72)-0.5*('Welfare change 1 MW'!$E73-'aob Demand'!J72)*('Welfare change 1 MW'!I73-'aob Demand'!N72))</f>
        <v>414.50750760146451</v>
      </c>
      <c r="N73" s="2">
        <f>+IF($D73&lt;2022,0,-((F73-'aob Demand'!K72)*'aob Demand'!O72)-0.5*('Welfare change 1 MW'!$E73-'aob Demand'!K72)*('Welfare change 1 MW'!J73-'aob Demand'!O72))</f>
        <v>121.47615094406046</v>
      </c>
      <c r="O73" s="2">
        <f>+IF($D73&lt;2022,0,-((G73-'aob Demand'!L72)*'aob Demand'!P72)-0.5*('Welfare change 1 MW'!$E73-'aob Demand'!L72)*('Welfare change 1 MW'!K73-'aob Demand'!P72))</f>
        <v>870.52092131221968</v>
      </c>
      <c r="P73" s="2">
        <f>+IF($D73&lt;2022,0,-((H73-'aob Demand'!M72)*'aob Demand'!Q72)-0.5*('Welfare change 1 MW'!$E73-'aob Demand'!M72)*('Welfare change 1 MW'!L73-'aob Demand'!Q72))</f>
        <v>2650.813086840903</v>
      </c>
      <c r="Q73" s="2">
        <f t="shared" si="12"/>
        <v>4057.3176666986478</v>
      </c>
      <c r="R73" s="2">
        <f t="shared" si="13"/>
        <v>172.95950033466255</v>
      </c>
      <c r="S73" s="2">
        <f t="shared" si="8"/>
        <v>50.687753501593058</v>
      </c>
      <c r="T73" s="2">
        <f t="shared" si="9"/>
        <v>363.23796510290191</v>
      </c>
      <c r="U73" s="2">
        <f t="shared" si="10"/>
        <v>1106.0916836792346</v>
      </c>
      <c r="V73" s="2">
        <f t="shared" si="11"/>
        <v>1692.9769026183922</v>
      </c>
      <c r="W73" s="2">
        <f t="shared" si="14"/>
        <v>1280847.1342501559</v>
      </c>
    </row>
    <row r="74" spans="1:23" x14ac:dyDescent="0.45">
      <c r="A74" s="2" t="s">
        <v>147</v>
      </c>
      <c r="B74" s="2">
        <v>1</v>
      </c>
      <c r="C74" s="2">
        <v>2037</v>
      </c>
      <c r="D74" s="2">
        <v>2035</v>
      </c>
      <c r="E74" s="2">
        <v>152.65097981267135</v>
      </c>
      <c r="F74" s="2">
        <v>152.65097981267135</v>
      </c>
      <c r="G74" s="2">
        <v>124.02390074578233</v>
      </c>
      <c r="H74" s="2">
        <v>101.50589669586734</v>
      </c>
      <c r="I74" s="2">
        <v>134231.67011217875</v>
      </c>
      <c r="J74" s="2">
        <v>39337.886740626775</v>
      </c>
      <c r="K74" s="2">
        <v>283422.5438363665</v>
      </c>
      <c r="L74" s="2">
        <v>866722.31873518636</v>
      </c>
      <c r="M74" s="2">
        <f>+IF($D74&lt;2022,0,-((E74-'aob Demand'!J73)*'aob Demand'!N73)-0.5*('Welfare change 1 MW'!$E74-'aob Demand'!J73)*('Welfare change 1 MW'!I74-'aob Demand'!N73))</f>
        <v>412.21902049152544</v>
      </c>
      <c r="N74" s="2">
        <f>+IF($D74&lt;2022,0,-((F74-'aob Demand'!K73)*'aob Demand'!O73)-0.5*('Welfare change 1 MW'!$E74-'aob Demand'!K73)*('Welfare change 1 MW'!J74-'aob Demand'!O73))</f>
        <v>120.8047633384581</v>
      </c>
      <c r="O74" s="2">
        <f>+IF($D74&lt;2022,0,-((G74-'aob Demand'!L73)*'aob Demand'!P73)-0.5*('Welfare change 1 MW'!$E74-'aob Demand'!L73)*('Welfare change 1 MW'!K74-'aob Demand'!P73))</f>
        <v>865.70946306360872</v>
      </c>
      <c r="P74" s="2">
        <f>+IF($D74&lt;2022,0,-((H74-'aob Demand'!M73)*'aob Demand'!Q73)-0.5*('Welfare change 1 MW'!$E74-'aob Demand'!M73)*('Welfare change 1 MW'!L74-'aob Demand'!Q73))</f>
        <v>2636.161286524899</v>
      </c>
      <c r="Q74" s="2">
        <f t="shared" si="12"/>
        <v>4034.8945334184914</v>
      </c>
      <c r="R74" s="2">
        <f t="shared" si="13"/>
        <v>162.26848549220884</v>
      </c>
      <c r="S74" s="2">
        <f t="shared" si="8"/>
        <v>47.554346142985203</v>
      </c>
      <c r="T74" s="2">
        <f t="shared" si="9"/>
        <v>340.78331290997056</v>
      </c>
      <c r="U74" s="2">
        <f t="shared" si="10"/>
        <v>1037.7150937080116</v>
      </c>
      <c r="V74" s="2">
        <f t="shared" si="11"/>
        <v>1588.3212382531765</v>
      </c>
      <c r="W74" s="2">
        <f t="shared" si="14"/>
        <v>1284376.5326837315</v>
      </c>
    </row>
    <row r="75" spans="1:23" x14ac:dyDescent="0.45">
      <c r="A75" s="2" t="s">
        <v>147</v>
      </c>
      <c r="B75" s="2">
        <v>1</v>
      </c>
      <c r="C75" s="2">
        <v>2038</v>
      </c>
      <c r="D75" s="2">
        <v>2036</v>
      </c>
      <c r="E75" s="2">
        <v>152.67496124837356</v>
      </c>
      <c r="F75" s="2">
        <v>152.67496124837356</v>
      </c>
      <c r="G75" s="2">
        <v>124.03755062586856</v>
      </c>
      <c r="H75" s="2">
        <v>101.51149581106256</v>
      </c>
      <c r="I75" s="2">
        <v>134602.12592761999</v>
      </c>
      <c r="J75" s="2">
        <v>39446.199466297541</v>
      </c>
      <c r="K75" s="2">
        <v>284203.39985666075</v>
      </c>
      <c r="L75" s="2">
        <v>869111.20528623834</v>
      </c>
      <c r="M75" s="2">
        <f>+IF($D75&lt;2022,0,-((E75-'aob Demand'!J74)*'aob Demand'!N74)-0.5*('Welfare change 1 MW'!$E75-'aob Demand'!J74)*('Welfare change 1 MW'!I75-'aob Demand'!N74))</f>
        <v>409.90997541478919</v>
      </c>
      <c r="N75" s="2">
        <f>+IF($D75&lt;2022,0,-((F75-'aob Demand'!K74)*'aob Demand'!O74)-0.5*('Welfare change 1 MW'!$E75-'aob Demand'!K74)*('Welfare change 1 MW'!J75-'aob Demand'!O74))</f>
        <v>120.12730513730304</v>
      </c>
      <c r="O75" s="2">
        <f>+IF($D75&lt;2022,0,-((G75-'aob Demand'!L74)*'aob Demand'!P74)-0.5*('Welfare change 1 MW'!$E75-'aob Demand'!L74)*('Welfare change 1 MW'!K75-'aob Demand'!P74))</f>
        <v>860.85470733234831</v>
      </c>
      <c r="P75" s="2">
        <f>+IF($D75&lt;2022,0,-((H75-'aob Demand'!M74)*'aob Demand'!Q74)-0.5*('Welfare change 1 MW'!$E75-'aob Demand'!M74)*('Welfare change 1 MW'!L75-'aob Demand'!Q74))</f>
        <v>2621.377692688684</v>
      </c>
      <c r="Q75" s="2">
        <f t="shared" si="12"/>
        <v>4012.2696805731243</v>
      </c>
      <c r="R75" s="2">
        <f t="shared" si="13"/>
        <v>152.22597969700595</v>
      </c>
      <c r="S75" s="2">
        <f t="shared" si="8"/>
        <v>44.611006829933736</v>
      </c>
      <c r="T75" s="2">
        <f t="shared" si="9"/>
        <v>319.69080788493073</v>
      </c>
      <c r="U75" s="2">
        <f t="shared" si="10"/>
        <v>973.48640276836466</v>
      </c>
      <c r="V75" s="2">
        <f t="shared" si="11"/>
        <v>1490.014197180235</v>
      </c>
      <c r="W75" s="2">
        <f t="shared" si="14"/>
        <v>1287916.731070519</v>
      </c>
    </row>
    <row r="76" spans="1:23" x14ac:dyDescent="0.45">
      <c r="A76" s="2" t="s">
        <v>147</v>
      </c>
      <c r="B76" s="2">
        <v>1</v>
      </c>
      <c r="C76" s="2">
        <v>2039</v>
      </c>
      <c r="D76" s="2">
        <v>2037</v>
      </c>
      <c r="E76" s="2">
        <v>152.69815697134962</v>
      </c>
      <c r="F76" s="2">
        <v>152.69815697134962</v>
      </c>
      <c r="G76" s="2">
        <v>124.05040519515363</v>
      </c>
      <c r="H76" s="2">
        <v>101.51629505078463</v>
      </c>
      <c r="I76" s="2">
        <v>134973.72435648384</v>
      </c>
      <c r="J76" s="2">
        <v>39554.828926355542</v>
      </c>
      <c r="K76" s="2">
        <v>284986.61665384891</v>
      </c>
      <c r="L76" s="2">
        <v>871507.36107752693</v>
      </c>
      <c r="M76" s="2">
        <f>+IF($D76&lt;2022,0,-((E76-'aob Demand'!J75)*'aob Demand'!N75)-0.5*('Welfare change 1 MW'!$E76-'aob Demand'!J75)*('Welfare change 1 MW'!I76-'aob Demand'!N75))</f>
        <v>407.58204457746689</v>
      </c>
      <c r="N76" s="2">
        <f>+IF($D76&lt;2022,0,-((F76-'aob Demand'!K75)*'aob Demand'!O75)-0.5*('Welfare change 1 MW'!$E76-'aob Demand'!K75)*('Welfare change 1 MW'!J76-'aob Demand'!O75))</f>
        <v>119.44427053176639</v>
      </c>
      <c r="O76" s="2">
        <f>+IF($D76&lt;2022,0,-((G76-'aob Demand'!L75)*'aob Demand'!P75)-0.5*('Welfare change 1 MW'!$E76-'aob Demand'!L75)*('Welfare change 1 MW'!K76-'aob Demand'!P75))</f>
        <v>855.96018034987435</v>
      </c>
      <c r="P76" s="2">
        <f>+IF($D76&lt;2022,0,-((H76-'aob Demand'!M75)*'aob Demand'!Q75)-0.5*('Welfare change 1 MW'!$E76-'aob Demand'!M75)*('Welfare change 1 MW'!L76-'aob Demand'!Q75))</f>
        <v>2606.4730395992779</v>
      </c>
      <c r="Q76" s="2">
        <f t="shared" si="12"/>
        <v>3989.4595350583854</v>
      </c>
      <c r="R76" s="2">
        <f t="shared" si="13"/>
        <v>142.79383869346211</v>
      </c>
      <c r="S76" s="2">
        <f t="shared" si="8"/>
        <v>41.846558566761338</v>
      </c>
      <c r="T76" s="2">
        <f t="shared" si="9"/>
        <v>299.88033463941247</v>
      </c>
      <c r="U76" s="2">
        <f t="shared" si="10"/>
        <v>913.16164616927176</v>
      </c>
      <c r="V76" s="2">
        <f t="shared" si="11"/>
        <v>1397.6823780689076</v>
      </c>
      <c r="W76" s="2">
        <f t="shared" si="14"/>
        <v>1291467.7020878596</v>
      </c>
    </row>
    <row r="77" spans="1:23" x14ac:dyDescent="0.45">
      <c r="A77" s="2" t="s">
        <v>147</v>
      </c>
      <c r="B77" s="2">
        <v>1</v>
      </c>
      <c r="C77" s="2">
        <v>2040</v>
      </c>
      <c r="D77" s="2">
        <v>2038</v>
      </c>
      <c r="E77" s="2">
        <v>152.72061311581874</v>
      </c>
      <c r="F77" s="2">
        <v>152.72061311581874</v>
      </c>
      <c r="G77" s="2">
        <v>124.06251092279672</v>
      </c>
      <c r="H77" s="2">
        <v>101.52034098052272</v>
      </c>
      <c r="I77" s="2">
        <v>135346.46216499165</v>
      </c>
      <c r="J77" s="2">
        <v>39663.775002479677</v>
      </c>
      <c r="K77" s="2">
        <v>285772.18959010352</v>
      </c>
      <c r="L77" s="2">
        <v>873910.76974569599</v>
      </c>
      <c r="M77" s="2">
        <f>+IF($D77&lt;2022,0,-((E77-'aob Demand'!J76)*'aob Demand'!N76)-0.5*('Welfare change 1 MW'!$E77-'aob Demand'!J76)*('Welfare change 1 MW'!I77-'aob Demand'!N76))</f>
        <v>405.23680338446724</v>
      </c>
      <c r="N77" s="2">
        <f>+IF($D77&lt;2022,0,-((F77-'aob Demand'!K76)*'aob Demand'!O76)-0.5*('Welfare change 1 MW'!$E77-'aob Demand'!K76)*('Welfare change 1 MW'!J77-'aob Demand'!O76))</f>
        <v>118.75612509599131</v>
      </c>
      <c r="O77" s="2">
        <f>+IF($D77&lt;2022,0,-((G77-'aob Demand'!L76)*'aob Demand'!P76)-0.5*('Welfare change 1 MW'!$E77-'aob Demand'!L76)*('Welfare change 1 MW'!K77-'aob Demand'!P76))</f>
        <v>851.0292041733054</v>
      </c>
      <c r="P77" s="2">
        <f>+IF($D77&lt;2022,0,-((H77-'aob Demand'!M76)*'aob Demand'!Q76)-0.5*('Welfare change 1 MW'!$E77-'aob Demand'!M76)*('Welfare change 1 MW'!L77-'aob Demand'!Q76))</f>
        <v>2591.4574399872172</v>
      </c>
      <c r="Q77" s="2">
        <f t="shared" si="12"/>
        <v>3966.4795726409811</v>
      </c>
      <c r="R77" s="2">
        <f t="shared" si="13"/>
        <v>133.93603585169265</v>
      </c>
      <c r="S77" s="2">
        <f t="shared" si="8"/>
        <v>39.250444420701541</v>
      </c>
      <c r="T77" s="2">
        <f t="shared" si="9"/>
        <v>281.27622429409951</v>
      </c>
      <c r="U77" s="2">
        <f t="shared" si="10"/>
        <v>856.51040007085294</v>
      </c>
      <c r="V77" s="2">
        <f t="shared" si="11"/>
        <v>1310.9731046373465</v>
      </c>
      <c r="W77" s="2">
        <f t="shared" si="14"/>
        <v>1295029.4215007911</v>
      </c>
    </row>
    <row r="78" spans="1:23" x14ac:dyDescent="0.45">
      <c r="A78" s="2" t="s">
        <v>147</v>
      </c>
      <c r="B78" s="2">
        <v>1</v>
      </c>
      <c r="C78" s="2">
        <v>2041</v>
      </c>
      <c r="D78" s="2">
        <v>2039</v>
      </c>
      <c r="E78" s="2">
        <v>152.74237318259486</v>
      </c>
      <c r="F78" s="2">
        <v>152.74237318259486</v>
      </c>
      <c r="G78" s="2">
        <v>124.07391162519585</v>
      </c>
      <c r="H78" s="2">
        <v>101.52367750740285</v>
      </c>
      <c r="I78" s="2">
        <v>135720.33646155527</v>
      </c>
      <c r="J78" s="2">
        <v>39773.037630397979</v>
      </c>
      <c r="K78" s="2">
        <v>286560.11462718248</v>
      </c>
      <c r="L78" s="2">
        <v>876321.41688313289</v>
      </c>
      <c r="M78" s="2">
        <f>+IF($D78&lt;2022,0,-((E78-'aob Demand'!J77)*'aob Demand'!N77)-0.5*('Welfare change 1 MW'!$E78-'aob Demand'!J77)*('Welfare change 1 MW'!I78-'aob Demand'!N77))</f>
        <v>402.87573758259322</v>
      </c>
      <c r="N78" s="2">
        <f>+IF($D78&lt;2022,0,-((F78-'aob Demand'!K77)*'aob Demand'!O77)-0.5*('Welfare change 1 MW'!$E78-'aob Demand'!K77)*('Welfare change 1 MW'!J78-'aob Demand'!O77))</f>
        <v>118.06330789480272</v>
      </c>
      <c r="O78" s="2">
        <f>+IF($D78&lt;2022,0,-((G78-'aob Demand'!L77)*'aob Demand'!P77)-0.5*('Welfare change 1 MW'!$E78-'aob Demand'!L77)*('Welfare change 1 MW'!K78-'aob Demand'!P77))</f>
        <v>846.06491171348023</v>
      </c>
      <c r="P78" s="2">
        <f>+IF($D78&lt;2022,0,-((H78-'aob Demand'!M77)*'aob Demand'!Q77)-0.5*('Welfare change 1 MW'!$E78-'aob Demand'!M77)*('Welfare change 1 MW'!L78-'aob Demand'!Q77))</f>
        <v>2576.3404307975406</v>
      </c>
      <c r="Q78" s="2">
        <f t="shared" si="12"/>
        <v>3943.3443879884167</v>
      </c>
      <c r="R78" s="2">
        <f t="shared" si="13"/>
        <v>125.61855932597024</v>
      </c>
      <c r="S78" s="2">
        <f t="shared" si="8"/>
        <v>36.812697473406637</v>
      </c>
      <c r="T78" s="2">
        <f t="shared" si="9"/>
        <v>263.80703872472071</v>
      </c>
      <c r="U78" s="2">
        <f t="shared" si="10"/>
        <v>803.31512439040387</v>
      </c>
      <c r="V78" s="2">
        <f t="shared" si="11"/>
        <v>1229.5534199145013</v>
      </c>
      <c r="W78" s="2">
        <f t="shared" si="14"/>
        <v>1298601.8679718706</v>
      </c>
    </row>
    <row r="79" spans="1:23" x14ac:dyDescent="0.45">
      <c r="A79" s="2" t="s">
        <v>147</v>
      </c>
      <c r="B79" s="2">
        <v>1</v>
      </c>
      <c r="C79" s="2">
        <v>2042</v>
      </c>
      <c r="D79" s="2">
        <v>2040</v>
      </c>
      <c r="E79" s="2">
        <v>152.76347819557776</v>
      </c>
      <c r="F79" s="2">
        <v>152.76347819557776</v>
      </c>
      <c r="G79" s="2">
        <v>124.08464862372476</v>
      </c>
      <c r="H79" s="2">
        <v>101.52634603828575</v>
      </c>
      <c r="I79" s="2">
        <v>136095.3446772793</v>
      </c>
      <c r="J79" s="2">
        <v>39882.616796881142</v>
      </c>
      <c r="K79" s="2">
        <v>287350.38829246623</v>
      </c>
      <c r="L79" s="2">
        <v>878739.28992690728</v>
      </c>
      <c r="M79" s="2">
        <f>+IF($D79&lt;2022,0,-((E79-'aob Demand'!J78)*'aob Demand'!N78)-0.5*('Welfare change 1 MW'!$E79-'aob Demand'!J78)*('Welfare change 1 MW'!I79-'aob Demand'!N78))</f>
        <v>400.50024926487509</v>
      </c>
      <c r="N79" s="2">
        <f>+IF($D79&lt;2022,0,-((F79-'aob Demand'!K78)*'aob Demand'!O78)-0.5*('Welfare change 1 MW'!$E79-'aob Demand'!K78)*('Welfare change 1 MW'!J79-'aob Demand'!O78))</f>
        <v>117.36623325627269</v>
      </c>
      <c r="O79" s="2">
        <f>+IF($D79&lt;2022,0,-((G79-'aob Demand'!L78)*'aob Demand'!P78)-0.5*('Welfare change 1 MW'!$E79-'aob Demand'!L78)*('Welfare change 1 MW'!K79-'aob Demand'!P78))</f>
        <v>841.07025942239829</v>
      </c>
      <c r="P79" s="2">
        <f>+IF($D79&lt;2022,0,-((H79-'aob Demand'!M78)*'aob Demand'!Q78)-0.5*('Welfare change 1 MW'!$E79-'aob Demand'!M78)*('Welfare change 1 MW'!L79-'aob Demand'!Q78))</f>
        <v>2561.1310118762226</v>
      </c>
      <c r="Q79" s="2">
        <f t="shared" si="12"/>
        <v>3920.0677538197688</v>
      </c>
      <c r="R79" s="2">
        <f t="shared" si="13"/>
        <v>117.80931211305946</v>
      </c>
      <c r="S79" s="2">
        <f t="shared" si="8"/>
        <v>34.523911609547696</v>
      </c>
      <c r="T79" s="2">
        <f t="shared" si="9"/>
        <v>247.40536087849895</v>
      </c>
      <c r="U79" s="2">
        <f t="shared" si="10"/>
        <v>753.37052422410011</v>
      </c>
      <c r="V79" s="2">
        <f t="shared" si="11"/>
        <v>1153.1091088252062</v>
      </c>
      <c r="W79" s="2">
        <f t="shared" si="14"/>
        <v>1302185.0228966528</v>
      </c>
    </row>
    <row r="80" spans="1:23" x14ac:dyDescent="0.45">
      <c r="A80" s="2" t="s">
        <v>147</v>
      </c>
      <c r="B80" s="2">
        <v>1</v>
      </c>
      <c r="C80" s="2">
        <v>2043</v>
      </c>
      <c r="D80" s="2">
        <v>2041</v>
      </c>
      <c r="E80" s="2">
        <v>152.7839668325465</v>
      </c>
      <c r="F80" s="2">
        <v>152.7839668325465</v>
      </c>
      <c r="G80" s="2">
        <v>124.09476087660647</v>
      </c>
      <c r="H80" s="2">
        <v>101.52838561195247</v>
      </c>
      <c r="I80" s="2">
        <v>136471.4845501206</v>
      </c>
      <c r="J80" s="2">
        <v>39992.512537300565</v>
      </c>
      <c r="K80" s="2">
        <v>288143.00765134848</v>
      </c>
      <c r="L80" s="2">
        <v>881164.37806853408</v>
      </c>
      <c r="M80" s="2">
        <f>+IF($D80&lt;2022,0,-((E80-'aob Demand'!J79)*'aob Demand'!N79)-0.5*('Welfare change 1 MW'!$E80-'aob Demand'!J79)*('Welfare change 1 MW'!I80-'aob Demand'!N79))</f>
        <v>398.1116618539325</v>
      </c>
      <c r="N80" s="2">
        <f>+IF($D80&lt;2022,0,-((F80-'aob Demand'!K79)*'aob Demand'!O79)-0.5*('Welfare change 1 MW'!$E80-'aob Demand'!K79)*('Welfare change 1 MW'!J80-'aob Demand'!O79))</f>
        <v>116.66529224346222</v>
      </c>
      <c r="O80" s="2">
        <f>+IF($D80&lt;2022,0,-((G80-'aob Demand'!L79)*'aob Demand'!P79)-0.5*('Welfare change 1 MW'!$E80-'aob Demand'!L79)*('Welfare change 1 MW'!K80-'aob Demand'!P79))</f>
        <v>836.04803780237978</v>
      </c>
      <c r="P80" s="2">
        <f>+IF($D80&lt;2022,0,-((H80-'aob Demand'!M79)*'aob Demand'!Q79)-0.5*('Welfare change 1 MW'!$E80-'aob Demand'!M79)*('Welfare change 1 MW'!L80-'aob Demand'!Q79))</f>
        <v>2545.8376777859785</v>
      </c>
      <c r="Q80" s="2">
        <f t="shared" si="12"/>
        <v>3896.6626696857529</v>
      </c>
      <c r="R80" s="2">
        <f t="shared" si="13"/>
        <v>110.47801530307096</v>
      </c>
      <c r="S80" s="2">
        <f t="shared" si="8"/>
        <v>32.37521322984864</v>
      </c>
      <c r="T80" s="2">
        <f t="shared" si="9"/>
        <v>232.0075917502827</v>
      </c>
      <c r="U80" s="2">
        <f t="shared" si="10"/>
        <v>706.48293148661435</v>
      </c>
      <c r="V80" s="2">
        <f t="shared" si="11"/>
        <v>1081.3437517698167</v>
      </c>
      <c r="W80" s="2">
        <f t="shared" si="14"/>
        <v>1305778.8702700031</v>
      </c>
    </row>
    <row r="81" spans="1:23" x14ac:dyDescent="0.45">
      <c r="A81" s="2" t="s">
        <v>147</v>
      </c>
      <c r="B81" s="2">
        <v>1</v>
      </c>
      <c r="C81" s="2">
        <v>2044</v>
      </c>
      <c r="D81" s="2">
        <v>2042</v>
      </c>
      <c r="E81" s="2">
        <v>152.80387556879396</v>
      </c>
      <c r="F81" s="2">
        <v>152.80387556879396</v>
      </c>
      <c r="G81" s="2">
        <v>124.10428512346293</v>
      </c>
      <c r="H81" s="2">
        <v>101.52983304391893</v>
      </c>
      <c r="I81" s="2">
        <v>136848.75410688893</v>
      </c>
      <c r="J81" s="2">
        <v>40102.724932845871</v>
      </c>
      <c r="K81" s="2">
        <v>288937.97027586127</v>
      </c>
      <c r="L81" s="2">
        <v>883596.6721514198</v>
      </c>
      <c r="M81" s="2">
        <f>+IF($D81&lt;2022,0,-((E81-'aob Demand'!J80)*'aob Demand'!N80)-0.5*('Welfare change 1 MW'!$E81-'aob Demand'!J80)*('Welfare change 1 MW'!I81-'aob Demand'!N80))</f>
        <v>395.71122514641144</v>
      </c>
      <c r="N81" s="2">
        <f>+IF($D81&lt;2022,0,-((F81-'aob Demand'!K80)*'aob Demand'!O80)-0.5*('Welfare change 1 MW'!$E81-'aob Demand'!K80)*('Welfare change 1 MW'!J81-'aob Demand'!O80))</f>
        <v>115.96085414479583</v>
      </c>
      <c r="O81" s="2">
        <f>+IF($D81&lt;2022,0,-((G81-'aob Demand'!L80)*'aob Demand'!P80)-0.5*('Welfare change 1 MW'!$E81-'aob Demand'!L80)*('Welfare change 1 MW'!K81-'aob Demand'!P80))</f>
        <v>831.00088200310313</v>
      </c>
      <c r="P81" s="2">
        <f>+IF($D81&lt;2022,0,-((H81-'aob Demand'!M80)*'aob Demand'!Q80)-0.5*('Welfare change 1 MW'!$E81-'aob Demand'!M80)*('Welfare change 1 MW'!L81-'aob Demand'!Q80))</f>
        <v>2530.4684503130179</v>
      </c>
      <c r="Q81" s="2">
        <f t="shared" si="12"/>
        <v>3873.1414116073283</v>
      </c>
      <c r="R81" s="2">
        <f t="shared" si="13"/>
        <v>103.59611498295118</v>
      </c>
      <c r="S81" s="2">
        <f t="shared" si="8"/>
        <v>30.358234025483373</v>
      </c>
      <c r="T81" s="2">
        <f t="shared" si="9"/>
        <v>217.5537549915976</v>
      </c>
      <c r="U81" s="2">
        <f t="shared" si="10"/>
        <v>662.4697099314393</v>
      </c>
      <c r="V81" s="2">
        <f t="shared" si="11"/>
        <v>1013.9778139314715</v>
      </c>
      <c r="W81" s="2">
        <f t="shared" si="14"/>
        <v>1309383.39653417</v>
      </c>
    </row>
    <row r="82" spans="1:23" x14ac:dyDescent="0.45">
      <c r="A82" s="2" t="s">
        <v>147</v>
      </c>
      <c r="B82" s="2">
        <v>1</v>
      </c>
      <c r="C82" s="2">
        <v>2045</v>
      </c>
      <c r="D82" s="2">
        <v>2043</v>
      </c>
      <c r="E82" s="2">
        <v>152.8232387987257</v>
      </c>
      <c r="F82" s="2">
        <v>152.8232387987257</v>
      </c>
      <c r="G82" s="2">
        <v>124.1132560079057</v>
      </c>
      <c r="H82" s="2">
        <v>101.5307230493087</v>
      </c>
      <c r="I82" s="2">
        <v>137227.15164833618</v>
      </c>
      <c r="J82" s="2">
        <v>40213.25410822437</v>
      </c>
      <c r="K82" s="2">
        <v>289735.27421868697</v>
      </c>
      <c r="L82" s="2">
        <v>886036.16458589875</v>
      </c>
      <c r="M82" s="2">
        <f>+IF($D82&lt;2022,0,-((E82-'aob Demand'!J81)*'aob Demand'!N81)-0.5*('Welfare change 1 MW'!$E82-'aob Demand'!J81)*('Welfare change 1 MW'!I82-'aob Demand'!N81))</f>
        <v>393.30011962341342</v>
      </c>
      <c r="N82" s="2">
        <f>+IF($D82&lt;2022,0,-((F82-'aob Demand'!K81)*'aob Demand'!O81)-0.5*('Welfare change 1 MW'!$E82-'aob Demand'!K81)*('Welfare change 1 MW'!J82-'aob Demand'!O81))</f>
        <v>115.25326774792914</v>
      </c>
      <c r="O82" s="2">
        <f>+IF($D82&lt;2022,0,-((G82-'aob Demand'!L81)*'aob Demand'!P81)-0.5*('Welfare change 1 MW'!$E82-'aob Demand'!L81)*('Welfare change 1 MW'!K82-'aob Demand'!P81))</f>
        <v>825.93128095757731</v>
      </c>
      <c r="P82" s="2">
        <f>+IF($D82&lt;2022,0,-((H82-'aob Demand'!M81)*'aob Demand'!Q81)-0.5*('Welfare change 1 MW'!$E82-'aob Demand'!M81)*('Welfare change 1 MW'!L82-'aob Demand'!Q81))</f>
        <v>2515.0309060826216</v>
      </c>
      <c r="Q82" s="2">
        <f t="shared" si="12"/>
        <v>3849.5155744115418</v>
      </c>
      <c r="R82" s="2">
        <f t="shared" si="13"/>
        <v>97.136692604229921</v>
      </c>
      <c r="S82" s="2">
        <f t="shared" si="8"/>
        <v>28.465084759148226</v>
      </c>
      <c r="T82" s="2">
        <f t="shared" si="9"/>
        <v>203.98730879465006</v>
      </c>
      <c r="U82" s="2">
        <f t="shared" si="10"/>
        <v>621.15868219975494</v>
      </c>
      <c r="V82" s="2">
        <f t="shared" si="11"/>
        <v>950.74776835778323</v>
      </c>
      <c r="W82" s="2">
        <f t="shared" si="14"/>
        <v>1312998.590452922</v>
      </c>
    </row>
    <row r="83" spans="1:23" x14ac:dyDescent="0.45">
      <c r="A83" s="2" t="s">
        <v>147</v>
      </c>
      <c r="B83" s="2">
        <v>1</v>
      </c>
      <c r="C83" s="2">
        <v>2046</v>
      </c>
      <c r="D83" s="2">
        <v>2044</v>
      </c>
      <c r="E83" s="2">
        <v>152.84208894391273</v>
      </c>
      <c r="F83" s="2">
        <v>152.84208894391273</v>
      </c>
      <c r="G83" s="2">
        <v>124.12170618642774</v>
      </c>
      <c r="H83" s="2">
        <v>101.53108835199075</v>
      </c>
      <c r="I83" s="2">
        <v>137606.67573611485</v>
      </c>
      <c r="J83" s="2">
        <v>40324.100229647818</v>
      </c>
      <c r="K83" s="2">
        <v>290534.91799043695</v>
      </c>
      <c r="L83" s="2">
        <v>888482.84927498247</v>
      </c>
      <c r="M83" s="2">
        <f>+IF($D83&lt;2022,0,-((E83-'aob Demand'!J82)*'aob Demand'!N82)-0.5*('Welfare change 1 MW'!$E83-'aob Demand'!J82)*('Welfare change 1 MW'!I83-'aob Demand'!N82))</f>
        <v>390.87946029731302</v>
      </c>
      <c r="N83" s="2">
        <f>+IF($D83&lt;2022,0,-((F83-'aob Demand'!K82)*'aob Demand'!O82)-0.5*('Welfare change 1 MW'!$E83-'aob Demand'!K82)*('Welfare change 1 MW'!J83-'aob Demand'!O82))</f>
        <v>114.54286247685873</v>
      </c>
      <c r="O83" s="2">
        <f>+IF($D83&lt;2022,0,-((G83-'aob Demand'!L82)*'aob Demand'!P82)-0.5*('Welfare change 1 MW'!$E83-'aob Demand'!L82)*('Welfare change 1 MW'!K83-'aob Demand'!P82))</f>
        <v>820.84158548095866</v>
      </c>
      <c r="P83" s="2">
        <f>+IF($D83&lt;2022,0,-((H83-'aob Demand'!M82)*'aob Demand'!Q82)-0.5*('Welfare change 1 MW'!$E83-'aob Demand'!M82)*('Welfare change 1 MW'!L83-'aob Demand'!Q82))</f>
        <v>2499.5322013103678</v>
      </c>
      <c r="Q83" s="2">
        <f t="shared" si="12"/>
        <v>3825.7961095654982</v>
      </c>
      <c r="R83" s="2">
        <f t="shared" si="13"/>
        <v>91.074378941375628</v>
      </c>
      <c r="S83" s="2">
        <f t="shared" si="8"/>
        <v>26.688330091104095</v>
      </c>
      <c r="T83" s="2">
        <f t="shared" si="9"/>
        <v>191.25496527770943</v>
      </c>
      <c r="U83" s="2">
        <f t="shared" si="10"/>
        <v>582.38757980570233</v>
      </c>
      <c r="V83" s="2">
        <f t="shared" si="11"/>
        <v>891.40525411589147</v>
      </c>
      <c r="W83" s="2">
        <f t="shared" si="14"/>
        <v>1316624.4430015343</v>
      </c>
    </row>
    <row r="84" spans="1:23" x14ac:dyDescent="0.45">
      <c r="A84" s="2" t="s">
        <v>147</v>
      </c>
      <c r="B84" s="2">
        <v>1</v>
      </c>
      <c r="C84" s="2">
        <v>2047</v>
      </c>
      <c r="D84" s="2">
        <v>2045</v>
      </c>
      <c r="E84" s="2">
        <v>152.86045657220131</v>
      </c>
      <c r="F84" s="2">
        <v>152.86045657220131</v>
      </c>
      <c r="G84" s="2">
        <v>124.12966644826228</v>
      </c>
      <c r="H84" s="2">
        <v>101.53095980465628</v>
      </c>
      <c r="I84" s="2">
        <v>137987.3251778702</v>
      </c>
      <c r="J84" s="2">
        <v>40435.2635025255</v>
      </c>
      <c r="K84" s="2">
        <v>291336.90053364064</v>
      </c>
      <c r="L84" s="2">
        <v>890936.72152935329</v>
      </c>
      <c r="M84" s="2">
        <f>+IF($D84&lt;2022,0,-((E84-'aob Demand'!J83)*'aob Demand'!N83)-0.5*('Welfare change 1 MW'!$E84-'aob Demand'!J83)*('Welfare change 1 MW'!I84-'aob Demand'!N83))</f>
        <v>388.45030075297603</v>
      </c>
      <c r="N84" s="2">
        <f>+IF($D84&lt;2022,0,-((F84-'aob Demand'!K83)*'aob Demand'!O83)-0.5*('Welfare change 1 MW'!$E84-'aob Demand'!K83)*('Welfare change 1 MW'!J84-'aob Demand'!O83))</f>
        <v>113.82994958656464</v>
      </c>
      <c r="O84" s="2">
        <f>+IF($D84&lt;2022,0,-((G84-'aob Demand'!L83)*'aob Demand'!P83)-0.5*('Welfare change 1 MW'!$E84-'aob Demand'!L83)*('Welfare change 1 MW'!K84-'aob Demand'!P83))</f>
        <v>815.73401678939592</v>
      </c>
      <c r="P84" s="2">
        <f>+IF($D84&lt;2022,0,-((H84-'aob Demand'!M83)*'aob Demand'!Q83)-0.5*('Welfare change 1 MW'!$E84-'aob Demand'!M83)*('Welfare change 1 MW'!L84-'aob Demand'!Q83))</f>
        <v>2483.9790976856916</v>
      </c>
      <c r="Q84" s="2">
        <f t="shared" si="12"/>
        <v>3801.993364814628</v>
      </c>
      <c r="R84" s="2">
        <f t="shared" si="13"/>
        <v>85.385271787046833</v>
      </c>
      <c r="S84" s="2">
        <f t="shared" si="8"/>
        <v>25.020964494336791</v>
      </c>
      <c r="T84" s="2">
        <f t="shared" si="9"/>
        <v>179.30651770506674</v>
      </c>
      <c r="U84" s="2">
        <f t="shared" si="10"/>
        <v>546.00351694440337</v>
      </c>
      <c r="V84" s="2">
        <f t="shared" si="11"/>
        <v>835.71627093085363</v>
      </c>
      <c r="W84" s="2">
        <f t="shared" si="14"/>
        <v>1320260.9472408642</v>
      </c>
    </row>
    <row r="85" spans="1:23" x14ac:dyDescent="0.45">
      <c r="A85" s="2" t="s">
        <v>147</v>
      </c>
      <c r="B85" s="2">
        <v>1</v>
      </c>
      <c r="C85" s="2">
        <v>2048</v>
      </c>
      <c r="D85" s="2">
        <v>2046</v>
      </c>
      <c r="E85" s="2">
        <v>152.87837049938122</v>
      </c>
      <c r="F85" s="2">
        <v>152.87837049938122</v>
      </c>
      <c r="G85" s="2">
        <v>124.13716581786721</v>
      </c>
      <c r="H85" s="2">
        <v>101.53036649153621</v>
      </c>
      <c r="I85" s="2">
        <v>138369.09901476119</v>
      </c>
      <c r="J85" s="2">
        <v>40546.744169537284</v>
      </c>
      <c r="K85" s="2">
        <v>292141.22120100184</v>
      </c>
      <c r="L85" s="2">
        <v>893397.77799629467</v>
      </c>
      <c r="M85" s="2">
        <f>+IF($D85&lt;2022,0,-((E85-'aob Demand'!J84)*'aob Demand'!N84)-0.5*('Welfare change 1 MW'!$E85-'aob Demand'!J84)*('Welfare change 1 MW'!I85-'aob Demand'!N84))</f>
        <v>386.01363665972974</v>
      </c>
      <c r="N85" s="2">
        <f>+IF($D85&lt;2022,0,-((F85-'aob Demand'!K84)*'aob Demand'!O84)-0.5*('Welfare change 1 MW'!$E85-'aob Demand'!K84)*('Welfare change 1 MW'!J85-'aob Demand'!O84))</f>
        <v>113.11482320142208</v>
      </c>
      <c r="O85" s="2">
        <f>+IF($D85&lt;2022,0,-((G85-'aob Demand'!L84)*'aob Demand'!P84)-0.5*('Welfare change 1 MW'!$E85-'aob Demand'!L84)*('Welfare change 1 MW'!K85-'aob Demand'!P84))</f>
        <v>810.61067388313472</v>
      </c>
      <c r="P85" s="2">
        <f>+IF($D85&lt;2022,0,-((H85-'aob Demand'!M84)*'aob Demand'!Q84)-0.5*('Welfare change 1 MW'!$E85-'aob Demand'!M84)*('Welfare change 1 MW'!L85-'aob Demand'!Q84))</f>
        <v>2468.3779848859363</v>
      </c>
      <c r="Q85" s="2">
        <f t="shared" si="12"/>
        <v>3778.1171186302226</v>
      </c>
      <c r="R85" s="2">
        <f t="shared" si="13"/>
        <v>80.04685715338664</v>
      </c>
      <c r="S85" s="2">
        <f t="shared" ref="S85:S148" si="15">+N85/(1.06^($D85-2019))</f>
        <v>23.456389191546435</v>
      </c>
      <c r="T85" s="2">
        <f t="shared" ref="T85:T148" si="16">+O85/(1.06^($D85-2019))</f>
        <v>168.0946750503827</v>
      </c>
      <c r="U85" s="2">
        <f t="shared" ref="U85:U148" si="17">+P85/(1.06^($D85-2019))</f>
        <v>511.8624866895583</v>
      </c>
      <c r="V85" s="2">
        <f t="shared" ref="V85:V148" si="18">+Q85/(1.06^($D85-2019))</f>
        <v>783.46040808487396</v>
      </c>
      <c r="W85" s="2">
        <f t="shared" si="14"/>
        <v>1323908.0982120577</v>
      </c>
    </row>
    <row r="86" spans="1:23" x14ac:dyDescent="0.45">
      <c r="A86" s="2" t="s">
        <v>147</v>
      </c>
      <c r="B86" s="2">
        <v>1</v>
      </c>
      <c r="C86" s="2">
        <v>2049</v>
      </c>
      <c r="D86" s="2">
        <v>2047</v>
      </c>
      <c r="E86" s="2">
        <v>152.89585788384841</v>
      </c>
      <c r="F86" s="2">
        <v>152.89585788384841</v>
      </c>
      <c r="G86" s="2">
        <v>124.14423165029741</v>
      </c>
      <c r="H86" s="2">
        <v>101.52933582397742</v>
      </c>
      <c r="I86" s="2">
        <v>138751.99650988885</v>
      </c>
      <c r="J86" s="2">
        <v>40658.542508845676</v>
      </c>
      <c r="K86" s="2">
        <v>292947.87973522814</v>
      </c>
      <c r="L86" s="2">
        <v>895866.0165937834</v>
      </c>
      <c r="M86" s="2">
        <f>+IF($D86&lt;2022,0,-((E86-'aob Demand'!J85)*'aob Demand'!N85)-0.5*('Welfare change 1 MW'!$E86-'aob Demand'!J85)*('Welfare change 1 MW'!I86-'aob Demand'!N85))</f>
        <v>383.57040903033794</v>
      </c>
      <c r="N86" s="2">
        <f>+IF($D86&lt;2022,0,-((F86-'aob Demand'!K85)*'aob Demand'!O85)-0.5*('Welfare change 1 MW'!$E86-'aob Demand'!K85)*('Welfare change 1 MW'!J86-'aob Demand'!O85))</f>
        <v>112.39776127894372</v>
      </c>
      <c r="O86" s="2">
        <f>+IF($D86&lt;2022,0,-((G86-'aob Demand'!L85)*'aob Demand'!P85)-0.5*('Welfare change 1 MW'!$E86-'aob Demand'!L85)*('Welfare change 1 MW'!K86-'aob Demand'!P85))</f>
        <v>805.47354050001275</v>
      </c>
      <c r="P86" s="2">
        <f>+IF($D86&lt;2022,0,-((H86-'aob Demand'!M85)*'aob Demand'!Q85)-0.5*('Welfare change 1 MW'!$E86-'aob Demand'!M85)*('Welfare change 1 MW'!L86-'aob Demand'!Q85))</f>
        <v>2452.7349017135271</v>
      </c>
      <c r="Q86" s="2">
        <f t="shared" si="12"/>
        <v>3754.1766125228214</v>
      </c>
      <c r="R86" s="2">
        <f t="shared" si="13"/>
        <v>75.037934004150785</v>
      </c>
      <c r="S86" s="2">
        <f t="shared" si="15"/>
        <v>21.988390122129026</v>
      </c>
      <c r="T86" s="2">
        <f t="shared" si="16"/>
        <v>157.57490398418386</v>
      </c>
      <c r="U86" s="2">
        <f t="shared" si="17"/>
        <v>479.82887978696994</v>
      </c>
      <c r="V86" s="2">
        <f t="shared" si="18"/>
        <v>734.43010789743357</v>
      </c>
      <c r="W86" s="2">
        <f t="shared" si="14"/>
        <v>1327565.8928389004</v>
      </c>
    </row>
    <row r="87" spans="1:23" x14ac:dyDescent="0.45">
      <c r="A87" s="2" t="s">
        <v>147</v>
      </c>
      <c r="B87" s="2">
        <v>1</v>
      </c>
      <c r="C87" s="2">
        <v>2050</v>
      </c>
      <c r="D87" s="2">
        <v>2048</v>
      </c>
      <c r="E87" s="2">
        <v>152.91294431769603</v>
      </c>
      <c r="F87" s="2">
        <v>152.91294431769603</v>
      </c>
      <c r="G87" s="2">
        <v>124.15088972293601</v>
      </c>
      <c r="H87" s="2">
        <v>101.52789363236502</v>
      </c>
      <c r="I87" s="2">
        <v>139136.01713711402</v>
      </c>
      <c r="J87" s="2">
        <v>40770.65883236564</v>
      </c>
      <c r="K87" s="2">
        <v>293756.87624952529</v>
      </c>
      <c r="L87" s="2">
        <v>898341.43644674402</v>
      </c>
      <c r="M87" s="2">
        <f>+IF($D87&lt;2022,0,-((E87-'aob Demand'!J86)*'aob Demand'!N86)-0.5*('Welfare change 1 MW'!$E87-'aob Demand'!J86)*('Welfare change 1 MW'!I87-'aob Demand'!N86))</f>
        <v>381.12150735442435</v>
      </c>
      <c r="N87" s="2">
        <f>+IF($D87&lt;2022,0,-((F87-'aob Demand'!K86)*'aob Demand'!O86)-0.5*('Welfare change 1 MW'!$E87-'aob Demand'!K86)*('Welfare change 1 MW'!J87-'aob Demand'!O86))</f>
        <v>111.67902653639571</v>
      </c>
      <c r="O87" s="2">
        <f>+IF($D87&lt;2022,0,-((G87-'aob Demand'!L86)*'aob Demand'!P86)-0.5*('Welfare change 1 MW'!$E87-'aob Demand'!L86)*('Welfare change 1 MW'!K87-'aob Demand'!P86))</f>
        <v>800.3244916412724</v>
      </c>
      <c r="P87" s="2">
        <f>+IF($D87&lt;2022,0,-((H87-'aob Demand'!M86)*'aob Demand'!Q86)-0.5*('Welfare change 1 MW'!$E87-'aob Demand'!M86)*('Welfare change 1 MW'!L87-'aob Demand'!Q86))</f>
        <v>2437.0555559835616</v>
      </c>
      <c r="Q87" s="2">
        <f t="shared" si="12"/>
        <v>3730.180581515654</v>
      </c>
      <c r="R87" s="2">
        <f t="shared" si="13"/>
        <v>70.338542470637321</v>
      </c>
      <c r="S87" s="2">
        <f t="shared" si="15"/>
        <v>20.6111169260375</v>
      </c>
      <c r="T87" s="2">
        <f t="shared" si="16"/>
        <v>147.70527813128768</v>
      </c>
      <c r="U87" s="2">
        <f t="shared" si="17"/>
        <v>449.77502560211371</v>
      </c>
      <c r="V87" s="2">
        <f t="shared" si="18"/>
        <v>688.4299631300762</v>
      </c>
      <c r="W87" s="2">
        <f t="shared" si="14"/>
        <v>1331234.3298333832</v>
      </c>
    </row>
    <row r="88" spans="1:23" x14ac:dyDescent="0.45">
      <c r="A88" s="2" t="s">
        <v>147</v>
      </c>
      <c r="B88" s="2">
        <v>1</v>
      </c>
      <c r="C88" s="2">
        <v>2051</v>
      </c>
      <c r="D88" s="2">
        <v>2049</v>
      </c>
      <c r="E88" s="2">
        <v>152.92965392039378</v>
      </c>
      <c r="F88" s="2">
        <v>152.92965392039378</v>
      </c>
      <c r="G88" s="2">
        <v>124.15716432980878</v>
      </c>
      <c r="H88" s="2">
        <v>101.52606426061278</v>
      </c>
      <c r="I88" s="2">
        <v>139521.16056928548</v>
      </c>
      <c r="J88" s="2">
        <v>40883.093483943318</v>
      </c>
      <c r="K88" s="2">
        <v>294568.21120706847</v>
      </c>
      <c r="L88" s="2">
        <v>900824.03781997005</v>
      </c>
      <c r="M88" s="2">
        <f>+IF($D88&lt;2022,0,-((E88-'aob Demand'!J87)*'aob Demand'!N87)-0.5*('Welfare change 1 MW'!$E88-'aob Demand'!J87)*('Welfare change 1 MW'!I88-'aob Demand'!N87))</f>
        <v>378.66777272759691</v>
      </c>
      <c r="N88" s="2">
        <f>+IF($D88&lt;2022,0,-((F88-'aob Demand'!K87)*'aob Demand'!O87)-0.5*('Welfare change 1 MW'!$E88-'aob Demand'!K87)*('Welfare change 1 MW'!J88-'aob Demand'!O87))</f>
        <v>110.95886737618633</v>
      </c>
      <c r="O88" s="2">
        <f>+IF($D88&lt;2022,0,-((G88-'aob Demand'!L87)*'aob Demand'!P87)-0.5*('Welfare change 1 MW'!$E88-'aob Demand'!L87)*('Welfare change 1 MW'!K88-'aob Demand'!P87))</f>
        <v>795.16530019994377</v>
      </c>
      <c r="P88" s="2">
        <f>+IF($D88&lt;2022,0,-((H88-'aob Demand'!M87)*'aob Demand'!Q87)-0.5*('Welfare change 1 MW'!$E88-'aob Demand'!M87)*('Welfare change 1 MW'!L88-'aob Demand'!Q87))</f>
        <v>2421.3453446797134</v>
      </c>
      <c r="Q88" s="2">
        <f t="shared" si="12"/>
        <v>3706.1372849834406</v>
      </c>
      <c r="R88" s="2">
        <f t="shared" si="13"/>
        <v>65.929895481240209</v>
      </c>
      <c r="S88" s="2">
        <f t="shared" si="15"/>
        <v>19.319062924563511</v>
      </c>
      <c r="T88" s="2">
        <f t="shared" si="16"/>
        <v>138.44633451340601</v>
      </c>
      <c r="U88" s="2">
        <f t="shared" si="17"/>
        <v>421.58075494203979</v>
      </c>
      <c r="V88" s="2">
        <f t="shared" si="18"/>
        <v>645.27604786124959</v>
      </c>
      <c r="W88" s="2">
        <f t="shared" si="14"/>
        <v>1334913.409596324</v>
      </c>
    </row>
    <row r="89" spans="1:23" x14ac:dyDescent="0.45">
      <c r="A89" s="2" t="s">
        <v>147</v>
      </c>
      <c r="B89" s="2">
        <v>2</v>
      </c>
      <c r="C89" s="2">
        <v>2010</v>
      </c>
      <c r="D89" s="2">
        <v>2008</v>
      </c>
      <c r="E89" s="2">
        <v>332.30524209999999</v>
      </c>
      <c r="F89" s="2">
        <v>233.0220429</v>
      </c>
      <c r="G89" s="2">
        <v>164.2631763</v>
      </c>
      <c r="H89" s="2">
        <v>126.310798699999</v>
      </c>
      <c r="I89" s="2">
        <v>26138.2929999999</v>
      </c>
      <c r="J89" s="2">
        <v>7.85E-2</v>
      </c>
      <c r="K89" s="2">
        <v>50760.294999999998</v>
      </c>
      <c r="L89" s="2">
        <v>210268.96549999999</v>
      </c>
      <c r="M89" s="2">
        <f>+IF($D89&lt;2022,0,-((E89-'aob Demand'!J88)*'aob Demand'!N88)-0.5*('Welfare change 1 MW'!$E89-'aob Demand'!J88)*('Welfare change 1 MW'!I89-'aob Demand'!N88))</f>
        <v>0</v>
      </c>
      <c r="N89" s="2">
        <f>+IF($D89&lt;2022,0,-((F89-'aob Demand'!K88)*'aob Demand'!O88)-0.5*('Welfare change 1 MW'!$E89-'aob Demand'!K88)*('Welfare change 1 MW'!J89-'aob Demand'!O88))</f>
        <v>0</v>
      </c>
      <c r="O89" s="2">
        <f>+IF($D89&lt;2022,0,-((G89-'aob Demand'!L88)*'aob Demand'!P88)-0.5*('Welfare change 1 MW'!$E89-'aob Demand'!L88)*('Welfare change 1 MW'!K89-'aob Demand'!P88))</f>
        <v>0</v>
      </c>
      <c r="P89" s="2">
        <f>+IF($D89&lt;2022,0,-((H89-'aob Demand'!M88)*'aob Demand'!Q88)-0.5*('Welfare change 1 MW'!$E89-'aob Demand'!M88)*('Welfare change 1 MW'!L89-'aob Demand'!Q88))</f>
        <v>0</v>
      </c>
      <c r="Q89" s="2">
        <f t="shared" si="12"/>
        <v>0</v>
      </c>
      <c r="R89" s="2">
        <f t="shared" si="13"/>
        <v>0</v>
      </c>
      <c r="S89" s="2">
        <f t="shared" si="15"/>
        <v>0</v>
      </c>
      <c r="T89" s="2">
        <f t="shared" si="16"/>
        <v>0</v>
      </c>
      <c r="U89" s="2">
        <f t="shared" si="17"/>
        <v>0</v>
      </c>
      <c r="V89" s="2">
        <f t="shared" si="18"/>
        <v>0</v>
      </c>
      <c r="W89" s="2">
        <f t="shared" si="14"/>
        <v>287167.55349999992</v>
      </c>
    </row>
    <row r="90" spans="1:23" x14ac:dyDescent="0.45">
      <c r="A90" s="2" t="s">
        <v>147</v>
      </c>
      <c r="B90" s="2">
        <v>2</v>
      </c>
      <c r="C90" s="2">
        <v>2011</v>
      </c>
      <c r="D90" s="2">
        <v>2009</v>
      </c>
      <c r="E90" s="2">
        <v>205.7211101</v>
      </c>
      <c r="F90" s="2">
        <v>119.9276077</v>
      </c>
      <c r="G90" s="2">
        <v>69.476670470000002</v>
      </c>
      <c r="H90" s="2">
        <v>38.682803149999998</v>
      </c>
      <c r="I90" s="2">
        <v>27255.46</v>
      </c>
      <c r="J90" s="2">
        <v>1.7000000000000001E-2</v>
      </c>
      <c r="K90" s="2">
        <v>49808.964</v>
      </c>
      <c r="L90" s="2">
        <v>199498.791</v>
      </c>
      <c r="M90" s="2">
        <f>+IF($D90&lt;2022,0,-((E90-'aob Demand'!J89)*'aob Demand'!N89)-0.5*('Welfare change 1 MW'!$E90-'aob Demand'!J89)*('Welfare change 1 MW'!I90-'aob Demand'!N89))</f>
        <v>0</v>
      </c>
      <c r="N90" s="2">
        <f>+IF($D90&lt;2022,0,-((F90-'aob Demand'!K89)*'aob Demand'!O89)-0.5*('Welfare change 1 MW'!$E90-'aob Demand'!K89)*('Welfare change 1 MW'!J90-'aob Demand'!O89))</f>
        <v>0</v>
      </c>
      <c r="O90" s="2">
        <f>+IF($D90&lt;2022,0,-((G90-'aob Demand'!L89)*'aob Demand'!P89)-0.5*('Welfare change 1 MW'!$E90-'aob Demand'!L89)*('Welfare change 1 MW'!K90-'aob Demand'!P89))</f>
        <v>0</v>
      </c>
      <c r="P90" s="2">
        <f>+IF($D90&lt;2022,0,-((H90-'aob Demand'!M89)*'aob Demand'!Q89)-0.5*('Welfare change 1 MW'!$E90-'aob Demand'!M89)*('Welfare change 1 MW'!L90-'aob Demand'!Q89))</f>
        <v>0</v>
      </c>
      <c r="Q90" s="2">
        <f t="shared" si="12"/>
        <v>0</v>
      </c>
      <c r="R90" s="2">
        <f t="shared" si="13"/>
        <v>0</v>
      </c>
      <c r="S90" s="2">
        <f t="shared" si="15"/>
        <v>0</v>
      </c>
      <c r="T90" s="2">
        <f t="shared" si="16"/>
        <v>0</v>
      </c>
      <c r="U90" s="2">
        <f t="shared" si="17"/>
        <v>0</v>
      </c>
      <c r="V90" s="2">
        <f t="shared" si="18"/>
        <v>0</v>
      </c>
      <c r="W90" s="2">
        <f t="shared" si="14"/>
        <v>276563.21499999997</v>
      </c>
    </row>
    <row r="91" spans="1:23" x14ac:dyDescent="0.45">
      <c r="A91" s="2" t="s">
        <v>147</v>
      </c>
      <c r="B91" s="2">
        <v>2</v>
      </c>
      <c r="C91" s="2">
        <v>2012</v>
      </c>
      <c r="D91" s="2">
        <v>2010</v>
      </c>
      <c r="E91" s="2">
        <v>192.08525230000001</v>
      </c>
      <c r="F91" s="2">
        <v>99.470542289999997</v>
      </c>
      <c r="G91" s="2">
        <v>78.287503790000002</v>
      </c>
      <c r="H91" s="2">
        <v>62.528788939999998</v>
      </c>
      <c r="I91" s="2">
        <v>27039.603999999999</v>
      </c>
      <c r="J91" s="2">
        <v>1.39999999999999E-2</v>
      </c>
      <c r="K91" s="2">
        <v>51466.910999999898</v>
      </c>
      <c r="L91" s="2">
        <v>201797.924</v>
      </c>
      <c r="M91" s="2">
        <f>+IF($D91&lt;2022,0,-((E91-'aob Demand'!J90)*'aob Demand'!N90)-0.5*('Welfare change 1 MW'!$E91-'aob Demand'!J90)*('Welfare change 1 MW'!I91-'aob Demand'!N90))</f>
        <v>0</v>
      </c>
      <c r="N91" s="2">
        <f>+IF($D91&lt;2022,0,-((F91-'aob Demand'!K90)*'aob Demand'!O90)-0.5*('Welfare change 1 MW'!$E91-'aob Demand'!K90)*('Welfare change 1 MW'!J91-'aob Demand'!O90))</f>
        <v>0</v>
      </c>
      <c r="O91" s="2">
        <f>+IF($D91&lt;2022,0,-((G91-'aob Demand'!L90)*'aob Demand'!P90)-0.5*('Welfare change 1 MW'!$E91-'aob Demand'!L90)*('Welfare change 1 MW'!K91-'aob Demand'!P90))</f>
        <v>0</v>
      </c>
      <c r="P91" s="2">
        <f>+IF($D91&lt;2022,0,-((H91-'aob Demand'!M90)*'aob Demand'!Q90)-0.5*('Welfare change 1 MW'!$E91-'aob Demand'!M90)*('Welfare change 1 MW'!L91-'aob Demand'!Q90))</f>
        <v>0</v>
      </c>
      <c r="Q91" s="2">
        <f t="shared" si="12"/>
        <v>0</v>
      </c>
      <c r="R91" s="2">
        <f t="shared" si="13"/>
        <v>0</v>
      </c>
      <c r="S91" s="2">
        <f t="shared" si="15"/>
        <v>0</v>
      </c>
      <c r="T91" s="2">
        <f t="shared" si="16"/>
        <v>0</v>
      </c>
      <c r="U91" s="2">
        <f t="shared" si="17"/>
        <v>0</v>
      </c>
      <c r="V91" s="2">
        <f t="shared" si="18"/>
        <v>0</v>
      </c>
      <c r="W91" s="2">
        <f t="shared" si="14"/>
        <v>280304.4389999999</v>
      </c>
    </row>
    <row r="92" spans="1:23" x14ac:dyDescent="0.45">
      <c r="A92" s="2" t="s">
        <v>147</v>
      </c>
      <c r="B92" s="2">
        <v>2</v>
      </c>
      <c r="C92" s="2">
        <v>2013</v>
      </c>
      <c r="D92" s="2">
        <v>2011</v>
      </c>
      <c r="E92" s="2">
        <v>174.3160852</v>
      </c>
      <c r="F92" s="2">
        <v>88.366165159999994</v>
      </c>
      <c r="G92" s="2">
        <v>62.447406020000003</v>
      </c>
      <c r="H92" s="2">
        <v>52.199072469999997</v>
      </c>
      <c r="I92" s="2">
        <v>26103.982</v>
      </c>
      <c r="J92" s="2">
        <v>1.2E-2</v>
      </c>
      <c r="K92" s="2">
        <v>51156.377999999997</v>
      </c>
      <c r="L92" s="2">
        <v>212982.576</v>
      </c>
      <c r="M92" s="2">
        <f>+IF($D92&lt;2022,0,-((E92-'aob Demand'!J91)*'aob Demand'!N91)-0.5*('Welfare change 1 MW'!$E92-'aob Demand'!J91)*('Welfare change 1 MW'!I92-'aob Demand'!N91))</f>
        <v>0</v>
      </c>
      <c r="N92" s="2">
        <f>+IF($D92&lt;2022,0,-((F92-'aob Demand'!K91)*'aob Demand'!O91)-0.5*('Welfare change 1 MW'!$E92-'aob Demand'!K91)*('Welfare change 1 MW'!J92-'aob Demand'!O91))</f>
        <v>0</v>
      </c>
      <c r="O92" s="2">
        <f>+IF($D92&lt;2022,0,-((G92-'aob Demand'!L91)*'aob Demand'!P91)-0.5*('Welfare change 1 MW'!$E92-'aob Demand'!L91)*('Welfare change 1 MW'!K92-'aob Demand'!P91))</f>
        <v>0</v>
      </c>
      <c r="P92" s="2">
        <f>+IF($D92&lt;2022,0,-((H92-'aob Demand'!M91)*'aob Demand'!Q91)-0.5*('Welfare change 1 MW'!$E92-'aob Demand'!M91)*('Welfare change 1 MW'!L92-'aob Demand'!Q91))</f>
        <v>0</v>
      </c>
      <c r="Q92" s="2">
        <f t="shared" si="12"/>
        <v>0</v>
      </c>
      <c r="R92" s="2">
        <f t="shared" si="13"/>
        <v>0</v>
      </c>
      <c r="S92" s="2">
        <f t="shared" si="15"/>
        <v>0</v>
      </c>
      <c r="T92" s="2">
        <f t="shared" si="16"/>
        <v>0</v>
      </c>
      <c r="U92" s="2">
        <f t="shared" si="17"/>
        <v>0</v>
      </c>
      <c r="V92" s="2">
        <f t="shared" si="18"/>
        <v>0</v>
      </c>
      <c r="W92" s="2">
        <f t="shared" si="14"/>
        <v>290242.93599999999</v>
      </c>
    </row>
    <row r="93" spans="1:23" x14ac:dyDescent="0.45">
      <c r="A93" s="2" t="s">
        <v>147</v>
      </c>
      <c r="B93" s="2">
        <v>2</v>
      </c>
      <c r="C93" s="2">
        <v>2014</v>
      </c>
      <c r="D93" s="2">
        <v>2012</v>
      </c>
      <c r="E93" s="2">
        <v>216.35052880000001</v>
      </c>
      <c r="F93" s="2">
        <v>121.0667952</v>
      </c>
      <c r="G93" s="2">
        <v>103.944543799999</v>
      </c>
      <c r="H93" s="2">
        <v>88.930058279999997</v>
      </c>
      <c r="I93" s="2">
        <v>26306.228999999999</v>
      </c>
      <c r="J93" s="2">
        <v>1.2E-2</v>
      </c>
      <c r="K93" s="2">
        <v>49766.512999999999</v>
      </c>
      <c r="L93" s="2">
        <v>209601.174</v>
      </c>
      <c r="M93" s="2">
        <f>+IF($D93&lt;2022,0,-((E93-'aob Demand'!J92)*'aob Demand'!N92)-0.5*('Welfare change 1 MW'!$E93-'aob Demand'!J92)*('Welfare change 1 MW'!I93-'aob Demand'!N92))</f>
        <v>0</v>
      </c>
      <c r="N93" s="2">
        <f>+IF($D93&lt;2022,0,-((F93-'aob Demand'!K92)*'aob Demand'!O92)-0.5*('Welfare change 1 MW'!$E93-'aob Demand'!K92)*('Welfare change 1 MW'!J93-'aob Demand'!O92))</f>
        <v>0</v>
      </c>
      <c r="O93" s="2">
        <f>+IF($D93&lt;2022,0,-((G93-'aob Demand'!L92)*'aob Demand'!P92)-0.5*('Welfare change 1 MW'!$E93-'aob Demand'!L92)*('Welfare change 1 MW'!K93-'aob Demand'!P92))</f>
        <v>0</v>
      </c>
      <c r="P93" s="2">
        <f>+IF($D93&lt;2022,0,-((H93-'aob Demand'!M92)*'aob Demand'!Q92)-0.5*('Welfare change 1 MW'!$E93-'aob Demand'!M92)*('Welfare change 1 MW'!L93-'aob Demand'!Q92))</f>
        <v>0</v>
      </c>
      <c r="Q93" s="2">
        <f t="shared" si="12"/>
        <v>0</v>
      </c>
      <c r="R93" s="2">
        <f t="shared" si="13"/>
        <v>0</v>
      </c>
      <c r="S93" s="2">
        <f t="shared" si="15"/>
        <v>0</v>
      </c>
      <c r="T93" s="2">
        <f t="shared" si="16"/>
        <v>0</v>
      </c>
      <c r="U93" s="2">
        <f t="shared" si="17"/>
        <v>0</v>
      </c>
      <c r="V93" s="2">
        <f t="shared" si="18"/>
        <v>0</v>
      </c>
      <c r="W93" s="2">
        <f t="shared" si="14"/>
        <v>285673.91599999997</v>
      </c>
    </row>
    <row r="94" spans="1:23" x14ac:dyDescent="0.45">
      <c r="A94" s="2" t="s">
        <v>147</v>
      </c>
      <c r="B94" s="2">
        <v>2</v>
      </c>
      <c r="C94" s="2">
        <v>2015</v>
      </c>
      <c r="D94" s="2">
        <v>2013</v>
      </c>
      <c r="E94" s="2">
        <v>200.70986579999999</v>
      </c>
      <c r="F94" s="2">
        <v>85.080937019999993</v>
      </c>
      <c r="G94" s="2">
        <v>82.354446019999997</v>
      </c>
      <c r="H94" s="2">
        <v>75.186922780000003</v>
      </c>
      <c r="I94" s="2">
        <v>25360.342000000001</v>
      </c>
      <c r="J94" s="2">
        <v>2.1000000000000001E-2</v>
      </c>
      <c r="K94" s="2">
        <v>48981.200999999899</v>
      </c>
      <c r="L94" s="2">
        <v>202105.087</v>
      </c>
      <c r="M94" s="2">
        <f>+IF($D94&lt;2022,0,-((E94-'aob Demand'!J93)*'aob Demand'!N93)-0.5*('Welfare change 1 MW'!$E94-'aob Demand'!J93)*('Welfare change 1 MW'!I94-'aob Demand'!N93))</f>
        <v>0</v>
      </c>
      <c r="N94" s="2">
        <f>+IF($D94&lt;2022,0,-((F94-'aob Demand'!K93)*'aob Demand'!O93)-0.5*('Welfare change 1 MW'!$E94-'aob Demand'!K93)*('Welfare change 1 MW'!J94-'aob Demand'!O93))</f>
        <v>0</v>
      </c>
      <c r="O94" s="2">
        <f>+IF($D94&lt;2022,0,-((G94-'aob Demand'!L93)*'aob Demand'!P93)-0.5*('Welfare change 1 MW'!$E94-'aob Demand'!L93)*('Welfare change 1 MW'!K94-'aob Demand'!P93))</f>
        <v>0</v>
      </c>
      <c r="P94" s="2">
        <f>+IF($D94&lt;2022,0,-((H94-'aob Demand'!M93)*'aob Demand'!Q93)-0.5*('Welfare change 1 MW'!$E94-'aob Demand'!M93)*('Welfare change 1 MW'!L94-'aob Demand'!Q93))</f>
        <v>0</v>
      </c>
      <c r="Q94" s="2">
        <f t="shared" si="12"/>
        <v>0</v>
      </c>
      <c r="R94" s="2">
        <f t="shared" si="13"/>
        <v>0</v>
      </c>
      <c r="S94" s="2">
        <f t="shared" si="15"/>
        <v>0</v>
      </c>
      <c r="T94" s="2">
        <f t="shared" si="16"/>
        <v>0</v>
      </c>
      <c r="U94" s="2">
        <f t="shared" si="17"/>
        <v>0</v>
      </c>
      <c r="V94" s="2">
        <f t="shared" si="18"/>
        <v>0</v>
      </c>
      <c r="W94" s="2">
        <f t="shared" si="14"/>
        <v>276446.62999999989</v>
      </c>
    </row>
    <row r="95" spans="1:23" x14ac:dyDescent="0.45">
      <c r="A95" s="2" t="s">
        <v>147</v>
      </c>
      <c r="B95" s="2">
        <v>2</v>
      </c>
      <c r="C95" s="2">
        <v>2016</v>
      </c>
      <c r="D95" s="2">
        <v>2014</v>
      </c>
      <c r="E95" s="2">
        <v>222.11763759999999</v>
      </c>
      <c r="F95" s="2">
        <v>93.772665860000004</v>
      </c>
      <c r="G95" s="2">
        <v>76.272117199999997</v>
      </c>
      <c r="H95" s="2">
        <v>65.834776689999998</v>
      </c>
      <c r="I95" s="2">
        <v>24620.084999999999</v>
      </c>
      <c r="J95" s="2">
        <v>1.2999999999999999E-2</v>
      </c>
      <c r="K95" s="2">
        <v>46368.646999999997</v>
      </c>
      <c r="L95" s="2">
        <v>189979.08799999999</v>
      </c>
      <c r="M95" s="2">
        <f>+IF($D95&lt;2022,0,-((E95-'aob Demand'!J94)*'aob Demand'!N94)-0.5*('Welfare change 1 MW'!$E95-'aob Demand'!J94)*('Welfare change 1 MW'!I95-'aob Demand'!N94))</f>
        <v>0</v>
      </c>
      <c r="N95" s="2">
        <f>+IF($D95&lt;2022,0,-((F95-'aob Demand'!K94)*'aob Demand'!O94)-0.5*('Welfare change 1 MW'!$E95-'aob Demand'!K94)*('Welfare change 1 MW'!J95-'aob Demand'!O94))</f>
        <v>0</v>
      </c>
      <c r="O95" s="2">
        <f>+IF($D95&lt;2022,0,-((G95-'aob Demand'!L94)*'aob Demand'!P94)-0.5*('Welfare change 1 MW'!$E95-'aob Demand'!L94)*('Welfare change 1 MW'!K95-'aob Demand'!P94))</f>
        <v>0</v>
      </c>
      <c r="P95" s="2">
        <f>+IF($D95&lt;2022,0,-((H95-'aob Demand'!M94)*'aob Demand'!Q94)-0.5*('Welfare change 1 MW'!$E95-'aob Demand'!M94)*('Welfare change 1 MW'!L95-'aob Demand'!Q94))</f>
        <v>0</v>
      </c>
      <c r="Q95" s="2">
        <f t="shared" si="12"/>
        <v>0</v>
      </c>
      <c r="R95" s="2">
        <f t="shared" si="13"/>
        <v>0</v>
      </c>
      <c r="S95" s="2">
        <f t="shared" si="15"/>
        <v>0</v>
      </c>
      <c r="T95" s="2">
        <f t="shared" si="16"/>
        <v>0</v>
      </c>
      <c r="U95" s="2">
        <f t="shared" si="17"/>
        <v>0</v>
      </c>
      <c r="V95" s="2">
        <f t="shared" si="18"/>
        <v>0</v>
      </c>
      <c r="W95" s="2">
        <f t="shared" si="14"/>
        <v>260967.81999999998</v>
      </c>
    </row>
    <row r="96" spans="1:23" x14ac:dyDescent="0.45">
      <c r="A96" s="2" t="s">
        <v>147</v>
      </c>
      <c r="B96" s="2">
        <v>2</v>
      </c>
      <c r="C96" s="2">
        <v>2017</v>
      </c>
      <c r="D96" s="2">
        <v>2015</v>
      </c>
      <c r="E96" s="2">
        <v>217.5065563</v>
      </c>
      <c r="F96" s="2">
        <v>73.06163128</v>
      </c>
      <c r="G96" s="2">
        <v>71.881952749999996</v>
      </c>
      <c r="H96" s="2">
        <v>72.445788500000006</v>
      </c>
      <c r="I96" s="2">
        <v>24028.59</v>
      </c>
      <c r="J96" s="2">
        <v>2.8999999999999901E-2</v>
      </c>
      <c r="K96" s="2">
        <v>46609.712999999902</v>
      </c>
      <c r="L96" s="2">
        <v>185121.10399999999</v>
      </c>
      <c r="M96" s="2">
        <f>+IF($D96&lt;2022,0,-((E96-'aob Demand'!J95)*'aob Demand'!N95)-0.5*('Welfare change 1 MW'!$E96-'aob Demand'!J95)*('Welfare change 1 MW'!I96-'aob Demand'!N95))</f>
        <v>0</v>
      </c>
      <c r="N96" s="2">
        <f>+IF($D96&lt;2022,0,-((F96-'aob Demand'!K95)*'aob Demand'!O95)-0.5*('Welfare change 1 MW'!$E96-'aob Demand'!K95)*('Welfare change 1 MW'!J96-'aob Demand'!O95))</f>
        <v>0</v>
      </c>
      <c r="O96" s="2">
        <f>+IF($D96&lt;2022,0,-((G96-'aob Demand'!L95)*'aob Demand'!P95)-0.5*('Welfare change 1 MW'!$E96-'aob Demand'!L95)*('Welfare change 1 MW'!K96-'aob Demand'!P95))</f>
        <v>0</v>
      </c>
      <c r="P96" s="2">
        <f>+IF($D96&lt;2022,0,-((H96-'aob Demand'!M95)*'aob Demand'!Q95)-0.5*('Welfare change 1 MW'!$E96-'aob Demand'!M95)*('Welfare change 1 MW'!L96-'aob Demand'!Q95))</f>
        <v>0</v>
      </c>
      <c r="Q96" s="2">
        <f t="shared" si="12"/>
        <v>0</v>
      </c>
      <c r="R96" s="2">
        <f t="shared" si="13"/>
        <v>0</v>
      </c>
      <c r="S96" s="2">
        <f t="shared" si="15"/>
        <v>0</v>
      </c>
      <c r="T96" s="2">
        <f t="shared" si="16"/>
        <v>0</v>
      </c>
      <c r="U96" s="2">
        <f t="shared" si="17"/>
        <v>0</v>
      </c>
      <c r="V96" s="2">
        <f t="shared" si="18"/>
        <v>0</v>
      </c>
      <c r="W96" s="2">
        <f t="shared" si="14"/>
        <v>255759.40699999989</v>
      </c>
    </row>
    <row r="97" spans="1:23" x14ac:dyDescent="0.45">
      <c r="A97" s="2" t="s">
        <v>147</v>
      </c>
      <c r="B97" s="2">
        <v>2</v>
      </c>
      <c r="C97" s="2">
        <v>2018</v>
      </c>
      <c r="D97" s="2">
        <v>2016</v>
      </c>
      <c r="E97" s="2">
        <v>210.08386389999899</v>
      </c>
      <c r="F97" s="2">
        <v>77.590100079999999</v>
      </c>
      <c r="G97" s="2">
        <v>64.096290400000001</v>
      </c>
      <c r="H97" s="2">
        <v>61.72658225</v>
      </c>
      <c r="I97" s="2">
        <v>23301.484</v>
      </c>
      <c r="J97" s="2">
        <v>1.9E-2</v>
      </c>
      <c r="K97" s="2">
        <v>45340.57</v>
      </c>
      <c r="L97" s="2">
        <v>187994.73</v>
      </c>
      <c r="M97" s="2">
        <f>+IF($D97&lt;2022,0,-((E97-'aob Demand'!J96)*'aob Demand'!N96)-0.5*('Welfare change 1 MW'!$E97-'aob Demand'!J96)*('Welfare change 1 MW'!I97-'aob Demand'!N96))</f>
        <v>0</v>
      </c>
      <c r="N97" s="2">
        <f>+IF($D97&lt;2022,0,-((F97-'aob Demand'!K96)*'aob Demand'!O96)-0.5*('Welfare change 1 MW'!$E97-'aob Demand'!K96)*('Welfare change 1 MW'!J97-'aob Demand'!O96))</f>
        <v>0</v>
      </c>
      <c r="O97" s="2">
        <f>+IF($D97&lt;2022,0,-((G97-'aob Demand'!L96)*'aob Demand'!P96)-0.5*('Welfare change 1 MW'!$E97-'aob Demand'!L96)*('Welfare change 1 MW'!K97-'aob Demand'!P96))</f>
        <v>0</v>
      </c>
      <c r="P97" s="2">
        <f>+IF($D97&lt;2022,0,-((H97-'aob Demand'!M96)*'aob Demand'!Q96)-0.5*('Welfare change 1 MW'!$E97-'aob Demand'!M96)*('Welfare change 1 MW'!L97-'aob Demand'!Q96))</f>
        <v>0</v>
      </c>
      <c r="Q97" s="2">
        <f t="shared" si="12"/>
        <v>0</v>
      </c>
      <c r="R97" s="2">
        <f t="shared" si="13"/>
        <v>0</v>
      </c>
      <c r="S97" s="2">
        <f t="shared" si="15"/>
        <v>0</v>
      </c>
      <c r="T97" s="2">
        <f t="shared" si="16"/>
        <v>0</v>
      </c>
      <c r="U97" s="2">
        <f t="shared" si="17"/>
        <v>0</v>
      </c>
      <c r="V97" s="2">
        <f t="shared" si="18"/>
        <v>0</v>
      </c>
      <c r="W97" s="2">
        <f t="shared" si="14"/>
        <v>256636.78400000001</v>
      </c>
    </row>
    <row r="98" spans="1:23" x14ac:dyDescent="0.45">
      <c r="A98" s="2" t="s">
        <v>147</v>
      </c>
      <c r="B98" s="2">
        <v>2</v>
      </c>
      <c r="C98" s="2">
        <v>2019</v>
      </c>
      <c r="D98" s="2">
        <v>2017</v>
      </c>
      <c r="E98" s="2">
        <v>243.88325090000001</v>
      </c>
      <c r="F98" s="2">
        <v>117.22775059999999</v>
      </c>
      <c r="G98" s="2">
        <v>76.520284700000005</v>
      </c>
      <c r="H98" s="2">
        <v>53.499028420000002</v>
      </c>
      <c r="I98" s="2">
        <v>21600.982999999898</v>
      </c>
      <c r="J98" s="2">
        <v>1.7999999999999999E-2</v>
      </c>
      <c r="K98" s="2">
        <v>42969.909</v>
      </c>
      <c r="L98" s="2">
        <v>184333.342</v>
      </c>
      <c r="M98" s="2">
        <f>+IF($D98&lt;2022,0,-((E98-'aob Demand'!J97)*'aob Demand'!N97)-0.5*('Welfare change 1 MW'!$E98-'aob Demand'!J97)*('Welfare change 1 MW'!I98-'aob Demand'!N97))</f>
        <v>0</v>
      </c>
      <c r="N98" s="2">
        <f>+IF($D98&lt;2022,0,-((F98-'aob Demand'!K97)*'aob Demand'!O97)-0.5*('Welfare change 1 MW'!$E98-'aob Demand'!K97)*('Welfare change 1 MW'!J98-'aob Demand'!O97))</f>
        <v>0</v>
      </c>
      <c r="O98" s="2">
        <f>+IF($D98&lt;2022,0,-((G98-'aob Demand'!L97)*'aob Demand'!P97)-0.5*('Welfare change 1 MW'!$E98-'aob Demand'!L97)*('Welfare change 1 MW'!K98-'aob Demand'!P97))</f>
        <v>0</v>
      </c>
      <c r="P98" s="2">
        <f>+IF($D98&lt;2022,0,-((H98-'aob Demand'!M97)*'aob Demand'!Q97)-0.5*('Welfare change 1 MW'!$E98-'aob Demand'!M97)*('Welfare change 1 MW'!L98-'aob Demand'!Q97))</f>
        <v>0</v>
      </c>
      <c r="Q98" s="2">
        <f t="shared" si="12"/>
        <v>0</v>
      </c>
      <c r="R98" s="2">
        <f t="shared" si="13"/>
        <v>0</v>
      </c>
      <c r="S98" s="2">
        <f t="shared" si="15"/>
        <v>0</v>
      </c>
      <c r="T98" s="2">
        <f t="shared" si="16"/>
        <v>0</v>
      </c>
      <c r="U98" s="2">
        <f t="shared" si="17"/>
        <v>0</v>
      </c>
      <c r="V98" s="2">
        <f t="shared" si="18"/>
        <v>0</v>
      </c>
      <c r="W98" s="2">
        <f t="shared" si="14"/>
        <v>248904.23399999991</v>
      </c>
    </row>
    <row r="99" spans="1:23" x14ac:dyDescent="0.45">
      <c r="A99" s="2" t="s">
        <v>147</v>
      </c>
      <c r="B99" s="2">
        <v>2</v>
      </c>
      <c r="C99" s="2">
        <v>2020</v>
      </c>
      <c r="D99" s="2">
        <v>2018</v>
      </c>
      <c r="E99" s="2">
        <v>285.31808451537597</v>
      </c>
      <c r="F99" s="2">
        <v>136.49990204472201</v>
      </c>
      <c r="G99" s="2">
        <v>108.341673558941</v>
      </c>
      <c r="H99" s="2">
        <v>85.791520610775294</v>
      </c>
      <c r="I99" s="2">
        <v>21446.6084326202</v>
      </c>
      <c r="J99" s="2">
        <v>10.0075456121399</v>
      </c>
      <c r="K99" s="2">
        <v>42649.595479307703</v>
      </c>
      <c r="L99" s="2">
        <v>182935.80560595999</v>
      </c>
      <c r="M99" s="2">
        <f>+IF($D99&lt;2022,0,-((E99-'aob Demand'!J98)*'aob Demand'!N98)-0.5*('Welfare change 1 MW'!$E99-'aob Demand'!J98)*('Welfare change 1 MW'!I99-'aob Demand'!N98))</f>
        <v>0</v>
      </c>
      <c r="N99" s="2">
        <f>+IF($D99&lt;2022,0,-((F99-'aob Demand'!K98)*'aob Demand'!O98)-0.5*('Welfare change 1 MW'!$E99-'aob Demand'!K98)*('Welfare change 1 MW'!J99-'aob Demand'!O98))</f>
        <v>0</v>
      </c>
      <c r="O99" s="2">
        <f>+IF($D99&lt;2022,0,-((G99-'aob Demand'!L98)*'aob Demand'!P98)-0.5*('Welfare change 1 MW'!$E99-'aob Demand'!L98)*('Welfare change 1 MW'!K99-'aob Demand'!P98))</f>
        <v>0</v>
      </c>
      <c r="P99" s="2">
        <f>+IF($D99&lt;2022,0,-((H99-'aob Demand'!M98)*'aob Demand'!Q98)-0.5*('Welfare change 1 MW'!$E99-'aob Demand'!M98)*('Welfare change 1 MW'!L99-'aob Demand'!Q98))</f>
        <v>0</v>
      </c>
      <c r="Q99" s="2">
        <f t="shared" si="12"/>
        <v>0</v>
      </c>
      <c r="R99" s="2">
        <f t="shared" si="13"/>
        <v>0</v>
      </c>
      <c r="S99" s="2">
        <f t="shared" si="15"/>
        <v>0</v>
      </c>
      <c r="T99" s="2">
        <f t="shared" si="16"/>
        <v>0</v>
      </c>
      <c r="U99" s="2">
        <f t="shared" si="17"/>
        <v>0</v>
      </c>
      <c r="V99" s="2">
        <f t="shared" si="18"/>
        <v>0</v>
      </c>
      <c r="W99" s="2">
        <f t="shared" si="14"/>
        <v>247032.0095178879</v>
      </c>
    </row>
    <row r="100" spans="1:23" x14ac:dyDescent="0.45">
      <c r="A100" s="2" t="s">
        <v>147</v>
      </c>
      <c r="B100" s="2">
        <v>2</v>
      </c>
      <c r="C100" s="2">
        <v>2021</v>
      </c>
      <c r="D100" s="2">
        <v>2019</v>
      </c>
      <c r="E100" s="2">
        <v>277.75734753993601</v>
      </c>
      <c r="F100" s="2">
        <v>136.37308491180201</v>
      </c>
      <c r="G100" s="2">
        <v>108.236683125371</v>
      </c>
      <c r="H100" s="2">
        <v>85.706964120685996</v>
      </c>
      <c r="I100" s="2">
        <v>21463.563435462402</v>
      </c>
      <c r="J100" s="2">
        <v>10.2467250376232</v>
      </c>
      <c r="K100" s="2">
        <v>42686.805096210701</v>
      </c>
      <c r="L100" s="2">
        <v>183092.474366343</v>
      </c>
      <c r="M100" s="2">
        <f>+IF($D100&lt;2022,0,-((E100-'aob Demand'!J99)*'aob Demand'!N99)-0.5*('Welfare change 1 MW'!$E100-'aob Demand'!J99)*('Welfare change 1 MW'!I100-'aob Demand'!N99))</f>
        <v>0</v>
      </c>
      <c r="N100" s="2">
        <f>+IF($D100&lt;2022,0,-((F100-'aob Demand'!K99)*'aob Demand'!O99)-0.5*('Welfare change 1 MW'!$E100-'aob Demand'!K99)*('Welfare change 1 MW'!J100-'aob Demand'!O99))</f>
        <v>0</v>
      </c>
      <c r="O100" s="2">
        <f>+IF($D100&lt;2022,0,-((G100-'aob Demand'!L99)*'aob Demand'!P99)-0.5*('Welfare change 1 MW'!$E100-'aob Demand'!L99)*('Welfare change 1 MW'!K100-'aob Demand'!P99))</f>
        <v>0</v>
      </c>
      <c r="P100" s="2">
        <f>+IF($D100&lt;2022,0,-((H100-'aob Demand'!M99)*'aob Demand'!Q99)-0.5*('Welfare change 1 MW'!$E100-'aob Demand'!M99)*('Welfare change 1 MW'!L100-'aob Demand'!Q99))</f>
        <v>0</v>
      </c>
      <c r="Q100" s="2">
        <f t="shared" si="12"/>
        <v>0</v>
      </c>
      <c r="R100" s="2">
        <f t="shared" si="13"/>
        <v>0</v>
      </c>
      <c r="S100" s="2">
        <f t="shared" si="15"/>
        <v>0</v>
      </c>
      <c r="T100" s="2">
        <f t="shared" si="16"/>
        <v>0</v>
      </c>
      <c r="U100" s="2">
        <f t="shared" si="17"/>
        <v>0</v>
      </c>
      <c r="V100" s="2">
        <f t="shared" si="18"/>
        <v>0</v>
      </c>
      <c r="W100" s="2">
        <f t="shared" si="14"/>
        <v>247242.8428980161</v>
      </c>
    </row>
    <row r="101" spans="1:23" x14ac:dyDescent="0.45">
      <c r="A101" s="2" t="s">
        <v>147</v>
      </c>
      <c r="B101" s="2">
        <v>2</v>
      </c>
      <c r="C101" s="2">
        <v>2022</v>
      </c>
      <c r="D101" s="2">
        <v>2020</v>
      </c>
      <c r="E101" s="2">
        <v>272.911848317443</v>
      </c>
      <c r="F101" s="2">
        <v>136.38710049783</v>
      </c>
      <c r="G101" s="2">
        <v>108.248959160136</v>
      </c>
      <c r="H101" s="2">
        <v>85.716506202901499</v>
      </c>
      <c r="I101" s="2">
        <v>21480.4212550062</v>
      </c>
      <c r="J101" s="2">
        <v>10.4450081937436</v>
      </c>
      <c r="K101" s="2">
        <v>42722.396086338798</v>
      </c>
      <c r="L101" s="2">
        <v>183242.64686792201</v>
      </c>
      <c r="M101" s="2">
        <f>+IF($D101&lt;2022,0,-((E101-'aob Demand'!J100)*'aob Demand'!N100)-0.5*('Welfare change 1 MW'!$E101-'aob Demand'!J100)*('Welfare change 1 MW'!I101-'aob Demand'!N100))</f>
        <v>0</v>
      </c>
      <c r="N101" s="2">
        <f>+IF($D101&lt;2022,0,-((F101-'aob Demand'!K100)*'aob Demand'!O100)-0.5*('Welfare change 1 MW'!$E101-'aob Demand'!K100)*('Welfare change 1 MW'!J101-'aob Demand'!O100))</f>
        <v>0</v>
      </c>
      <c r="O101" s="2">
        <f>+IF($D101&lt;2022,0,-((G101-'aob Demand'!L100)*'aob Demand'!P100)-0.5*('Welfare change 1 MW'!$E101-'aob Demand'!L100)*('Welfare change 1 MW'!K101-'aob Demand'!P100))</f>
        <v>0</v>
      </c>
      <c r="P101" s="2">
        <f>+IF($D101&lt;2022,0,-((H101-'aob Demand'!M100)*'aob Demand'!Q100)-0.5*('Welfare change 1 MW'!$E101-'aob Demand'!M100)*('Welfare change 1 MW'!L101-'aob Demand'!Q100))</f>
        <v>0</v>
      </c>
      <c r="Q101" s="2">
        <f t="shared" si="12"/>
        <v>0</v>
      </c>
      <c r="R101" s="2">
        <f t="shared" si="13"/>
        <v>0</v>
      </c>
      <c r="S101" s="2">
        <f t="shared" si="15"/>
        <v>0</v>
      </c>
      <c r="T101" s="2">
        <f t="shared" si="16"/>
        <v>0</v>
      </c>
      <c r="U101" s="2">
        <f t="shared" si="17"/>
        <v>0</v>
      </c>
      <c r="V101" s="2">
        <f t="shared" si="18"/>
        <v>0</v>
      </c>
      <c r="W101" s="2">
        <f t="shared" si="14"/>
        <v>247445.464209267</v>
      </c>
    </row>
    <row r="102" spans="1:23" x14ac:dyDescent="0.45">
      <c r="A102" s="2" t="s">
        <v>147</v>
      </c>
      <c r="B102" s="2">
        <v>2</v>
      </c>
      <c r="C102" s="2">
        <v>2023</v>
      </c>
      <c r="D102" s="2">
        <v>2021</v>
      </c>
      <c r="E102" s="2">
        <v>271.07590207122502</v>
      </c>
      <c r="F102" s="2">
        <v>136.40102617180199</v>
      </c>
      <c r="G102" s="2">
        <v>108.26069227981201</v>
      </c>
      <c r="H102" s="2">
        <v>85.725645814384706</v>
      </c>
      <c r="I102" s="2">
        <v>21496.7325162614</v>
      </c>
      <c r="J102" s="2">
        <v>10.498359971496299</v>
      </c>
      <c r="K102" s="2">
        <v>42755.373509686702</v>
      </c>
      <c r="L102" s="2">
        <v>183383.49220615599</v>
      </c>
      <c r="M102" s="2">
        <f>+IF($D102&lt;2022,0,-((E102-'aob Demand'!J101)*'aob Demand'!N101)-0.5*('Welfare change 1 MW'!$E102-'aob Demand'!J101)*('Welfare change 1 MW'!I102-'aob Demand'!N101))</f>
        <v>0</v>
      </c>
      <c r="N102" s="2">
        <f>+IF($D102&lt;2022,0,-((F102-'aob Demand'!K101)*'aob Demand'!O101)-0.5*('Welfare change 1 MW'!$E102-'aob Demand'!K101)*('Welfare change 1 MW'!J102-'aob Demand'!O101))</f>
        <v>0</v>
      </c>
      <c r="O102" s="2">
        <f>+IF($D102&lt;2022,0,-((G102-'aob Demand'!L101)*'aob Demand'!P101)-0.5*('Welfare change 1 MW'!$E102-'aob Demand'!L101)*('Welfare change 1 MW'!K102-'aob Demand'!P101))</f>
        <v>0</v>
      </c>
      <c r="P102" s="2">
        <f>+IF($D102&lt;2022,0,-((H102-'aob Demand'!M101)*'aob Demand'!Q101)-0.5*('Welfare change 1 MW'!$E102-'aob Demand'!M101)*('Welfare change 1 MW'!L102-'aob Demand'!Q101))</f>
        <v>0</v>
      </c>
      <c r="Q102" s="2">
        <f t="shared" si="12"/>
        <v>0</v>
      </c>
      <c r="R102" s="2">
        <f t="shared" si="13"/>
        <v>0</v>
      </c>
      <c r="S102" s="2">
        <f t="shared" si="15"/>
        <v>0</v>
      </c>
      <c r="T102" s="2">
        <f t="shared" si="16"/>
        <v>0</v>
      </c>
      <c r="U102" s="2">
        <f t="shared" si="17"/>
        <v>0</v>
      </c>
      <c r="V102" s="2">
        <f t="shared" si="18"/>
        <v>0</v>
      </c>
      <c r="W102" s="2">
        <f t="shared" si="14"/>
        <v>247635.59823210409</v>
      </c>
    </row>
    <row r="103" spans="1:23" x14ac:dyDescent="0.45">
      <c r="A103" s="2" t="s">
        <v>147</v>
      </c>
      <c r="B103" s="2">
        <v>2</v>
      </c>
      <c r="C103" s="2">
        <v>2024</v>
      </c>
      <c r="D103" s="2">
        <v>2022</v>
      </c>
      <c r="E103" s="2">
        <v>148.29679437079716</v>
      </c>
      <c r="F103" s="2">
        <v>148.29679437079716</v>
      </c>
      <c r="G103" s="2">
        <v>120.15385913557313</v>
      </c>
      <c r="H103" s="2">
        <v>97.616514874133131</v>
      </c>
      <c r="I103" s="2">
        <v>21482.125004554036</v>
      </c>
      <c r="J103" s="2">
        <v>17.819930254520134</v>
      </c>
      <c r="K103" s="2">
        <v>42820.526710843398</v>
      </c>
      <c r="L103" s="2">
        <v>183557.13376593767</v>
      </c>
      <c r="M103" s="2">
        <f>+IF($D103&lt;2022,0,-((E103-'aob Demand'!J102)*'aob Demand'!N102)-0.5*('Welfare change 1 MW'!$E103-'aob Demand'!J102)*('Welfare change 1 MW'!I103-'aob Demand'!N102))</f>
        <v>54.092544130238913</v>
      </c>
      <c r="N103" s="2">
        <f>+IF($D103&lt;2022,0,-((F103-'aob Demand'!K102)*'aob Demand'!O102)-0.5*('Welfare change 1 MW'!$E103-'aob Demand'!K102)*('Welfare change 1 MW'!J103-'aob Demand'!O102))</f>
        <v>4.4871043413352525E-2</v>
      </c>
      <c r="O103" s="2">
        <f>+IF($D103&lt;2022,0,-((G103-'aob Demand'!L102)*'aob Demand'!P102)-0.5*('Welfare change 1 MW'!$E103-'aob Demand'!L102)*('Welfare change 1 MW'!K103-'aob Demand'!P102))</f>
        <v>107.37793907598753</v>
      </c>
      <c r="P103" s="2">
        <f>+IF($D103&lt;2022,0,-((H103-'aob Demand'!M102)*'aob Demand'!Q102)-0.5*('Welfare change 1 MW'!$E103-'aob Demand'!M102)*('Welfare change 1 MW'!L103-'aob Demand'!Q102))</f>
        <v>458.76448447127814</v>
      </c>
      <c r="Q103" s="2">
        <f t="shared" si="12"/>
        <v>620.27983872091795</v>
      </c>
      <c r="R103" s="2">
        <f t="shared" si="13"/>
        <v>45.417143120024335</v>
      </c>
      <c r="S103" s="2">
        <f t="shared" si="15"/>
        <v>3.7674593299630327E-2</v>
      </c>
      <c r="T103" s="2">
        <f t="shared" si="16"/>
        <v>90.156588220466816</v>
      </c>
      <c r="U103" s="2">
        <f t="shared" si="17"/>
        <v>385.18750753245803</v>
      </c>
      <c r="V103" s="2">
        <f t="shared" si="18"/>
        <v>520.79891346624879</v>
      </c>
      <c r="W103" s="2">
        <f t="shared" si="14"/>
        <v>247859.7854813351</v>
      </c>
    </row>
    <row r="104" spans="1:23" x14ac:dyDescent="0.45">
      <c r="A104" s="2" t="s">
        <v>147</v>
      </c>
      <c r="B104" s="2">
        <v>2</v>
      </c>
      <c r="C104" s="2">
        <v>2025</v>
      </c>
      <c r="D104" s="2">
        <v>2023</v>
      </c>
      <c r="E104" s="2">
        <v>148.22194076380362</v>
      </c>
      <c r="F104" s="2">
        <v>148.22194076380362</v>
      </c>
      <c r="G104" s="2">
        <v>120.11250756834761</v>
      </c>
      <c r="H104" s="2">
        <v>97.564270055407405</v>
      </c>
      <c r="I104" s="2">
        <v>21498.536112744448</v>
      </c>
      <c r="J104" s="2">
        <v>17.829561635919653</v>
      </c>
      <c r="K104" s="2">
        <v>42853.259652363267</v>
      </c>
      <c r="L104" s="2">
        <v>183697.47805299365</v>
      </c>
      <c r="M104" s="2">
        <f>+IF($D104&lt;2022,0,-((E104-'aob Demand'!J103)*'aob Demand'!N103)-0.5*('Welfare change 1 MW'!$E104-'aob Demand'!J103)*('Welfare change 1 MW'!I104-'aob Demand'!N103))</f>
        <v>54.064092558269564</v>
      </c>
      <c r="N104" s="2">
        <f>+IF($D104&lt;2022,0,-((F104-'aob Demand'!K103)*'aob Demand'!O103)-0.5*('Welfare change 1 MW'!$E104-'aob Demand'!K103)*('Welfare change 1 MW'!J104-'aob Demand'!O103))</f>
        <v>4.4837428255698954E-2</v>
      </c>
      <c r="O104" s="2">
        <f>+IF($D104&lt;2022,0,-((G104-'aob Demand'!L103)*'aob Demand'!P103)-0.5*('Welfare change 1 MW'!$E104-'aob Demand'!L103)*('Welfare change 1 MW'!K104-'aob Demand'!P103))</f>
        <v>107.32182646893261</v>
      </c>
      <c r="P104" s="2">
        <f>+IF($D104&lt;2022,0,-((H104-'aob Demand'!M103)*'aob Demand'!Q103)-0.5*('Welfare change 1 MW'!$E104-'aob Demand'!M103)*('Welfare change 1 MW'!L104-'aob Demand'!Q103))</f>
        <v>458.52334661164372</v>
      </c>
      <c r="Q104" s="2">
        <f t="shared" si="12"/>
        <v>619.95410306710164</v>
      </c>
      <c r="R104" s="2">
        <f t="shared" si="13"/>
        <v>42.823825124119139</v>
      </c>
      <c r="S104" s="2">
        <f t="shared" si="15"/>
        <v>3.5515442797228507E-2</v>
      </c>
      <c r="T104" s="2">
        <f t="shared" si="16"/>
        <v>85.008938673171969</v>
      </c>
      <c r="U104" s="2">
        <f t="shared" si="17"/>
        <v>363.19343729777341</v>
      </c>
      <c r="V104" s="2">
        <f t="shared" si="18"/>
        <v>491.0617165378618</v>
      </c>
      <c r="W104" s="2">
        <f t="shared" si="14"/>
        <v>248049.27381810138</v>
      </c>
    </row>
    <row r="105" spans="1:23" x14ac:dyDescent="0.45">
      <c r="A105" s="2" t="s">
        <v>147</v>
      </c>
      <c r="B105" s="2">
        <v>2</v>
      </c>
      <c r="C105" s="2">
        <v>2026</v>
      </c>
      <c r="D105" s="2">
        <v>2024</v>
      </c>
      <c r="E105" s="2">
        <v>148.16845475103068</v>
      </c>
      <c r="F105" s="2">
        <v>148.16845475103068</v>
      </c>
      <c r="G105" s="2">
        <v>120.0562366814637</v>
      </c>
      <c r="H105" s="2">
        <v>97.505760214243907</v>
      </c>
      <c r="I105" s="2">
        <v>21515.053027480488</v>
      </c>
      <c r="J105" s="2">
        <v>17.843537152961353</v>
      </c>
      <c r="K105" s="2">
        <v>42886.028664475256</v>
      </c>
      <c r="L105" s="2">
        <v>183838.0412122565</v>
      </c>
      <c r="M105" s="2">
        <f>+IF($D105&lt;2022,0,-((E105-'aob Demand'!J104)*'aob Demand'!N104)-0.5*('Welfare change 1 MW'!$E105-'aob Demand'!J104)*('Welfare change 1 MW'!I105-'aob Demand'!N104))</f>
        <v>53.441187786762256</v>
      </c>
      <c r="N105" s="2">
        <f>+IF($D105&lt;2022,0,-((F105-'aob Demand'!K104)*'aob Demand'!O104)-0.5*('Welfare change 1 MW'!$E105-'aob Demand'!K104)*('Welfare change 1 MW'!J105-'aob Demand'!O104))</f>
        <v>4.4321518452847868E-2</v>
      </c>
      <c r="O105" s="2">
        <f>+IF($D105&lt;2022,0,-((G105-'aob Demand'!L104)*'aob Demand'!P104)-0.5*('Welfare change 1 MW'!$E105-'aob Demand'!L104)*('Welfare change 1 MW'!K105-'aob Demand'!P104))</f>
        <v>106.08469329081686</v>
      </c>
      <c r="P105" s="2">
        <f>+IF($D105&lt;2022,0,-((H105-'aob Demand'!M104)*'aob Demand'!Q104)-0.5*('Welfare change 1 MW'!$E105-'aob Demand'!M104)*('Welfare change 1 MW'!L105-'aob Demand'!Q104))</f>
        <v>453.23722821356245</v>
      </c>
      <c r="Q105" s="2">
        <f t="shared" si="12"/>
        <v>612.80743080959439</v>
      </c>
      <c r="R105" s="2">
        <f t="shared" si="13"/>
        <v>39.9343643413278</v>
      </c>
      <c r="S105" s="2">
        <f t="shared" si="15"/>
        <v>3.3119616897724323E-2</v>
      </c>
      <c r="T105" s="2">
        <f t="shared" si="16"/>
        <v>79.272654077551849</v>
      </c>
      <c r="U105" s="2">
        <f t="shared" si="17"/>
        <v>338.6852230297427</v>
      </c>
      <c r="V105" s="2">
        <f t="shared" si="18"/>
        <v>457.92536106552006</v>
      </c>
      <c r="W105" s="2">
        <f t="shared" si="14"/>
        <v>248239.12290421224</v>
      </c>
    </row>
    <row r="106" spans="1:23" x14ac:dyDescent="0.45">
      <c r="A106" s="2" t="s">
        <v>147</v>
      </c>
      <c r="B106" s="2">
        <v>2</v>
      </c>
      <c r="C106" s="2">
        <v>2027</v>
      </c>
      <c r="D106" s="2">
        <v>2025</v>
      </c>
      <c r="E106" s="2">
        <v>148.25078125846665</v>
      </c>
      <c r="F106" s="2">
        <v>148.25078125846665</v>
      </c>
      <c r="G106" s="2">
        <v>120.13570470150464</v>
      </c>
      <c r="H106" s="2">
        <v>97.582992174277635</v>
      </c>
      <c r="I106" s="2">
        <v>21530.911765652956</v>
      </c>
      <c r="J106" s="2">
        <v>17.856466587610768</v>
      </c>
      <c r="K106" s="2">
        <v>42917.79014232097</v>
      </c>
      <c r="L106" s="2">
        <v>183974.08905979779</v>
      </c>
      <c r="M106" s="2">
        <f>+IF($D106&lt;2022,0,-((E106-'aob Demand'!J105)*'aob Demand'!N105)-0.5*('Welfare change 1 MW'!$E106-'aob Demand'!J105)*('Welfare change 1 MW'!I106-'aob Demand'!N105))</f>
        <v>53.441920923336639</v>
      </c>
      <c r="N106" s="2">
        <f>+IF($D106&lt;2022,0,-((F106-'aob Demand'!K105)*'aob Demand'!O105)-0.5*('Welfare change 1 MW'!$E106-'aob Demand'!K105)*('Welfare change 1 MW'!J106-'aob Demand'!O105))</f>
        <v>4.4321572896304957E-2</v>
      </c>
      <c r="O106" s="2">
        <f>+IF($D106&lt;2022,0,-((G106-'aob Demand'!L105)*'aob Demand'!P105)-0.5*('Welfare change 1 MW'!$E106-'aob Demand'!L105)*('Welfare change 1 MW'!K106-'aob Demand'!P105))</f>
        <v>106.08674913042178</v>
      </c>
      <c r="P106" s="2">
        <f>+IF($D106&lt;2022,0,-((H106-'aob Demand'!M105)*'aob Demand'!Q105)-0.5*('Welfare change 1 MW'!$E106-'aob Demand'!M105)*('Welfare change 1 MW'!L106-'aob Demand'!Q105))</f>
        <v>453.24655324401164</v>
      </c>
      <c r="Q106" s="2">
        <f t="shared" si="12"/>
        <v>612.81954487066639</v>
      </c>
      <c r="R106" s="2">
        <f t="shared" si="13"/>
        <v>37.674445456249842</v>
      </c>
      <c r="S106" s="2">
        <f t="shared" si="15"/>
        <v>3.1244959982115652E-2</v>
      </c>
      <c r="T106" s="2">
        <f t="shared" si="16"/>
        <v>74.786972000470499</v>
      </c>
      <c r="U106" s="2">
        <f t="shared" si="17"/>
        <v>319.52093512731898</v>
      </c>
      <c r="V106" s="2">
        <f t="shared" si="18"/>
        <v>432.01359754402142</v>
      </c>
      <c r="W106" s="2">
        <f t="shared" si="14"/>
        <v>248422.79096777173</v>
      </c>
    </row>
    <row r="107" spans="1:23" x14ac:dyDescent="0.45">
      <c r="A107" s="2" t="s">
        <v>147</v>
      </c>
      <c r="B107" s="2">
        <v>2</v>
      </c>
      <c r="C107" s="2">
        <v>2028</v>
      </c>
      <c r="D107" s="2">
        <v>2026</v>
      </c>
      <c r="E107" s="2">
        <v>148.44049530178251</v>
      </c>
      <c r="F107" s="2">
        <v>148.44049530178251</v>
      </c>
      <c r="G107" s="2">
        <v>120.3227739873825</v>
      </c>
      <c r="H107" s="2">
        <v>97.767883876679107</v>
      </c>
      <c r="I107" s="2">
        <v>21546.249771920619</v>
      </c>
      <c r="J107" s="2">
        <v>17.86854588872615</v>
      </c>
      <c r="K107" s="2">
        <v>42948.757007911197</v>
      </c>
      <c r="L107" s="2">
        <v>184106.57417362876</v>
      </c>
      <c r="M107" s="2">
        <f>+IF($D107&lt;2022,0,-((E107-'aob Demand'!J106)*'aob Demand'!N106)-0.5*('Welfare change 1 MW'!$E107-'aob Demand'!J106)*('Welfare change 1 MW'!I107-'aob Demand'!N106))</f>
        <v>53.930185640226192</v>
      </c>
      <c r="N107" s="2">
        <f>+IF($D107&lt;2022,0,-((F107-'aob Demand'!K106)*'aob Demand'!O106)-0.5*('Welfare change 1 MW'!$E107-'aob Demand'!K106)*('Welfare change 1 MW'!J107-'aob Demand'!O106))</f>
        <v>4.4724906055612038E-2</v>
      </c>
      <c r="O107" s="2">
        <f>+IF($D107&lt;2022,0,-((G107-'aob Demand'!L106)*'aob Demand'!P106)-0.5*('Welfare change 1 MW'!$E107-'aob Demand'!L106)*('Welfare change 1 MW'!K107-'aob Demand'!P106))</f>
        <v>107.05757998707122</v>
      </c>
      <c r="P107" s="2">
        <f>+IF($D107&lt;2022,0,-((H107-'aob Demand'!M106)*'aob Demand'!Q106)-0.5*('Welfare change 1 MW'!$E107-'aob Demand'!M106)*('Welfare change 1 MW'!L107-'aob Demand'!Q106))</f>
        <v>457.39577944310838</v>
      </c>
      <c r="Q107" s="2">
        <f t="shared" si="12"/>
        <v>618.42826997646148</v>
      </c>
      <c r="R107" s="2">
        <f t="shared" si="13"/>
        <v>35.866653599005588</v>
      </c>
      <c r="S107" s="2">
        <f t="shared" si="15"/>
        <v>2.9744616928375479E-2</v>
      </c>
      <c r="T107" s="2">
        <f t="shared" si="16"/>
        <v>71.199405137593956</v>
      </c>
      <c r="U107" s="2">
        <f t="shared" si="17"/>
        <v>304.19431685947228</v>
      </c>
      <c r="V107" s="2">
        <f t="shared" si="18"/>
        <v>411.29012021300025</v>
      </c>
      <c r="W107" s="2">
        <f t="shared" si="14"/>
        <v>248601.58095346059</v>
      </c>
    </row>
    <row r="108" spans="1:23" x14ac:dyDescent="0.45">
      <c r="A108" s="2" t="s">
        <v>147</v>
      </c>
      <c r="B108" s="2">
        <v>2</v>
      </c>
      <c r="C108" s="2">
        <v>2029</v>
      </c>
      <c r="D108" s="2">
        <v>2027</v>
      </c>
      <c r="E108" s="2">
        <v>148.5083646988686</v>
      </c>
      <c r="F108" s="2">
        <v>148.5083646988686</v>
      </c>
      <c r="G108" s="2">
        <v>120.3881685711256</v>
      </c>
      <c r="H108" s="2">
        <v>97.831147103570203</v>
      </c>
      <c r="I108" s="2">
        <v>21562.200740349654</v>
      </c>
      <c r="J108" s="2">
        <v>17.881576484159879</v>
      </c>
      <c r="K108" s="2">
        <v>42980.673486039865</v>
      </c>
      <c r="L108" s="2">
        <v>184243.30572889347</v>
      </c>
      <c r="M108" s="2">
        <f>+IF($D108&lt;2022,0,-((E108-'aob Demand'!J107)*'aob Demand'!N107)-0.5*('Welfare change 1 MW'!$E108-'aob Demand'!J107)*('Welfare change 1 MW'!I108-'aob Demand'!N107))</f>
        <v>53.862160842603373</v>
      </c>
      <c r="N108" s="2">
        <f>+IF($D108&lt;2022,0,-((F108-'aob Demand'!K107)*'aob Demand'!O107)-0.5*('Welfare change 1 MW'!$E108-'aob Demand'!K107)*('Welfare change 1 MW'!J108-'aob Demand'!O107))</f>
        <v>4.4667998424984291E-2</v>
      </c>
      <c r="O108" s="2">
        <f>+IF($D108&lt;2022,0,-((G108-'aob Demand'!L107)*'aob Demand'!P107)-0.5*('Welfare change 1 MW'!$E108-'aob Demand'!L107)*('Welfare change 1 MW'!K108-'aob Demand'!P107))</f>
        <v>106.92303120411043</v>
      </c>
      <c r="P108" s="2">
        <f>+IF($D108&lt;2022,0,-((H108-'aob Demand'!M107)*'aob Demand'!Q107)-0.5*('Welfare change 1 MW'!$E108-'aob Demand'!M107)*('Welfare change 1 MW'!L108-'aob Demand'!Q107))</f>
        <v>456.82135952784535</v>
      </c>
      <c r="Q108" s="2">
        <f t="shared" si="12"/>
        <v>617.65121957298413</v>
      </c>
      <c r="R108" s="2">
        <f t="shared" si="13"/>
        <v>33.793786059852657</v>
      </c>
      <c r="S108" s="2">
        <f t="shared" si="15"/>
        <v>2.8025254814912366E-2</v>
      </c>
      <c r="T108" s="2">
        <f t="shared" si="16"/>
        <v>67.084832558827031</v>
      </c>
      <c r="U108" s="2">
        <f t="shared" si="17"/>
        <v>286.61537246096253</v>
      </c>
      <c r="V108" s="2">
        <f t="shared" si="18"/>
        <v>387.52201633445713</v>
      </c>
      <c r="W108" s="2">
        <f t="shared" si="14"/>
        <v>248786.17995528298</v>
      </c>
    </row>
    <row r="109" spans="1:23" x14ac:dyDescent="0.45">
      <c r="A109" s="2" t="s">
        <v>147</v>
      </c>
      <c r="B109" s="2">
        <v>2</v>
      </c>
      <c r="C109" s="2">
        <v>2030</v>
      </c>
      <c r="D109" s="2">
        <v>2028</v>
      </c>
      <c r="E109" s="2">
        <v>148.56999608284082</v>
      </c>
      <c r="F109" s="2">
        <v>148.56999608284082</v>
      </c>
      <c r="G109" s="2">
        <v>120.44713330461082</v>
      </c>
      <c r="H109" s="2">
        <v>97.887927616777105</v>
      </c>
      <c r="I109" s="2">
        <v>21578.196108166034</v>
      </c>
      <c r="J109" s="2">
        <v>17.894681345159377</v>
      </c>
      <c r="K109" s="2">
        <v>43012.66278176308</v>
      </c>
      <c r="L109" s="2">
        <v>184380.35919763742</v>
      </c>
      <c r="M109" s="2">
        <f>+IF($D109&lt;2022,0,-((E109-'aob Demand'!J108)*'aob Demand'!N108)-0.5*('Welfare change 1 MW'!$E109-'aob Demand'!J108)*('Welfare change 1 MW'!I109-'aob Demand'!N108))</f>
        <v>53.762051614462493</v>
      </c>
      <c r="N109" s="2">
        <f>+IF($D109&lt;2022,0,-((F109-'aob Demand'!K108)*'aob Demand'!O108)-0.5*('Welfare change 1 MW'!$E109-'aob Demand'!K108)*('Welfare change 1 MW'!J109-'aob Demand'!O108))</f>
        <v>4.4584578677489092E-2</v>
      </c>
      <c r="O109" s="2">
        <f>+IF($D109&lt;2022,0,-((G109-'aob Demand'!L108)*'aob Demand'!P108)-0.5*('Welfare change 1 MW'!$E109-'aob Demand'!L108)*('Welfare change 1 MW'!K109-'aob Demand'!P108))</f>
        <v>106.72472515310805</v>
      </c>
      <c r="P109" s="2">
        <f>+IF($D109&lt;2022,0,-((H109-'aob Demand'!M108)*'aob Demand'!Q108)-0.5*('Welfare change 1 MW'!$E109-'aob Demand'!M108)*('Welfare change 1 MW'!L109-'aob Demand'!Q108))</f>
        <v>455.97448522303563</v>
      </c>
      <c r="Q109" s="2">
        <f t="shared" si="12"/>
        <v>616.50584656928368</v>
      </c>
      <c r="R109" s="2">
        <f t="shared" si="13"/>
        <v>31.821675746822251</v>
      </c>
      <c r="S109" s="2">
        <f t="shared" si="15"/>
        <v>2.6389543616339307E-2</v>
      </c>
      <c r="T109" s="2">
        <f t="shared" si="16"/>
        <v>63.170200838788872</v>
      </c>
      <c r="U109" s="2">
        <f t="shared" si="17"/>
        <v>269.89059721240886</v>
      </c>
      <c r="V109" s="2">
        <f t="shared" si="18"/>
        <v>364.90886334163633</v>
      </c>
      <c r="W109" s="2">
        <f t="shared" si="14"/>
        <v>248971.21808756652</v>
      </c>
    </row>
    <row r="110" spans="1:23" x14ac:dyDescent="0.45">
      <c r="A110" s="2" t="s">
        <v>147</v>
      </c>
      <c r="B110" s="2">
        <v>2</v>
      </c>
      <c r="C110" s="2">
        <v>2031</v>
      </c>
      <c r="D110" s="2">
        <v>2029</v>
      </c>
      <c r="E110" s="2">
        <v>148.62559869586377</v>
      </c>
      <c r="F110" s="2">
        <v>148.62559869586377</v>
      </c>
      <c r="G110" s="2">
        <v>120.50005828809577</v>
      </c>
      <c r="H110" s="2">
        <v>97.938665415969467</v>
      </c>
      <c r="I110" s="2">
        <v>21594.233373593826</v>
      </c>
      <c r="J110" s="2">
        <v>17.90784419033308</v>
      </c>
      <c r="K110" s="2">
        <v>43044.722037736574</v>
      </c>
      <c r="L110" s="2">
        <v>184517.72127324436</v>
      </c>
      <c r="M110" s="2">
        <f>+IF($D110&lt;2022,0,-((E110-'aob Demand'!J109)*'aob Demand'!N109)-0.5*('Welfare change 1 MW'!$E110-'aob Demand'!J109)*('Welfare change 1 MW'!I110-'aob Demand'!N109))</f>
        <v>53.633415463939187</v>
      </c>
      <c r="N110" s="2">
        <f>+IF($D110&lt;2022,0,-((F110-'aob Demand'!K109)*'aob Demand'!O109)-0.5*('Welfare change 1 MW'!$E110-'aob Demand'!K109)*('Welfare change 1 MW'!J110-'aob Demand'!O109))</f>
        <v>4.4477561713216734E-2</v>
      </c>
      <c r="O110" s="2">
        <f>+IF($D110&lt;2022,0,-((G110-'aob Demand'!L109)*'aob Demand'!P109)-0.5*('Welfare change 1 MW'!$E110-'aob Demand'!L109)*('Welfare change 1 MW'!K110-'aob Demand'!P109))</f>
        <v>106.46973286019187</v>
      </c>
      <c r="P110" s="2">
        <f>+IF($D110&lt;2022,0,-((H110-'aob Demand'!M109)*'aob Demand'!Q109)-0.5*('Welfare change 1 MW'!$E110-'aob Demand'!M109)*('Welfare change 1 MW'!L110-'aob Demand'!Q109))</f>
        <v>454.88537119968709</v>
      </c>
      <c r="Q110" s="2">
        <f t="shared" si="12"/>
        <v>615.03299708553141</v>
      </c>
      <c r="R110" s="2">
        <f t="shared" si="13"/>
        <v>29.948619063182157</v>
      </c>
      <c r="S110" s="2">
        <f t="shared" si="15"/>
        <v>2.4836038150580046E-2</v>
      </c>
      <c r="T110" s="2">
        <f t="shared" si="16"/>
        <v>59.452142728679036</v>
      </c>
      <c r="U110" s="2">
        <f t="shared" si="17"/>
        <v>254.00561537299987</v>
      </c>
      <c r="V110" s="2">
        <f t="shared" si="18"/>
        <v>343.43121320301168</v>
      </c>
      <c r="W110" s="2">
        <f t="shared" si="14"/>
        <v>249156.67668457475</v>
      </c>
    </row>
    <row r="111" spans="1:23" x14ac:dyDescent="0.45">
      <c r="A111" s="2" t="s">
        <v>147</v>
      </c>
      <c r="B111" s="2">
        <v>2</v>
      </c>
      <c r="C111" s="2">
        <v>2032</v>
      </c>
      <c r="D111" s="2">
        <v>2030</v>
      </c>
      <c r="E111" s="2">
        <v>148.84082190331884</v>
      </c>
      <c r="F111" s="2">
        <v>148.84082190331884</v>
      </c>
      <c r="G111" s="2">
        <v>120.71259403048182</v>
      </c>
      <c r="H111" s="2">
        <v>98.149011147557019</v>
      </c>
      <c r="I111" s="2">
        <v>21609.494018641632</v>
      </c>
      <c r="J111" s="2">
        <v>17.919764533203992</v>
      </c>
      <c r="K111" s="2">
        <v>43075.591440334116</v>
      </c>
      <c r="L111" s="2">
        <v>184649.75204337225</v>
      </c>
      <c r="M111" s="2">
        <f>+IF($D111&lt;2022,0,-((E111-'aob Demand'!J110)*'aob Demand'!N110)-0.5*('Welfare change 1 MW'!$E111-'aob Demand'!J110)*('Welfare change 1 MW'!I111-'aob Demand'!N110))</f>
        <v>54.211904957432616</v>
      </c>
      <c r="N111" s="2">
        <f>+IF($D111&lt;2022,0,-((F111-'aob Demand'!K110)*'aob Demand'!O110)-0.5*('Welfare change 1 MW'!$E111-'aob Demand'!K110)*('Welfare change 1 MW'!J111-'aob Demand'!O110))</f>
        <v>4.4955452029352638E-2</v>
      </c>
      <c r="O111" s="2">
        <f>+IF($D111&lt;2022,0,-((G111-'aob Demand'!L110)*'aob Demand'!P110)-0.5*('Welfare change 1 MW'!$E111-'aob Demand'!L110)*('Welfare change 1 MW'!K111-'aob Demand'!P110))</f>
        <v>107.61992744486257</v>
      </c>
      <c r="P111" s="2">
        <f>+IF($D111&lt;2022,0,-((H111-'aob Demand'!M110)*'aob Demand'!Q110)-0.5*('Welfare change 1 MW'!$E111-'aob Demand'!M110)*('Welfare change 1 MW'!L111-'aob Demand'!Q110))</f>
        <v>459.80114925312688</v>
      </c>
      <c r="Q111" s="2">
        <f t="shared" si="12"/>
        <v>621.67793710745138</v>
      </c>
      <c r="R111" s="2">
        <f t="shared" si="13"/>
        <v>28.558155259291656</v>
      </c>
      <c r="S111" s="2">
        <f t="shared" si="15"/>
        <v>2.3681971327404384E-2</v>
      </c>
      <c r="T111" s="2">
        <f t="shared" si="16"/>
        <v>56.692835261504904</v>
      </c>
      <c r="U111" s="2">
        <f t="shared" si="17"/>
        <v>242.2175095872779</v>
      </c>
      <c r="V111" s="2">
        <f t="shared" si="18"/>
        <v>327.49218207940186</v>
      </c>
      <c r="W111" s="2">
        <f t="shared" si="14"/>
        <v>249334.837502348</v>
      </c>
    </row>
    <row r="112" spans="1:23" x14ac:dyDescent="0.45">
      <c r="A112" s="2" t="s">
        <v>147</v>
      </c>
      <c r="B112" s="2">
        <v>2</v>
      </c>
      <c r="C112" s="2">
        <v>2033</v>
      </c>
      <c r="D112" s="2">
        <v>2031</v>
      </c>
      <c r="E112" s="2">
        <v>149.12996424312871</v>
      </c>
      <c r="F112" s="2">
        <v>149.12996424312871</v>
      </c>
      <c r="G112" s="2">
        <v>120.99929940073571</v>
      </c>
      <c r="H112" s="2">
        <v>98.43359508288151</v>
      </c>
      <c r="I112" s="2">
        <v>21624.400775568512</v>
      </c>
      <c r="J112" s="2">
        <v>17.931094313254924</v>
      </c>
      <c r="K112" s="2">
        <v>43105.922736257016</v>
      </c>
      <c r="L112" s="2">
        <v>184779.36888007558</v>
      </c>
      <c r="M112" s="2">
        <f>+IF($D112&lt;2022,0,-((E112-'aob Demand'!J111)*'aob Demand'!N111)-0.5*('Welfare change 1 MW'!$E112-'aob Demand'!J111)*('Welfare change 1 MW'!I112-'aob Demand'!N111))</f>
        <v>55.110258829244152</v>
      </c>
      <c r="N112" s="2">
        <f>+IF($D112&lt;2022,0,-((F112-'aob Demand'!K111)*'aob Demand'!O111)-0.5*('Welfare change 1 MW'!$E112-'aob Demand'!K111)*('Welfare change 1 MW'!J112-'aob Demand'!O111))</f>
        <v>4.5697786447406755E-2</v>
      </c>
      <c r="O112" s="2">
        <f>+IF($D112&lt;2022,0,-((G112-'aob Demand'!L111)*'aob Demand'!P111)-0.5*('Welfare change 1 MW'!$E112-'aob Demand'!L111)*('Welfare change 1 MW'!K112-'aob Demand'!P111))</f>
        <v>109.40583865234557</v>
      </c>
      <c r="P112" s="2">
        <f>+IF($D112&lt;2022,0,-((H112-'aob Demand'!M111)*'aob Demand'!Q111)-0.5*('Welfare change 1 MW'!$E112-'aob Demand'!M111)*('Welfare change 1 MW'!L112-'aob Demand'!Q111))</f>
        <v>467.43365505326091</v>
      </c>
      <c r="Q112" s="2">
        <f t="shared" si="12"/>
        <v>631.99545032129799</v>
      </c>
      <c r="R112" s="2">
        <f t="shared" si="13"/>
        <v>27.388110256933238</v>
      </c>
      <c r="S112" s="2">
        <f t="shared" si="15"/>
        <v>2.2710399847645415E-2</v>
      </c>
      <c r="T112" s="2">
        <f t="shared" si="16"/>
        <v>54.37135000666418</v>
      </c>
      <c r="U112" s="2">
        <f t="shared" si="17"/>
        <v>232.30020606629026</v>
      </c>
      <c r="V112" s="2">
        <f t="shared" si="18"/>
        <v>314.0823767297353</v>
      </c>
      <c r="W112" s="2">
        <f t="shared" si="14"/>
        <v>249509.6923919011</v>
      </c>
    </row>
    <row r="113" spans="1:23" x14ac:dyDescent="0.45">
      <c r="A113" s="2" t="s">
        <v>147</v>
      </c>
      <c r="B113" s="2">
        <v>2</v>
      </c>
      <c r="C113" s="2">
        <v>2034</v>
      </c>
      <c r="D113" s="2">
        <v>2032</v>
      </c>
      <c r="E113" s="2">
        <v>149.20735951048587</v>
      </c>
      <c r="F113" s="2">
        <v>149.20735951048587</v>
      </c>
      <c r="G113" s="2">
        <v>121.07437373363086</v>
      </c>
      <c r="H113" s="2">
        <v>98.506579492147466</v>
      </c>
      <c r="I113" s="2">
        <v>21640.36348889918</v>
      </c>
      <c r="J113" s="2">
        <v>17.944085378236544</v>
      </c>
      <c r="K113" s="2">
        <v>43137.885657707913</v>
      </c>
      <c r="L113" s="2">
        <v>184916.28498619664</v>
      </c>
      <c r="M113" s="2">
        <f>+IF($D113&lt;2022,0,-((E113-'aob Demand'!J112)*'aob Demand'!N112)-0.5*('Welfare change 1 MW'!$E113-'aob Demand'!J112)*('Welfare change 1 MW'!I113-'aob Demand'!N112))</f>
        <v>55.067349472823828</v>
      </c>
      <c r="N113" s="2">
        <f>+IF($D113&lt;2022,0,-((F113-'aob Demand'!K112)*'aob Demand'!O112)-0.5*('Welfare change 1 MW'!$E113-'aob Demand'!K112)*('Welfare change 1 MW'!J113-'aob Demand'!O112))</f>
        <v>4.5661581470219807E-2</v>
      </c>
      <c r="O113" s="2">
        <f>+IF($D113&lt;2022,0,-((G113-'aob Demand'!L112)*'aob Demand'!P112)-0.5*('Welfare change 1 MW'!$E113-'aob Demand'!L112)*('Welfare change 1 MW'!K113-'aob Demand'!P112))</f>
        <v>109.32124161433983</v>
      </c>
      <c r="P113" s="2">
        <f>+IF($D113&lt;2022,0,-((H113-'aob Demand'!M112)*'aob Demand'!Q112)-0.5*('Welfare change 1 MW'!$E113-'aob Demand'!M112)*('Welfare change 1 MW'!L113-'aob Demand'!Q112))</f>
        <v>467.07273206831889</v>
      </c>
      <c r="Q113" s="2">
        <f t="shared" si="12"/>
        <v>631.50698473695275</v>
      </c>
      <c r="R113" s="2">
        <f t="shared" si="13"/>
        <v>25.817722284322198</v>
      </c>
      <c r="S113" s="2">
        <f t="shared" si="15"/>
        <v>2.1407931210541974E-2</v>
      </c>
      <c r="T113" s="2">
        <f t="shared" si="16"/>
        <v>51.254064028798076</v>
      </c>
      <c r="U113" s="2">
        <f t="shared" si="17"/>
        <v>218.98192301902196</v>
      </c>
      <c r="V113" s="2">
        <f t="shared" si="18"/>
        <v>296.07511726335275</v>
      </c>
      <c r="W113" s="2">
        <f t="shared" si="14"/>
        <v>249694.53413280373</v>
      </c>
    </row>
    <row r="114" spans="1:23" x14ac:dyDescent="0.45">
      <c r="A114" s="2" t="s">
        <v>147</v>
      </c>
      <c r="B114" s="2">
        <v>2</v>
      </c>
      <c r="C114" s="2">
        <v>2035</v>
      </c>
      <c r="D114" s="2">
        <v>2033</v>
      </c>
      <c r="E114" s="2">
        <v>149.27878372739403</v>
      </c>
      <c r="F114" s="2">
        <v>149.27878372739403</v>
      </c>
      <c r="G114" s="2">
        <v>121.14314493740207</v>
      </c>
      <c r="H114" s="2">
        <v>98.573169403493566</v>
      </c>
      <c r="I114" s="2">
        <v>21656.370383437556</v>
      </c>
      <c r="J114" s="2">
        <v>17.957160040393891</v>
      </c>
      <c r="K114" s="2">
        <v>43169.920334282644</v>
      </c>
      <c r="L114" s="2">
        <v>185053.51860300911</v>
      </c>
      <c r="M114" s="2">
        <f>+IF($D114&lt;2022,0,-((E114-'aob Demand'!J113)*'aob Demand'!N113)-0.5*('Welfare change 1 MW'!$E114-'aob Demand'!J113)*('Welfare change 1 MW'!I114-'aob Demand'!N113))</f>
        <v>54.992269408291904</v>
      </c>
      <c r="N114" s="2">
        <f>+IF($D114&lt;2022,0,-((F114-'aob Demand'!K113)*'aob Demand'!O113)-0.5*('Welfare change 1 MW'!$E114-'aob Demand'!K113)*('Welfare change 1 MW'!J114-'aob Demand'!O113))</f>
        <v>4.5598822206346395E-2</v>
      </c>
      <c r="O114" s="2">
        <f>+IF($D114&lt;2022,0,-((G114-'aob Demand'!L113)*'aob Demand'!P113)-0.5*('Welfare change 1 MW'!$E114-'aob Demand'!L113)*('Welfare change 1 MW'!K114-'aob Demand'!P113))</f>
        <v>109.17270854068921</v>
      </c>
      <c r="P114" s="2">
        <f>+IF($D114&lt;2022,0,-((H114-'aob Demand'!M113)*'aob Demand'!Q113)-0.5*('Welfare change 1 MW'!$E114-'aob Demand'!M113)*('Welfare change 1 MW'!L114-'aob Demand'!Q113))</f>
        <v>466.43858745357403</v>
      </c>
      <c r="Q114" s="2">
        <f t="shared" si="12"/>
        <v>630.64916422476153</v>
      </c>
      <c r="R114" s="2">
        <f t="shared" si="13"/>
        <v>24.323133792714295</v>
      </c>
      <c r="S114" s="2">
        <f t="shared" si="15"/>
        <v>2.0168403036444255E-2</v>
      </c>
      <c r="T114" s="2">
        <f t="shared" si="16"/>
        <v>48.287194271487792</v>
      </c>
      <c r="U114" s="2">
        <f t="shared" si="17"/>
        <v>206.3062370546082</v>
      </c>
      <c r="V114" s="2">
        <f t="shared" si="18"/>
        <v>278.93673352184675</v>
      </c>
      <c r="W114" s="2">
        <f t="shared" si="14"/>
        <v>249879.80932072931</v>
      </c>
    </row>
    <row r="115" spans="1:23" x14ac:dyDescent="0.45">
      <c r="A115" s="2" t="s">
        <v>147</v>
      </c>
      <c r="B115" s="2">
        <v>2</v>
      </c>
      <c r="C115" s="2">
        <v>2036</v>
      </c>
      <c r="D115" s="2">
        <v>2034</v>
      </c>
      <c r="E115" s="2">
        <v>149.34423831982866</v>
      </c>
      <c r="F115" s="2">
        <v>149.34423831982866</v>
      </c>
      <c r="G115" s="2">
        <v>121.20593539048669</v>
      </c>
      <c r="H115" s="2">
        <v>98.633775691059682</v>
      </c>
      <c r="I115" s="2">
        <v>21672.418823116401</v>
      </c>
      <c r="J115" s="2">
        <v>17.970292211212254</v>
      </c>
      <c r="K115" s="2">
        <v>43202.024465987539</v>
      </c>
      <c r="L115" s="2">
        <v>185191.05852815401</v>
      </c>
      <c r="M115" s="2">
        <f>+IF($D115&lt;2022,0,-((E115-'aob Demand'!J114)*'aob Demand'!N114)-0.5*('Welfare change 1 MW'!$E115-'aob Demand'!J114)*('Welfare change 1 MW'!I115-'aob Demand'!N114))</f>
        <v>54.889187852072787</v>
      </c>
      <c r="N115" s="2">
        <f>+IF($D115&lt;2022,0,-((F115-'aob Demand'!K114)*'aob Demand'!O114)-0.5*('Welfare change 1 MW'!$E115-'aob Demand'!K114)*('Welfare change 1 MW'!J115-'aob Demand'!O114))</f>
        <v>4.5512905273211834E-2</v>
      </c>
      <c r="O115" s="2">
        <f>+IF($D115&lt;2022,0,-((G115-'aob Demand'!L114)*'aob Demand'!P114)-0.5*('Welfare change 1 MW'!$E115-'aob Demand'!L114)*('Welfare change 1 MW'!K115-'aob Demand'!P114))</f>
        <v>108.96852904832831</v>
      </c>
      <c r="P115" s="2">
        <f>+IF($D115&lt;2022,0,-((H115-'aob Demand'!M114)*'aob Demand'!Q114)-0.5*('Welfare change 1 MW'!$E115-'aob Demand'!M114)*('Welfare change 1 MW'!L115-'aob Demand'!Q114))</f>
        <v>465.56664288149182</v>
      </c>
      <c r="Q115" s="2">
        <f t="shared" si="12"/>
        <v>629.46987268716612</v>
      </c>
      <c r="R115" s="2">
        <f t="shared" si="13"/>
        <v>22.903340302819636</v>
      </c>
      <c r="S115" s="2">
        <f t="shared" si="15"/>
        <v>1.8990945183077632E-2</v>
      </c>
      <c r="T115" s="2">
        <f t="shared" si="16"/>
        <v>45.468759891613203</v>
      </c>
      <c r="U115" s="2">
        <f t="shared" si="17"/>
        <v>194.2646935183873</v>
      </c>
      <c r="V115" s="2">
        <f t="shared" si="18"/>
        <v>262.6557846580032</v>
      </c>
      <c r="W115" s="2">
        <f t="shared" si="14"/>
        <v>250065.50181725796</v>
      </c>
    </row>
    <row r="116" spans="1:23" x14ac:dyDescent="0.45">
      <c r="A116" s="2" t="s">
        <v>147</v>
      </c>
      <c r="B116" s="2">
        <v>2</v>
      </c>
      <c r="C116" s="2">
        <v>2037</v>
      </c>
      <c r="D116" s="2">
        <v>2035</v>
      </c>
      <c r="E116" s="2">
        <v>149.40404475517295</v>
      </c>
      <c r="F116" s="2">
        <v>149.40404475517295</v>
      </c>
      <c r="G116" s="2">
        <v>121.26306799252897</v>
      </c>
      <c r="H116" s="2">
        <v>98.688721336354973</v>
      </c>
      <c r="I116" s="2">
        <v>21688.507234444802</v>
      </c>
      <c r="J116" s="2">
        <v>17.983479282428963</v>
      </c>
      <c r="K116" s="2">
        <v>43234.195646370034</v>
      </c>
      <c r="L116" s="2">
        <v>185328.89397640261</v>
      </c>
      <c r="M116" s="2">
        <f>+IF($D116&lt;2022,0,-((E116-'aob Demand'!J115)*'aob Demand'!N115)-0.5*('Welfare change 1 MW'!$E116-'aob Demand'!J115)*('Welfare change 1 MW'!I116-'aob Demand'!N115))</f>
        <v>54.759965505600029</v>
      </c>
      <c r="N116" s="2">
        <f>+IF($D116&lt;2022,0,-((F116-'aob Demand'!K115)*'aob Demand'!O115)-0.5*('Welfare change 1 MW'!$E116-'aob Demand'!K115)*('Welfare change 1 MW'!J116-'aob Demand'!O115))</f>
        <v>4.5405370435661133E-2</v>
      </c>
      <c r="O116" s="2">
        <f>+IF($D116&lt;2022,0,-((G116-'aob Demand'!L115)*'aob Demand'!P115)-0.5*('Welfare change 1 MW'!$E116-'aob Demand'!L115)*('Welfare change 1 MW'!K116-'aob Demand'!P115))</f>
        <v>108.7123997965235</v>
      </c>
      <c r="P116" s="2">
        <f>+IF($D116&lt;2022,0,-((H116-'aob Demand'!M115)*'aob Demand'!Q115)-0.5*('Welfare change 1 MW'!$E116-'aob Demand'!M115)*('Welfare change 1 MW'!L116-'aob Demand'!Q115))</f>
        <v>464.47269474151176</v>
      </c>
      <c r="Q116" s="2">
        <f t="shared" si="12"/>
        <v>627.99046541407097</v>
      </c>
      <c r="R116" s="2">
        <f t="shared" si="13"/>
        <v>21.556056917519147</v>
      </c>
      <c r="S116" s="2">
        <f t="shared" si="15"/>
        <v>1.7873655332599863E-2</v>
      </c>
      <c r="T116" s="2">
        <f t="shared" si="16"/>
        <v>42.794232173398804</v>
      </c>
      <c r="U116" s="2">
        <f t="shared" si="17"/>
        <v>182.83795017105382</v>
      </c>
      <c r="V116" s="2">
        <f t="shared" si="18"/>
        <v>247.20611291730438</v>
      </c>
      <c r="W116" s="2">
        <f t="shared" si="14"/>
        <v>250251.59685721743</v>
      </c>
    </row>
    <row r="117" spans="1:23" x14ac:dyDescent="0.45">
      <c r="A117" s="2" t="s">
        <v>147</v>
      </c>
      <c r="B117" s="2">
        <v>2</v>
      </c>
      <c r="C117" s="2">
        <v>2038</v>
      </c>
      <c r="D117" s="2">
        <v>2036</v>
      </c>
      <c r="E117" s="2">
        <v>149.45852890927469</v>
      </c>
      <c r="F117" s="2">
        <v>149.45852890927469</v>
      </c>
      <c r="G117" s="2">
        <v>121.3148691427987</v>
      </c>
      <c r="H117" s="2">
        <v>98.738332880087682</v>
      </c>
      <c r="I117" s="2">
        <v>21704.634032014841</v>
      </c>
      <c r="J117" s="2">
        <v>17.996718711921606</v>
      </c>
      <c r="K117" s="2">
        <v>43266.431445756629</v>
      </c>
      <c r="L117" s="2">
        <v>185467.01406163615</v>
      </c>
      <c r="M117" s="2">
        <f>+IF($D117&lt;2022,0,-((E117-'aob Demand'!J116)*'aob Demand'!N116)-0.5*('Welfare change 1 MW'!$E117-'aob Demand'!J116)*('Welfare change 1 MW'!I117-'aob Demand'!N116))</f>
        <v>54.606441734911726</v>
      </c>
      <c r="N117" s="2">
        <f>+IF($D117&lt;2022,0,-((F117-'aob Demand'!K116)*'aob Demand'!O116)-0.5*('Welfare change 1 MW'!$E117-'aob Demand'!K116)*('Welfare change 1 MW'!J117-'aob Demand'!O116))</f>
        <v>4.5277739781863315E-2</v>
      </c>
      <c r="O117" s="2">
        <f>+IF($D117&lt;2022,0,-((G117-'aob Demand'!L116)*'aob Demand'!P116)-0.5*('Welfare change 1 MW'!$E117-'aob Demand'!L116)*('Welfare change 1 MW'!K117-'aob Demand'!P116))</f>
        <v>108.4079752597667</v>
      </c>
      <c r="P117" s="2">
        <f>+IF($D117&lt;2022,0,-((H117-'aob Demand'!M116)*'aob Demand'!Q116)-0.5*('Welfare change 1 MW'!$E117-'aob Demand'!M116)*('Welfare change 1 MW'!L117-'aob Demand'!Q116))</f>
        <v>463.17235937498867</v>
      </c>
      <c r="Q117" s="2">
        <f t="shared" si="12"/>
        <v>626.232054109449</v>
      </c>
      <c r="R117" s="2">
        <f t="shared" si="13"/>
        <v>20.278889486534077</v>
      </c>
      <c r="S117" s="2">
        <f t="shared" si="15"/>
        <v>1.681454150947596E-2</v>
      </c>
      <c r="T117" s="2">
        <f t="shared" si="16"/>
        <v>40.258864703616517</v>
      </c>
      <c r="U117" s="2">
        <f t="shared" si="17"/>
        <v>172.0057339494733</v>
      </c>
      <c r="V117" s="2">
        <f t="shared" si="18"/>
        <v>232.56030268113338</v>
      </c>
      <c r="W117" s="2">
        <f t="shared" si="14"/>
        <v>250438.07953940763</v>
      </c>
    </row>
    <row r="118" spans="1:23" x14ac:dyDescent="0.45">
      <c r="A118" s="2" t="s">
        <v>147</v>
      </c>
      <c r="B118" s="2">
        <v>2</v>
      </c>
      <c r="C118" s="2">
        <v>2039</v>
      </c>
      <c r="D118" s="2">
        <v>2037</v>
      </c>
      <c r="E118" s="2">
        <v>149.5079990731499</v>
      </c>
      <c r="F118" s="2">
        <v>149.5079990731499</v>
      </c>
      <c r="G118" s="2">
        <v>121.36164765663793</v>
      </c>
      <c r="H118" s="2">
        <v>98.78291928017812</v>
      </c>
      <c r="I118" s="2">
        <v>21720.79772011629</v>
      </c>
      <c r="J118" s="2">
        <v>18.010008095577184</v>
      </c>
      <c r="K118" s="2">
        <v>43298.729571738164</v>
      </c>
      <c r="L118" s="2">
        <v>185605.4085131711</v>
      </c>
      <c r="M118" s="2">
        <f>+IF($D118&lt;2022,0,-((E118-'aob Demand'!J117)*'aob Demand'!N117)-0.5*('Welfare change 1 MW'!$E118-'aob Demand'!J117)*('Welfare change 1 MW'!I118-'aob Demand'!N117))</f>
        <v>54.430346233250972</v>
      </c>
      <c r="N118" s="2">
        <f>+IF($D118&lt;2022,0,-((F118-'aob Demand'!K117)*'aob Demand'!O117)-0.5*('Welfare change 1 MW'!$E118-'aob Demand'!K117)*('Welfare change 1 MW'!J118-'aob Demand'!O117))</f>
        <v>4.5131444477199925E-2</v>
      </c>
      <c r="O118" s="2">
        <f>+IF($D118&lt;2022,0,-((G118-'aob Demand'!L117)*'aob Demand'!P117)-0.5*('Welfare change 1 MW'!$E118-'aob Demand'!L117)*('Welfare change 1 MW'!K118-'aob Demand'!P117))</f>
        <v>108.05869215315273</v>
      </c>
      <c r="P118" s="2">
        <f>+IF($D118&lt;2022,0,-((H118-'aob Demand'!M117)*'aob Demand'!Q117)-0.5*('Welfare change 1 MW'!$E118-'aob Demand'!M117)*('Welfare change 1 MW'!L118-'aob Demand'!Q117))</f>
        <v>461.68032270771914</v>
      </c>
      <c r="Q118" s="2">
        <f t="shared" si="12"/>
        <v>624.2144925386001</v>
      </c>
      <c r="R118" s="2">
        <f t="shared" si="13"/>
        <v>19.069333851832351</v>
      </c>
      <c r="S118" s="2">
        <f t="shared" si="15"/>
        <v>1.5811521357279413E-2</v>
      </c>
      <c r="T118" s="2">
        <f t="shared" si="16"/>
        <v>37.857691873399133</v>
      </c>
      <c r="U118" s="2">
        <f t="shared" si="17"/>
        <v>161.7468345471768</v>
      </c>
      <c r="V118" s="2">
        <f t="shared" si="18"/>
        <v>218.6896717937656</v>
      </c>
      <c r="W118" s="2">
        <f t="shared" si="14"/>
        <v>250624.93580502557</v>
      </c>
    </row>
    <row r="119" spans="1:23" x14ac:dyDescent="0.45">
      <c r="A119" s="2" t="s">
        <v>147</v>
      </c>
      <c r="B119" s="2">
        <v>2</v>
      </c>
      <c r="C119" s="2">
        <v>2040</v>
      </c>
      <c r="D119" s="2">
        <v>2038</v>
      </c>
      <c r="E119" s="2">
        <v>149.5527467881096</v>
      </c>
      <c r="F119" s="2">
        <v>149.5527467881096</v>
      </c>
      <c r="G119" s="2">
        <v>121.40369556973759</v>
      </c>
      <c r="H119" s="2">
        <v>98.822772706846294</v>
      </c>
      <c r="I119" s="2">
        <v>21736.996888157912</v>
      </c>
      <c r="J119" s="2">
        <v>18.023345162743578</v>
      </c>
      <c r="K119" s="2">
        <v>43331.087862070075</v>
      </c>
      <c r="L119" s="2">
        <v>185744.06764391891</v>
      </c>
      <c r="M119" s="2">
        <f>+IF($D119&lt;2022,0,-((E119-'aob Demand'!J118)*'aob Demand'!N118)-0.5*('Welfare change 1 MW'!$E119-'aob Demand'!J118)*('Welfare change 1 MW'!I119-'aob Demand'!N118))</f>
        <v>54.233304756844277</v>
      </c>
      <c r="N119" s="2">
        <f>+IF($D119&lt;2022,0,-((F119-'aob Demand'!K118)*'aob Demand'!O118)-0.5*('Welfare change 1 MW'!$E119-'aob Demand'!K118)*('Welfare change 1 MW'!J119-'aob Demand'!O118))</f>
        <v>4.4967829547851688E-2</v>
      </c>
      <c r="O119" s="2">
        <f>+IF($D119&lt;2022,0,-((G119-'aob Demand'!L118)*'aob Demand'!P118)-0.5*('Welfare change 1 MW'!$E119-'aob Demand'!L118)*('Welfare change 1 MW'!K119-'aob Demand'!P118))</f>
        <v>107.66778080724828</v>
      </c>
      <c r="P119" s="2">
        <f>+IF($D119&lt;2022,0,-((H119-'aob Demand'!M118)*'aob Demand'!Q118)-0.5*('Welfare change 1 MW'!$E119-'aob Demand'!M118)*('Welfare change 1 MW'!L119-'aob Demand'!Q118))</f>
        <v>460.0103888559579</v>
      </c>
      <c r="Q119" s="2">
        <f t="shared" si="12"/>
        <v>621.95644224959824</v>
      </c>
      <c r="R119" s="2">
        <f t="shared" si="13"/>
        <v>17.92481282450786</v>
      </c>
      <c r="S119" s="2">
        <f t="shared" si="15"/>
        <v>1.4862452719477559E-2</v>
      </c>
      <c r="T119" s="2">
        <f t="shared" si="16"/>
        <v>35.585602368376925</v>
      </c>
      <c r="U119" s="2">
        <f t="shared" si="17"/>
        <v>152.03941848171297</v>
      </c>
      <c r="V119" s="2">
        <f t="shared" si="18"/>
        <v>205.56469612731721</v>
      </c>
      <c r="W119" s="2">
        <f t="shared" si="14"/>
        <v>250812.15239414689</v>
      </c>
    </row>
    <row r="120" spans="1:23" x14ac:dyDescent="0.45">
      <c r="A120" s="2" t="s">
        <v>147</v>
      </c>
      <c r="B120" s="2">
        <v>2</v>
      </c>
      <c r="C120" s="2">
        <v>2041</v>
      </c>
      <c r="D120" s="2">
        <v>2039</v>
      </c>
      <c r="E120" s="2">
        <v>149.59304774727161</v>
      </c>
      <c r="F120" s="2">
        <v>149.59304774727161</v>
      </c>
      <c r="G120" s="2">
        <v>121.44128904116664</v>
      </c>
      <c r="H120" s="2">
        <v>98.858169446065332</v>
      </c>
      <c r="I120" s="2">
        <v>21753.230205596683</v>
      </c>
      <c r="J120" s="2">
        <v>18.036727768657457</v>
      </c>
      <c r="K120" s="2">
        <v>43363.504276979649</v>
      </c>
      <c r="L120" s="2">
        <v>185882.98231582958</v>
      </c>
      <c r="M120" s="2">
        <f>+IF($D120&lt;2022,0,-((E120-'aob Demand'!J119)*'aob Demand'!N119)-0.5*('Welfare change 1 MW'!$E120-'aob Demand'!J119)*('Welfare change 1 MW'!I120-'aob Demand'!N119))</f>
        <v>54.016845319583631</v>
      </c>
      <c r="N120" s="2">
        <f>+IF($D120&lt;2022,0,-((F120-'aob Demand'!K119)*'aob Demand'!O119)-0.5*('Welfare change 1 MW'!$E120-'aob Demand'!K119)*('Welfare change 1 MW'!J120-'aob Demand'!O119))</f>
        <v>4.4788159033978481E-2</v>
      </c>
      <c r="O120" s="2">
        <f>+IF($D120&lt;2022,0,-((G120-'aob Demand'!L119)*'aob Demand'!P119)-0.5*('Welfare change 1 MW'!$E120-'aob Demand'!L119)*('Welfare change 1 MW'!K120-'aob Demand'!P119))</f>
        <v>107.23827744044242</v>
      </c>
      <c r="P120" s="2">
        <f>+IF($D120&lt;2022,0,-((H120-'aob Demand'!M119)*'aob Demand'!Q119)-0.5*('Welfare change 1 MW'!$E120-'aob Demand'!M119)*('Welfare change 1 MW'!L120-'aob Demand'!Q119))</f>
        <v>458.17553252532565</v>
      </c>
      <c r="Q120" s="2">
        <f t="shared" si="12"/>
        <v>619.47544344438575</v>
      </c>
      <c r="R120" s="2">
        <f t="shared" si="13"/>
        <v>16.842707702120634</v>
      </c>
      <c r="S120" s="2">
        <f t="shared" si="15"/>
        <v>1.3965159695320169E-2</v>
      </c>
      <c r="T120" s="2">
        <f t="shared" si="16"/>
        <v>33.437401809051281</v>
      </c>
      <c r="U120" s="2">
        <f t="shared" si="17"/>
        <v>142.86129678494538</v>
      </c>
      <c r="V120" s="2">
        <f t="shared" si="18"/>
        <v>193.15537145581266</v>
      </c>
      <c r="W120" s="2">
        <f t="shared" si="14"/>
        <v>250999.71679840592</v>
      </c>
    </row>
    <row r="121" spans="1:23" x14ac:dyDescent="0.45">
      <c r="A121" s="2" t="s">
        <v>147</v>
      </c>
      <c r="B121" s="2">
        <v>2</v>
      </c>
      <c r="C121" s="2">
        <v>2042</v>
      </c>
      <c r="D121" s="2">
        <v>2040</v>
      </c>
      <c r="E121" s="2">
        <v>149.62916264002035</v>
      </c>
      <c r="F121" s="2">
        <v>149.62916264002035</v>
      </c>
      <c r="G121" s="2">
        <v>121.47468919954933</v>
      </c>
      <c r="H121" s="2">
        <v>98.889370746187936</v>
      </c>
      <c r="I121" s="2">
        <v>21769.49641724048</v>
      </c>
      <c r="J121" s="2">
        <v>18.050153887368335</v>
      </c>
      <c r="K121" s="2">
        <v>43395.976892034785</v>
      </c>
      <c r="L121" s="2">
        <v>186022.14390785067</v>
      </c>
      <c r="M121" s="2">
        <f>+IF($D121&lt;2022,0,-((E121-'aob Demand'!J120)*'aob Demand'!N120)-0.5*('Welfare change 1 MW'!$E121-'aob Demand'!J120)*('Welfare change 1 MW'!I121-'aob Demand'!N120))</f>
        <v>53.782403930584962</v>
      </c>
      <c r="N121" s="2">
        <f>+IF($D121&lt;2022,0,-((F121-'aob Demand'!K120)*'aob Demand'!O120)-0.5*('Welfare change 1 MW'!$E121-'aob Demand'!K120)*('Welfare change 1 MW'!J121-'aob Demand'!O120))</f>
        <v>4.4593620760599993E-2</v>
      </c>
      <c r="O121" s="2">
        <f>+IF($D121&lt;2022,0,-((G121-'aob Demand'!L120)*'aob Demand'!P120)-0.5*('Welfare change 1 MW'!$E121-'aob Demand'!L120)*('Welfare change 1 MW'!K121-'aob Demand'!P120))</f>
        <v>106.77303555430517</v>
      </c>
      <c r="P121" s="2">
        <f>+IF($D121&lt;2022,0,-((H121-'aob Demand'!M120)*'aob Demand'!Q120)-0.5*('Welfare change 1 MW'!$E121-'aob Demand'!M120)*('Welfare change 1 MW'!L121-'aob Demand'!Q120))</f>
        <v>456.18794769913137</v>
      </c>
      <c r="Q121" s="2">
        <f t="shared" si="12"/>
        <v>616.78798080478214</v>
      </c>
      <c r="R121" s="2">
        <f t="shared" si="13"/>
        <v>15.82038468759727</v>
      </c>
      <c r="S121" s="2">
        <f t="shared" si="15"/>
        <v>1.3117454473698581E-2</v>
      </c>
      <c r="T121" s="2">
        <f t="shared" si="16"/>
        <v>31.407865273404038</v>
      </c>
      <c r="U121" s="2">
        <f t="shared" si="17"/>
        <v>134.19014947268954</v>
      </c>
      <c r="V121" s="2">
        <f t="shared" si="18"/>
        <v>181.43151688816457</v>
      </c>
      <c r="W121" s="2">
        <f t="shared" si="14"/>
        <v>251187.61721712592</v>
      </c>
    </row>
    <row r="122" spans="1:23" x14ac:dyDescent="0.45">
      <c r="A122" s="2" t="s">
        <v>147</v>
      </c>
      <c r="B122" s="2">
        <v>2</v>
      </c>
      <c r="C122" s="2">
        <v>2043</v>
      </c>
      <c r="D122" s="2">
        <v>2041</v>
      </c>
      <c r="E122" s="2">
        <v>149.66133793759028</v>
      </c>
      <c r="F122" s="2">
        <v>149.66133793759028</v>
      </c>
      <c r="G122" s="2">
        <v>121.50414293025827</v>
      </c>
      <c r="H122" s="2">
        <v>98.916623605551763</v>
      </c>
      <c r="I122" s="2">
        <v>21785.794338921114</v>
      </c>
      <c r="J122" s="2">
        <v>18.063621605195046</v>
      </c>
      <c r="K122" s="2">
        <v>43428.50389157264</v>
      </c>
      <c r="L122" s="2">
        <v>186161.54428641146</v>
      </c>
      <c r="M122" s="2">
        <f>+IF($D122&lt;2022,0,-((E122-'aob Demand'!J121)*'aob Demand'!N121)-0.5*('Welfare change 1 MW'!$E122-'aob Demand'!J121)*('Welfare change 1 MW'!I122-'aob Demand'!N121))</f>
        <v>53.531329927892635</v>
      </c>
      <c r="N122" s="2">
        <f>+IF($D122&lt;2022,0,-((F122-'aob Demand'!K121)*'aob Demand'!O121)-0.5*('Welfare change 1 MW'!$E122-'aob Demand'!K121)*('Welfare change 1 MW'!J122-'aob Demand'!O121))</f>
        <v>4.4385330770922549E-2</v>
      </c>
      <c r="O122" s="2">
        <f>+IF($D122&lt;2022,0,-((G122-'aob Demand'!L121)*'aob Demand'!P121)-0.5*('Welfare change 1 MW'!$E122-'aob Demand'!L121)*('Welfare change 1 MW'!K122-'aob Demand'!P121))</f>
        <v>106.27473649649318</v>
      </c>
      <c r="P122" s="2">
        <f>+IF($D122&lt;2022,0,-((H122-'aob Demand'!M121)*'aob Demand'!Q121)-0.5*('Welfare change 1 MW'!$E122-'aob Demand'!M121)*('Welfare change 1 MW'!L122-'aob Demand'!Q121))</f>
        <v>454.0590927571651</v>
      </c>
      <c r="Q122" s="2">
        <f t="shared" si="12"/>
        <v>613.90954451232187</v>
      </c>
      <c r="R122" s="2">
        <f t="shared" si="13"/>
        <v>14.855216899266134</v>
      </c>
      <c r="S122" s="2">
        <f t="shared" si="15"/>
        <v>1.2317155516888586E-2</v>
      </c>
      <c r="T122" s="2">
        <f t="shared" si="16"/>
        <v>29.491781050355659</v>
      </c>
      <c r="U122" s="2">
        <f t="shared" si="17"/>
        <v>126.00371253763888</v>
      </c>
      <c r="V122" s="2">
        <f t="shared" si="18"/>
        <v>170.36302764277755</v>
      </c>
      <c r="W122" s="2">
        <f t="shared" si="14"/>
        <v>251375.84251690522</v>
      </c>
    </row>
    <row r="123" spans="1:23" x14ac:dyDescent="0.45">
      <c r="A123" s="2" t="s">
        <v>147</v>
      </c>
      <c r="B123" s="2">
        <v>2</v>
      </c>
      <c r="C123" s="2">
        <v>2044</v>
      </c>
      <c r="D123" s="2">
        <v>2042</v>
      </c>
      <c r="E123" s="2">
        <v>149.68980665611031</v>
      </c>
      <c r="F123" s="2">
        <v>149.68980665611031</v>
      </c>
      <c r="G123" s="2">
        <v>121.5298836399103</v>
      </c>
      <c r="H123" s="2">
        <v>98.940161537370287</v>
      </c>
      <c r="I123" s="2">
        <v>21802.122853351353</v>
      </c>
      <c r="J123" s="2">
        <v>18.077129114421556</v>
      </c>
      <c r="K123" s="2">
        <v>43461.08356239806</v>
      </c>
      <c r="L123" s="2">
        <v>186301.1757771355</v>
      </c>
      <c r="M123" s="2">
        <f>+IF($D123&lt;2022,0,-((E123-'aob Demand'!J122)*'aob Demand'!N122)-0.5*('Welfare change 1 MW'!$E123-'aob Demand'!J122)*('Welfare change 1 MW'!I123-'aob Demand'!N122))</f>
        <v>53.264891053099262</v>
      </c>
      <c r="N123" s="2">
        <f>+IF($D123&lt;2022,0,-((F123-'aob Demand'!K122)*'aob Demand'!O122)-0.5*('Welfare change 1 MW'!$E123-'aob Demand'!K122)*('Welfare change 1 MW'!J123-'aob Demand'!O122))</f>
        <v>4.4164337542225277E-2</v>
      </c>
      <c r="O123" s="2">
        <f>+IF($D123&lt;2022,0,-((G123-'aob Demand'!L122)*'aob Demand'!P122)-0.5*('Welfare change 1 MW'!$E123-'aob Demand'!L122)*('Welfare change 1 MW'!K123-'aob Demand'!P122))</f>
        <v>105.74589954113732</v>
      </c>
      <c r="P123" s="2">
        <f>+IF($D123&lt;2022,0,-((H123-'aob Demand'!M122)*'aob Demand'!Q122)-0.5*('Welfare change 1 MW'!$E123-'aob Demand'!M122)*('Welfare change 1 MW'!L123-'aob Demand'!Q122))</f>
        <v>451.79973353918052</v>
      </c>
      <c r="Q123" s="2">
        <f t="shared" si="12"/>
        <v>610.85468847095933</v>
      </c>
      <c r="R123" s="2">
        <f t="shared" si="13"/>
        <v>13.944602597638188</v>
      </c>
      <c r="S123" s="2">
        <f t="shared" si="15"/>
        <v>1.1562102612776307E-2</v>
      </c>
      <c r="T123" s="2">
        <f t="shared" si="16"/>
        <v>27.683986886614129</v>
      </c>
      <c r="U123" s="2">
        <f t="shared" si="17"/>
        <v>118.27993286688826</v>
      </c>
      <c r="V123" s="2">
        <f t="shared" si="18"/>
        <v>159.92008445375333</v>
      </c>
      <c r="W123" s="2">
        <f t="shared" si="14"/>
        <v>251564.38219288492</v>
      </c>
    </row>
    <row r="124" spans="1:23" x14ac:dyDescent="0.45">
      <c r="A124" s="2" t="s">
        <v>147</v>
      </c>
      <c r="B124" s="2">
        <v>2</v>
      </c>
      <c r="C124" s="2">
        <v>2045</v>
      </c>
      <c r="D124" s="2">
        <v>2043</v>
      </c>
      <c r="E124" s="2">
        <v>149.71478906738167</v>
      </c>
      <c r="F124" s="2">
        <v>149.71478906738167</v>
      </c>
      <c r="G124" s="2">
        <v>121.55213196856565</v>
      </c>
      <c r="H124" s="2">
        <v>98.960205282289053</v>
      </c>
      <c r="I124" s="2">
        <v>21818.480906300123</v>
      </c>
      <c r="J124" s="2">
        <v>18.090674707452475</v>
      </c>
      <c r="K124" s="2">
        <v>43493.71428796478</v>
      </c>
      <c r="L124" s="2">
        <v>186441.03113870797</v>
      </c>
      <c r="M124" s="2">
        <f>+IF($D124&lt;2022,0,-((E124-'aob Demand'!J123)*'aob Demand'!N123)-0.5*('Welfare change 1 MW'!$E124-'aob Demand'!J123)*('Welfare change 1 MW'!I124-'aob Demand'!N123))</f>
        <v>52.984278184429101</v>
      </c>
      <c r="N124" s="2">
        <f>+IF($D124&lt;2022,0,-((F124-'aob Demand'!K123)*'aob Demand'!O123)-0.5*('Welfare change 1 MW'!$E124-'aob Demand'!K123)*('Welfare change 1 MW'!J124-'aob Demand'!O123))</f>
        <v>4.3931625916582617E-2</v>
      </c>
      <c r="O124" s="2">
        <f>+IF($D124&lt;2022,0,-((G124-'aob Demand'!L123)*'aob Demand'!P123)-0.5*('Welfare change 1 MW'!$E124-'aob Demand'!L123)*('Welfare change 1 MW'!K124-'aob Demand'!P123))</f>
        <v>105.18889127516221</v>
      </c>
      <c r="P124" s="2">
        <f>+IF($D124&lt;2022,0,-((H124-'aob Demand'!M123)*'aob Demand'!Q123)-0.5*('Welfare change 1 MW'!$E124-'aob Demand'!M123)*('Welfare change 1 MW'!L124-'aob Demand'!Q123))</f>
        <v>449.41998344379732</v>
      </c>
      <c r="Q124" s="2">
        <f t="shared" si="12"/>
        <v>607.63708452930518</v>
      </c>
      <c r="R124" s="2">
        <f t="shared" si="13"/>
        <v>13.085980110521957</v>
      </c>
      <c r="S124" s="2">
        <f t="shared" si="15"/>
        <v>1.0850169194835573E-2</v>
      </c>
      <c r="T124" s="2">
        <f t="shared" si="16"/>
        <v>25.979399668016086</v>
      </c>
      <c r="U124" s="2">
        <f t="shared" si="17"/>
        <v>110.99709510329734</v>
      </c>
      <c r="V124" s="2">
        <f t="shared" si="18"/>
        <v>150.0733250510302</v>
      </c>
      <c r="W124" s="2">
        <f t="shared" si="14"/>
        <v>251753.22633297287</v>
      </c>
    </row>
    <row r="125" spans="1:23" x14ac:dyDescent="0.45">
      <c r="A125" s="2" t="s">
        <v>147</v>
      </c>
      <c r="B125" s="2">
        <v>2</v>
      </c>
      <c r="C125" s="2">
        <v>2046</v>
      </c>
      <c r="D125" s="2">
        <v>2044</v>
      </c>
      <c r="E125" s="2">
        <v>149.73649336661575</v>
      </c>
      <c r="F125" s="2">
        <v>149.73649336661575</v>
      </c>
      <c r="G125" s="2">
        <v>121.57109645874476</v>
      </c>
      <c r="H125" s="2">
        <v>98.976963477753571</v>
      </c>
      <c r="I125" s="2">
        <v>21834.867503034766</v>
      </c>
      <c r="J125" s="2">
        <v>18.104256771355136</v>
      </c>
      <c r="K125" s="2">
        <v>43526.394542957045</v>
      </c>
      <c r="L125" s="2">
        <v>186581.10353856484</v>
      </c>
      <c r="M125" s="2">
        <f>+IF($D125&lt;2022,0,-((E125-'aob Demand'!J124)*'aob Demand'!N124)-0.5*('Welfare change 1 MW'!$E125-'aob Demand'!J124)*('Welfare change 1 MW'!I125-'aob Demand'!N124))</f>
        <v>52.690609766448347</v>
      </c>
      <c r="N125" s="2">
        <f>+IF($D125&lt;2022,0,-((F125-'aob Demand'!K124)*'aob Demand'!O124)-0.5*('Welfare change 1 MW'!$E125-'aob Demand'!K124)*('Welfare change 1 MW'!J125-'aob Demand'!O124))</f>
        <v>4.3688120778313411E-2</v>
      </c>
      <c r="O125" s="2">
        <f>+IF($D125&lt;2022,0,-((G125-'aob Demand'!L124)*'aob Demand'!P124)-0.5*('Welfare change 1 MW'!$E125-'aob Demand'!L124)*('Welfare change 1 MW'!K125-'aob Demand'!P124))</f>
        <v>104.6059343883458</v>
      </c>
      <c r="P125" s="2">
        <f>+IF($D125&lt;2022,0,-((H125-'aob Demand'!M124)*'aob Demand'!Q124)-0.5*('Welfare change 1 MW'!$E125-'aob Demand'!M124)*('Welfare change 1 MW'!L125-'aob Demand'!Q124))</f>
        <v>446.92934098347394</v>
      </c>
      <c r="Q125" s="2">
        <f t="shared" si="12"/>
        <v>604.26957325904641</v>
      </c>
      <c r="R125" s="2">
        <f t="shared" si="13"/>
        <v>12.276839915997632</v>
      </c>
      <c r="S125" s="2">
        <f t="shared" si="15"/>
        <v>1.0179272310635794E-2</v>
      </c>
      <c r="T125" s="2">
        <f t="shared" si="16"/>
        <v>24.373039455064895</v>
      </c>
      <c r="U125" s="2">
        <f t="shared" si="17"/>
        <v>104.13392438115785</v>
      </c>
      <c r="V125" s="2">
        <f t="shared" si="18"/>
        <v>140.79398302453103</v>
      </c>
      <c r="W125" s="2">
        <f t="shared" si="14"/>
        <v>251942.36558455665</v>
      </c>
    </row>
    <row r="126" spans="1:23" x14ac:dyDescent="0.45">
      <c r="A126" s="2" t="s">
        <v>147</v>
      </c>
      <c r="B126" s="2">
        <v>2</v>
      </c>
      <c r="C126" s="2">
        <v>2047</v>
      </c>
      <c r="D126" s="2">
        <v>2045</v>
      </c>
      <c r="E126" s="2">
        <v>149.7551163206204</v>
      </c>
      <c r="F126" s="2">
        <v>149.7551163206204</v>
      </c>
      <c r="G126" s="2">
        <v>121.5869742048294</v>
      </c>
      <c r="H126" s="2">
        <v>98.990633307723812</v>
      </c>
      <c r="I126" s="2">
        <v>21851.281704905636</v>
      </c>
      <c r="J126" s="2">
        <v>18.117873782594295</v>
      </c>
      <c r="K126" s="2">
        <v>43559.12288808453</v>
      </c>
      <c r="L126" s="2">
        <v>186721.38652953133</v>
      </c>
      <c r="M126" s="2">
        <f>+IF($D126&lt;2022,0,-((E126-'aob Demand'!J125)*'aob Demand'!N125)-0.5*('Welfare change 1 MW'!$E126-'aob Demand'!J125)*('Welfare change 1 MW'!I126-'aob Demand'!N125))</f>
        <v>52.384936048477293</v>
      </c>
      <c r="N126" s="2">
        <f>+IF($D126&lt;2022,0,-((F126-'aob Demand'!K125)*'aob Demand'!O125)-0.5*('Welfare change 1 MW'!$E126-'aob Demand'!K125)*('Welfare change 1 MW'!J126-'aob Demand'!O125))</f>
        <v>4.3434690571149001E-2</v>
      </c>
      <c r="O126" s="2">
        <f>+IF($D126&lt;2022,0,-((G126-'aob Demand'!L125)*'aob Demand'!P125)-0.5*('Welfare change 1 MW'!$E126-'aob Demand'!L125)*('Welfare change 1 MW'!K126-'aob Demand'!P125))</f>
        <v>103.99911609354183</v>
      </c>
      <c r="P126" s="2">
        <f>+IF($D126&lt;2022,0,-((H126-'aob Demand'!M125)*'aob Demand'!Q125)-0.5*('Welfare change 1 MW'!$E126-'aob Demand'!M125)*('Welfare change 1 MW'!L126-'aob Demand'!Q125))</f>
        <v>444.33672575216264</v>
      </c>
      <c r="Q126" s="2">
        <f t="shared" si="12"/>
        <v>600.76421258475284</v>
      </c>
      <c r="R126" s="2">
        <f t="shared" si="13"/>
        <v>11.514734300310701</v>
      </c>
      <c r="S126" s="2">
        <f t="shared" si="15"/>
        <v>9.5473805843756306E-3</v>
      </c>
      <c r="T126" s="2">
        <f t="shared" si="16"/>
        <v>22.860048701330999</v>
      </c>
      <c r="U126" s="2">
        <f t="shared" si="17"/>
        <v>97.669668474376209</v>
      </c>
      <c r="V126" s="2">
        <f t="shared" si="18"/>
        <v>132.05399885660228</v>
      </c>
      <c r="W126" s="2">
        <f t="shared" si="14"/>
        <v>252131.79112252151</v>
      </c>
    </row>
    <row r="127" spans="1:23" x14ac:dyDescent="0.45">
      <c r="A127" s="2" t="s">
        <v>147</v>
      </c>
      <c r="B127" s="2">
        <v>2</v>
      </c>
      <c r="C127" s="2">
        <v>2048</v>
      </c>
      <c r="D127" s="2">
        <v>2046</v>
      </c>
      <c r="E127" s="2">
        <v>149.77084387252586</v>
      </c>
      <c r="F127" s="2">
        <v>149.77084387252586</v>
      </c>
      <c r="G127" s="2">
        <v>121.59995145893386</v>
      </c>
      <c r="H127" s="2">
        <v>99.001401108851951</v>
      </c>
      <c r="I127" s="2">
        <v>21867.722626186005</v>
      </c>
      <c r="J127" s="2">
        <v>18.131524302142061</v>
      </c>
      <c r="K127" s="2">
        <v>43591.897965262979</v>
      </c>
      <c r="L127" s="2">
        <v>186861.87402819624</v>
      </c>
      <c r="M127" s="2">
        <f>+IF($D127&lt;2022,0,-((E127-'aob Demand'!J126)*'aob Demand'!N126)-0.5*('Welfare change 1 MW'!$E127-'aob Demand'!J126)*('Welfare change 1 MW'!I127-'aob Demand'!N126))</f>
        <v>52.068243047349092</v>
      </c>
      <c r="N127" s="2">
        <f>+IF($D127&lt;2022,0,-((F127-'aob Demand'!K126)*'aob Demand'!O126)-0.5*('Welfare change 1 MW'!$E127-'aob Demand'!K126)*('Welfare change 1 MW'!J127-'aob Demand'!O126))</f>
        <v>4.317215058564642E-2</v>
      </c>
      <c r="O127" s="2">
        <f>+IF($D127&lt;2022,0,-((G127-'aob Demand'!L126)*'aob Demand'!P126)-0.5*('Welfare change 1 MW'!$E127-'aob Demand'!L126)*('Welfare change 1 MW'!K127-'aob Demand'!P126))</f>
        <v>103.3703959783026</v>
      </c>
      <c r="P127" s="2">
        <f>+IF($D127&lt;2022,0,-((H127-'aob Demand'!M126)*'aob Demand'!Q126)-0.5*('Welfare change 1 MW'!$E127-'aob Demand'!M126)*('Welfare change 1 MW'!L127-'aob Demand'!Q126))</f>
        <v>441.65051197834254</v>
      </c>
      <c r="Q127" s="2">
        <f t="shared" si="12"/>
        <v>597.13232315457981</v>
      </c>
      <c r="R127" s="2">
        <f t="shared" si="13"/>
        <v>10.797284908131276</v>
      </c>
      <c r="S127" s="2">
        <f t="shared" si="15"/>
        <v>8.9525204364218156E-3</v>
      </c>
      <c r="T127" s="2">
        <f t="shared" si="16"/>
        <v>21.435707278025863</v>
      </c>
      <c r="U127" s="2">
        <f t="shared" si="17"/>
        <v>91.584162025897086</v>
      </c>
      <c r="V127" s="2">
        <f t="shared" si="18"/>
        <v>123.82610673249064</v>
      </c>
      <c r="W127" s="2">
        <f t="shared" si="14"/>
        <v>252321.49461964524</v>
      </c>
    </row>
    <row r="128" spans="1:23" x14ac:dyDescent="0.45">
      <c r="A128" s="2" t="s">
        <v>147</v>
      </c>
      <c r="B128" s="2">
        <v>2</v>
      </c>
      <c r="C128" s="2">
        <v>2049</v>
      </c>
      <c r="D128" s="2">
        <v>2047</v>
      </c>
      <c r="E128" s="2">
        <v>149.78385171371423</v>
      </c>
      <c r="F128" s="2">
        <v>149.78385171371423</v>
      </c>
      <c r="G128" s="2">
        <v>121.61020420390525</v>
      </c>
      <c r="H128" s="2">
        <v>99.009442943766345</v>
      </c>
      <c r="I128" s="2">
        <v>21884.189431107628</v>
      </c>
      <c r="J128" s="2">
        <v>18.14520697087573</v>
      </c>
      <c r="K128" s="2">
        <v>43624.718493090651</v>
      </c>
      <c r="L128" s="2">
        <v>187002.56029462774</v>
      </c>
      <c r="M128" s="2">
        <f>+IF($D128&lt;2022,0,-((E128-'aob Demand'!J127)*'aob Demand'!N127)-0.5*('Welfare change 1 MW'!$E128-'aob Demand'!J127)*('Welfare change 1 MW'!I128-'aob Demand'!N127))</f>
        <v>51.741456269852506</v>
      </c>
      <c r="N128" s="2">
        <f>+IF($D128&lt;2022,0,-((F128-'aob Demand'!K127)*'aob Demand'!O127)-0.5*('Welfare change 1 MW'!$E128-'aob Demand'!K127)*('Welfare change 1 MW'!J128-'aob Demand'!O127))</f>
        <v>4.2901266046273243E-2</v>
      </c>
      <c r="O128" s="2">
        <f>+IF($D128&lt;2022,0,-((G128-'aob Demand'!L127)*'aob Demand'!P127)-0.5*('Welfare change 1 MW'!$E128-'aob Demand'!L127)*('Welfare change 1 MW'!K128-'aob Demand'!P127))</f>
        <v>102.7216134053081</v>
      </c>
      <c r="P128" s="2">
        <f>+IF($D128&lt;2022,0,-((H128-'aob Demand'!M127)*'aob Demand'!Q127)-0.5*('Welfare change 1 MW'!$E128-'aob Demand'!M127)*('Welfare change 1 MW'!L128-'aob Demand'!Q127))</f>
        <v>438.87856013678572</v>
      </c>
      <c r="Q128" s="2">
        <f t="shared" si="12"/>
        <v>593.38453107799262</v>
      </c>
      <c r="R128" s="2">
        <f t="shared" si="13"/>
        <v>10.122188493817728</v>
      </c>
      <c r="S128" s="2">
        <f t="shared" si="15"/>
        <v>8.3927808154255889E-3</v>
      </c>
      <c r="T128" s="2">
        <f t="shared" si="16"/>
        <v>20.09544392903819</v>
      </c>
      <c r="U128" s="2">
        <f t="shared" si="17"/>
        <v>85.857875519214247</v>
      </c>
      <c r="V128" s="2">
        <f t="shared" si="18"/>
        <v>116.0839007228856</v>
      </c>
      <c r="W128" s="2">
        <f t="shared" si="14"/>
        <v>252511.46821882602</v>
      </c>
    </row>
    <row r="129" spans="1:23" x14ac:dyDescent="0.45">
      <c r="A129" s="2" t="s">
        <v>147</v>
      </c>
      <c r="B129" s="2">
        <v>2</v>
      </c>
      <c r="C129" s="2">
        <v>2050</v>
      </c>
      <c r="D129" s="2">
        <v>2048</v>
      </c>
      <c r="E129" s="2">
        <v>149.79430582738007</v>
      </c>
      <c r="F129" s="2">
        <v>149.79430582738007</v>
      </c>
      <c r="G129" s="2">
        <v>121.61789869787809</v>
      </c>
      <c r="H129" s="2">
        <v>99.014925145893784</v>
      </c>
      <c r="I129" s="2">
        <v>21900.681331067888</v>
      </c>
      <c r="J129" s="2">
        <v>18.158920505224696</v>
      </c>
      <c r="K129" s="2">
        <v>43657.583262582761</v>
      </c>
      <c r="L129" s="2">
        <v>187143.43991323368</v>
      </c>
      <c r="M129" s="2">
        <f>+IF($D129&lt;2022,0,-((E129-'aob Demand'!J128)*'aob Demand'!N128)-0.5*('Welfare change 1 MW'!$E129-'aob Demand'!J128)*('Welfare change 1 MW'!I129-'aob Demand'!N128))</f>
        <v>51.40544423295578</v>
      </c>
      <c r="N129" s="2">
        <f>+IF($D129&lt;2022,0,-((F129-'aob Demand'!K128)*'aob Demand'!O128)-0.5*('Welfare change 1 MW'!$E129-'aob Demand'!K128)*('Welfare change 1 MW'!J129-'aob Demand'!O128))</f>
        <v>4.2622755029899741E-2</v>
      </c>
      <c r="O129" s="2">
        <f>+IF($D129&lt;2022,0,-((G129-'aob Demand'!L128)*'aob Demand'!P128)-0.5*('Welfare change 1 MW'!$E129-'aob Demand'!L128)*('Welfare change 1 MW'!K129-'aob Demand'!P128))</f>
        <v>102.0544945045863</v>
      </c>
      <c r="P129" s="2">
        <f>+IF($D129&lt;2022,0,-((H129-'aob Demand'!M128)*'aob Demand'!Q128)-0.5*('Welfare change 1 MW'!$E129-'aob Demand'!M128)*('Welfare change 1 MW'!L129-'aob Demand'!Q128))</f>
        <v>436.02824682972164</v>
      </c>
      <c r="Q129" s="2">
        <f t="shared" si="12"/>
        <v>589.53080832229364</v>
      </c>
      <c r="R129" s="2">
        <f t="shared" si="13"/>
        <v>9.4872211424143948</v>
      </c>
      <c r="S129" s="2">
        <f t="shared" si="15"/>
        <v>7.8663166655094045E-3</v>
      </c>
      <c r="T129" s="2">
        <f t="shared" si="16"/>
        <v>18.834844682104855</v>
      </c>
      <c r="U129" s="2">
        <f t="shared" si="17"/>
        <v>80.471951244432617</v>
      </c>
      <c r="V129" s="2">
        <f t="shared" si="18"/>
        <v>108.80188338561739</v>
      </c>
      <c r="W129" s="2">
        <f t="shared" si="14"/>
        <v>252701.70450688433</v>
      </c>
    </row>
    <row r="130" spans="1:23" x14ac:dyDescent="0.45">
      <c r="A130" s="2" t="s">
        <v>147</v>
      </c>
      <c r="B130" s="2">
        <v>2</v>
      </c>
      <c r="C130" s="2">
        <v>2051</v>
      </c>
      <c r="D130" s="2">
        <v>2049</v>
      </c>
      <c r="E130" s="2">
        <v>149.80236301044545</v>
      </c>
      <c r="F130" s="2">
        <v>149.80236301044545</v>
      </c>
      <c r="G130" s="2">
        <v>121.62319199713542</v>
      </c>
      <c r="H130" s="2">
        <v>99.018004842564935</v>
      </c>
      <c r="I130" s="2">
        <v>21917.197581967543</v>
      </c>
      <c r="J130" s="2">
        <v>18.172663693008385</v>
      </c>
      <c r="K130" s="2">
        <v>43690.491133104428</v>
      </c>
      <c r="L130" s="2">
        <v>187284.50777452934</v>
      </c>
      <c r="M130" s="2">
        <f>+IF($D130&lt;2022,0,-((E130-'aob Demand'!J129)*'aob Demand'!N129)-0.5*('Welfare change 1 MW'!$E130-'aob Demand'!J129)*('Welfare change 1 MW'!I130-'aob Demand'!N129))</f>
        <v>51.061021813842238</v>
      </c>
      <c r="N130" s="2">
        <f>+IF($D130&lt;2022,0,-((F130-'aob Demand'!K129)*'aob Demand'!O129)-0.5*('Welfare change 1 MW'!$E130-'aob Demand'!K129)*('Welfare change 1 MW'!J130-'aob Demand'!O129))</f>
        <v>4.2337291242369658E-2</v>
      </c>
      <c r="O130" s="2">
        <f>+IF($D130&lt;2022,0,-((G130-'aob Demand'!L129)*'aob Demand'!P129)-0.5*('Welfare change 1 MW'!$E130-'aob Demand'!L129)*('Welfare change 1 MW'!K130-'aob Demand'!P129))</f>
        <v>101.370658816362</v>
      </c>
      <c r="P130" s="2">
        <f>+IF($D130&lt;2022,0,-((H130-'aob Demand'!M129)*'aob Demand'!Q129)-0.5*('Welfare change 1 MW'!$E130-'aob Demand'!M129)*('Welfare change 1 MW'!L130-'aob Demand'!Q129))</f>
        <v>433.10649316426981</v>
      </c>
      <c r="Q130" s="2">
        <f t="shared" si="12"/>
        <v>585.58051108571635</v>
      </c>
      <c r="R130" s="2">
        <f t="shared" si="13"/>
        <v>8.8902411924388254</v>
      </c>
      <c r="S130" s="2">
        <f t="shared" si="15"/>
        <v>7.3713513206106309E-3</v>
      </c>
      <c r="T130" s="2">
        <f t="shared" si="16"/>
        <v>17.649658677014031</v>
      </c>
      <c r="U130" s="2">
        <f t="shared" si="17"/>
        <v>75.408228223076748</v>
      </c>
      <c r="V130" s="2">
        <f t="shared" si="18"/>
        <v>101.9554994438502</v>
      </c>
      <c r="W130" s="2">
        <f t="shared" si="14"/>
        <v>252892.19648960131</v>
      </c>
    </row>
    <row r="131" spans="1:23" x14ac:dyDescent="0.45">
      <c r="A131" s="2" t="s">
        <v>148</v>
      </c>
      <c r="B131" s="2">
        <v>1</v>
      </c>
      <c r="C131" s="2">
        <v>2010</v>
      </c>
      <c r="D131" s="2">
        <v>2008</v>
      </c>
      <c r="E131" s="2">
        <v>387.79801529999997</v>
      </c>
      <c r="F131" s="2">
        <v>267.42036760000002</v>
      </c>
      <c r="G131" s="2">
        <v>184.53454529999999</v>
      </c>
      <c r="H131" s="2">
        <v>142.09332769999901</v>
      </c>
      <c r="I131" s="2">
        <v>538382.28700000001</v>
      </c>
      <c r="J131" s="2">
        <v>2714.2435</v>
      </c>
      <c r="K131" s="2">
        <v>725638.65899999999</v>
      </c>
      <c r="L131" s="2">
        <v>2062823.426</v>
      </c>
      <c r="M131" s="2">
        <f>+IF($D131&lt;2022,0,-((E131-'aob Demand'!J130)*'aob Demand'!N130)-0.5*('Welfare change 1 MW'!$E131-'aob Demand'!J130)*('Welfare change 1 MW'!I131-'aob Demand'!N130))</f>
        <v>0</v>
      </c>
      <c r="N131" s="2">
        <f>+IF($D131&lt;2022,0,-((F131-'aob Demand'!K130)*'aob Demand'!O130)-0.5*('Welfare change 1 MW'!$E131-'aob Demand'!K130)*('Welfare change 1 MW'!J131-'aob Demand'!O130))</f>
        <v>0</v>
      </c>
      <c r="O131" s="2">
        <f>+IF($D131&lt;2022,0,-((G131-'aob Demand'!L130)*'aob Demand'!P130)-0.5*('Welfare change 1 MW'!$E131-'aob Demand'!L130)*('Welfare change 1 MW'!K131-'aob Demand'!P130))</f>
        <v>0</v>
      </c>
      <c r="P131" s="2">
        <f>+IF($D131&lt;2022,0,-((H131-'aob Demand'!M130)*'aob Demand'!Q130)-0.5*('Welfare change 1 MW'!$E131-'aob Demand'!M130)*('Welfare change 1 MW'!L131-'aob Demand'!Q130))</f>
        <v>0</v>
      </c>
      <c r="Q131" s="2">
        <f t="shared" si="12"/>
        <v>0</v>
      </c>
      <c r="R131" s="2">
        <f t="shared" si="13"/>
        <v>0</v>
      </c>
      <c r="S131" s="2">
        <f t="shared" si="15"/>
        <v>0</v>
      </c>
      <c r="T131" s="2">
        <f t="shared" si="16"/>
        <v>0</v>
      </c>
      <c r="U131" s="2">
        <f t="shared" si="17"/>
        <v>0</v>
      </c>
      <c r="V131" s="2">
        <f t="shared" si="18"/>
        <v>0</v>
      </c>
      <c r="W131" s="2">
        <f t="shared" si="14"/>
        <v>3326844.372</v>
      </c>
    </row>
    <row r="132" spans="1:23" x14ac:dyDescent="0.45">
      <c r="A132" s="2" t="s">
        <v>148</v>
      </c>
      <c r="B132" s="2">
        <v>1</v>
      </c>
      <c r="C132" s="2">
        <v>2011</v>
      </c>
      <c r="D132" s="2">
        <v>2009</v>
      </c>
      <c r="E132" s="2">
        <v>230.66933470000001</v>
      </c>
      <c r="F132" s="2">
        <v>131.01139459999999</v>
      </c>
      <c r="G132" s="2">
        <v>72.264554770000004</v>
      </c>
      <c r="H132" s="2">
        <v>43.164395829999997</v>
      </c>
      <c r="I132" s="2">
        <v>458406.58399999997</v>
      </c>
      <c r="J132" s="2">
        <v>4239.5870000000004</v>
      </c>
      <c r="K132" s="2">
        <v>728483.64299999899</v>
      </c>
      <c r="L132" s="2">
        <v>2034119.52</v>
      </c>
      <c r="M132" s="2">
        <f>+IF($D132&lt;2022,0,-((E132-'aob Demand'!J131)*'aob Demand'!N131)-0.5*('Welfare change 1 MW'!$E132-'aob Demand'!J131)*('Welfare change 1 MW'!I132-'aob Demand'!N131))</f>
        <v>0</v>
      </c>
      <c r="N132" s="2">
        <f>+IF($D132&lt;2022,0,-((F132-'aob Demand'!K131)*'aob Demand'!O131)-0.5*('Welfare change 1 MW'!$E132-'aob Demand'!K131)*('Welfare change 1 MW'!J132-'aob Demand'!O131))</f>
        <v>0</v>
      </c>
      <c r="O132" s="2">
        <f>+IF($D132&lt;2022,0,-((G132-'aob Demand'!L131)*'aob Demand'!P131)-0.5*('Welfare change 1 MW'!$E132-'aob Demand'!L131)*('Welfare change 1 MW'!K132-'aob Demand'!P131))</f>
        <v>0</v>
      </c>
      <c r="P132" s="2">
        <f>+IF($D132&lt;2022,0,-((H132-'aob Demand'!M131)*'aob Demand'!Q131)-0.5*('Welfare change 1 MW'!$E132-'aob Demand'!M131)*('Welfare change 1 MW'!L132-'aob Demand'!Q131))</f>
        <v>0</v>
      </c>
      <c r="Q132" s="2">
        <f t="shared" si="12"/>
        <v>0</v>
      </c>
      <c r="R132" s="2">
        <f t="shared" si="13"/>
        <v>0</v>
      </c>
      <c r="S132" s="2">
        <f t="shared" si="15"/>
        <v>0</v>
      </c>
      <c r="T132" s="2">
        <f t="shared" si="16"/>
        <v>0</v>
      </c>
      <c r="U132" s="2">
        <f t="shared" si="17"/>
        <v>0</v>
      </c>
      <c r="V132" s="2">
        <f t="shared" si="18"/>
        <v>0</v>
      </c>
      <c r="W132" s="2">
        <f t="shared" si="14"/>
        <v>3221009.746999999</v>
      </c>
    </row>
    <row r="133" spans="1:23" x14ac:dyDescent="0.45">
      <c r="A133" s="2" t="s">
        <v>148</v>
      </c>
      <c r="B133" s="2">
        <v>1</v>
      </c>
      <c r="C133" s="2">
        <v>2012</v>
      </c>
      <c r="D133" s="2">
        <v>2010</v>
      </c>
      <c r="E133" s="2">
        <v>243.597306</v>
      </c>
      <c r="F133" s="2">
        <v>103.4282311</v>
      </c>
      <c r="G133" s="2">
        <v>80.414018850000005</v>
      </c>
      <c r="H133" s="2">
        <v>67.237371530000004</v>
      </c>
      <c r="I133" s="2">
        <v>446181.66700000002</v>
      </c>
      <c r="J133" s="2">
        <v>4767.8580000000002</v>
      </c>
      <c r="K133" s="2">
        <v>729038.48800000001</v>
      </c>
      <c r="L133" s="2">
        <v>2055847.0619999999</v>
      </c>
      <c r="M133" s="2">
        <f>+IF($D133&lt;2022,0,-((E133-'aob Demand'!J132)*'aob Demand'!N132)-0.5*('Welfare change 1 MW'!$E133-'aob Demand'!J132)*('Welfare change 1 MW'!I133-'aob Demand'!N132))</f>
        <v>0</v>
      </c>
      <c r="N133" s="2">
        <f>+IF($D133&lt;2022,0,-((F133-'aob Demand'!K132)*'aob Demand'!O132)-0.5*('Welfare change 1 MW'!$E133-'aob Demand'!K132)*('Welfare change 1 MW'!J133-'aob Demand'!O132))</f>
        <v>0</v>
      </c>
      <c r="O133" s="2">
        <f>+IF($D133&lt;2022,0,-((G133-'aob Demand'!L132)*'aob Demand'!P132)-0.5*('Welfare change 1 MW'!$E133-'aob Demand'!L132)*('Welfare change 1 MW'!K133-'aob Demand'!P132))</f>
        <v>0</v>
      </c>
      <c r="P133" s="2">
        <f>+IF($D133&lt;2022,0,-((H133-'aob Demand'!M132)*'aob Demand'!Q132)-0.5*('Welfare change 1 MW'!$E133-'aob Demand'!M132)*('Welfare change 1 MW'!L133-'aob Demand'!Q132))</f>
        <v>0</v>
      </c>
      <c r="Q133" s="2">
        <f t="shared" si="12"/>
        <v>0</v>
      </c>
      <c r="R133" s="2">
        <f t="shared" si="13"/>
        <v>0</v>
      </c>
      <c r="S133" s="2">
        <f t="shared" si="15"/>
        <v>0</v>
      </c>
      <c r="T133" s="2">
        <f t="shared" si="16"/>
        <v>0</v>
      </c>
      <c r="U133" s="2">
        <f t="shared" si="17"/>
        <v>0</v>
      </c>
      <c r="V133" s="2">
        <f t="shared" si="18"/>
        <v>0</v>
      </c>
      <c r="W133" s="2">
        <f t="shared" si="14"/>
        <v>3231067.2170000002</v>
      </c>
    </row>
    <row r="134" spans="1:23" x14ac:dyDescent="0.45">
      <c r="A134" s="2" t="s">
        <v>148</v>
      </c>
      <c r="B134" s="2">
        <v>1</v>
      </c>
      <c r="C134" s="2">
        <v>2013</v>
      </c>
      <c r="D134" s="2">
        <v>2011</v>
      </c>
      <c r="E134" s="2">
        <v>194.80501870000001</v>
      </c>
      <c r="F134" s="2">
        <v>96.011916909999997</v>
      </c>
      <c r="G134" s="2">
        <v>64.723865880000005</v>
      </c>
      <c r="H134" s="2">
        <v>57.755349969999997</v>
      </c>
      <c r="I134" s="2">
        <v>443690.83299999998</v>
      </c>
      <c r="J134" s="2">
        <v>5210.1220000000003</v>
      </c>
      <c r="K134" s="2">
        <v>716116.91799999995</v>
      </c>
      <c r="L134" s="2">
        <v>2045732.7509999999</v>
      </c>
      <c r="M134" s="2">
        <f>+IF($D134&lt;2022,0,-((E134-'aob Demand'!J133)*'aob Demand'!N133)-0.5*('Welfare change 1 MW'!$E134-'aob Demand'!J133)*('Welfare change 1 MW'!I134-'aob Demand'!N133))</f>
        <v>0</v>
      </c>
      <c r="N134" s="2">
        <f>+IF($D134&lt;2022,0,-((F134-'aob Demand'!K133)*'aob Demand'!O133)-0.5*('Welfare change 1 MW'!$E134-'aob Demand'!K133)*('Welfare change 1 MW'!J134-'aob Demand'!O133))</f>
        <v>0</v>
      </c>
      <c r="O134" s="2">
        <f>+IF($D134&lt;2022,0,-((G134-'aob Demand'!L133)*'aob Demand'!P133)-0.5*('Welfare change 1 MW'!$E134-'aob Demand'!L133)*('Welfare change 1 MW'!K134-'aob Demand'!P133))</f>
        <v>0</v>
      </c>
      <c r="P134" s="2">
        <f>+IF($D134&lt;2022,0,-((H134-'aob Demand'!M133)*'aob Demand'!Q133)-0.5*('Welfare change 1 MW'!$E134-'aob Demand'!M133)*('Welfare change 1 MW'!L134-'aob Demand'!Q133))</f>
        <v>0</v>
      </c>
      <c r="Q134" s="2">
        <f t="shared" ref="Q134:Q197" si="19">+SUM(M134:P134)</f>
        <v>0</v>
      </c>
      <c r="R134" s="2">
        <f t="shared" ref="R134:R197" si="20">+M134/(1.06^($D134-2019))</f>
        <v>0</v>
      </c>
      <c r="S134" s="2">
        <f t="shared" si="15"/>
        <v>0</v>
      </c>
      <c r="T134" s="2">
        <f t="shared" si="16"/>
        <v>0</v>
      </c>
      <c r="U134" s="2">
        <f t="shared" si="17"/>
        <v>0</v>
      </c>
      <c r="V134" s="2">
        <f t="shared" si="18"/>
        <v>0</v>
      </c>
      <c r="W134" s="2">
        <f t="shared" ref="W134:W197" si="21">+SUM(I134,K134,L134)</f>
        <v>3205540.5019999999</v>
      </c>
    </row>
    <row r="135" spans="1:23" x14ac:dyDescent="0.45">
      <c r="A135" s="2" t="s">
        <v>148</v>
      </c>
      <c r="B135" s="2">
        <v>1</v>
      </c>
      <c r="C135" s="2">
        <v>2014</v>
      </c>
      <c r="D135" s="2">
        <v>2012</v>
      </c>
      <c r="E135" s="2">
        <v>240.29723609999999</v>
      </c>
      <c r="F135" s="2">
        <v>133.98204099999899</v>
      </c>
      <c r="G135" s="2">
        <v>113.180547799999</v>
      </c>
      <c r="H135" s="2">
        <v>96.452186870000006</v>
      </c>
      <c r="I135" s="2">
        <v>435731.54200000002</v>
      </c>
      <c r="J135" s="2">
        <v>3905.3319999999999</v>
      </c>
      <c r="K135" s="2">
        <v>719789.89599999995</v>
      </c>
      <c r="L135" s="2">
        <v>2043783.2069999999</v>
      </c>
      <c r="M135" s="2">
        <f>+IF($D135&lt;2022,0,-((E135-'aob Demand'!J134)*'aob Demand'!N134)-0.5*('Welfare change 1 MW'!$E135-'aob Demand'!J134)*('Welfare change 1 MW'!I135-'aob Demand'!N134))</f>
        <v>0</v>
      </c>
      <c r="N135" s="2">
        <f>+IF($D135&lt;2022,0,-((F135-'aob Demand'!K134)*'aob Demand'!O134)-0.5*('Welfare change 1 MW'!$E135-'aob Demand'!K134)*('Welfare change 1 MW'!J135-'aob Demand'!O134))</f>
        <v>0</v>
      </c>
      <c r="O135" s="2">
        <f>+IF($D135&lt;2022,0,-((G135-'aob Demand'!L134)*'aob Demand'!P134)-0.5*('Welfare change 1 MW'!$E135-'aob Demand'!L134)*('Welfare change 1 MW'!K135-'aob Demand'!P134))</f>
        <v>0</v>
      </c>
      <c r="P135" s="2">
        <f>+IF($D135&lt;2022,0,-((H135-'aob Demand'!M134)*'aob Demand'!Q134)-0.5*('Welfare change 1 MW'!$E135-'aob Demand'!M134)*('Welfare change 1 MW'!L135-'aob Demand'!Q134))</f>
        <v>0</v>
      </c>
      <c r="Q135" s="2">
        <f t="shared" si="19"/>
        <v>0</v>
      </c>
      <c r="R135" s="2">
        <f t="shared" si="20"/>
        <v>0</v>
      </c>
      <c r="S135" s="2">
        <f t="shared" si="15"/>
        <v>0</v>
      </c>
      <c r="T135" s="2">
        <f t="shared" si="16"/>
        <v>0</v>
      </c>
      <c r="U135" s="2">
        <f t="shared" si="17"/>
        <v>0</v>
      </c>
      <c r="V135" s="2">
        <f t="shared" si="18"/>
        <v>0</v>
      </c>
      <c r="W135" s="2">
        <f t="shared" si="21"/>
        <v>3199304.645</v>
      </c>
    </row>
    <row r="136" spans="1:23" x14ac:dyDescent="0.45">
      <c r="A136" s="2" t="s">
        <v>148</v>
      </c>
      <c r="B136" s="2">
        <v>1</v>
      </c>
      <c r="C136" s="2">
        <v>2015</v>
      </c>
      <c r="D136" s="2">
        <v>2013</v>
      </c>
      <c r="E136" s="2">
        <v>222.66816659999901</v>
      </c>
      <c r="F136" s="2">
        <v>87.640705659999995</v>
      </c>
      <c r="G136" s="2">
        <v>84.043422919999998</v>
      </c>
      <c r="H136" s="2">
        <v>81.280053969999997</v>
      </c>
      <c r="I136" s="2">
        <v>421752.60600000003</v>
      </c>
      <c r="J136" s="2">
        <v>4101.5059999999903</v>
      </c>
      <c r="K136" s="2">
        <v>688519.15</v>
      </c>
      <c r="L136" s="2">
        <v>1989127.6140000001</v>
      </c>
      <c r="M136" s="2">
        <f>+IF($D136&lt;2022,0,-((E136-'aob Demand'!J135)*'aob Demand'!N135)-0.5*('Welfare change 1 MW'!$E136-'aob Demand'!J135)*('Welfare change 1 MW'!I136-'aob Demand'!N135))</f>
        <v>0</v>
      </c>
      <c r="N136" s="2">
        <f>+IF($D136&lt;2022,0,-((F136-'aob Demand'!K135)*'aob Demand'!O135)-0.5*('Welfare change 1 MW'!$E136-'aob Demand'!K135)*('Welfare change 1 MW'!J136-'aob Demand'!O135))</f>
        <v>0</v>
      </c>
      <c r="O136" s="2">
        <f>+IF($D136&lt;2022,0,-((G136-'aob Demand'!L135)*'aob Demand'!P135)-0.5*('Welfare change 1 MW'!$E136-'aob Demand'!L135)*('Welfare change 1 MW'!K136-'aob Demand'!P135))</f>
        <v>0</v>
      </c>
      <c r="P136" s="2">
        <f>+IF($D136&lt;2022,0,-((H136-'aob Demand'!M135)*'aob Demand'!Q135)-0.5*('Welfare change 1 MW'!$E136-'aob Demand'!M135)*('Welfare change 1 MW'!L136-'aob Demand'!Q135))</f>
        <v>0</v>
      </c>
      <c r="Q136" s="2">
        <f t="shared" si="19"/>
        <v>0</v>
      </c>
      <c r="R136" s="2">
        <f t="shared" si="20"/>
        <v>0</v>
      </c>
      <c r="S136" s="2">
        <f t="shared" si="15"/>
        <v>0</v>
      </c>
      <c r="T136" s="2">
        <f t="shared" si="16"/>
        <v>0</v>
      </c>
      <c r="U136" s="2">
        <f t="shared" si="17"/>
        <v>0</v>
      </c>
      <c r="V136" s="2">
        <f t="shared" si="18"/>
        <v>0</v>
      </c>
      <c r="W136" s="2">
        <f t="shared" si="21"/>
        <v>3099399.37</v>
      </c>
    </row>
    <row r="137" spans="1:23" x14ac:dyDescent="0.45">
      <c r="A137" s="2" t="s">
        <v>148</v>
      </c>
      <c r="B137" s="2">
        <v>1</v>
      </c>
      <c r="C137" s="2">
        <v>2016</v>
      </c>
      <c r="D137" s="2">
        <v>2014</v>
      </c>
      <c r="E137" s="2">
        <v>230.5472024</v>
      </c>
      <c r="F137" s="2">
        <v>95.121488970000001</v>
      </c>
      <c r="G137" s="2">
        <v>77.050768009999999</v>
      </c>
      <c r="H137" s="2">
        <v>71.938030690000005</v>
      </c>
      <c r="I137" s="2">
        <v>416808.91700000002</v>
      </c>
      <c r="J137" s="2">
        <v>10164.315000000001</v>
      </c>
      <c r="K137" s="2">
        <v>691284.74899999995</v>
      </c>
      <c r="L137" s="2">
        <v>1976653.51</v>
      </c>
      <c r="M137" s="2">
        <f>+IF($D137&lt;2022,0,-((E137-'aob Demand'!J136)*'aob Demand'!N136)-0.5*('Welfare change 1 MW'!$E137-'aob Demand'!J136)*('Welfare change 1 MW'!I137-'aob Demand'!N136))</f>
        <v>0</v>
      </c>
      <c r="N137" s="2">
        <f>+IF($D137&lt;2022,0,-((F137-'aob Demand'!K136)*'aob Demand'!O136)-0.5*('Welfare change 1 MW'!$E137-'aob Demand'!K136)*('Welfare change 1 MW'!J137-'aob Demand'!O136))</f>
        <v>0</v>
      </c>
      <c r="O137" s="2">
        <f>+IF($D137&lt;2022,0,-((G137-'aob Demand'!L136)*'aob Demand'!P136)-0.5*('Welfare change 1 MW'!$E137-'aob Demand'!L136)*('Welfare change 1 MW'!K137-'aob Demand'!P136))</f>
        <v>0</v>
      </c>
      <c r="P137" s="2">
        <f>+IF($D137&lt;2022,0,-((H137-'aob Demand'!M136)*'aob Demand'!Q136)-0.5*('Welfare change 1 MW'!$E137-'aob Demand'!M136)*('Welfare change 1 MW'!L137-'aob Demand'!Q136))</f>
        <v>0</v>
      </c>
      <c r="Q137" s="2">
        <f t="shared" si="19"/>
        <v>0</v>
      </c>
      <c r="R137" s="2">
        <f t="shared" si="20"/>
        <v>0</v>
      </c>
      <c r="S137" s="2">
        <f t="shared" si="15"/>
        <v>0</v>
      </c>
      <c r="T137" s="2">
        <f t="shared" si="16"/>
        <v>0</v>
      </c>
      <c r="U137" s="2">
        <f t="shared" si="17"/>
        <v>0</v>
      </c>
      <c r="V137" s="2">
        <f t="shared" si="18"/>
        <v>0</v>
      </c>
      <c r="W137" s="2">
        <f t="shared" si="21"/>
        <v>3084747.176</v>
      </c>
    </row>
    <row r="138" spans="1:23" x14ac:dyDescent="0.45">
      <c r="A138" s="2" t="s">
        <v>148</v>
      </c>
      <c r="B138" s="2">
        <v>1</v>
      </c>
      <c r="C138" s="2">
        <v>2017</v>
      </c>
      <c r="D138" s="2">
        <v>2015</v>
      </c>
      <c r="E138" s="2">
        <v>234.76276390000001</v>
      </c>
      <c r="F138" s="2">
        <v>75.908954269999995</v>
      </c>
      <c r="G138" s="2">
        <v>71.774438290000006</v>
      </c>
      <c r="H138" s="2">
        <v>74.457363439999995</v>
      </c>
      <c r="I138" s="2">
        <v>406605.18900000001</v>
      </c>
      <c r="J138" s="2">
        <v>25040.347000000002</v>
      </c>
      <c r="K138" s="2">
        <v>688964.44099999999</v>
      </c>
      <c r="L138" s="2">
        <v>1963655.9439999999</v>
      </c>
      <c r="M138" s="2">
        <f>+IF($D138&lt;2022,0,-((E138-'aob Demand'!J137)*'aob Demand'!N137)-0.5*('Welfare change 1 MW'!$E138-'aob Demand'!J137)*('Welfare change 1 MW'!I138-'aob Demand'!N137))</f>
        <v>0</v>
      </c>
      <c r="N138" s="2">
        <f>+IF($D138&lt;2022,0,-((F138-'aob Demand'!K137)*'aob Demand'!O137)-0.5*('Welfare change 1 MW'!$E138-'aob Demand'!K137)*('Welfare change 1 MW'!J138-'aob Demand'!O137))</f>
        <v>0</v>
      </c>
      <c r="O138" s="2">
        <f>+IF($D138&lt;2022,0,-((G138-'aob Demand'!L137)*'aob Demand'!P137)-0.5*('Welfare change 1 MW'!$E138-'aob Demand'!L137)*('Welfare change 1 MW'!K138-'aob Demand'!P137))</f>
        <v>0</v>
      </c>
      <c r="P138" s="2">
        <f>+IF($D138&lt;2022,0,-((H138-'aob Demand'!M137)*'aob Demand'!Q137)-0.5*('Welfare change 1 MW'!$E138-'aob Demand'!M137)*('Welfare change 1 MW'!L138-'aob Demand'!Q137))</f>
        <v>0</v>
      </c>
      <c r="Q138" s="2">
        <f t="shared" si="19"/>
        <v>0</v>
      </c>
      <c r="R138" s="2">
        <f t="shared" si="20"/>
        <v>0</v>
      </c>
      <c r="S138" s="2">
        <f t="shared" si="15"/>
        <v>0</v>
      </c>
      <c r="T138" s="2">
        <f t="shared" si="16"/>
        <v>0</v>
      </c>
      <c r="U138" s="2">
        <f t="shared" si="17"/>
        <v>0</v>
      </c>
      <c r="V138" s="2">
        <f t="shared" si="18"/>
        <v>0</v>
      </c>
      <c r="W138" s="2">
        <f t="shared" si="21"/>
        <v>3059225.574</v>
      </c>
    </row>
    <row r="139" spans="1:23" x14ac:dyDescent="0.45">
      <c r="A139" s="2" t="s">
        <v>148</v>
      </c>
      <c r="B139" s="2">
        <v>1</v>
      </c>
      <c r="C139" s="2">
        <v>2018</v>
      </c>
      <c r="D139" s="2">
        <v>2016</v>
      </c>
      <c r="E139" s="2">
        <v>230.53460000000001</v>
      </c>
      <c r="F139" s="2">
        <v>82.790989850000003</v>
      </c>
      <c r="G139" s="2">
        <v>63.25648966</v>
      </c>
      <c r="H139" s="2">
        <v>62.86000439</v>
      </c>
      <c r="I139" s="2">
        <v>398943.83600000001</v>
      </c>
      <c r="J139" s="2">
        <v>22531.811000000002</v>
      </c>
      <c r="K139" s="2">
        <v>679720.22199999995</v>
      </c>
      <c r="L139" s="2">
        <v>1968250.851</v>
      </c>
      <c r="M139" s="2">
        <f>+IF($D139&lt;2022,0,-((E139-'aob Demand'!J138)*'aob Demand'!N138)-0.5*('Welfare change 1 MW'!$E139-'aob Demand'!J138)*('Welfare change 1 MW'!I139-'aob Demand'!N138))</f>
        <v>0</v>
      </c>
      <c r="N139" s="2">
        <f>+IF($D139&lt;2022,0,-((F139-'aob Demand'!K138)*'aob Demand'!O138)-0.5*('Welfare change 1 MW'!$E139-'aob Demand'!K138)*('Welfare change 1 MW'!J139-'aob Demand'!O138))</f>
        <v>0</v>
      </c>
      <c r="O139" s="2">
        <f>+IF($D139&lt;2022,0,-((G139-'aob Demand'!L138)*'aob Demand'!P138)-0.5*('Welfare change 1 MW'!$E139-'aob Demand'!L138)*('Welfare change 1 MW'!K139-'aob Demand'!P138))</f>
        <v>0</v>
      </c>
      <c r="P139" s="2">
        <f>+IF($D139&lt;2022,0,-((H139-'aob Demand'!M138)*'aob Demand'!Q138)-0.5*('Welfare change 1 MW'!$E139-'aob Demand'!M138)*('Welfare change 1 MW'!L139-'aob Demand'!Q138))</f>
        <v>0</v>
      </c>
      <c r="Q139" s="2">
        <f t="shared" si="19"/>
        <v>0</v>
      </c>
      <c r="R139" s="2">
        <f t="shared" si="20"/>
        <v>0</v>
      </c>
      <c r="S139" s="2">
        <f t="shared" si="15"/>
        <v>0</v>
      </c>
      <c r="T139" s="2">
        <f t="shared" si="16"/>
        <v>0</v>
      </c>
      <c r="U139" s="2">
        <f t="shared" si="17"/>
        <v>0</v>
      </c>
      <c r="V139" s="2">
        <f t="shared" si="18"/>
        <v>0</v>
      </c>
      <c r="W139" s="2">
        <f t="shared" si="21"/>
        <v>3046914.909</v>
      </c>
    </row>
    <row r="140" spans="1:23" x14ac:dyDescent="0.45">
      <c r="A140" s="2" t="s">
        <v>148</v>
      </c>
      <c r="B140" s="2">
        <v>1</v>
      </c>
      <c r="C140" s="2">
        <v>2019</v>
      </c>
      <c r="D140" s="2">
        <v>2017</v>
      </c>
      <c r="E140" s="2">
        <v>285.73518619999999</v>
      </c>
      <c r="F140" s="2">
        <v>134.36008029999999</v>
      </c>
      <c r="G140" s="2">
        <v>81.440876119999999</v>
      </c>
      <c r="H140" s="2">
        <v>57.228163889999998</v>
      </c>
      <c r="I140" s="2">
        <v>405659.47600000002</v>
      </c>
      <c r="J140" s="2">
        <v>23904.3479999999</v>
      </c>
      <c r="K140" s="2">
        <v>685583.59599999897</v>
      </c>
      <c r="L140" s="2">
        <v>1981549.5079999999</v>
      </c>
      <c r="M140" s="2">
        <f>+IF($D140&lt;2022,0,-((E140-'aob Demand'!J139)*'aob Demand'!N139)-0.5*('Welfare change 1 MW'!$E140-'aob Demand'!J139)*('Welfare change 1 MW'!I140-'aob Demand'!N139))</f>
        <v>0</v>
      </c>
      <c r="N140" s="2">
        <f>+IF($D140&lt;2022,0,-((F140-'aob Demand'!K139)*'aob Demand'!O139)-0.5*('Welfare change 1 MW'!$E140-'aob Demand'!K139)*('Welfare change 1 MW'!J140-'aob Demand'!O139))</f>
        <v>0</v>
      </c>
      <c r="O140" s="2">
        <f>+IF($D140&lt;2022,0,-((G140-'aob Demand'!L139)*'aob Demand'!P139)-0.5*('Welfare change 1 MW'!$E140-'aob Demand'!L139)*('Welfare change 1 MW'!K140-'aob Demand'!P139))</f>
        <v>0</v>
      </c>
      <c r="P140" s="2">
        <f>+IF($D140&lt;2022,0,-((H140-'aob Demand'!M139)*'aob Demand'!Q139)-0.5*('Welfare change 1 MW'!$E140-'aob Demand'!M139)*('Welfare change 1 MW'!L140-'aob Demand'!Q139))</f>
        <v>0</v>
      </c>
      <c r="Q140" s="2">
        <f t="shared" si="19"/>
        <v>0</v>
      </c>
      <c r="R140" s="2">
        <f t="shared" si="20"/>
        <v>0</v>
      </c>
      <c r="S140" s="2">
        <f t="shared" si="15"/>
        <v>0</v>
      </c>
      <c r="T140" s="2">
        <f t="shared" si="16"/>
        <v>0</v>
      </c>
      <c r="U140" s="2">
        <f t="shared" si="17"/>
        <v>0</v>
      </c>
      <c r="V140" s="2">
        <f t="shared" si="18"/>
        <v>0</v>
      </c>
      <c r="W140" s="2">
        <f t="shared" si="21"/>
        <v>3072792.5799999991</v>
      </c>
    </row>
    <row r="141" spans="1:23" x14ac:dyDescent="0.45">
      <c r="A141" s="2" t="s">
        <v>148</v>
      </c>
      <c r="B141" s="2">
        <v>1</v>
      </c>
      <c r="C141" s="2">
        <v>2020</v>
      </c>
      <c r="D141" s="2">
        <v>2018</v>
      </c>
      <c r="E141" s="2">
        <v>289.13089894667002</v>
      </c>
      <c r="F141" s="2">
        <v>140.31271647601699</v>
      </c>
      <c r="G141" s="2">
        <v>109.65397948178899</v>
      </c>
      <c r="H141" s="2">
        <v>85.335239030746607</v>
      </c>
      <c r="I141" s="2">
        <v>399985.965871675</v>
      </c>
      <c r="J141" s="2">
        <v>23008.946264131999</v>
      </c>
      <c r="K141" s="2">
        <v>665037.84256994096</v>
      </c>
      <c r="L141" s="2">
        <v>1926258.3605152301</v>
      </c>
      <c r="M141" s="2">
        <f>+IF($D141&lt;2022,0,-((E141-'aob Demand'!J140)*'aob Demand'!N140)-0.5*('Welfare change 1 MW'!$E141-'aob Demand'!J140)*('Welfare change 1 MW'!I141-'aob Demand'!N140))</f>
        <v>0</v>
      </c>
      <c r="N141" s="2">
        <f>+IF($D141&lt;2022,0,-((F141-'aob Demand'!K140)*'aob Demand'!O140)-0.5*('Welfare change 1 MW'!$E141-'aob Demand'!K140)*('Welfare change 1 MW'!J141-'aob Demand'!O140))</f>
        <v>0</v>
      </c>
      <c r="O141" s="2">
        <f>+IF($D141&lt;2022,0,-((G141-'aob Demand'!L140)*'aob Demand'!P140)-0.5*('Welfare change 1 MW'!$E141-'aob Demand'!L140)*('Welfare change 1 MW'!K141-'aob Demand'!P140))</f>
        <v>0</v>
      </c>
      <c r="P141" s="2">
        <f>+IF($D141&lt;2022,0,-((H141-'aob Demand'!M140)*'aob Demand'!Q140)-0.5*('Welfare change 1 MW'!$E141-'aob Demand'!M140)*('Welfare change 1 MW'!L141-'aob Demand'!Q140))</f>
        <v>0</v>
      </c>
      <c r="Q141" s="2">
        <f t="shared" si="19"/>
        <v>0</v>
      </c>
      <c r="R141" s="2">
        <f t="shared" si="20"/>
        <v>0</v>
      </c>
      <c r="S141" s="2">
        <f t="shared" si="15"/>
        <v>0</v>
      </c>
      <c r="T141" s="2">
        <f t="shared" si="16"/>
        <v>0</v>
      </c>
      <c r="U141" s="2">
        <f t="shared" si="17"/>
        <v>0</v>
      </c>
      <c r="V141" s="2">
        <f t="shared" si="18"/>
        <v>0</v>
      </c>
      <c r="W141" s="2">
        <f t="shared" si="21"/>
        <v>2991282.168956846</v>
      </c>
    </row>
    <row r="142" spans="1:23" x14ac:dyDescent="0.45">
      <c r="A142" s="2" t="s">
        <v>148</v>
      </c>
      <c r="B142" s="2">
        <v>1</v>
      </c>
      <c r="C142" s="2">
        <v>2021</v>
      </c>
      <c r="D142" s="2">
        <v>2019</v>
      </c>
      <c r="E142" s="2">
        <v>281.441867276447</v>
      </c>
      <c r="F142" s="2">
        <v>140.057604648313</v>
      </c>
      <c r="G142" s="2">
        <v>109.226781291858</v>
      </c>
      <c r="H142" s="2">
        <v>85.025694997241303</v>
      </c>
      <c r="I142" s="2">
        <v>402563.83794005</v>
      </c>
      <c r="J142" s="2">
        <v>23081.165677182798</v>
      </c>
      <c r="K142" s="2">
        <v>668934.21873720095</v>
      </c>
      <c r="L142" s="2">
        <v>1937871.88195355</v>
      </c>
      <c r="M142" s="2">
        <f>+IF($D142&lt;2022,0,-((E142-'aob Demand'!J141)*'aob Demand'!N141)-0.5*('Welfare change 1 MW'!$E142-'aob Demand'!J141)*('Welfare change 1 MW'!I142-'aob Demand'!N141))</f>
        <v>0</v>
      </c>
      <c r="N142" s="2">
        <f>+IF($D142&lt;2022,0,-((F142-'aob Demand'!K141)*'aob Demand'!O141)-0.5*('Welfare change 1 MW'!$E142-'aob Demand'!K141)*('Welfare change 1 MW'!J142-'aob Demand'!O141))</f>
        <v>0</v>
      </c>
      <c r="O142" s="2">
        <f>+IF($D142&lt;2022,0,-((G142-'aob Demand'!L141)*'aob Demand'!P141)-0.5*('Welfare change 1 MW'!$E142-'aob Demand'!L141)*('Welfare change 1 MW'!K142-'aob Demand'!P141))</f>
        <v>0</v>
      </c>
      <c r="P142" s="2">
        <f>+IF($D142&lt;2022,0,-((H142-'aob Demand'!M141)*'aob Demand'!Q141)-0.5*('Welfare change 1 MW'!$E142-'aob Demand'!M141)*('Welfare change 1 MW'!L142-'aob Demand'!Q141))</f>
        <v>0</v>
      </c>
      <c r="Q142" s="2">
        <f t="shared" si="19"/>
        <v>0</v>
      </c>
      <c r="R142" s="2">
        <f t="shared" si="20"/>
        <v>0</v>
      </c>
      <c r="S142" s="2">
        <f t="shared" si="15"/>
        <v>0</v>
      </c>
      <c r="T142" s="2">
        <f t="shared" si="16"/>
        <v>0</v>
      </c>
      <c r="U142" s="2">
        <f t="shared" si="17"/>
        <v>0</v>
      </c>
      <c r="V142" s="2">
        <f t="shared" si="18"/>
        <v>0</v>
      </c>
      <c r="W142" s="2">
        <f t="shared" si="21"/>
        <v>3009369.9386308007</v>
      </c>
    </row>
    <row r="143" spans="1:23" x14ac:dyDescent="0.45">
      <c r="A143" s="2" t="s">
        <v>148</v>
      </c>
      <c r="B143" s="2">
        <v>1</v>
      </c>
      <c r="C143" s="2">
        <v>2022</v>
      </c>
      <c r="D143" s="2">
        <v>2020</v>
      </c>
      <c r="E143" s="2">
        <v>276.699698025803</v>
      </c>
      <c r="F143" s="2">
        <v>140.17495020619</v>
      </c>
      <c r="G143" s="2">
        <v>109.30997433445999</v>
      </c>
      <c r="H143" s="2">
        <v>85.092336216169699</v>
      </c>
      <c r="I143" s="2">
        <v>404943.439196722</v>
      </c>
      <c r="J143" s="2">
        <v>23153.948968955701</v>
      </c>
      <c r="K143" s="2">
        <v>672528.80870716204</v>
      </c>
      <c r="L143" s="2">
        <v>1948549.2720738701</v>
      </c>
      <c r="M143" s="2">
        <f>+IF($D143&lt;2022,0,-((E143-'aob Demand'!J142)*'aob Demand'!N142)-0.5*('Welfare change 1 MW'!$E143-'aob Demand'!J142)*('Welfare change 1 MW'!I143-'aob Demand'!N142))</f>
        <v>0</v>
      </c>
      <c r="N143" s="2">
        <f>+IF($D143&lt;2022,0,-((F143-'aob Demand'!K142)*'aob Demand'!O142)-0.5*('Welfare change 1 MW'!$E143-'aob Demand'!K142)*('Welfare change 1 MW'!J143-'aob Demand'!O142))</f>
        <v>0</v>
      </c>
      <c r="O143" s="2">
        <f>+IF($D143&lt;2022,0,-((G143-'aob Demand'!L142)*'aob Demand'!P142)-0.5*('Welfare change 1 MW'!$E143-'aob Demand'!L142)*('Welfare change 1 MW'!K143-'aob Demand'!P142))</f>
        <v>0</v>
      </c>
      <c r="P143" s="2">
        <f>+IF($D143&lt;2022,0,-((H143-'aob Demand'!M142)*'aob Demand'!Q142)-0.5*('Welfare change 1 MW'!$E143-'aob Demand'!M142)*('Welfare change 1 MW'!L143-'aob Demand'!Q142))</f>
        <v>0</v>
      </c>
      <c r="Q143" s="2">
        <f t="shared" si="19"/>
        <v>0</v>
      </c>
      <c r="R143" s="2">
        <f t="shared" si="20"/>
        <v>0</v>
      </c>
      <c r="S143" s="2">
        <f t="shared" si="15"/>
        <v>0</v>
      </c>
      <c r="T143" s="2">
        <f t="shared" si="16"/>
        <v>0</v>
      </c>
      <c r="U143" s="2">
        <f t="shared" si="17"/>
        <v>0</v>
      </c>
      <c r="V143" s="2">
        <f t="shared" si="18"/>
        <v>0</v>
      </c>
      <c r="W143" s="2">
        <f t="shared" si="21"/>
        <v>3026021.519977754</v>
      </c>
    </row>
    <row r="144" spans="1:23" x14ac:dyDescent="0.45">
      <c r="A144" s="2" t="s">
        <v>148</v>
      </c>
      <c r="B144" s="2">
        <v>1</v>
      </c>
      <c r="C144" s="2">
        <v>2023</v>
      </c>
      <c r="D144" s="2">
        <v>2021</v>
      </c>
      <c r="E144" s="2">
        <v>274.957542843456</v>
      </c>
      <c r="F144" s="2">
        <v>140.282666944033</v>
      </c>
      <c r="G144" s="2">
        <v>109.38633489193499</v>
      </c>
      <c r="H144" s="2">
        <v>85.153286235726597</v>
      </c>
      <c r="I144" s="2">
        <v>407091.56998875702</v>
      </c>
      <c r="J144" s="2">
        <v>23262.0339417295</v>
      </c>
      <c r="K144" s="2">
        <v>676006.58187939296</v>
      </c>
      <c r="L144" s="2">
        <v>1958690.44165129</v>
      </c>
      <c r="M144" s="2">
        <f>+IF($D144&lt;2022,0,-((E144-'aob Demand'!J143)*'aob Demand'!N143)-0.5*('Welfare change 1 MW'!$E144-'aob Demand'!J143)*('Welfare change 1 MW'!I144-'aob Demand'!N143))</f>
        <v>0</v>
      </c>
      <c r="N144" s="2">
        <f>+IF($D144&lt;2022,0,-((F144-'aob Demand'!K143)*'aob Demand'!O143)-0.5*('Welfare change 1 MW'!$E144-'aob Demand'!K143)*('Welfare change 1 MW'!J144-'aob Demand'!O143))</f>
        <v>0</v>
      </c>
      <c r="O144" s="2">
        <f>+IF($D144&lt;2022,0,-((G144-'aob Demand'!L143)*'aob Demand'!P143)-0.5*('Welfare change 1 MW'!$E144-'aob Demand'!L143)*('Welfare change 1 MW'!K144-'aob Demand'!P143))</f>
        <v>0</v>
      </c>
      <c r="P144" s="2">
        <f>+IF($D144&lt;2022,0,-((H144-'aob Demand'!M143)*'aob Demand'!Q143)-0.5*('Welfare change 1 MW'!$E144-'aob Demand'!M143)*('Welfare change 1 MW'!L144-'aob Demand'!Q143))</f>
        <v>0</v>
      </c>
      <c r="Q144" s="2">
        <f t="shared" si="19"/>
        <v>0</v>
      </c>
      <c r="R144" s="2">
        <f t="shared" si="20"/>
        <v>0</v>
      </c>
      <c r="S144" s="2">
        <f t="shared" si="15"/>
        <v>0</v>
      </c>
      <c r="T144" s="2">
        <f t="shared" si="16"/>
        <v>0</v>
      </c>
      <c r="U144" s="2">
        <f t="shared" si="17"/>
        <v>0</v>
      </c>
      <c r="V144" s="2">
        <f t="shared" si="18"/>
        <v>0</v>
      </c>
      <c r="W144" s="2">
        <f t="shared" si="21"/>
        <v>3041788.5935194399</v>
      </c>
    </row>
    <row r="145" spans="1:23" x14ac:dyDescent="0.45">
      <c r="A145" s="2" t="s">
        <v>148</v>
      </c>
      <c r="B145" s="2">
        <v>1</v>
      </c>
      <c r="C145" s="2">
        <v>2024</v>
      </c>
      <c r="D145" s="2">
        <v>2022</v>
      </c>
      <c r="E145" s="2">
        <v>157.77098868902942</v>
      </c>
      <c r="F145" s="2">
        <v>157.77098868902942</v>
      </c>
      <c r="G145" s="2">
        <v>126.85145039082943</v>
      </c>
      <c r="H145" s="2">
        <v>102.60247940275542</v>
      </c>
      <c r="I145" s="2">
        <v>414832.74382053094</v>
      </c>
      <c r="J145" s="2">
        <v>21440.383021829453</v>
      </c>
      <c r="K145" s="2">
        <v>674195.1173651868</v>
      </c>
      <c r="L145" s="2">
        <v>1962614.6531150532</v>
      </c>
      <c r="M145" s="2">
        <f>+IF($D145&lt;2022,0,-((E145-'aob Demand'!J144)*'aob Demand'!N144)-0.5*('Welfare change 1 MW'!$E145-'aob Demand'!J144)*('Welfare change 1 MW'!I145-'aob Demand'!N144))</f>
        <v>1528.8732098746971</v>
      </c>
      <c r="N145" s="2">
        <f>+IF($D145&lt;2022,0,-((F145-'aob Demand'!K144)*'aob Demand'!O144)-0.5*('Welfare change 1 MW'!$E145-'aob Demand'!K144)*('Welfare change 1 MW'!J145-'aob Demand'!O144))</f>
        <v>79.018900267209389</v>
      </c>
      <c r="O145" s="2">
        <f>+IF($D145&lt;2022,0,-((G145-'aob Demand'!L144)*'aob Demand'!P144)-0.5*('Welfare change 1 MW'!$E145-'aob Demand'!L144)*('Welfare change 1 MW'!K145-'aob Demand'!P144))</f>
        <v>2470.5164135101249</v>
      </c>
      <c r="P145" s="2">
        <f>+IF($D145&lt;2022,0,-((H145-'aob Demand'!M144)*'aob Demand'!Q144)-0.5*('Welfare change 1 MW'!$E145-'aob Demand'!M144)*('Welfare change 1 MW'!L145-'aob Demand'!Q144))</f>
        <v>7159.27984520462</v>
      </c>
      <c r="Q145" s="2">
        <f t="shared" si="19"/>
        <v>11237.688368856652</v>
      </c>
      <c r="R145" s="2">
        <f t="shared" si="20"/>
        <v>1283.6714283222868</v>
      </c>
      <c r="S145" s="2">
        <f t="shared" si="15"/>
        <v>66.345792388355292</v>
      </c>
      <c r="T145" s="2">
        <f t="shared" si="16"/>
        <v>2074.2932198309045</v>
      </c>
      <c r="U145" s="2">
        <f t="shared" si="17"/>
        <v>6011.0694106583105</v>
      </c>
      <c r="V145" s="2">
        <f t="shared" si="18"/>
        <v>9435.3798511998575</v>
      </c>
      <c r="W145" s="2">
        <f t="shared" si="21"/>
        <v>3051642.5143007711</v>
      </c>
    </row>
    <row r="146" spans="1:23" x14ac:dyDescent="0.45">
      <c r="A146" s="2" t="s">
        <v>148</v>
      </c>
      <c r="B146" s="2">
        <v>1</v>
      </c>
      <c r="C146" s="2">
        <v>2025</v>
      </c>
      <c r="D146" s="2">
        <v>2023</v>
      </c>
      <c r="E146" s="2">
        <v>157.95265665299422</v>
      </c>
      <c r="F146" s="2">
        <v>157.95265665299422</v>
      </c>
      <c r="G146" s="2">
        <v>126.64796789522823</v>
      </c>
      <c r="H146" s="2">
        <v>102.45932550787923</v>
      </c>
      <c r="I146" s="2">
        <v>417032.91697460716</v>
      </c>
      <c r="J146" s="2">
        <v>21560.340552959504</v>
      </c>
      <c r="K146" s="2">
        <v>677751.59654164617</v>
      </c>
      <c r="L146" s="2">
        <v>1972969.6244121068</v>
      </c>
      <c r="M146" s="2">
        <f>+IF($D146&lt;2022,0,-((E146-'aob Demand'!J145)*'aob Demand'!N145)-0.5*('Welfare change 1 MW'!$E146-'aob Demand'!J145)*('Welfare change 1 MW'!I146-'aob Demand'!N145))</f>
        <v>1528.4855180247127</v>
      </c>
      <c r="N146" s="2">
        <f>+IF($D146&lt;2022,0,-((F146-'aob Demand'!K145)*'aob Demand'!O145)-0.5*('Welfare change 1 MW'!$E146-'aob Demand'!K145)*('Welfare change 1 MW'!J146-'aob Demand'!O145))</f>
        <v>79.021743746156403</v>
      </c>
      <c r="O146" s="2">
        <f>+IF($D146&lt;2022,0,-((G146-'aob Demand'!L145)*'aob Demand'!P145)-0.5*('Welfare change 1 MW'!$E146-'aob Demand'!L145)*('Welfare change 1 MW'!K146-'aob Demand'!P145))</f>
        <v>2469.6113277991044</v>
      </c>
      <c r="P146" s="2">
        <f>+IF($D146&lt;2022,0,-((H146-'aob Demand'!M145)*'aob Demand'!Q145)-0.5*('Welfare change 1 MW'!$E146-'aob Demand'!M145)*('Welfare change 1 MW'!L146-'aob Demand'!Q145))</f>
        <v>7156.6723185925939</v>
      </c>
      <c r="Q146" s="2">
        <f t="shared" si="19"/>
        <v>11233.790908162568</v>
      </c>
      <c r="R146" s="2">
        <f t="shared" si="20"/>
        <v>1210.703693178458</v>
      </c>
      <c r="S146" s="2">
        <f t="shared" si="15"/>
        <v>62.592622479349153</v>
      </c>
      <c r="T146" s="2">
        <f t="shared" si="16"/>
        <v>1956.1634834105041</v>
      </c>
      <c r="U146" s="2">
        <f t="shared" si="17"/>
        <v>5668.7547934281447</v>
      </c>
      <c r="V146" s="2">
        <f t="shared" si="18"/>
        <v>8898.214592496457</v>
      </c>
      <c r="W146" s="2">
        <f t="shared" si="21"/>
        <v>3067754.1379283601</v>
      </c>
    </row>
    <row r="147" spans="1:23" x14ac:dyDescent="0.45">
      <c r="A147" s="2" t="s">
        <v>148</v>
      </c>
      <c r="B147" s="2">
        <v>1</v>
      </c>
      <c r="C147" s="2">
        <v>2026</v>
      </c>
      <c r="D147" s="2">
        <v>2024</v>
      </c>
      <c r="E147" s="2">
        <v>157.84036418963018</v>
      </c>
      <c r="F147" s="2">
        <v>157.84036418963018</v>
      </c>
      <c r="G147" s="2">
        <v>126.51368419018617</v>
      </c>
      <c r="H147" s="2">
        <v>102.30846462015718</v>
      </c>
      <c r="I147" s="2">
        <v>419253.04301558889</v>
      </c>
      <c r="J147" s="2">
        <v>21672.900212366603</v>
      </c>
      <c r="K147" s="2">
        <v>681346.93500411662</v>
      </c>
      <c r="L147" s="2">
        <v>1983459.3285619081</v>
      </c>
      <c r="M147" s="2">
        <f>+IF($D147&lt;2022,0,-((E147-'aob Demand'!J146)*'aob Demand'!N146)-0.5*('Welfare change 1 MW'!$E147-'aob Demand'!J146)*('Welfare change 1 MW'!I147-'aob Demand'!N146))</f>
        <v>1507.861087852616</v>
      </c>
      <c r="N147" s="2">
        <f>+IF($D147&lt;2022,0,-((F147-'aob Demand'!K146)*'aob Demand'!O146)-0.5*('Welfare change 1 MW'!$E147-'aob Demand'!K146)*('Welfare change 1 MW'!J147-'aob Demand'!O146))</f>
        <v>77.947491224113037</v>
      </c>
      <c r="O147" s="2">
        <f>+IF($D147&lt;2022,0,-((G147-'aob Demand'!L146)*'aob Demand'!P146)-0.5*('Welfare change 1 MW'!$E147-'aob Demand'!L146)*('Welfare change 1 MW'!K147-'aob Demand'!P146))</f>
        <v>2436.2112492091546</v>
      </c>
      <c r="P147" s="2">
        <f>+IF($D147&lt;2022,0,-((H147-'aob Demand'!M146)*'aob Demand'!Q146)-0.5*('Welfare change 1 MW'!$E147-'aob Demand'!M146)*('Welfare change 1 MW'!L147-'aob Demand'!Q146))</f>
        <v>7059.8962785718713</v>
      </c>
      <c r="Q147" s="2">
        <f t="shared" si="19"/>
        <v>11081.916106857756</v>
      </c>
      <c r="R147" s="2">
        <f t="shared" si="20"/>
        <v>1126.7615214445707</v>
      </c>
      <c r="S147" s="2">
        <f t="shared" si="15"/>
        <v>58.246899871623711</v>
      </c>
      <c r="T147" s="2">
        <f t="shared" si="16"/>
        <v>1820.4787667997668</v>
      </c>
      <c r="U147" s="2">
        <f t="shared" si="17"/>
        <v>5275.5651937494913</v>
      </c>
      <c r="V147" s="2">
        <f t="shared" si="18"/>
        <v>8281.0523818654528</v>
      </c>
      <c r="W147" s="2">
        <f t="shared" si="21"/>
        <v>3084059.3065816136</v>
      </c>
    </row>
    <row r="148" spans="1:23" x14ac:dyDescent="0.45">
      <c r="A148" s="2" t="s">
        <v>148</v>
      </c>
      <c r="B148" s="2">
        <v>1</v>
      </c>
      <c r="C148" s="2">
        <v>2027</v>
      </c>
      <c r="D148" s="2">
        <v>2025</v>
      </c>
      <c r="E148" s="2">
        <v>157.92450480286803</v>
      </c>
      <c r="F148" s="2">
        <v>157.92450480286803</v>
      </c>
      <c r="G148" s="2">
        <v>126.57587652035104</v>
      </c>
      <c r="H148" s="2">
        <v>102.35409637694605</v>
      </c>
      <c r="I148" s="2">
        <v>421402.29020446166</v>
      </c>
      <c r="J148" s="2">
        <v>21785.167131784179</v>
      </c>
      <c r="K148" s="2">
        <v>684839.4630300788</v>
      </c>
      <c r="L148" s="2">
        <v>1993626.2299902318</v>
      </c>
      <c r="M148" s="2">
        <f>+IF($D148&lt;2022,0,-((E148-'aob Demand'!J147)*'aob Demand'!N147)-0.5*('Welfare change 1 MW'!$E148-'aob Demand'!J147)*('Welfare change 1 MW'!I148-'aob Demand'!N147))</f>
        <v>1504.5150118626241</v>
      </c>
      <c r="N148" s="2">
        <f>+IF($D148&lt;2022,0,-((F148-'aob Demand'!K147)*'aob Demand'!O147)-0.5*('Welfare change 1 MW'!$E148-'aob Demand'!K147)*('Welfare change 1 MW'!J148-'aob Demand'!O147))</f>
        <v>77.778673129191503</v>
      </c>
      <c r="O148" s="2">
        <f>+IF($D148&lt;2022,0,-((G148-'aob Demand'!L147)*'aob Demand'!P147)-0.5*('Welfare change 1 MW'!$E148-'aob Demand'!L147)*('Welfare change 1 MW'!K148-'aob Demand'!P147))</f>
        <v>2430.8003385630495</v>
      </c>
      <c r="P148" s="2">
        <f>+IF($D148&lt;2022,0,-((H148-'aob Demand'!M147)*'aob Demand'!Q147)-0.5*('Welfare change 1 MW'!$E148-'aob Demand'!M147)*('Welfare change 1 MW'!L148-'aob Demand'!Q147))</f>
        <v>7044.207764932723</v>
      </c>
      <c r="Q148" s="2">
        <f t="shared" si="19"/>
        <v>11057.301788487588</v>
      </c>
      <c r="R148" s="2">
        <f t="shared" si="20"/>
        <v>1060.6237158622814</v>
      </c>
      <c r="S148" s="2">
        <f t="shared" si="15"/>
        <v>54.830895443835772</v>
      </c>
      <c r="T148" s="2">
        <f t="shared" si="16"/>
        <v>1713.6183203743556</v>
      </c>
      <c r="U148" s="2">
        <f t="shared" si="17"/>
        <v>4965.8885129363362</v>
      </c>
      <c r="V148" s="2">
        <f t="shared" si="18"/>
        <v>7794.9614446168089</v>
      </c>
      <c r="W148" s="2">
        <f t="shared" si="21"/>
        <v>3099867.9832247724</v>
      </c>
    </row>
    <row r="149" spans="1:23" x14ac:dyDescent="0.45">
      <c r="A149" s="2" t="s">
        <v>148</v>
      </c>
      <c r="B149" s="2">
        <v>1</v>
      </c>
      <c r="C149" s="2">
        <v>2028</v>
      </c>
      <c r="D149" s="2">
        <v>2026</v>
      </c>
      <c r="E149" s="2">
        <v>158.16512648169984</v>
      </c>
      <c r="F149" s="2">
        <v>158.16512648169984</v>
      </c>
      <c r="G149" s="2">
        <v>126.79560005891585</v>
      </c>
      <c r="H149" s="2">
        <v>102.55767841092185</v>
      </c>
      <c r="I149" s="2">
        <v>423495.81257754657</v>
      </c>
      <c r="J149" s="2">
        <v>21897.287620611183</v>
      </c>
      <c r="K149" s="2">
        <v>688251.63854490803</v>
      </c>
      <c r="L149" s="2">
        <v>2003539.8529227078</v>
      </c>
      <c r="M149" s="2">
        <f>+IF($D149&lt;2022,0,-((E149-'aob Demand'!J148)*'aob Demand'!N148)-0.5*('Welfare change 1 MW'!$E149-'aob Demand'!J148)*('Welfare change 1 MW'!I149-'aob Demand'!N148))</f>
        <v>1515.2309578589861</v>
      </c>
      <c r="N149" s="2">
        <f>+IF($D149&lt;2022,0,-((F149-'aob Demand'!K148)*'aob Demand'!O148)-0.5*('Welfare change 1 MW'!$E149-'aob Demand'!K148)*('Welfare change 1 MW'!J149-'aob Demand'!O148))</f>
        <v>78.346578904642399</v>
      </c>
      <c r="O149" s="2">
        <f>+IF($D149&lt;2022,0,-((G149-'aob Demand'!L148)*'aob Demand'!P148)-0.5*('Welfare change 1 MW'!$E149-'aob Demand'!L148)*('Welfare change 1 MW'!K149-'aob Demand'!P148))</f>
        <v>2448.1679430997256</v>
      </c>
      <c r="P149" s="2">
        <f>+IF($D149&lt;2022,0,-((H149-'aob Demand'!M148)*'aob Demand'!Q148)-0.5*('Welfare change 1 MW'!$E149-'aob Demand'!M148)*('Welfare change 1 MW'!L149-'aob Demand'!Q148))</f>
        <v>7094.5110834737343</v>
      </c>
      <c r="Q149" s="2">
        <f t="shared" si="19"/>
        <v>11136.256563337089</v>
      </c>
      <c r="R149" s="2">
        <f t="shared" si="20"/>
        <v>1007.7151273049047</v>
      </c>
      <c r="S149" s="2">
        <f t="shared" ref="S149:S212" si="22">+N149/(1.06^($D149-2019))</f>
        <v>52.104949628506077</v>
      </c>
      <c r="T149" s="2">
        <f t="shared" ref="T149:T212" si="23">+O149/(1.06^($D149-2019))</f>
        <v>1628.1715059006349</v>
      </c>
      <c r="U149" s="2">
        <f t="shared" ref="U149:U212" si="24">+P149/(1.06^($D149-2019))</f>
        <v>4718.255063736714</v>
      </c>
      <c r="V149" s="2">
        <f t="shared" ref="V149:V212" si="25">+Q149/(1.06^($D149-2019))</f>
        <v>7406.2466465707594</v>
      </c>
      <c r="W149" s="2">
        <f t="shared" si="21"/>
        <v>3115287.3040451622</v>
      </c>
    </row>
    <row r="150" spans="1:23" x14ac:dyDescent="0.45">
      <c r="A150" s="2" t="s">
        <v>148</v>
      </c>
      <c r="B150" s="2">
        <v>1</v>
      </c>
      <c r="C150" s="2">
        <v>2029</v>
      </c>
      <c r="D150" s="2">
        <v>2027</v>
      </c>
      <c r="E150" s="2">
        <v>158.24422862404202</v>
      </c>
      <c r="F150" s="2">
        <v>158.24422862404202</v>
      </c>
      <c r="G150" s="2">
        <v>126.85464859904401</v>
      </c>
      <c r="H150" s="2">
        <v>102.600918949389</v>
      </c>
      <c r="I150" s="2">
        <v>425668.03909385239</v>
      </c>
      <c r="J150" s="2">
        <v>22010.699348385479</v>
      </c>
      <c r="K150" s="2">
        <v>691781.59062138374</v>
      </c>
      <c r="L150" s="2">
        <v>2013815.6390778858</v>
      </c>
      <c r="M150" s="2">
        <f>+IF($D150&lt;2022,0,-((E150-'aob Demand'!J149)*'aob Demand'!N149)-0.5*('Welfare change 1 MW'!$E150-'aob Demand'!J149)*('Welfare change 1 MW'!I150-'aob Demand'!N149))</f>
        <v>1511.935390349003</v>
      </c>
      <c r="N150" s="2">
        <f>+IF($D150&lt;2022,0,-((F150-'aob Demand'!K149)*'aob Demand'!O149)-0.5*('Welfare change 1 MW'!$E150-'aob Demand'!K149)*('Welfare change 1 MW'!J150-'aob Demand'!O149))</f>
        <v>78.180065813722891</v>
      </c>
      <c r="O150" s="2">
        <f>+IF($D150&lt;2022,0,-((G150-'aob Demand'!L149)*'aob Demand'!P149)-0.5*('Welfare change 1 MW'!$E150-'aob Demand'!L149)*('Welfare change 1 MW'!K150-'aob Demand'!P149))</f>
        <v>2442.8391778572936</v>
      </c>
      <c r="P150" s="2">
        <f>+IF($D150&lt;2022,0,-((H150-'aob Demand'!M149)*'aob Demand'!Q149)-0.5*('Welfare change 1 MW'!$E150-'aob Demand'!M149)*('Welfare change 1 MW'!L150-'aob Demand'!Q149))</f>
        <v>7079.0611095228796</v>
      </c>
      <c r="Q150" s="2">
        <f t="shared" si="19"/>
        <v>11112.015743542899</v>
      </c>
      <c r="R150" s="2">
        <f t="shared" si="20"/>
        <v>948.60696857449807</v>
      </c>
      <c r="S150" s="2">
        <f t="shared" si="22"/>
        <v>49.051140483847945</v>
      </c>
      <c r="T150" s="2">
        <f t="shared" si="23"/>
        <v>1532.6675213861624</v>
      </c>
      <c r="U150" s="2">
        <f t="shared" si="24"/>
        <v>4441.4905175994509</v>
      </c>
      <c r="V150" s="2">
        <f t="shared" si="25"/>
        <v>6971.8161480439594</v>
      </c>
      <c r="W150" s="2">
        <f t="shared" si="21"/>
        <v>3131265.2687931219</v>
      </c>
    </row>
    <row r="151" spans="1:23" x14ac:dyDescent="0.45">
      <c r="A151" s="2" t="s">
        <v>148</v>
      </c>
      <c r="B151" s="2">
        <v>1</v>
      </c>
      <c r="C151" s="2">
        <v>2030</v>
      </c>
      <c r="D151" s="2">
        <v>2028</v>
      </c>
      <c r="E151" s="2">
        <v>158.32190828870412</v>
      </c>
      <c r="F151" s="2">
        <v>158.32190828870412</v>
      </c>
      <c r="G151" s="2">
        <v>126.91139166853412</v>
      </c>
      <c r="H151" s="2">
        <v>102.64149015395712</v>
      </c>
      <c r="I151" s="2">
        <v>427852.47793396405</v>
      </c>
      <c r="J151" s="2">
        <v>22124.723613334045</v>
      </c>
      <c r="K151" s="2">
        <v>695331.12502862292</v>
      </c>
      <c r="L151" s="2">
        <v>2024148.8790192851</v>
      </c>
      <c r="M151" s="2">
        <f>+IF($D151&lt;2022,0,-((E151-'aob Demand'!J150)*'aob Demand'!N150)-0.5*('Welfare change 1 MW'!$E151-'aob Demand'!J150)*('Welfare change 1 MW'!I151-'aob Demand'!N150))</f>
        <v>1508.2252265078519</v>
      </c>
      <c r="N151" s="2">
        <f>+IF($D151&lt;2022,0,-((F151-'aob Demand'!K150)*'aob Demand'!O150)-0.5*('Welfare change 1 MW'!$E151-'aob Demand'!K150)*('Welfare change 1 MW'!J151-'aob Demand'!O150))</f>
        <v>77.991990239903743</v>
      </c>
      <c r="O151" s="2">
        <f>+IF($D151&lt;2022,0,-((G151-'aob Demand'!L150)*'aob Demand'!P150)-0.5*('Welfare change 1 MW'!$E151-'aob Demand'!L150)*('Welfare change 1 MW'!K151-'aob Demand'!P150))</f>
        <v>2436.8388693034649</v>
      </c>
      <c r="P151" s="2">
        <f>+IF($D151&lt;2022,0,-((H151-'aob Demand'!M150)*'aob Demand'!Q150)-0.5*('Welfare change 1 MW'!$E151-'aob Demand'!M150)*('Welfare change 1 MW'!L151-'aob Demand'!Q150))</f>
        <v>7061.6653438556132</v>
      </c>
      <c r="Q151" s="2">
        <f t="shared" si="19"/>
        <v>11084.721429906833</v>
      </c>
      <c r="R151" s="2">
        <f t="shared" si="20"/>
        <v>892.71619422722142</v>
      </c>
      <c r="S151" s="2">
        <f t="shared" si="22"/>
        <v>46.163339190647733</v>
      </c>
      <c r="T151" s="2">
        <f t="shared" si="23"/>
        <v>1442.3611826109643</v>
      </c>
      <c r="U151" s="2">
        <f t="shared" si="24"/>
        <v>4179.7888669913627</v>
      </c>
      <c r="V151" s="2">
        <f t="shared" si="25"/>
        <v>6561.0295830201958</v>
      </c>
      <c r="W151" s="2">
        <f t="shared" si="21"/>
        <v>3147332.4819818721</v>
      </c>
    </row>
    <row r="152" spans="1:23" x14ac:dyDescent="0.45">
      <c r="A152" s="2" t="s">
        <v>148</v>
      </c>
      <c r="B152" s="2">
        <v>1</v>
      </c>
      <c r="C152" s="2">
        <v>2031</v>
      </c>
      <c r="D152" s="2">
        <v>2029</v>
      </c>
      <c r="E152" s="2">
        <v>158.39797628527995</v>
      </c>
      <c r="F152" s="2">
        <v>158.39797628527995</v>
      </c>
      <c r="G152" s="2">
        <v>126.96649343358997</v>
      </c>
      <c r="H152" s="2">
        <v>102.68040501287197</v>
      </c>
      <c r="I152" s="2">
        <v>430048.84191352979</v>
      </c>
      <c r="J152" s="2">
        <v>22239.346335029615</v>
      </c>
      <c r="K152" s="2">
        <v>698899.9245850842</v>
      </c>
      <c r="L152" s="2">
        <v>2034538.4121958294</v>
      </c>
      <c r="M152" s="2">
        <f>+IF($D152&lt;2022,0,-((E152-'aob Demand'!J151)*'aob Demand'!N151)-0.5*('Welfare change 1 MW'!$E152-'aob Demand'!J151)*('Welfare change 1 MW'!I152-'aob Demand'!N151))</f>
        <v>1504.3409867536684</v>
      </c>
      <c r="N152" s="2">
        <f>+IF($D152&lt;2022,0,-((F152-'aob Demand'!K151)*'aob Demand'!O151)-0.5*('Welfare change 1 MW'!$E152-'aob Demand'!K151)*('Welfare change 1 MW'!J152-'aob Demand'!O151))</f>
        <v>77.794792009048038</v>
      </c>
      <c r="O152" s="2">
        <f>+IF($D152&lt;2022,0,-((G152-'aob Demand'!L151)*'aob Demand'!P151)-0.5*('Welfare change 1 MW'!$E152-'aob Demand'!L151)*('Welfare change 1 MW'!K152-'aob Demand'!P151))</f>
        <v>2430.5567137900448</v>
      </c>
      <c r="P152" s="2">
        <f>+IF($D152&lt;2022,0,-((H152-'aob Demand'!M151)*'aob Demand'!Q151)-0.5*('Welfare change 1 MW'!$E152-'aob Demand'!M151)*('Welfare change 1 MW'!L152-'aob Demand'!Q151))</f>
        <v>7043.4530434157141</v>
      </c>
      <c r="Q152" s="2">
        <f t="shared" si="19"/>
        <v>11056.145535968475</v>
      </c>
      <c r="R152" s="2">
        <f t="shared" si="20"/>
        <v>840.01614970258299</v>
      </c>
      <c r="S152" s="2">
        <f t="shared" si="22"/>
        <v>43.440205529050374</v>
      </c>
      <c r="T152" s="2">
        <f t="shared" si="23"/>
        <v>1357.2101739763341</v>
      </c>
      <c r="U152" s="2">
        <f t="shared" si="24"/>
        <v>3933.0273908902259</v>
      </c>
      <c r="V152" s="2">
        <f t="shared" si="25"/>
        <v>6173.6939200981933</v>
      </c>
      <c r="W152" s="2">
        <f t="shared" si="21"/>
        <v>3163487.1786944438</v>
      </c>
    </row>
    <row r="153" spans="1:23" x14ac:dyDescent="0.45">
      <c r="A153" s="2" t="s">
        <v>148</v>
      </c>
      <c r="B153" s="2">
        <v>1</v>
      </c>
      <c r="C153" s="2">
        <v>2032</v>
      </c>
      <c r="D153" s="2">
        <v>2030</v>
      </c>
      <c r="E153" s="2">
        <v>158.70531092132811</v>
      </c>
      <c r="F153" s="2">
        <v>158.70531092132811</v>
      </c>
      <c r="G153" s="2">
        <v>127.2528387626131</v>
      </c>
      <c r="H153" s="2">
        <v>102.95054900275912</v>
      </c>
      <c r="I153" s="2">
        <v>432156.93488910125</v>
      </c>
      <c r="J153" s="2">
        <v>22353.501865876489</v>
      </c>
      <c r="K153" s="2">
        <v>702340.3127758397</v>
      </c>
      <c r="L153" s="2">
        <v>2044525.5213647494</v>
      </c>
      <c r="M153" s="2">
        <f>+IF($D153&lt;2022,0,-((E153-'aob Demand'!J152)*'aob Demand'!N152)-0.5*('Welfare change 1 MW'!$E153-'aob Demand'!J152)*('Welfare change 1 MW'!I153-'aob Demand'!N152))</f>
        <v>1520.6619406577588</v>
      </c>
      <c r="N153" s="2">
        <f>+IF($D153&lt;2022,0,-((F153-'aob Demand'!K152)*'aob Demand'!O152)-0.5*('Welfare change 1 MW'!$E153-'aob Demand'!K152)*('Welfare change 1 MW'!J153-'aob Demand'!O152))</f>
        <v>78.656887772918708</v>
      </c>
      <c r="O153" s="2">
        <f>+IF($D153&lt;2022,0,-((G153-'aob Demand'!L152)*'aob Demand'!P152)-0.5*('Welfare change 1 MW'!$E153-'aob Demand'!L152)*('Welfare change 1 MW'!K153-'aob Demand'!P152))</f>
        <v>2457.0049551474208</v>
      </c>
      <c r="P153" s="2">
        <f>+IF($D153&lt;2022,0,-((H153-'aob Demand'!M152)*'aob Demand'!Q152)-0.5*('Welfare change 1 MW'!$E153-'aob Demand'!M152)*('Welfare change 1 MW'!L153-'aob Demand'!Q152))</f>
        <v>7120.062896178737</v>
      </c>
      <c r="Q153" s="2">
        <f t="shared" si="19"/>
        <v>11176.386679756835</v>
      </c>
      <c r="R153" s="2">
        <f t="shared" si="20"/>
        <v>801.06574067632016</v>
      </c>
      <c r="S153" s="2">
        <f t="shared" si="22"/>
        <v>41.435467264902265</v>
      </c>
      <c r="T153" s="2">
        <f t="shared" si="23"/>
        <v>1294.3195601970594</v>
      </c>
      <c r="U153" s="2">
        <f t="shared" si="24"/>
        <v>3750.7603137106917</v>
      </c>
      <c r="V153" s="2">
        <f t="shared" si="25"/>
        <v>5887.5810818489736</v>
      </c>
      <c r="W153" s="2">
        <f t="shared" si="21"/>
        <v>3179022.7690296904</v>
      </c>
    </row>
    <row r="154" spans="1:23" x14ac:dyDescent="0.45">
      <c r="A154" s="2" t="s">
        <v>148</v>
      </c>
      <c r="B154" s="2">
        <v>1</v>
      </c>
      <c r="C154" s="2">
        <v>2033</v>
      </c>
      <c r="D154" s="2">
        <v>2031</v>
      </c>
      <c r="E154" s="2">
        <v>159.12319697553028</v>
      </c>
      <c r="F154" s="2">
        <v>159.12319697553028</v>
      </c>
      <c r="G154" s="2">
        <v>127.65097577703527</v>
      </c>
      <c r="H154" s="2">
        <v>103.33298060360127</v>
      </c>
      <c r="I154" s="2">
        <v>434227.28805321374</v>
      </c>
      <c r="J154" s="2">
        <v>22467.712714785779</v>
      </c>
      <c r="K154" s="2">
        <v>705726.92652202758</v>
      </c>
      <c r="L154" s="2">
        <v>2054341.8281926524</v>
      </c>
      <c r="M154" s="2">
        <f>+IF($D154&lt;2022,0,-((E154-'aob Demand'!J153)*'aob Demand'!N153)-0.5*('Welfare change 1 MW'!$E154-'aob Demand'!J153)*('Welfare change 1 MW'!I154-'aob Demand'!N153))</f>
        <v>1546.9197502478635</v>
      </c>
      <c r="N154" s="2">
        <f>+IF($D154&lt;2022,0,-((F154-'aob Demand'!K153)*'aob Demand'!O153)-0.5*('Welfare change 1 MW'!$E154-'aob Demand'!K153)*('Welfare change 1 MW'!J154-'aob Demand'!O153))</f>
        <v>80.040452310629334</v>
      </c>
      <c r="O154" s="2">
        <f>+IF($D154&lt;2022,0,-((G154-'aob Demand'!L153)*'aob Demand'!P153)-0.5*('Welfare change 1 MW'!$E154-'aob Demand'!L153)*('Welfare change 1 MW'!K154-'aob Demand'!P153))</f>
        <v>2499.5534327447972</v>
      </c>
      <c r="P154" s="2">
        <f>+IF($D154&lt;2022,0,-((H154-'aob Demand'!M153)*'aob Demand'!Q153)-0.5*('Welfare change 1 MW'!$E154-'aob Demand'!M153)*('Welfare change 1 MW'!L154-'aob Demand'!Q153))</f>
        <v>7243.3150055473188</v>
      </c>
      <c r="Q154" s="2">
        <f t="shared" si="19"/>
        <v>11369.82864085061</v>
      </c>
      <c r="R154" s="2">
        <f t="shared" si="20"/>
        <v>768.7717237853733</v>
      </c>
      <c r="S154" s="2">
        <f t="shared" si="22"/>
        <v>39.77765264522872</v>
      </c>
      <c r="T154" s="2">
        <f t="shared" si="23"/>
        <v>1242.2014786978887</v>
      </c>
      <c r="U154" s="2">
        <f t="shared" si="24"/>
        <v>3599.7056484945888</v>
      </c>
      <c r="V154" s="2">
        <f t="shared" si="25"/>
        <v>5650.4565036230806</v>
      </c>
      <c r="W154" s="2">
        <f t="shared" si="21"/>
        <v>3194296.0427678935</v>
      </c>
    </row>
    <row r="155" spans="1:23" x14ac:dyDescent="0.45">
      <c r="A155" s="2" t="s">
        <v>148</v>
      </c>
      <c r="B155" s="2">
        <v>1</v>
      </c>
      <c r="C155" s="2">
        <v>2034</v>
      </c>
      <c r="D155" s="2">
        <v>2032</v>
      </c>
      <c r="E155" s="2">
        <v>159.24590079782556</v>
      </c>
      <c r="F155" s="2">
        <v>159.24590079782556</v>
      </c>
      <c r="G155" s="2">
        <v>127.75452438888756</v>
      </c>
      <c r="H155" s="2">
        <v>103.42105573529855</v>
      </c>
      <c r="I155" s="2">
        <v>436435.40926281136</v>
      </c>
      <c r="J155" s="2">
        <v>22583.859896201844</v>
      </c>
      <c r="K155" s="2">
        <v>709318.39313221548</v>
      </c>
      <c r="L155" s="2">
        <v>2064790.6748092605</v>
      </c>
      <c r="M155" s="2">
        <f>+IF($D155&lt;2022,0,-((E155-'aob Demand'!J154)*'aob Demand'!N154)-0.5*('Welfare change 1 MW'!$E155-'aob Demand'!J154)*('Welfare change 1 MW'!I155-'aob Demand'!N154))</f>
        <v>1547.48544220484</v>
      </c>
      <c r="N155" s="2">
        <f>+IF($D155&lt;2022,0,-((F155-'aob Demand'!K154)*'aob Demand'!O154)-0.5*('Welfare change 1 MW'!$E155-'aob Demand'!K154)*('Welfare change 1 MW'!J155-'aob Demand'!O154))</f>
        <v>80.07644127042191</v>
      </c>
      <c r="O155" s="2">
        <f>+IF($D155&lt;2022,0,-((G155-'aob Demand'!L154)*'aob Demand'!P154)-0.5*('Welfare change 1 MW'!$E155-'aob Demand'!L154)*('Welfare change 1 MW'!K155-'aob Demand'!P154))</f>
        <v>2500.4806596983321</v>
      </c>
      <c r="P155" s="2">
        <f>+IF($D155&lt;2022,0,-((H155-'aob Demand'!M154)*'aob Demand'!Q154)-0.5*('Welfare change 1 MW'!$E155-'aob Demand'!M154)*('Welfare change 1 MW'!L155-'aob Demand'!Q154))</f>
        <v>7245.9889066619144</v>
      </c>
      <c r="Q155" s="2">
        <f t="shared" si="19"/>
        <v>11374.031449835507</v>
      </c>
      <c r="R155" s="2">
        <f t="shared" si="20"/>
        <v>725.52156165774761</v>
      </c>
      <c r="S155" s="2">
        <f t="shared" si="22"/>
        <v>37.542960429879841</v>
      </c>
      <c r="T155" s="2">
        <f t="shared" si="23"/>
        <v>1172.3229076291304</v>
      </c>
      <c r="U155" s="2">
        <f t="shared" si="24"/>
        <v>3397.202354179035</v>
      </c>
      <c r="V155" s="2">
        <f t="shared" si="25"/>
        <v>5332.5897838957926</v>
      </c>
      <c r="W155" s="2">
        <f t="shared" si="21"/>
        <v>3210544.4772042874</v>
      </c>
    </row>
    <row r="156" spans="1:23" x14ac:dyDescent="0.45">
      <c r="A156" s="2" t="s">
        <v>148</v>
      </c>
      <c r="B156" s="2">
        <v>1</v>
      </c>
      <c r="C156" s="2">
        <v>2035</v>
      </c>
      <c r="D156" s="2">
        <v>2033</v>
      </c>
      <c r="E156" s="2">
        <v>159.36566300454402</v>
      </c>
      <c r="F156" s="2">
        <v>159.36566300454402</v>
      </c>
      <c r="G156" s="2">
        <v>127.85352368447701</v>
      </c>
      <c r="H156" s="2">
        <v>103.50392534178701</v>
      </c>
      <c r="I156" s="2">
        <v>438656.91083737777</v>
      </c>
      <c r="J156" s="2">
        <v>22700.656333636267</v>
      </c>
      <c r="K156" s="2">
        <v>712931.12102295039</v>
      </c>
      <c r="L156" s="2">
        <v>2075302.234820754</v>
      </c>
      <c r="M156" s="2">
        <f>+IF($D156&lt;2022,0,-((E156-'aob Demand'!J155)*'aob Demand'!N155)-0.5*('Welfare change 1 MW'!$E156-'aob Demand'!J155)*('Welfare change 1 MW'!I156-'aob Demand'!N155))</f>
        <v>1547.279165235456</v>
      </c>
      <c r="N156" s="2">
        <f>+IF($D156&lt;2022,0,-((F156-'aob Demand'!K155)*'aob Demand'!O155)-0.5*('Welfare change 1 MW'!$E156-'aob Demand'!K155)*('Welfare change 1 MW'!J156-'aob Demand'!O155))</f>
        <v>80.072265395648188</v>
      </c>
      <c r="O156" s="2">
        <f>+IF($D156&lt;2022,0,-((G156-'aob Demand'!L155)*'aob Demand'!P155)-0.5*('Welfare change 1 MW'!$E156-'aob Demand'!L155)*('Welfare change 1 MW'!K156-'aob Demand'!P155))</f>
        <v>2500.1572161527552</v>
      </c>
      <c r="P156" s="2">
        <f>+IF($D156&lt;2022,0,-((H156-'aob Demand'!M155)*'aob Demand'!Q155)-0.5*('Welfare change 1 MW'!$E156-'aob Demand'!M155)*('Welfare change 1 MW'!L156-'aob Demand'!Q155))</f>
        <v>7245.0390352169761</v>
      </c>
      <c r="Q156" s="2">
        <f t="shared" si="19"/>
        <v>11372.547682000835</v>
      </c>
      <c r="R156" s="2">
        <f t="shared" si="20"/>
        <v>684.36306694821747</v>
      </c>
      <c r="S156" s="2">
        <f t="shared" si="22"/>
        <v>35.416040204560304</v>
      </c>
      <c r="T156" s="2">
        <f t="shared" si="23"/>
        <v>1105.8219478051619</v>
      </c>
      <c r="U156" s="2">
        <f t="shared" si="24"/>
        <v>3204.4877522448437</v>
      </c>
      <c r="V156" s="2">
        <f t="shared" si="25"/>
        <v>5030.0888072027828</v>
      </c>
      <c r="W156" s="2">
        <f t="shared" si="21"/>
        <v>3226890.2666810825</v>
      </c>
    </row>
    <row r="157" spans="1:23" x14ac:dyDescent="0.45">
      <c r="A157" s="2" t="s">
        <v>148</v>
      </c>
      <c r="B157" s="2">
        <v>1</v>
      </c>
      <c r="C157" s="2">
        <v>2036</v>
      </c>
      <c r="D157" s="2">
        <v>2034</v>
      </c>
      <c r="E157" s="2">
        <v>159.48218583639706</v>
      </c>
      <c r="F157" s="2">
        <v>159.48218583639706</v>
      </c>
      <c r="G157" s="2">
        <v>127.94923936408907</v>
      </c>
      <c r="H157" s="2">
        <v>103.58349208247006</v>
      </c>
      <c r="I157" s="2">
        <v>440891.1866281046</v>
      </c>
      <c r="J157" s="2">
        <v>22818.072864335514</v>
      </c>
      <c r="K157" s="2">
        <v>716564.40806939697</v>
      </c>
      <c r="L157" s="2">
        <v>2085874.0158428526</v>
      </c>
      <c r="M157" s="2">
        <f>+IF($D157&lt;2022,0,-((E157-'aob Demand'!J156)*'aob Demand'!N156)-0.5*('Welfare change 1 MW'!$E157-'aob Demand'!J156)*('Welfare change 1 MW'!I157-'aob Demand'!N156))</f>
        <v>1546.7418914570678</v>
      </c>
      <c r="N157" s="2">
        <f>+IF($D157&lt;2022,0,-((F157-'aob Demand'!K156)*'aob Demand'!O156)-0.5*('Welfare change 1 MW'!$E157-'aob Demand'!K156)*('Welfare change 1 MW'!J157-'aob Demand'!O156))</f>
        <v>80.050747785434893</v>
      </c>
      <c r="O157" s="2">
        <f>+IF($D157&lt;2022,0,-((G157-'aob Demand'!L156)*'aob Demand'!P156)-0.5*('Welfare change 1 MW'!$E157-'aob Demand'!L156)*('Welfare change 1 MW'!K157-'aob Demand'!P156))</f>
        <v>2499.2976564273135</v>
      </c>
      <c r="P157" s="2">
        <f>+IF($D157&lt;2022,0,-((H157-'aob Demand'!M156)*'aob Demand'!Q156)-0.5*('Welfare change 1 MW'!$E157-'aob Demand'!M156)*('Welfare change 1 MW'!L157-'aob Demand'!Q156))</f>
        <v>7242.5359818846309</v>
      </c>
      <c r="Q157" s="2">
        <f t="shared" si="19"/>
        <v>11368.626277554447</v>
      </c>
      <c r="R157" s="2">
        <f t="shared" si="20"/>
        <v>645.40134928103794</v>
      </c>
      <c r="S157" s="2">
        <f t="shared" si="22"/>
        <v>33.402380136614916</v>
      </c>
      <c r="T157" s="2">
        <f t="shared" si="23"/>
        <v>1042.8695884053366</v>
      </c>
      <c r="U157" s="2">
        <f t="shared" si="24"/>
        <v>3022.057216360427</v>
      </c>
      <c r="V157" s="2">
        <f t="shared" si="25"/>
        <v>4743.7305341834162</v>
      </c>
      <c r="W157" s="2">
        <f t="shared" si="21"/>
        <v>3243329.6105403542</v>
      </c>
    </row>
    <row r="158" spans="1:23" x14ac:dyDescent="0.45">
      <c r="A158" s="2" t="s">
        <v>148</v>
      </c>
      <c r="B158" s="2">
        <v>1</v>
      </c>
      <c r="C158" s="2">
        <v>2037</v>
      </c>
      <c r="D158" s="2">
        <v>2035</v>
      </c>
      <c r="E158" s="2">
        <v>159.5956296919183</v>
      </c>
      <c r="F158" s="2">
        <v>159.5956296919183</v>
      </c>
      <c r="G158" s="2">
        <v>128.04184410402129</v>
      </c>
      <c r="H158" s="2">
        <v>103.65992986405629</v>
      </c>
      <c r="I158" s="2">
        <v>443138.23774237873</v>
      </c>
      <c r="J158" s="2">
        <v>22936.11176957962</v>
      </c>
      <c r="K158" s="2">
        <v>720218.26561872463</v>
      </c>
      <c r="L158" s="2">
        <v>2096506.0335649659</v>
      </c>
      <c r="M158" s="2">
        <f>+IF($D158&lt;2022,0,-((E158-'aob Demand'!J157)*'aob Demand'!N157)-0.5*('Welfare change 1 MW'!$E158-'aob Demand'!J157)*('Welfare change 1 MW'!I158-'aob Demand'!N157))</f>
        <v>1545.891433342684</v>
      </c>
      <c r="N158" s="2">
        <f>+IF($D158&lt;2022,0,-((F158-'aob Demand'!K157)*'aob Demand'!O157)-0.5*('Welfare change 1 MW'!$E158-'aob Demand'!K157)*('Welfare change 1 MW'!J158-'aob Demand'!O157))</f>
        <v>80.012816947194821</v>
      </c>
      <c r="O158" s="2">
        <f>+IF($D158&lt;2022,0,-((G158-'aob Demand'!L157)*'aob Demand'!P157)-0.5*('Welfare change 1 MW'!$E158-'aob Demand'!L157)*('Welfare change 1 MW'!K158-'aob Demand'!P157))</f>
        <v>2497.9308346406042</v>
      </c>
      <c r="P158" s="2">
        <f>+IF($D158&lt;2022,0,-((H158-'aob Demand'!M157)*'aob Demand'!Q157)-0.5*('Welfare change 1 MW'!$E158-'aob Demand'!M157)*('Welfare change 1 MW'!L158-'aob Demand'!Q157))</f>
        <v>7238.5633478697828</v>
      </c>
      <c r="Q158" s="2">
        <f t="shared" si="19"/>
        <v>11362.398432800266</v>
      </c>
      <c r="R158" s="2">
        <f t="shared" si="20"/>
        <v>608.53441775876104</v>
      </c>
      <c r="S158" s="2">
        <f t="shared" si="22"/>
        <v>31.496748040653706</v>
      </c>
      <c r="T158" s="2">
        <f t="shared" si="23"/>
        <v>983.30119002782169</v>
      </c>
      <c r="U158" s="2">
        <f t="shared" si="24"/>
        <v>2849.4335613084359</v>
      </c>
      <c r="V158" s="2">
        <f t="shared" si="25"/>
        <v>4472.7659171356727</v>
      </c>
      <c r="W158" s="2">
        <f t="shared" si="21"/>
        <v>3259862.5369260693</v>
      </c>
    </row>
    <row r="159" spans="1:23" x14ac:dyDescent="0.45">
      <c r="A159" s="2" t="s">
        <v>148</v>
      </c>
      <c r="B159" s="2">
        <v>1</v>
      </c>
      <c r="C159" s="2">
        <v>2038</v>
      </c>
      <c r="D159" s="2">
        <v>2036</v>
      </c>
      <c r="E159" s="2">
        <v>159.70614714789977</v>
      </c>
      <c r="F159" s="2">
        <v>159.70614714789977</v>
      </c>
      <c r="G159" s="2">
        <v>128.13149142551075</v>
      </c>
      <c r="H159" s="2">
        <v>103.73339257119076</v>
      </c>
      <c r="I159" s="2">
        <v>445398.07280670182</v>
      </c>
      <c r="J159" s="2">
        <v>23054.775650109514</v>
      </c>
      <c r="K159" s="2">
        <v>723892.71539687517</v>
      </c>
      <c r="L159" s="2">
        <v>2107198.3365281518</v>
      </c>
      <c r="M159" s="2">
        <f>+IF($D159&lt;2022,0,-((E159-'aob Demand'!J158)*'aob Demand'!N158)-0.5*('Welfare change 1 MW'!$E159-'aob Demand'!J158)*('Welfare change 1 MW'!I159-'aob Demand'!N158))</f>
        <v>1544.7425924548536</v>
      </c>
      <c r="N159" s="2">
        <f>+IF($D159&lt;2022,0,-((F159-'aob Demand'!K158)*'aob Demand'!O158)-0.5*('Welfare change 1 MW'!$E159-'aob Demand'!K158)*('Welfare change 1 MW'!J159-'aob Demand'!O158))</f>
        <v>79.95924562895712</v>
      </c>
      <c r="O159" s="2">
        <f>+IF($D159&lt;2022,0,-((G159-'aob Demand'!L158)*'aob Demand'!P158)-0.5*('Welfare change 1 MW'!$E159-'aob Demand'!L158)*('Welfare change 1 MW'!K159-'aob Demand'!P158))</f>
        <v>2496.0807258386326</v>
      </c>
      <c r="P159" s="2">
        <f>+IF($D159&lt;2022,0,-((H159-'aob Demand'!M158)*'aob Demand'!Q158)-0.5*('Welfare change 1 MW'!$E159-'aob Demand'!M158)*('Welfare change 1 MW'!L159-'aob Demand'!Q158))</f>
        <v>7233.1905966500835</v>
      </c>
      <c r="Q159" s="2">
        <f t="shared" si="19"/>
        <v>11353.973160572526</v>
      </c>
      <c r="R159" s="2">
        <f t="shared" si="20"/>
        <v>573.66243472895212</v>
      </c>
      <c r="S159" s="2">
        <f t="shared" si="22"/>
        <v>29.694018764448902</v>
      </c>
      <c r="T159" s="2">
        <f t="shared" si="23"/>
        <v>926.95556752213315</v>
      </c>
      <c r="U159" s="2">
        <f t="shared" si="24"/>
        <v>2686.1496205259318</v>
      </c>
      <c r="V159" s="2">
        <f t="shared" si="25"/>
        <v>4216.4616415414657</v>
      </c>
      <c r="W159" s="2">
        <f t="shared" si="21"/>
        <v>3276489.1247317288</v>
      </c>
    </row>
    <row r="160" spans="1:23" x14ac:dyDescent="0.45">
      <c r="A160" s="2" t="s">
        <v>148</v>
      </c>
      <c r="B160" s="2">
        <v>1</v>
      </c>
      <c r="C160" s="2">
        <v>2039</v>
      </c>
      <c r="D160" s="2">
        <v>2037</v>
      </c>
      <c r="E160" s="2">
        <v>159.81388275323962</v>
      </c>
      <c r="F160" s="2">
        <v>159.81388275323962</v>
      </c>
      <c r="G160" s="2">
        <v>128.21832670373959</v>
      </c>
      <c r="H160" s="2">
        <v>103.8040259072676</v>
      </c>
      <c r="I160" s="2">
        <v>447670.70344088413</v>
      </c>
      <c r="J160" s="2">
        <v>23174.067154226977</v>
      </c>
      <c r="K160" s="2">
        <v>727587.78357721632</v>
      </c>
      <c r="L160" s="2">
        <v>2117950.9870277736</v>
      </c>
      <c r="M160" s="2">
        <f>+IF($D160&lt;2022,0,-((E160-'aob Demand'!J159)*'aob Demand'!N159)-0.5*('Welfare change 1 MW'!$E160-'aob Demand'!J159)*('Welfare change 1 MW'!I160-'aob Demand'!N159))</f>
        <v>1543.3093819848386</v>
      </c>
      <c r="N160" s="2">
        <f>+IF($D160&lt;2022,0,-((F160-'aob Demand'!K159)*'aob Demand'!O159)-0.5*('Welfare change 1 MW'!$E160-'aob Demand'!K159)*('Welfare change 1 MW'!J160-'aob Demand'!O159))</f>
        <v>79.890765652007872</v>
      </c>
      <c r="O160" s="2">
        <f>+IF($D160&lt;2022,0,-((G160-'aob Demand'!L159)*'aob Demand'!P159)-0.5*('Welfare change 1 MW'!$E160-'aob Demand'!L159)*('Welfare change 1 MW'!K160-'aob Demand'!P159))</f>
        <v>2493.7700291308201</v>
      </c>
      <c r="P160" s="2">
        <f>+IF($D160&lt;2022,0,-((H160-'aob Demand'!M159)*'aob Demand'!Q159)-0.5*('Welfare change 1 MW'!$E160-'aob Demand'!M159)*('Welfare change 1 MW'!L160-'aob Demand'!Q159))</f>
        <v>7226.4834945158154</v>
      </c>
      <c r="Q160" s="2">
        <f t="shared" si="19"/>
        <v>11343.453671283482</v>
      </c>
      <c r="R160" s="2">
        <f t="shared" si="20"/>
        <v>540.68885976983768</v>
      </c>
      <c r="S160" s="2">
        <f t="shared" si="22"/>
        <v>27.989233714739257</v>
      </c>
      <c r="T160" s="2">
        <f t="shared" si="23"/>
        <v>873.67684621007788</v>
      </c>
      <c r="U160" s="2">
        <f t="shared" si="24"/>
        <v>2531.7536240012914</v>
      </c>
      <c r="V160" s="2">
        <f t="shared" si="25"/>
        <v>3974.108563695946</v>
      </c>
      <c r="W160" s="2">
        <f t="shared" si="21"/>
        <v>3293209.4740458741</v>
      </c>
    </row>
    <row r="161" spans="1:23" x14ac:dyDescent="0.45">
      <c r="A161" s="2" t="s">
        <v>148</v>
      </c>
      <c r="B161" s="2">
        <v>1</v>
      </c>
      <c r="C161" s="2">
        <v>2040</v>
      </c>
      <c r="D161" s="2">
        <v>2038</v>
      </c>
      <c r="E161" s="2">
        <v>159.91897345144849</v>
      </c>
      <c r="F161" s="2">
        <v>159.91897345144849</v>
      </c>
      <c r="G161" s="2">
        <v>128.3024876627525</v>
      </c>
      <c r="H161" s="2">
        <v>103.87196790636349</v>
      </c>
      <c r="I161" s="2">
        <v>449956.14408867765</v>
      </c>
      <c r="J161" s="2">
        <v>23293.9889746472</v>
      </c>
      <c r="K161" s="2">
        <v>731303.50053759804</v>
      </c>
      <c r="L161" s="2">
        <v>2128764.0603468092</v>
      </c>
      <c r="M161" s="2">
        <f>+IF($D161&lt;2022,0,-((E161-'aob Demand'!J160)*'aob Demand'!N160)-0.5*('Welfare change 1 MW'!$E161-'aob Demand'!J160)*('Welfare change 1 MW'!I161-'aob Demand'!N160))</f>
        <v>1541.6050891170319</v>
      </c>
      <c r="N161" s="2">
        <f>+IF($D161&lt;2022,0,-((F161-'aob Demand'!K160)*'aob Demand'!O160)-0.5*('Welfare change 1 MW'!$E161-'aob Demand'!K160)*('Welfare change 1 MW'!J161-'aob Demand'!O160))</f>
        <v>79.808071121871293</v>
      </c>
      <c r="O161" s="2">
        <f>+IF($D161&lt;2022,0,-((G161-'aob Demand'!L160)*'aob Demand'!P160)-0.5*('Welfare change 1 MW'!$E161-'aob Demand'!L160)*('Welfare change 1 MW'!K161-'aob Demand'!P160))</f>
        <v>2491.0202686124685</v>
      </c>
      <c r="P161" s="2">
        <f>+IF($D161&lt;2022,0,-((H161-'aob Demand'!M160)*'aob Demand'!Q160)-0.5*('Welfare change 1 MW'!$E161-'aob Demand'!M160)*('Welfare change 1 MW'!L161-'aob Demand'!Q160))</f>
        <v>7218.5044029840456</v>
      </c>
      <c r="Q161" s="2">
        <f t="shared" si="19"/>
        <v>11330.937831835417</v>
      </c>
      <c r="R161" s="2">
        <f t="shared" si="20"/>
        <v>509.52053900503375</v>
      </c>
      <c r="S161" s="2">
        <f t="shared" si="22"/>
        <v>26.377605848627883</v>
      </c>
      <c r="T161" s="2">
        <f t="shared" si="23"/>
        <v>823.3146081937557</v>
      </c>
      <c r="U161" s="2">
        <f t="shared" si="24"/>
        <v>2385.8096215323435</v>
      </c>
      <c r="V161" s="2">
        <f t="shared" si="25"/>
        <v>3745.0223745797607</v>
      </c>
      <c r="W161" s="2">
        <f t="shared" si="21"/>
        <v>3310023.7049730849</v>
      </c>
    </row>
    <row r="162" spans="1:23" x14ac:dyDescent="0.45">
      <c r="A162" s="2" t="s">
        <v>148</v>
      </c>
      <c r="B162" s="2">
        <v>1</v>
      </c>
      <c r="C162" s="2">
        <v>2041</v>
      </c>
      <c r="D162" s="2">
        <v>2039</v>
      </c>
      <c r="E162" s="2">
        <v>160.02154902186348</v>
      </c>
      <c r="F162" s="2">
        <v>160.02154902186348</v>
      </c>
      <c r="G162" s="2">
        <v>128.38410481972048</v>
      </c>
      <c r="H162" s="2">
        <v>103.93734937859347</v>
      </c>
      <c r="I162" s="2">
        <v>452254.41187028511</v>
      </c>
      <c r="J162" s="2">
        <v>23414.543846864399</v>
      </c>
      <c r="K162" s="2">
        <v>735039.90064342157</v>
      </c>
      <c r="L162" s="2">
        <v>2139637.644078651</v>
      </c>
      <c r="M162" s="2">
        <f>+IF($D162&lt;2022,0,-((E162-'aob Demand'!J161)*'aob Demand'!N161)-0.5*('Welfare change 1 MW'!$E162-'aob Demand'!J161)*('Welfare change 1 MW'!I162-'aob Demand'!N161))</f>
        <v>1539.6423209488926</v>
      </c>
      <c r="N162" s="2">
        <f>+IF($D162&lt;2022,0,-((F162-'aob Demand'!K161)*'aob Demand'!O161)-0.5*('Welfare change 1 MW'!$E162-'aob Demand'!K161)*('Welfare change 1 MW'!J162-'aob Demand'!O161))</f>
        <v>79.711820794101456</v>
      </c>
      <c r="O162" s="2">
        <f>+IF($D162&lt;2022,0,-((G162-'aob Demand'!L161)*'aob Demand'!P161)-0.5*('Welfare change 1 MW'!$E162-'aob Demand'!L161)*('Welfare change 1 MW'!K162-'aob Demand'!P161))</f>
        <v>2487.8518675967102</v>
      </c>
      <c r="P162" s="2">
        <f>+IF($D162&lt;2022,0,-((H162-'aob Demand'!M161)*'aob Demand'!Q161)-0.5*('Welfare change 1 MW'!$E162-'aob Demand'!M161)*('Welfare change 1 MW'!L162-'aob Demand'!Q161))</f>
        <v>7209.312493751715</v>
      </c>
      <c r="Q162" s="2">
        <f t="shared" si="19"/>
        <v>11316.518503091418</v>
      </c>
      <c r="R162" s="2">
        <f t="shared" si="20"/>
        <v>480.06775338572635</v>
      </c>
      <c r="S162" s="2">
        <f t="shared" si="22"/>
        <v>24.854522512297297</v>
      </c>
      <c r="T162" s="2">
        <f t="shared" si="23"/>
        <v>775.72397210902693</v>
      </c>
      <c r="U162" s="2">
        <f t="shared" si="24"/>
        <v>2247.8977131506886</v>
      </c>
      <c r="V162" s="2">
        <f t="shared" si="25"/>
        <v>3528.543961157739</v>
      </c>
      <c r="W162" s="2">
        <f t="shared" si="21"/>
        <v>3326931.9565923577</v>
      </c>
    </row>
    <row r="163" spans="1:23" x14ac:dyDescent="0.45">
      <c r="A163" s="2" t="s">
        <v>148</v>
      </c>
      <c r="B163" s="2">
        <v>1</v>
      </c>
      <c r="C163" s="2">
        <v>2042</v>
      </c>
      <c r="D163" s="2">
        <v>2040</v>
      </c>
      <c r="E163" s="2">
        <v>160.12173247930963</v>
      </c>
      <c r="F163" s="2">
        <v>160.12173247930963</v>
      </c>
      <c r="G163" s="2">
        <v>128.46330188718761</v>
      </c>
      <c r="H163" s="2">
        <v>104.00029431338862</v>
      </c>
      <c r="I163" s="2">
        <v>454565.52645101951</v>
      </c>
      <c r="J163" s="2">
        <v>23535.734547709657</v>
      </c>
      <c r="K163" s="2">
        <v>738797.02205448539</v>
      </c>
      <c r="L163" s="2">
        <v>2150571.8375240299</v>
      </c>
      <c r="M163" s="2">
        <f>+IF($D163&lt;2022,0,-((E163-'aob Demand'!J162)*'aob Demand'!N162)-0.5*('Welfare change 1 MW'!$E163-'aob Demand'!J162)*('Welfare change 1 MW'!I163-'aob Demand'!N162))</f>
        <v>1537.4330449199138</v>
      </c>
      <c r="N163" s="2">
        <f>+IF($D163&lt;2022,0,-((F163-'aob Demand'!K162)*'aob Demand'!O162)-0.5*('Welfare change 1 MW'!$E163-'aob Demand'!K162)*('Welfare change 1 MW'!J163-'aob Demand'!O162))</f>
        <v>79.602640157559421</v>
      </c>
      <c r="O163" s="2">
        <f>+IF($D163&lt;2022,0,-((G163-'aob Demand'!L162)*'aob Demand'!P162)-0.5*('Welfare change 1 MW'!$E163-'aob Demand'!L162)*('Welfare change 1 MW'!K163-'aob Demand'!P162))</f>
        <v>2484.2842138281044</v>
      </c>
      <c r="P163" s="2">
        <f>+IF($D163&lt;2022,0,-((H163-'aob Demand'!M162)*'aob Demand'!Q162)-0.5*('Welfare change 1 MW'!$E163-'aob Demand'!M162)*('Welfare change 1 MW'!L163-'aob Demand'!Q162))</f>
        <v>7198.9639381563074</v>
      </c>
      <c r="Q163" s="2">
        <f t="shared" si="19"/>
        <v>11300.283837061885</v>
      </c>
      <c r="R163" s="2">
        <f t="shared" si="20"/>
        <v>452.24423648763639</v>
      </c>
      <c r="S163" s="2">
        <f t="shared" si="22"/>
        <v>23.415546673338731</v>
      </c>
      <c r="T163" s="2">
        <f t="shared" si="23"/>
        <v>730.76562339630425</v>
      </c>
      <c r="U163" s="2">
        <f t="shared" si="24"/>
        <v>2117.6141364147138</v>
      </c>
      <c r="V163" s="2">
        <f t="shared" si="25"/>
        <v>3324.0395429719933</v>
      </c>
      <c r="W163" s="2">
        <f t="shared" si="21"/>
        <v>3343934.386029535</v>
      </c>
    </row>
    <row r="164" spans="1:23" x14ac:dyDescent="0.45">
      <c r="A164" s="2" t="s">
        <v>148</v>
      </c>
      <c r="B164" s="2">
        <v>1</v>
      </c>
      <c r="C164" s="2">
        <v>2043</v>
      </c>
      <c r="D164" s="2">
        <v>2041</v>
      </c>
      <c r="E164" s="2">
        <v>160.21964042913748</v>
      </c>
      <c r="F164" s="2">
        <v>160.21964042913748</v>
      </c>
      <c r="G164" s="2">
        <v>128.5401961304625</v>
      </c>
      <c r="H164" s="2">
        <v>104.0609202378175</v>
      </c>
      <c r="I164" s="2">
        <v>456889.509927737</v>
      </c>
      <c r="J164" s="2">
        <v>23657.563894111066</v>
      </c>
      <c r="K164" s="2">
        <v>742574.90655800619</v>
      </c>
      <c r="L164" s="2">
        <v>2161566.7511695856</v>
      </c>
      <c r="M164" s="2">
        <f>+IF($D164&lt;2022,0,-((E164-'aob Demand'!J163)*'aob Demand'!N163)-0.5*('Welfare change 1 MW'!$E164-'aob Demand'!J163)*('Welfare change 1 MW'!I164-'aob Demand'!N163))</f>
        <v>1534.9886240974204</v>
      </c>
      <c r="N164" s="2">
        <f>+IF($D164&lt;2022,0,-((F164-'aob Demand'!K163)*'aob Demand'!O163)-0.5*('Welfare change 1 MW'!$E164-'aob Demand'!K163)*('Welfare change 1 MW'!J164-'aob Demand'!O163))</f>
        <v>79.481123252450899</v>
      </c>
      <c r="O164" s="2">
        <f>+IF($D164&lt;2022,0,-((G164-'aob Demand'!L163)*'aob Demand'!P163)-0.5*('Welfare change 1 MW'!$E164-'aob Demand'!L163)*('Welfare change 1 MW'!K164-'aob Demand'!P163))</f>
        <v>2480.3357165854532</v>
      </c>
      <c r="P164" s="2">
        <f>+IF($D164&lt;2022,0,-((H164-'aob Demand'!M163)*'aob Demand'!Q163)-0.5*('Welfare change 1 MW'!$E164-'aob Demand'!M163)*('Welfare change 1 MW'!L164-'aob Demand'!Q163))</f>
        <v>7187.5120722807551</v>
      </c>
      <c r="Q164" s="2">
        <f t="shared" si="19"/>
        <v>11282.31753621608</v>
      </c>
      <c r="R164" s="2">
        <f t="shared" si="20"/>
        <v>425.96716688318111</v>
      </c>
      <c r="S164" s="2">
        <f t="shared" si="22"/>
        <v>22.056416810546146</v>
      </c>
      <c r="T164" s="2">
        <f t="shared" si="23"/>
        <v>688.30580339598362</v>
      </c>
      <c r="U164" s="2">
        <f t="shared" si="24"/>
        <v>1994.5712341473245</v>
      </c>
      <c r="V164" s="2">
        <f t="shared" si="25"/>
        <v>3130.9006212370355</v>
      </c>
      <c r="W164" s="2">
        <f t="shared" si="21"/>
        <v>3361031.1676553288</v>
      </c>
    </row>
    <row r="165" spans="1:23" x14ac:dyDescent="0.45">
      <c r="A165" s="2" t="s">
        <v>148</v>
      </c>
      <c r="B165" s="2">
        <v>1</v>
      </c>
      <c r="C165" s="2">
        <v>2044</v>
      </c>
      <c r="D165" s="2">
        <v>2042</v>
      </c>
      <c r="E165" s="2">
        <v>160.31538342931378</v>
      </c>
      <c r="F165" s="2">
        <v>160.31538342931378</v>
      </c>
      <c r="G165" s="2">
        <v>128.6148987317718</v>
      </c>
      <c r="H165" s="2">
        <v>104.11933858156881</v>
      </c>
      <c r="I165" s="2">
        <v>459226.38671011664</v>
      </c>
      <c r="J165" s="2">
        <v>23780.034741812902</v>
      </c>
      <c r="K165" s="2">
        <v>746373.59939402924</v>
      </c>
      <c r="L165" s="2">
        <v>2172622.5061430787</v>
      </c>
      <c r="M165" s="2">
        <f>+IF($D165&lt;2022,0,-((E165-'aob Demand'!J164)*'aob Demand'!N164)-0.5*('Welfare change 1 MW'!$E165-'aob Demand'!J164)*('Welfare change 1 MW'!I165-'aob Demand'!N164))</f>
        <v>1532.3198521433444</v>
      </c>
      <c r="N165" s="2">
        <f>+IF($D165&lt;2022,0,-((F165-'aob Demand'!K164)*'aob Demand'!O164)-0.5*('Welfare change 1 MW'!$E165-'aob Demand'!K164)*('Welfare change 1 MW'!J165-'aob Demand'!O164))</f>
        <v>79.347834475678667</v>
      </c>
      <c r="O165" s="2">
        <f>+IF($D165&lt;2022,0,-((G165-'aob Demand'!L164)*'aob Demand'!P164)-0.5*('Welfare change 1 MW'!$E165-'aob Demand'!L164)*('Welfare change 1 MW'!K165-'aob Demand'!P164))</f>
        <v>2476.0238632840355</v>
      </c>
      <c r="P165" s="2">
        <f>+IF($D165&lt;2022,0,-((H165-'aob Demand'!M164)*'aob Demand'!Q164)-0.5*('Welfare change 1 MW'!$E165-'aob Demand'!M164)*('Welfare change 1 MW'!L165-'aob Demand'!Q164))</f>
        <v>7175.0075609675123</v>
      </c>
      <c r="Q165" s="2">
        <f t="shared" si="19"/>
        <v>11262.69911087057</v>
      </c>
      <c r="R165" s="2">
        <f t="shared" si="20"/>
        <v>401.15714062588609</v>
      </c>
      <c r="S165" s="2">
        <f t="shared" si="22"/>
        <v>20.773045750595458</v>
      </c>
      <c r="T165" s="2">
        <f t="shared" si="23"/>
        <v>648.21626615822595</v>
      </c>
      <c r="U165" s="2">
        <f t="shared" si="24"/>
        <v>1878.3973287958047</v>
      </c>
      <c r="V165" s="2">
        <f t="shared" si="25"/>
        <v>2948.5437813305116</v>
      </c>
      <c r="W165" s="2">
        <f t="shared" si="21"/>
        <v>3378222.4922472248</v>
      </c>
    </row>
    <row r="166" spans="1:23" x14ac:dyDescent="0.45">
      <c r="A166" s="2" t="s">
        <v>148</v>
      </c>
      <c r="B166" s="2">
        <v>1</v>
      </c>
      <c r="C166" s="2">
        <v>2045</v>
      </c>
      <c r="D166" s="2">
        <v>2043</v>
      </c>
      <c r="E166" s="2">
        <v>160.40906631408541</v>
      </c>
      <c r="F166" s="2">
        <v>160.40906631408541</v>
      </c>
      <c r="G166" s="2">
        <v>128.68751511603736</v>
      </c>
      <c r="H166" s="2">
        <v>104.17565500356039</v>
      </c>
      <c r="I166" s="2">
        <v>461576.18341693736</v>
      </c>
      <c r="J166" s="2">
        <v>23903.149984260897</v>
      </c>
      <c r="K166" s="2">
        <v>750193.14910295396</v>
      </c>
      <c r="L166" s="2">
        <v>2183739.2337374301</v>
      </c>
      <c r="M166" s="2">
        <f>+IF($D166&lt;2022,0,-((E166-'aob Demand'!J165)*'aob Demand'!N165)-0.5*('Welfare change 1 MW'!$E166-'aob Demand'!J165)*('Welfare change 1 MW'!I166-'aob Demand'!N165))</f>
        <v>1529.4369845433375</v>
      </c>
      <c r="N166" s="2">
        <f>+IF($D166&lt;2022,0,-((F166-'aob Demand'!K165)*'aob Demand'!O165)-0.5*('Welfare change 1 MW'!$E166-'aob Demand'!K165)*('Welfare change 1 MW'!J166-'aob Demand'!O165))</f>
        <v>79.20331019330844</v>
      </c>
      <c r="O166" s="2">
        <f>+IF($D166&lt;2022,0,-((G166-'aob Demand'!L165)*'aob Demand'!P165)-0.5*('Welfare change 1 MW'!$E166-'aob Demand'!L165)*('Welfare change 1 MW'!K166-'aob Demand'!P165))</f>
        <v>2471.3652698789538</v>
      </c>
      <c r="P166" s="2">
        <f>+IF($D166&lt;2022,0,-((H166-'aob Demand'!M165)*'aob Demand'!Q165)-0.5*('Welfare change 1 MW'!$E166-'aob Demand'!M165)*('Welfare change 1 MW'!L166-'aob Demand'!Q165))</f>
        <v>7161.4985442476736</v>
      </c>
      <c r="Q166" s="2">
        <f t="shared" si="19"/>
        <v>11241.504108863273</v>
      </c>
      <c r="R166" s="2">
        <f t="shared" si="20"/>
        <v>377.73812621104116</v>
      </c>
      <c r="S166" s="2">
        <f t="shared" si="22"/>
        <v>19.561518574801038</v>
      </c>
      <c r="T166" s="2">
        <f t="shared" si="23"/>
        <v>610.37420675808687</v>
      </c>
      <c r="U166" s="2">
        <f t="shared" si="24"/>
        <v>1768.7365143552684</v>
      </c>
      <c r="V166" s="2">
        <f t="shared" si="25"/>
        <v>2776.4103658991971</v>
      </c>
      <c r="W166" s="2">
        <f t="shared" si="21"/>
        <v>3395508.5662573213</v>
      </c>
    </row>
    <row r="167" spans="1:23" x14ac:dyDescent="0.45">
      <c r="A167" s="2" t="s">
        <v>148</v>
      </c>
      <c r="B167" s="2">
        <v>1</v>
      </c>
      <c r="C167" s="2">
        <v>2046</v>
      </c>
      <c r="D167" s="2">
        <v>2044</v>
      </c>
      <c r="E167" s="2">
        <v>160.50078849082959</v>
      </c>
      <c r="F167" s="2">
        <v>160.50078849082959</v>
      </c>
      <c r="G167" s="2">
        <v>128.75814524958662</v>
      </c>
      <c r="H167" s="2">
        <v>104.22996969140262</v>
      </c>
      <c r="I167" s="2">
        <v>463938.92878257786</v>
      </c>
      <c r="J167" s="2">
        <v>24026.912551607384</v>
      </c>
      <c r="K167" s="2">
        <v>754033.60738810303</v>
      </c>
      <c r="L167" s="2">
        <v>2194917.0749817942</v>
      </c>
      <c r="M167" s="2">
        <f>+IF($D167&lt;2022,0,-((E167-'aob Demand'!J166)*'aob Demand'!N166)-0.5*('Welfare change 1 MW'!$E167-'aob Demand'!J166)*('Welfare change 1 MW'!I167-'aob Demand'!N166))</f>
        <v>1526.3497671577595</v>
      </c>
      <c r="N167" s="2">
        <f>+IF($D167&lt;2022,0,-((F167-'aob Demand'!K166)*'aob Demand'!O166)-0.5*('Welfare change 1 MW'!$E167-'aob Demand'!K166)*('Welfare change 1 MW'!J167-'aob Demand'!O166))</f>
        <v>79.0480602153836</v>
      </c>
      <c r="O167" s="2">
        <f>+IF($D167&lt;2022,0,-((G167-'aob Demand'!L166)*'aob Demand'!P166)-0.5*('Welfare change 1 MW'!$E167-'aob Demand'!L166)*('Welfare change 1 MW'!K167-'aob Demand'!P166))</f>
        <v>2466.3757269059615</v>
      </c>
      <c r="P167" s="2">
        <f>+IF($D167&lt;2022,0,-((H167-'aob Demand'!M166)*'aob Demand'!Q166)-0.5*('Welfare change 1 MW'!$E167-'aob Demand'!M166)*('Welfare change 1 MW'!L167-'aob Demand'!Q166))</f>
        <v>7147.0307705140776</v>
      </c>
      <c r="Q167" s="2">
        <f t="shared" si="19"/>
        <v>11218.804324793182</v>
      </c>
      <c r="R167" s="2">
        <f t="shared" si="20"/>
        <v>355.63740541769738</v>
      </c>
      <c r="S167" s="2">
        <f t="shared" si="22"/>
        <v>18.418089774173826</v>
      </c>
      <c r="T167" s="2">
        <f t="shared" si="23"/>
        <v>574.6621666771382</v>
      </c>
      <c r="U167" s="2">
        <f t="shared" si="24"/>
        <v>1665.2483816989793</v>
      </c>
      <c r="V167" s="2">
        <f t="shared" si="25"/>
        <v>2613.9660435679889</v>
      </c>
      <c r="W167" s="2">
        <f t="shared" si="21"/>
        <v>3412889.6111524752</v>
      </c>
    </row>
    <row r="168" spans="1:23" x14ac:dyDescent="0.45">
      <c r="A168" s="2" t="s">
        <v>148</v>
      </c>
      <c r="B168" s="2">
        <v>1</v>
      </c>
      <c r="C168" s="2">
        <v>2047</v>
      </c>
      <c r="D168" s="2">
        <v>2045</v>
      </c>
      <c r="E168" s="2">
        <v>160.59064424328938</v>
      </c>
      <c r="F168" s="2">
        <v>160.59064424328938</v>
      </c>
      <c r="G168" s="2">
        <v>128.82688394510842</v>
      </c>
      <c r="H168" s="2">
        <v>104.28237766702841</v>
      </c>
      <c r="I168" s="2">
        <v>466314.65355868667</v>
      </c>
      <c r="J168" s="2">
        <v>24151.325409674042</v>
      </c>
      <c r="K168" s="2">
        <v>757895.02897117345</v>
      </c>
      <c r="L168" s="2">
        <v>2206156.1801906261</v>
      </c>
      <c r="M168" s="2">
        <f>+IF($D168&lt;2022,0,-((E168-'aob Demand'!J167)*'aob Demand'!N167)-0.5*('Welfare change 1 MW'!$E168-'aob Demand'!J167)*('Welfare change 1 MW'!I168-'aob Demand'!N167))</f>
        <v>1523.0674648371714</v>
      </c>
      <c r="N168" s="2">
        <f>+IF($D168&lt;2022,0,-((F168-'aob Demand'!K167)*'aob Demand'!O167)-0.5*('Welfare change 1 MW'!$E168-'aob Demand'!K167)*('Welfare change 1 MW'!J168-'aob Demand'!O167))</f>
        <v>78.882569276885164</v>
      </c>
      <c r="O168" s="2">
        <f>+IF($D168&lt;2022,0,-((G168-'aob Demand'!L167)*'aob Demand'!P167)-0.5*('Welfare change 1 MW'!$E168-'aob Demand'!L167)*('Welfare change 1 MW'!K168-'aob Demand'!P167))</f>
        <v>2461.0702461691426</v>
      </c>
      <c r="P168" s="2">
        <f>+IF($D168&lt;2022,0,-((H168-'aob Demand'!M167)*'aob Demand'!Q167)-0.5*('Welfare change 1 MW'!$E168-'aob Demand'!M167)*('Welfare change 1 MW'!L168-'aob Demand'!Q167))</f>
        <v>7131.6477316851579</v>
      </c>
      <c r="Q168" s="2">
        <f t="shared" si="19"/>
        <v>11194.668011968357</v>
      </c>
      <c r="R168" s="2">
        <f t="shared" si="20"/>
        <v>334.78550327556655</v>
      </c>
      <c r="S168" s="2">
        <f t="shared" si="22"/>
        <v>17.339179822776305</v>
      </c>
      <c r="T168" s="2">
        <f t="shared" si="23"/>
        <v>540.96792163329678</v>
      </c>
      <c r="U168" s="2">
        <f t="shared" si="24"/>
        <v>1567.6076931309931</v>
      </c>
      <c r="V168" s="2">
        <f t="shared" si="25"/>
        <v>2460.7002978626329</v>
      </c>
      <c r="W168" s="2">
        <f t="shared" si="21"/>
        <v>3430365.8627204862</v>
      </c>
    </row>
    <row r="169" spans="1:23" x14ac:dyDescent="0.45">
      <c r="A169" s="2" t="s">
        <v>148</v>
      </c>
      <c r="B169" s="2">
        <v>1</v>
      </c>
      <c r="C169" s="2">
        <v>2048</v>
      </c>
      <c r="D169" s="2">
        <v>2046</v>
      </c>
      <c r="E169" s="2">
        <v>160.67872300389797</v>
      </c>
      <c r="F169" s="2">
        <v>160.67872300389797</v>
      </c>
      <c r="G169" s="2">
        <v>128.89382113571199</v>
      </c>
      <c r="H169" s="2">
        <v>104.33296906145199</v>
      </c>
      <c r="I169" s="2">
        <v>468703.39042784681</v>
      </c>
      <c r="J169" s="2">
        <v>24276.391559046122</v>
      </c>
      <c r="K169" s="2">
        <v>761777.47146535828</v>
      </c>
      <c r="L169" s="2">
        <v>2217456.7085678023</v>
      </c>
      <c r="M169" s="2">
        <f>+IF($D169&lt;2022,0,-((E169-'aob Demand'!J168)*'aob Demand'!N168)-0.5*('Welfare change 1 MW'!$E169-'aob Demand'!J168)*('Welfare change 1 MW'!I169-'aob Demand'!N168))</f>
        <v>1519.5988874718237</v>
      </c>
      <c r="N169" s="2">
        <f>+IF($D169&lt;2022,0,-((F169-'aob Demand'!K168)*'aob Demand'!O168)-0.5*('Welfare change 1 MW'!$E169-'aob Demand'!K168)*('Welfare change 1 MW'!J169-'aob Demand'!O168))</f>
        <v>78.707298386047924</v>
      </c>
      <c r="O169" s="2">
        <f>+IF($D169&lt;2022,0,-((G169-'aob Demand'!L168)*'aob Demand'!P168)-0.5*('Welfare change 1 MW'!$E169-'aob Demand'!L168)*('Welfare change 1 MW'!K169-'aob Demand'!P168))</f>
        <v>2455.4631024830524</v>
      </c>
      <c r="P169" s="2">
        <f>+IF($D169&lt;2022,0,-((H169-'aob Demand'!M168)*'aob Demand'!Q168)-0.5*('Welfare change 1 MW'!$E169-'aob Demand'!M168)*('Welfare change 1 MW'!L169-'aob Demand'!Q168))</f>
        <v>7115.3907844404748</v>
      </c>
      <c r="Q169" s="2">
        <f t="shared" si="19"/>
        <v>11169.160072781398</v>
      </c>
      <c r="R169" s="2">
        <f t="shared" si="20"/>
        <v>315.11610866516344</v>
      </c>
      <c r="S169" s="2">
        <f t="shared" si="22"/>
        <v>16.321371248318446</v>
      </c>
      <c r="T169" s="2">
        <f t="shared" si="23"/>
        <v>509.18435397952732</v>
      </c>
      <c r="U169" s="2">
        <f t="shared" si="24"/>
        <v>1475.5040123484043</v>
      </c>
      <c r="V169" s="2">
        <f t="shared" si="25"/>
        <v>2316.1258462414135</v>
      </c>
      <c r="W169" s="2">
        <f t="shared" si="21"/>
        <v>3447937.5704610073</v>
      </c>
    </row>
    <row r="170" spans="1:23" x14ac:dyDescent="0.45">
      <c r="A170" s="2" t="s">
        <v>148</v>
      </c>
      <c r="B170" s="2">
        <v>1</v>
      </c>
      <c r="C170" s="2">
        <v>2049</v>
      </c>
      <c r="D170" s="2">
        <v>2047</v>
      </c>
      <c r="E170" s="2">
        <v>160.76510960935187</v>
      </c>
      <c r="F170" s="2">
        <v>160.76510960935187</v>
      </c>
      <c r="G170" s="2">
        <v>128.95904213204986</v>
      </c>
      <c r="H170" s="2">
        <v>104.38182937251088</v>
      </c>
      <c r="I170" s="2">
        <v>471105.17392309493</v>
      </c>
      <c r="J170" s="2">
        <v>24402.114034237842</v>
      </c>
      <c r="K170" s="2">
        <v>765680.99525710358</v>
      </c>
      <c r="L170" s="2">
        <v>2228818.8278377857</v>
      </c>
      <c r="M170" s="2">
        <f>+IF($D170&lt;2022,0,-((E170-'aob Demand'!J169)*'aob Demand'!N169)-0.5*('Welfare change 1 MW'!$E170-'aob Demand'!J169)*('Welfare change 1 MW'!I170-'aob Demand'!N169))</f>
        <v>1515.9524142585399</v>
      </c>
      <c r="N170" s="2">
        <f>+IF($D170&lt;2022,0,-((F170-'aob Demand'!K169)*'aob Demand'!O169)-0.5*('Welfare change 1 MW'!$E170-'aob Demand'!K169)*('Welfare change 1 MW'!J170-'aob Demand'!O169))</f>
        <v>78.522686081248267</v>
      </c>
      <c r="O170" s="2">
        <f>+IF($D170&lt;2022,0,-((G170-'aob Demand'!L169)*'aob Demand'!P169)-0.5*('Welfare change 1 MW'!$E170-'aob Demand'!L169)*('Welfare change 1 MW'!K170-'aob Demand'!P169))</f>
        <v>2449.5678730406098</v>
      </c>
      <c r="P170" s="2">
        <f>+IF($D170&lt;2022,0,-((H170-'aob Demand'!M169)*'aob Demand'!Q169)-0.5*('Welfare change 1 MW'!$E170-'aob Demand'!M169)*('Welfare change 1 MW'!L170-'aob Demand'!Q169))</f>
        <v>7098.2992642376876</v>
      </c>
      <c r="Q170" s="2">
        <f t="shared" si="19"/>
        <v>11142.342237618086</v>
      </c>
      <c r="R170" s="2">
        <f t="shared" si="20"/>
        <v>296.56598772083112</v>
      </c>
      <c r="S170" s="2">
        <f t="shared" si="22"/>
        <v>15.361404313979088</v>
      </c>
      <c r="T170" s="2">
        <f t="shared" si="23"/>
        <v>479.20931351451321</v>
      </c>
      <c r="U170" s="2">
        <f t="shared" si="24"/>
        <v>1388.6413007668982</v>
      </c>
      <c r="V170" s="2">
        <f t="shared" si="25"/>
        <v>2179.7780063162218</v>
      </c>
      <c r="W170" s="2">
        <f t="shared" si="21"/>
        <v>3465604.9970179843</v>
      </c>
    </row>
    <row r="171" spans="1:23" x14ac:dyDescent="0.45">
      <c r="A171" s="2" t="s">
        <v>148</v>
      </c>
      <c r="B171" s="2">
        <v>1</v>
      </c>
      <c r="C171" s="2">
        <v>2050</v>
      </c>
      <c r="D171" s="2">
        <v>2048</v>
      </c>
      <c r="E171" s="2">
        <v>160.84988454442569</v>
      </c>
      <c r="F171" s="2">
        <v>160.84988454442569</v>
      </c>
      <c r="G171" s="2">
        <v>129.02262786759766</v>
      </c>
      <c r="H171" s="2">
        <v>104.42903971072064</v>
      </c>
      <c r="I171" s="2">
        <v>473520.04035105387</v>
      </c>
      <c r="J171" s="2">
        <v>24528.495902901876</v>
      </c>
      <c r="K171" s="2">
        <v>769605.66339316941</v>
      </c>
      <c r="L171" s="2">
        <v>2240242.7138932282</v>
      </c>
      <c r="M171" s="2">
        <f>+IF($D171&lt;2022,0,-((E171-'aob Demand'!J170)*'aob Demand'!N170)-0.5*('Welfare change 1 MW'!$E171-'aob Demand'!J170)*('Welfare change 1 MW'!I171-'aob Demand'!N170))</f>
        <v>1512.1360167471244</v>
      </c>
      <c r="N171" s="2">
        <f>+IF($D171&lt;2022,0,-((F171-'aob Demand'!K170)*'aob Demand'!O170)-0.5*('Welfare change 1 MW'!$E171-'aob Demand'!K170)*('Welfare change 1 MW'!J171-'aob Demand'!O170))</f>
        <v>78.329149625672557</v>
      </c>
      <c r="O171" s="2">
        <f>+IF($D171&lt;2022,0,-((G171-'aob Demand'!L170)*'aob Demand'!P170)-0.5*('Welfare change 1 MW'!$E171-'aob Demand'!L170)*('Welfare change 1 MW'!K171-'aob Demand'!P170))</f>
        <v>2443.3974748213368</v>
      </c>
      <c r="P171" s="2">
        <f>+IF($D171&lt;2022,0,-((H171-'aob Demand'!M170)*'aob Demand'!Q170)-0.5*('Welfare change 1 MW'!$E171-'aob Demand'!M170)*('Welfare change 1 MW'!L171-'aob Demand'!Q170))</f>
        <v>7080.4105936271035</v>
      </c>
      <c r="Q171" s="2">
        <f t="shared" si="19"/>
        <v>11114.273234821238</v>
      </c>
      <c r="R171" s="2">
        <f t="shared" si="20"/>
        <v>279.07489182035852</v>
      </c>
      <c r="S171" s="2">
        <f t="shared" si="22"/>
        <v>14.456172405171179</v>
      </c>
      <c r="T171" s="2">
        <f t="shared" si="23"/>
        <v>450.94546946032756</v>
      </c>
      <c r="U171" s="2">
        <f t="shared" si="24"/>
        <v>1306.7374882789043</v>
      </c>
      <c r="V171" s="2">
        <f t="shared" si="25"/>
        <v>2051.2140219647613</v>
      </c>
      <c r="W171" s="2">
        <f t="shared" si="21"/>
        <v>3483368.4176374516</v>
      </c>
    </row>
    <row r="172" spans="1:23" x14ac:dyDescent="0.45">
      <c r="A172" s="2" t="s">
        <v>148</v>
      </c>
      <c r="B172" s="2">
        <v>1</v>
      </c>
      <c r="C172" s="2">
        <v>2051</v>
      </c>
      <c r="D172" s="2">
        <v>2049</v>
      </c>
      <c r="E172" s="2">
        <v>160.93312418274147</v>
      </c>
      <c r="F172" s="2">
        <v>160.93312418274147</v>
      </c>
      <c r="G172" s="2">
        <v>129.08465514079546</v>
      </c>
      <c r="H172" s="2">
        <v>104.47467704197948</v>
      </c>
      <c r="I172" s="2">
        <v>475948.02771465085</v>
      </c>
      <c r="J172" s="2">
        <v>24655.54026503877</v>
      </c>
      <c r="K172" s="2">
        <v>773551.54146708164</v>
      </c>
      <c r="L172" s="2">
        <v>2251728.5504409913</v>
      </c>
      <c r="M172" s="2">
        <f>+IF($D172&lt;2022,0,-((E172-'aob Demand'!J171)*'aob Demand'!N171)-0.5*('Welfare change 1 MW'!$E172-'aob Demand'!J171)*('Welfare change 1 MW'!I172-'aob Demand'!N171))</f>
        <v>1508.1572816261055</v>
      </c>
      <c r="N172" s="2">
        <f>+IF($D172&lt;2022,0,-((F172-'aob Demand'!K171)*'aob Demand'!O171)-0.5*('Welfare change 1 MW'!$E172-'aob Demand'!K171)*('Welfare change 1 MW'!J172-'aob Demand'!O171))</f>
        <v>78.127086189833634</v>
      </c>
      <c r="O172" s="2">
        <f>+IF($D172&lt;2022,0,-((G172-'aob Demand'!L171)*'aob Demand'!P171)-0.5*('Welfare change 1 MW'!$E172-'aob Demand'!L171)*('Welfare change 1 MW'!K172-'aob Demand'!P171))</f>
        <v>2436.9642012705312</v>
      </c>
      <c r="P172" s="2">
        <f>+IF($D172&lt;2022,0,-((H172-'aob Demand'!M171)*'aob Demand'!Q171)-0.5*('Welfare change 1 MW'!$E172-'aob Demand'!M171)*('Welfare change 1 MW'!L172-'aob Demand'!Q171))</f>
        <v>7061.7603885058634</v>
      </c>
      <c r="Q172" s="2">
        <f t="shared" si="19"/>
        <v>11085.008957592334</v>
      </c>
      <c r="R172" s="2">
        <f t="shared" si="20"/>
        <v>262.58546173774755</v>
      </c>
      <c r="S172" s="2">
        <f t="shared" si="22"/>
        <v>13.602717204178342</v>
      </c>
      <c r="T172" s="2">
        <f t="shared" si="23"/>
        <v>424.30015610774149</v>
      </c>
      <c r="U172" s="2">
        <f t="shared" si="24"/>
        <v>1229.5240257022874</v>
      </c>
      <c r="V172" s="2">
        <f t="shared" si="25"/>
        <v>1930.0123607519549</v>
      </c>
      <c r="W172" s="2">
        <f t="shared" si="21"/>
        <v>3501228.1196227237</v>
      </c>
    </row>
    <row r="173" spans="1:23" x14ac:dyDescent="0.45">
      <c r="A173" s="2" t="s">
        <v>149</v>
      </c>
      <c r="B173" s="2">
        <v>1</v>
      </c>
      <c r="C173" s="2">
        <v>2010</v>
      </c>
      <c r="D173" s="2">
        <v>2008</v>
      </c>
      <c r="E173" s="2">
        <v>319.73049809999998</v>
      </c>
      <c r="F173" s="2">
        <v>222.00629419999899</v>
      </c>
      <c r="G173" s="2">
        <v>156.9841988</v>
      </c>
      <c r="H173" s="2">
        <v>125.9815882</v>
      </c>
      <c r="I173" s="2">
        <v>308058.60600000003</v>
      </c>
      <c r="J173" s="2">
        <v>37611.6345</v>
      </c>
      <c r="K173" s="2">
        <v>608775.03299999901</v>
      </c>
      <c r="L173" s="2">
        <v>1829972.8289999999</v>
      </c>
      <c r="M173" s="2">
        <f>+IF($D173&lt;2022,0,-((E173-'aob Demand'!J172)*'aob Demand'!N172)-0.5*('Welfare change 1 MW'!$E173-'aob Demand'!J172)*('Welfare change 1 MW'!I173-'aob Demand'!N172))</f>
        <v>0</v>
      </c>
      <c r="N173" s="2">
        <f>+IF($D173&lt;2022,0,-((F173-'aob Demand'!K172)*'aob Demand'!O172)-0.5*('Welfare change 1 MW'!$E173-'aob Demand'!K172)*('Welfare change 1 MW'!J173-'aob Demand'!O172))</f>
        <v>0</v>
      </c>
      <c r="O173" s="2">
        <f>+IF($D173&lt;2022,0,-((G173-'aob Demand'!L172)*'aob Demand'!P172)-0.5*('Welfare change 1 MW'!$E173-'aob Demand'!L172)*('Welfare change 1 MW'!K173-'aob Demand'!P172))</f>
        <v>0</v>
      </c>
      <c r="P173" s="2">
        <f>+IF($D173&lt;2022,0,-((H173-'aob Demand'!M172)*'aob Demand'!Q172)-0.5*('Welfare change 1 MW'!$E173-'aob Demand'!M172)*('Welfare change 1 MW'!L173-'aob Demand'!Q172))</f>
        <v>0</v>
      </c>
      <c r="Q173" s="2">
        <f t="shared" si="19"/>
        <v>0</v>
      </c>
      <c r="R173" s="2">
        <f t="shared" si="20"/>
        <v>0</v>
      </c>
      <c r="S173" s="2">
        <f t="shared" si="22"/>
        <v>0</v>
      </c>
      <c r="T173" s="2">
        <f t="shared" si="23"/>
        <v>0</v>
      </c>
      <c r="U173" s="2">
        <f t="shared" si="24"/>
        <v>0</v>
      </c>
      <c r="V173" s="2">
        <f t="shared" si="25"/>
        <v>0</v>
      </c>
      <c r="W173" s="2">
        <f t="shared" si="21"/>
        <v>2746806.4679999989</v>
      </c>
    </row>
    <row r="174" spans="1:23" x14ac:dyDescent="0.45">
      <c r="A174" s="2" t="s">
        <v>149</v>
      </c>
      <c r="B174" s="2">
        <v>1</v>
      </c>
      <c r="C174" s="2">
        <v>2011</v>
      </c>
      <c r="D174" s="2">
        <v>2009</v>
      </c>
      <c r="E174" s="2">
        <v>224.9620424</v>
      </c>
      <c r="F174" s="2">
        <v>126.8293736</v>
      </c>
      <c r="G174" s="2">
        <v>70.80898646</v>
      </c>
      <c r="H174" s="2">
        <v>44.454634329999998</v>
      </c>
      <c r="I174" s="2">
        <v>327509.60600000003</v>
      </c>
      <c r="J174" s="2">
        <v>21088.566999999999</v>
      </c>
      <c r="K174" s="2">
        <v>596399.42700000003</v>
      </c>
      <c r="L174" s="2">
        <v>1814088.8759999999</v>
      </c>
      <c r="M174" s="2">
        <f>+IF($D174&lt;2022,0,-((E174-'aob Demand'!J173)*'aob Demand'!N173)-0.5*('Welfare change 1 MW'!$E174-'aob Demand'!J173)*('Welfare change 1 MW'!I174-'aob Demand'!N173))</f>
        <v>0</v>
      </c>
      <c r="N174" s="2">
        <f>+IF($D174&lt;2022,0,-((F174-'aob Demand'!K173)*'aob Demand'!O173)-0.5*('Welfare change 1 MW'!$E174-'aob Demand'!K173)*('Welfare change 1 MW'!J174-'aob Demand'!O173))</f>
        <v>0</v>
      </c>
      <c r="O174" s="2">
        <f>+IF($D174&lt;2022,0,-((G174-'aob Demand'!L173)*'aob Demand'!P173)-0.5*('Welfare change 1 MW'!$E174-'aob Demand'!L173)*('Welfare change 1 MW'!K174-'aob Demand'!P173))</f>
        <v>0</v>
      </c>
      <c r="P174" s="2">
        <f>+IF($D174&lt;2022,0,-((H174-'aob Demand'!M173)*'aob Demand'!Q173)-0.5*('Welfare change 1 MW'!$E174-'aob Demand'!M173)*('Welfare change 1 MW'!L174-'aob Demand'!Q173))</f>
        <v>0</v>
      </c>
      <c r="Q174" s="2">
        <f t="shared" si="19"/>
        <v>0</v>
      </c>
      <c r="R174" s="2">
        <f t="shared" si="20"/>
        <v>0</v>
      </c>
      <c r="S174" s="2">
        <f t="shared" si="22"/>
        <v>0</v>
      </c>
      <c r="T174" s="2">
        <f t="shared" si="23"/>
        <v>0</v>
      </c>
      <c r="U174" s="2">
        <f t="shared" si="24"/>
        <v>0</v>
      </c>
      <c r="V174" s="2">
        <f t="shared" si="25"/>
        <v>0</v>
      </c>
      <c r="W174" s="2">
        <f t="shared" si="21"/>
        <v>2737997.909</v>
      </c>
    </row>
    <row r="175" spans="1:23" x14ac:dyDescent="0.45">
      <c r="A175" s="2" t="s">
        <v>149</v>
      </c>
      <c r="B175" s="2">
        <v>1</v>
      </c>
      <c r="C175" s="2">
        <v>2012</v>
      </c>
      <c r="D175" s="2">
        <v>2010</v>
      </c>
      <c r="E175" s="2">
        <v>196.4549518</v>
      </c>
      <c r="F175" s="2">
        <v>107.0018977</v>
      </c>
      <c r="G175" s="2">
        <v>82.183713890000007</v>
      </c>
      <c r="H175" s="2">
        <v>69.068889549999994</v>
      </c>
      <c r="I175" s="2">
        <v>324763.81</v>
      </c>
      <c r="J175" s="2">
        <v>24297.312999999998</v>
      </c>
      <c r="K175" s="2">
        <v>598814.38799999899</v>
      </c>
      <c r="L175" s="2">
        <v>1815215.983</v>
      </c>
      <c r="M175" s="2">
        <f>+IF($D175&lt;2022,0,-((E175-'aob Demand'!J174)*'aob Demand'!N174)-0.5*('Welfare change 1 MW'!$E175-'aob Demand'!J174)*('Welfare change 1 MW'!I175-'aob Demand'!N174))</f>
        <v>0</v>
      </c>
      <c r="N175" s="2">
        <f>+IF($D175&lt;2022,0,-((F175-'aob Demand'!K174)*'aob Demand'!O174)-0.5*('Welfare change 1 MW'!$E175-'aob Demand'!K174)*('Welfare change 1 MW'!J175-'aob Demand'!O174))</f>
        <v>0</v>
      </c>
      <c r="O175" s="2">
        <f>+IF($D175&lt;2022,0,-((G175-'aob Demand'!L174)*'aob Demand'!P174)-0.5*('Welfare change 1 MW'!$E175-'aob Demand'!L174)*('Welfare change 1 MW'!K175-'aob Demand'!P174))</f>
        <v>0</v>
      </c>
      <c r="P175" s="2">
        <f>+IF($D175&lt;2022,0,-((H175-'aob Demand'!M174)*'aob Demand'!Q174)-0.5*('Welfare change 1 MW'!$E175-'aob Demand'!M174)*('Welfare change 1 MW'!L175-'aob Demand'!Q174))</f>
        <v>0</v>
      </c>
      <c r="Q175" s="2">
        <f t="shared" si="19"/>
        <v>0</v>
      </c>
      <c r="R175" s="2">
        <f t="shared" si="20"/>
        <v>0</v>
      </c>
      <c r="S175" s="2">
        <f t="shared" si="22"/>
        <v>0</v>
      </c>
      <c r="T175" s="2">
        <f t="shared" si="23"/>
        <v>0</v>
      </c>
      <c r="U175" s="2">
        <f t="shared" si="24"/>
        <v>0</v>
      </c>
      <c r="V175" s="2">
        <f t="shared" si="25"/>
        <v>0</v>
      </c>
      <c r="W175" s="2">
        <f t="shared" si="21"/>
        <v>2738794.1809999989</v>
      </c>
    </row>
    <row r="176" spans="1:23" x14ac:dyDescent="0.45">
      <c r="A176" s="2" t="s">
        <v>149</v>
      </c>
      <c r="B176" s="2">
        <v>1</v>
      </c>
      <c r="C176" s="2">
        <v>2013</v>
      </c>
      <c r="D176" s="2">
        <v>2011</v>
      </c>
      <c r="E176" s="2">
        <v>196.48510809999999</v>
      </c>
      <c r="F176" s="2">
        <v>96.394262280000007</v>
      </c>
      <c r="G176" s="2">
        <v>72.366553260000003</v>
      </c>
      <c r="H176" s="2">
        <v>61.763409670000001</v>
      </c>
      <c r="I176" s="2">
        <v>308097.10499999998</v>
      </c>
      <c r="J176" s="2">
        <v>45227.226999999999</v>
      </c>
      <c r="K176" s="2">
        <v>607116.36899999995</v>
      </c>
      <c r="L176" s="2">
        <v>1854028.355</v>
      </c>
      <c r="M176" s="2">
        <f>+IF($D176&lt;2022,0,-((E176-'aob Demand'!J175)*'aob Demand'!N175)-0.5*('Welfare change 1 MW'!$E176-'aob Demand'!J175)*('Welfare change 1 MW'!I176-'aob Demand'!N175))</f>
        <v>0</v>
      </c>
      <c r="N176" s="2">
        <f>+IF($D176&lt;2022,0,-((F176-'aob Demand'!K175)*'aob Demand'!O175)-0.5*('Welfare change 1 MW'!$E176-'aob Demand'!K175)*('Welfare change 1 MW'!J176-'aob Demand'!O175))</f>
        <v>0</v>
      </c>
      <c r="O176" s="2">
        <f>+IF($D176&lt;2022,0,-((G176-'aob Demand'!L175)*'aob Demand'!P175)-0.5*('Welfare change 1 MW'!$E176-'aob Demand'!L175)*('Welfare change 1 MW'!K176-'aob Demand'!P175))</f>
        <v>0</v>
      </c>
      <c r="P176" s="2">
        <f>+IF($D176&lt;2022,0,-((H176-'aob Demand'!M175)*'aob Demand'!Q175)-0.5*('Welfare change 1 MW'!$E176-'aob Demand'!M175)*('Welfare change 1 MW'!L176-'aob Demand'!Q175))</f>
        <v>0</v>
      </c>
      <c r="Q176" s="2">
        <f t="shared" si="19"/>
        <v>0</v>
      </c>
      <c r="R176" s="2">
        <f t="shared" si="20"/>
        <v>0</v>
      </c>
      <c r="S176" s="2">
        <f t="shared" si="22"/>
        <v>0</v>
      </c>
      <c r="T176" s="2">
        <f t="shared" si="23"/>
        <v>0</v>
      </c>
      <c r="U176" s="2">
        <f t="shared" si="24"/>
        <v>0</v>
      </c>
      <c r="V176" s="2">
        <f t="shared" si="25"/>
        <v>0</v>
      </c>
      <c r="W176" s="2">
        <f t="shared" si="21"/>
        <v>2769241.8289999999</v>
      </c>
    </row>
    <row r="177" spans="1:23" x14ac:dyDescent="0.45">
      <c r="A177" s="2" t="s">
        <v>149</v>
      </c>
      <c r="B177" s="2">
        <v>1</v>
      </c>
      <c r="C177" s="2">
        <v>2014</v>
      </c>
      <c r="D177" s="2">
        <v>2012</v>
      </c>
      <c r="E177" s="2">
        <v>225.53411080000001</v>
      </c>
      <c r="F177" s="2">
        <v>121.680049099999</v>
      </c>
      <c r="G177" s="2">
        <v>104.98288100000001</v>
      </c>
      <c r="H177" s="2">
        <v>92.605091389999998</v>
      </c>
      <c r="I177" s="2">
        <v>307879.50399999903</v>
      </c>
      <c r="J177" s="2">
        <v>45445.590999999898</v>
      </c>
      <c r="K177" s="2">
        <v>611434.97</v>
      </c>
      <c r="L177" s="2">
        <v>1868895.2069999999</v>
      </c>
      <c r="M177" s="2">
        <f>+IF($D177&lt;2022,0,-((E177-'aob Demand'!J176)*'aob Demand'!N176)-0.5*('Welfare change 1 MW'!$E177-'aob Demand'!J176)*('Welfare change 1 MW'!I177-'aob Demand'!N176))</f>
        <v>0</v>
      </c>
      <c r="N177" s="2">
        <f>+IF($D177&lt;2022,0,-((F177-'aob Demand'!K176)*'aob Demand'!O176)-0.5*('Welfare change 1 MW'!$E177-'aob Demand'!K176)*('Welfare change 1 MW'!J177-'aob Demand'!O176))</f>
        <v>0</v>
      </c>
      <c r="O177" s="2">
        <f>+IF($D177&lt;2022,0,-((G177-'aob Demand'!L176)*'aob Demand'!P176)-0.5*('Welfare change 1 MW'!$E177-'aob Demand'!L176)*('Welfare change 1 MW'!K177-'aob Demand'!P176))</f>
        <v>0</v>
      </c>
      <c r="P177" s="2">
        <f>+IF($D177&lt;2022,0,-((H177-'aob Demand'!M176)*'aob Demand'!Q176)-0.5*('Welfare change 1 MW'!$E177-'aob Demand'!M176)*('Welfare change 1 MW'!L177-'aob Demand'!Q176))</f>
        <v>0</v>
      </c>
      <c r="Q177" s="2">
        <f t="shared" si="19"/>
        <v>0</v>
      </c>
      <c r="R177" s="2">
        <f t="shared" si="20"/>
        <v>0</v>
      </c>
      <c r="S177" s="2">
        <f t="shared" si="22"/>
        <v>0</v>
      </c>
      <c r="T177" s="2">
        <f t="shared" si="23"/>
        <v>0</v>
      </c>
      <c r="U177" s="2">
        <f t="shared" si="24"/>
        <v>0</v>
      </c>
      <c r="V177" s="2">
        <f t="shared" si="25"/>
        <v>0</v>
      </c>
      <c r="W177" s="2">
        <f t="shared" si="21"/>
        <v>2788209.6809999989</v>
      </c>
    </row>
    <row r="178" spans="1:23" x14ac:dyDescent="0.45">
      <c r="A178" s="2" t="s">
        <v>149</v>
      </c>
      <c r="B178" s="2">
        <v>1</v>
      </c>
      <c r="C178" s="2">
        <v>2015</v>
      </c>
      <c r="D178" s="2">
        <v>2013</v>
      </c>
      <c r="E178" s="2">
        <v>216.1902523</v>
      </c>
      <c r="F178" s="2">
        <v>92.030811319999998</v>
      </c>
      <c r="G178" s="2">
        <v>87.152626290000001</v>
      </c>
      <c r="H178" s="2">
        <v>81.205970679999993</v>
      </c>
      <c r="I178" s="2">
        <v>311829.087</v>
      </c>
      <c r="J178" s="2">
        <v>39995.544999999998</v>
      </c>
      <c r="K178" s="2">
        <v>613524.027999999</v>
      </c>
      <c r="L178" s="2">
        <v>1858922.926</v>
      </c>
      <c r="M178" s="2">
        <f>+IF($D178&lt;2022,0,-((E178-'aob Demand'!J177)*'aob Demand'!N177)-0.5*('Welfare change 1 MW'!$E178-'aob Demand'!J177)*('Welfare change 1 MW'!I178-'aob Demand'!N177))</f>
        <v>0</v>
      </c>
      <c r="N178" s="2">
        <f>+IF($D178&lt;2022,0,-((F178-'aob Demand'!K177)*'aob Demand'!O177)-0.5*('Welfare change 1 MW'!$E178-'aob Demand'!K177)*('Welfare change 1 MW'!J178-'aob Demand'!O177))</f>
        <v>0</v>
      </c>
      <c r="O178" s="2">
        <f>+IF($D178&lt;2022,0,-((G178-'aob Demand'!L177)*'aob Demand'!P177)-0.5*('Welfare change 1 MW'!$E178-'aob Demand'!L177)*('Welfare change 1 MW'!K178-'aob Demand'!P177))</f>
        <v>0</v>
      </c>
      <c r="P178" s="2">
        <f>+IF($D178&lt;2022,0,-((H178-'aob Demand'!M177)*'aob Demand'!Q177)-0.5*('Welfare change 1 MW'!$E178-'aob Demand'!M177)*('Welfare change 1 MW'!L178-'aob Demand'!Q177))</f>
        <v>0</v>
      </c>
      <c r="Q178" s="2">
        <f t="shared" si="19"/>
        <v>0</v>
      </c>
      <c r="R178" s="2">
        <f t="shared" si="20"/>
        <v>0</v>
      </c>
      <c r="S178" s="2">
        <f t="shared" si="22"/>
        <v>0</v>
      </c>
      <c r="T178" s="2">
        <f t="shared" si="23"/>
        <v>0</v>
      </c>
      <c r="U178" s="2">
        <f t="shared" si="24"/>
        <v>0</v>
      </c>
      <c r="V178" s="2">
        <f t="shared" si="25"/>
        <v>0</v>
      </c>
      <c r="W178" s="2">
        <f t="shared" si="21"/>
        <v>2784276.0409999993</v>
      </c>
    </row>
    <row r="179" spans="1:23" x14ac:dyDescent="0.45">
      <c r="A179" s="2" t="s">
        <v>149</v>
      </c>
      <c r="B179" s="2">
        <v>1</v>
      </c>
      <c r="C179" s="2">
        <v>2016</v>
      </c>
      <c r="D179" s="2">
        <v>2014</v>
      </c>
      <c r="E179" s="2">
        <v>230.30277749999999</v>
      </c>
      <c r="F179" s="2">
        <v>102.05128149999901</v>
      </c>
      <c r="G179" s="2">
        <v>80.808145330000002</v>
      </c>
      <c r="H179" s="2">
        <v>74.606117580000003</v>
      </c>
      <c r="I179" s="2">
        <v>306871.13099999999</v>
      </c>
      <c r="J179" s="2">
        <v>45525.387000000002</v>
      </c>
      <c r="K179" s="2">
        <v>610854.59600000002</v>
      </c>
      <c r="L179" s="2">
        <v>1875926.0060000001</v>
      </c>
      <c r="M179" s="2">
        <f>+IF($D179&lt;2022,0,-((E179-'aob Demand'!J178)*'aob Demand'!N178)-0.5*('Welfare change 1 MW'!$E179-'aob Demand'!J178)*('Welfare change 1 MW'!I179-'aob Demand'!N178))</f>
        <v>0</v>
      </c>
      <c r="N179" s="2">
        <f>+IF($D179&lt;2022,0,-((F179-'aob Demand'!K178)*'aob Demand'!O178)-0.5*('Welfare change 1 MW'!$E179-'aob Demand'!K178)*('Welfare change 1 MW'!J179-'aob Demand'!O178))</f>
        <v>0</v>
      </c>
      <c r="O179" s="2">
        <f>+IF($D179&lt;2022,0,-((G179-'aob Demand'!L178)*'aob Demand'!P178)-0.5*('Welfare change 1 MW'!$E179-'aob Demand'!L178)*('Welfare change 1 MW'!K179-'aob Demand'!P178))</f>
        <v>0</v>
      </c>
      <c r="P179" s="2">
        <f>+IF($D179&lt;2022,0,-((H179-'aob Demand'!M178)*'aob Demand'!Q178)-0.5*('Welfare change 1 MW'!$E179-'aob Demand'!M178)*('Welfare change 1 MW'!L179-'aob Demand'!Q178))</f>
        <v>0</v>
      </c>
      <c r="Q179" s="2">
        <f t="shared" si="19"/>
        <v>0</v>
      </c>
      <c r="R179" s="2">
        <f t="shared" si="20"/>
        <v>0</v>
      </c>
      <c r="S179" s="2">
        <f t="shared" si="22"/>
        <v>0</v>
      </c>
      <c r="T179" s="2">
        <f t="shared" si="23"/>
        <v>0</v>
      </c>
      <c r="U179" s="2">
        <f t="shared" si="24"/>
        <v>0</v>
      </c>
      <c r="V179" s="2">
        <f t="shared" si="25"/>
        <v>0</v>
      </c>
      <c r="W179" s="2">
        <f t="shared" si="21"/>
        <v>2793651.733</v>
      </c>
    </row>
    <row r="180" spans="1:23" x14ac:dyDescent="0.45">
      <c r="A180" s="2" t="s">
        <v>149</v>
      </c>
      <c r="B180" s="2">
        <v>1</v>
      </c>
      <c r="C180" s="2">
        <v>2017</v>
      </c>
      <c r="D180" s="2">
        <v>2015</v>
      </c>
      <c r="E180" s="2">
        <v>222.9791888</v>
      </c>
      <c r="F180" s="2">
        <v>80.560264399999994</v>
      </c>
      <c r="G180" s="2">
        <v>77.784210329999993</v>
      </c>
      <c r="H180" s="2">
        <v>77.821582370000002</v>
      </c>
      <c r="I180" s="2">
        <v>313992.44699999999</v>
      </c>
      <c r="J180" s="2">
        <v>48631.722999999998</v>
      </c>
      <c r="K180" s="2">
        <v>630036.10199999996</v>
      </c>
      <c r="L180" s="2">
        <v>1937236.68199999</v>
      </c>
      <c r="M180" s="2">
        <f>+IF($D180&lt;2022,0,-((E180-'aob Demand'!J179)*'aob Demand'!N179)-0.5*('Welfare change 1 MW'!$E180-'aob Demand'!J179)*('Welfare change 1 MW'!I180-'aob Demand'!N179))</f>
        <v>0</v>
      </c>
      <c r="N180" s="2">
        <f>+IF($D180&lt;2022,0,-((F180-'aob Demand'!K179)*'aob Demand'!O179)-0.5*('Welfare change 1 MW'!$E180-'aob Demand'!K179)*('Welfare change 1 MW'!J180-'aob Demand'!O179))</f>
        <v>0</v>
      </c>
      <c r="O180" s="2">
        <f>+IF($D180&lt;2022,0,-((G180-'aob Demand'!L179)*'aob Demand'!P179)-0.5*('Welfare change 1 MW'!$E180-'aob Demand'!L179)*('Welfare change 1 MW'!K180-'aob Demand'!P179))</f>
        <v>0</v>
      </c>
      <c r="P180" s="2">
        <f>+IF($D180&lt;2022,0,-((H180-'aob Demand'!M179)*'aob Demand'!Q179)-0.5*('Welfare change 1 MW'!$E180-'aob Demand'!M179)*('Welfare change 1 MW'!L180-'aob Demand'!Q179))</f>
        <v>0</v>
      </c>
      <c r="Q180" s="2">
        <f t="shared" si="19"/>
        <v>0</v>
      </c>
      <c r="R180" s="2">
        <f t="shared" si="20"/>
        <v>0</v>
      </c>
      <c r="S180" s="2">
        <f t="shared" si="22"/>
        <v>0</v>
      </c>
      <c r="T180" s="2">
        <f t="shared" si="23"/>
        <v>0</v>
      </c>
      <c r="U180" s="2">
        <f t="shared" si="24"/>
        <v>0</v>
      </c>
      <c r="V180" s="2">
        <f t="shared" si="25"/>
        <v>0</v>
      </c>
      <c r="W180" s="2">
        <f t="shared" si="21"/>
        <v>2881265.2309999899</v>
      </c>
    </row>
    <row r="181" spans="1:23" x14ac:dyDescent="0.45">
      <c r="A181" s="2" t="s">
        <v>149</v>
      </c>
      <c r="B181" s="2">
        <v>1</v>
      </c>
      <c r="C181" s="2">
        <v>2018</v>
      </c>
      <c r="D181" s="2">
        <v>2016</v>
      </c>
      <c r="E181" s="2">
        <v>226.05581469999899</v>
      </c>
      <c r="F181" s="2">
        <v>90.834112610000005</v>
      </c>
      <c r="G181" s="2">
        <v>70.20743057</v>
      </c>
      <c r="H181" s="2">
        <v>67.351295910000005</v>
      </c>
      <c r="I181" s="2">
        <v>316068.63</v>
      </c>
      <c r="J181" s="2">
        <v>47650.195</v>
      </c>
      <c r="K181" s="2">
        <v>631950.55700000003</v>
      </c>
      <c r="L181" s="2">
        <v>1944521.334</v>
      </c>
      <c r="M181" s="2">
        <f>+IF($D181&lt;2022,0,-((E181-'aob Demand'!J180)*'aob Demand'!N180)-0.5*('Welfare change 1 MW'!$E181-'aob Demand'!J180)*('Welfare change 1 MW'!I181-'aob Demand'!N180))</f>
        <v>0</v>
      </c>
      <c r="N181" s="2">
        <f>+IF($D181&lt;2022,0,-((F181-'aob Demand'!K180)*'aob Demand'!O180)-0.5*('Welfare change 1 MW'!$E181-'aob Demand'!K180)*('Welfare change 1 MW'!J181-'aob Demand'!O180))</f>
        <v>0</v>
      </c>
      <c r="O181" s="2">
        <f>+IF($D181&lt;2022,0,-((G181-'aob Demand'!L180)*'aob Demand'!P180)-0.5*('Welfare change 1 MW'!$E181-'aob Demand'!L180)*('Welfare change 1 MW'!K181-'aob Demand'!P180))</f>
        <v>0</v>
      </c>
      <c r="P181" s="2">
        <f>+IF($D181&lt;2022,0,-((H181-'aob Demand'!M180)*'aob Demand'!Q180)-0.5*('Welfare change 1 MW'!$E181-'aob Demand'!M180)*('Welfare change 1 MW'!L181-'aob Demand'!Q180))</f>
        <v>0</v>
      </c>
      <c r="Q181" s="2">
        <f t="shared" si="19"/>
        <v>0</v>
      </c>
      <c r="R181" s="2">
        <f t="shared" si="20"/>
        <v>0</v>
      </c>
      <c r="S181" s="2">
        <f t="shared" si="22"/>
        <v>0</v>
      </c>
      <c r="T181" s="2">
        <f t="shared" si="23"/>
        <v>0</v>
      </c>
      <c r="U181" s="2">
        <f t="shared" si="24"/>
        <v>0</v>
      </c>
      <c r="V181" s="2">
        <f t="shared" si="25"/>
        <v>0</v>
      </c>
      <c r="W181" s="2">
        <f t="shared" si="21"/>
        <v>2892540.5210000002</v>
      </c>
    </row>
    <row r="182" spans="1:23" x14ac:dyDescent="0.45">
      <c r="A182" s="2" t="s">
        <v>149</v>
      </c>
      <c r="B182" s="2">
        <v>1</v>
      </c>
      <c r="C182" s="2">
        <v>2019</v>
      </c>
      <c r="D182" s="2">
        <v>2017</v>
      </c>
      <c r="E182" s="2">
        <v>264.0489116</v>
      </c>
      <c r="F182" s="2">
        <v>130.06180359999999</v>
      </c>
      <c r="G182" s="2">
        <v>80.933948310000005</v>
      </c>
      <c r="H182" s="2">
        <v>57.645576269999999</v>
      </c>
      <c r="I182" s="2">
        <v>316487.65000000002</v>
      </c>
      <c r="J182" s="2">
        <v>52058.82</v>
      </c>
      <c r="K182" s="2">
        <v>636234.85800000001</v>
      </c>
      <c r="L182" s="2">
        <v>1967173.898</v>
      </c>
      <c r="M182" s="2">
        <f>+IF($D182&lt;2022,0,-((E182-'aob Demand'!J181)*'aob Demand'!N181)-0.5*('Welfare change 1 MW'!$E182-'aob Demand'!J181)*('Welfare change 1 MW'!I182-'aob Demand'!N181))</f>
        <v>0</v>
      </c>
      <c r="N182" s="2">
        <f>+IF($D182&lt;2022,0,-((F182-'aob Demand'!K181)*'aob Demand'!O181)-0.5*('Welfare change 1 MW'!$E182-'aob Demand'!K181)*('Welfare change 1 MW'!J182-'aob Demand'!O181))</f>
        <v>0</v>
      </c>
      <c r="O182" s="2">
        <f>+IF($D182&lt;2022,0,-((G182-'aob Demand'!L181)*'aob Demand'!P181)-0.5*('Welfare change 1 MW'!$E182-'aob Demand'!L181)*('Welfare change 1 MW'!K182-'aob Demand'!P181))</f>
        <v>0</v>
      </c>
      <c r="P182" s="2">
        <f>+IF($D182&lt;2022,0,-((H182-'aob Demand'!M181)*'aob Demand'!Q181)-0.5*('Welfare change 1 MW'!$E182-'aob Demand'!M181)*('Welfare change 1 MW'!L182-'aob Demand'!Q181))</f>
        <v>0</v>
      </c>
      <c r="Q182" s="2">
        <f t="shared" si="19"/>
        <v>0</v>
      </c>
      <c r="R182" s="2">
        <f t="shared" si="20"/>
        <v>0</v>
      </c>
      <c r="S182" s="2">
        <f t="shared" si="22"/>
        <v>0</v>
      </c>
      <c r="T182" s="2">
        <f t="shared" si="23"/>
        <v>0</v>
      </c>
      <c r="U182" s="2">
        <f t="shared" si="24"/>
        <v>0</v>
      </c>
      <c r="V182" s="2">
        <f t="shared" si="25"/>
        <v>0</v>
      </c>
      <c r="W182" s="2">
        <f t="shared" si="21"/>
        <v>2919896.406</v>
      </c>
    </row>
    <row r="183" spans="1:23" x14ac:dyDescent="0.45">
      <c r="A183" s="2" t="s">
        <v>149</v>
      </c>
      <c r="B183" s="2">
        <v>1</v>
      </c>
      <c r="C183" s="2">
        <v>2020</v>
      </c>
      <c r="D183" s="2">
        <v>2018</v>
      </c>
      <c r="E183" s="2">
        <v>287.72462626678799</v>
      </c>
      <c r="F183" s="2">
        <v>138.906443796134</v>
      </c>
      <c r="G183" s="2">
        <v>111.180937352043</v>
      </c>
      <c r="H183" s="2">
        <v>87.712337379612293</v>
      </c>
      <c r="I183" s="2">
        <v>310721.68808836601</v>
      </c>
      <c r="J183" s="2">
        <v>51368.446647705998</v>
      </c>
      <c r="K183" s="2">
        <v>617204.75859495101</v>
      </c>
      <c r="L183" s="2">
        <v>1907632.20278066</v>
      </c>
      <c r="M183" s="2">
        <f>+IF($D183&lt;2022,0,-((E183-'aob Demand'!J182)*'aob Demand'!N182)-0.5*('Welfare change 1 MW'!$E183-'aob Demand'!J182)*('Welfare change 1 MW'!I183-'aob Demand'!N182))</f>
        <v>0</v>
      </c>
      <c r="N183" s="2">
        <f>+IF($D183&lt;2022,0,-((F183-'aob Demand'!K182)*'aob Demand'!O182)-0.5*('Welfare change 1 MW'!$E183-'aob Demand'!K182)*('Welfare change 1 MW'!J183-'aob Demand'!O182))</f>
        <v>0</v>
      </c>
      <c r="O183" s="2">
        <f>+IF($D183&lt;2022,0,-((G183-'aob Demand'!L182)*'aob Demand'!P182)-0.5*('Welfare change 1 MW'!$E183-'aob Demand'!L182)*('Welfare change 1 MW'!K183-'aob Demand'!P182))</f>
        <v>0</v>
      </c>
      <c r="P183" s="2">
        <f>+IF($D183&lt;2022,0,-((H183-'aob Demand'!M182)*'aob Demand'!Q182)-0.5*('Welfare change 1 MW'!$E183-'aob Demand'!M182)*('Welfare change 1 MW'!L183-'aob Demand'!Q182))</f>
        <v>0</v>
      </c>
      <c r="Q183" s="2">
        <f t="shared" si="19"/>
        <v>0</v>
      </c>
      <c r="R183" s="2">
        <f t="shared" si="20"/>
        <v>0</v>
      </c>
      <c r="S183" s="2">
        <f t="shared" si="22"/>
        <v>0</v>
      </c>
      <c r="T183" s="2">
        <f t="shared" si="23"/>
        <v>0</v>
      </c>
      <c r="U183" s="2">
        <f t="shared" si="24"/>
        <v>0</v>
      </c>
      <c r="V183" s="2">
        <f t="shared" si="25"/>
        <v>0</v>
      </c>
      <c r="W183" s="2">
        <f t="shared" si="21"/>
        <v>2835558.6494639767</v>
      </c>
    </row>
    <row r="184" spans="1:23" x14ac:dyDescent="0.45">
      <c r="A184" s="2" t="s">
        <v>149</v>
      </c>
      <c r="B184" s="2">
        <v>1</v>
      </c>
      <c r="C184" s="2">
        <v>2021</v>
      </c>
      <c r="D184" s="2">
        <v>2019</v>
      </c>
      <c r="E184" s="2">
        <v>279.96171790181802</v>
      </c>
      <c r="F184" s="2">
        <v>138.577455273684</v>
      </c>
      <c r="G184" s="2">
        <v>110.74862536188699</v>
      </c>
      <c r="H184" s="2">
        <v>87.367207564505193</v>
      </c>
      <c r="I184" s="2">
        <v>313638.51920734398</v>
      </c>
      <c r="J184" s="2">
        <v>51760.4003880909</v>
      </c>
      <c r="K184" s="2">
        <v>622757.006333636</v>
      </c>
      <c r="L184" s="2">
        <v>1925041.12068717</v>
      </c>
      <c r="M184" s="2">
        <f>+IF($D184&lt;2022,0,-((E184-'aob Demand'!J183)*'aob Demand'!N183)-0.5*('Welfare change 1 MW'!$E184-'aob Demand'!J183)*('Welfare change 1 MW'!I184-'aob Demand'!N183))</f>
        <v>0</v>
      </c>
      <c r="N184" s="2">
        <f>+IF($D184&lt;2022,0,-((F184-'aob Demand'!K183)*'aob Demand'!O183)-0.5*('Welfare change 1 MW'!$E184-'aob Demand'!K183)*('Welfare change 1 MW'!J184-'aob Demand'!O183))</f>
        <v>0</v>
      </c>
      <c r="O184" s="2">
        <f>+IF($D184&lt;2022,0,-((G184-'aob Demand'!L183)*'aob Demand'!P183)-0.5*('Welfare change 1 MW'!$E184-'aob Demand'!L183)*('Welfare change 1 MW'!K184-'aob Demand'!P183))</f>
        <v>0</v>
      </c>
      <c r="P184" s="2">
        <f>+IF($D184&lt;2022,0,-((H184-'aob Demand'!M183)*'aob Demand'!Q183)-0.5*('Welfare change 1 MW'!$E184-'aob Demand'!M183)*('Welfare change 1 MW'!L184-'aob Demand'!Q183))</f>
        <v>0</v>
      </c>
      <c r="Q184" s="2">
        <f t="shared" si="19"/>
        <v>0</v>
      </c>
      <c r="R184" s="2">
        <f t="shared" si="20"/>
        <v>0</v>
      </c>
      <c r="S184" s="2">
        <f t="shared" si="22"/>
        <v>0</v>
      </c>
      <c r="T184" s="2">
        <f t="shared" si="23"/>
        <v>0</v>
      </c>
      <c r="U184" s="2">
        <f t="shared" si="24"/>
        <v>0</v>
      </c>
      <c r="V184" s="2">
        <f t="shared" si="25"/>
        <v>0</v>
      </c>
      <c r="W184" s="2">
        <f t="shared" si="21"/>
        <v>2861436.64622815</v>
      </c>
    </row>
    <row r="185" spans="1:23" x14ac:dyDescent="0.45">
      <c r="A185" s="2" t="s">
        <v>149</v>
      </c>
      <c r="B185" s="2">
        <v>1</v>
      </c>
      <c r="C185" s="2">
        <v>2022</v>
      </c>
      <c r="D185" s="2">
        <v>2020</v>
      </c>
      <c r="E185" s="2">
        <v>275.27131557055799</v>
      </c>
      <c r="F185" s="2">
        <v>138.746567750944</v>
      </c>
      <c r="G185" s="2">
        <v>110.87814071882801</v>
      </c>
      <c r="H185" s="2">
        <v>87.470857476925005</v>
      </c>
      <c r="I185" s="2">
        <v>316410.79532738001</v>
      </c>
      <c r="J185" s="2">
        <v>52143.519788794503</v>
      </c>
      <c r="K185" s="2">
        <v>628016.95085440204</v>
      </c>
      <c r="L185" s="2">
        <v>1941495.3620772101</v>
      </c>
      <c r="M185" s="2">
        <f>+IF($D185&lt;2022,0,-((E185-'aob Demand'!J184)*'aob Demand'!N184)-0.5*('Welfare change 1 MW'!$E185-'aob Demand'!J184)*('Welfare change 1 MW'!I185-'aob Demand'!N184))</f>
        <v>0</v>
      </c>
      <c r="N185" s="2">
        <f>+IF($D185&lt;2022,0,-((F185-'aob Demand'!K184)*'aob Demand'!O184)-0.5*('Welfare change 1 MW'!$E185-'aob Demand'!K184)*('Welfare change 1 MW'!J185-'aob Demand'!O184))</f>
        <v>0</v>
      </c>
      <c r="O185" s="2">
        <f>+IF($D185&lt;2022,0,-((G185-'aob Demand'!L184)*'aob Demand'!P184)-0.5*('Welfare change 1 MW'!$E185-'aob Demand'!L184)*('Welfare change 1 MW'!K185-'aob Demand'!P184))</f>
        <v>0</v>
      </c>
      <c r="P185" s="2">
        <f>+IF($D185&lt;2022,0,-((H185-'aob Demand'!M184)*'aob Demand'!Q184)-0.5*('Welfare change 1 MW'!$E185-'aob Demand'!M184)*('Welfare change 1 MW'!L185-'aob Demand'!Q184))</f>
        <v>0</v>
      </c>
      <c r="Q185" s="2">
        <f t="shared" si="19"/>
        <v>0</v>
      </c>
      <c r="R185" s="2">
        <f t="shared" si="20"/>
        <v>0</v>
      </c>
      <c r="S185" s="2">
        <f t="shared" si="22"/>
        <v>0</v>
      </c>
      <c r="T185" s="2">
        <f t="shared" si="23"/>
        <v>0</v>
      </c>
      <c r="U185" s="2">
        <f t="shared" si="24"/>
        <v>0</v>
      </c>
      <c r="V185" s="2">
        <f t="shared" si="25"/>
        <v>0</v>
      </c>
      <c r="W185" s="2">
        <f t="shared" si="21"/>
        <v>2885923.1082589924</v>
      </c>
    </row>
    <row r="186" spans="1:23" x14ac:dyDescent="0.45">
      <c r="A186" s="2" t="s">
        <v>149</v>
      </c>
      <c r="B186" s="2">
        <v>1</v>
      </c>
      <c r="C186" s="2">
        <v>2023</v>
      </c>
      <c r="D186" s="2">
        <v>2021</v>
      </c>
      <c r="E186" s="2">
        <v>273.58087462100502</v>
      </c>
      <c r="F186" s="2">
        <v>138.90599872158199</v>
      </c>
      <c r="G186" s="2">
        <v>110.999885913448</v>
      </c>
      <c r="H186" s="2">
        <v>87.568052625873705</v>
      </c>
      <c r="I186" s="2">
        <v>319050.30108553101</v>
      </c>
      <c r="J186" s="2">
        <v>52560.829860974802</v>
      </c>
      <c r="K186" s="2">
        <v>633193.79879620997</v>
      </c>
      <c r="L186" s="2">
        <v>1957547.5304008201</v>
      </c>
      <c r="M186" s="2">
        <f>+IF($D186&lt;2022,0,-((E186-'aob Demand'!J185)*'aob Demand'!N185)-0.5*('Welfare change 1 MW'!$E186-'aob Demand'!J185)*('Welfare change 1 MW'!I186-'aob Demand'!N185))</f>
        <v>0</v>
      </c>
      <c r="N186" s="2">
        <f>+IF($D186&lt;2022,0,-((F186-'aob Demand'!K185)*'aob Demand'!O185)-0.5*('Welfare change 1 MW'!$E186-'aob Demand'!K185)*('Welfare change 1 MW'!J186-'aob Demand'!O185))</f>
        <v>0</v>
      </c>
      <c r="O186" s="2">
        <f>+IF($D186&lt;2022,0,-((G186-'aob Demand'!L185)*'aob Demand'!P185)-0.5*('Welfare change 1 MW'!$E186-'aob Demand'!L185)*('Welfare change 1 MW'!K186-'aob Demand'!P185))</f>
        <v>0</v>
      </c>
      <c r="P186" s="2">
        <f>+IF($D186&lt;2022,0,-((H186-'aob Demand'!M185)*'aob Demand'!Q185)-0.5*('Welfare change 1 MW'!$E186-'aob Demand'!M185)*('Welfare change 1 MW'!L186-'aob Demand'!Q185))</f>
        <v>0</v>
      </c>
      <c r="Q186" s="2">
        <f t="shared" si="19"/>
        <v>0</v>
      </c>
      <c r="R186" s="2">
        <f t="shared" si="20"/>
        <v>0</v>
      </c>
      <c r="S186" s="2">
        <f t="shared" si="22"/>
        <v>0</v>
      </c>
      <c r="T186" s="2">
        <f t="shared" si="23"/>
        <v>0</v>
      </c>
      <c r="U186" s="2">
        <f t="shared" si="24"/>
        <v>0</v>
      </c>
      <c r="V186" s="2">
        <f t="shared" si="25"/>
        <v>0</v>
      </c>
      <c r="W186" s="2">
        <f t="shared" si="21"/>
        <v>2909791.6302825613</v>
      </c>
    </row>
    <row r="187" spans="1:23" x14ac:dyDescent="0.45">
      <c r="A187" s="2" t="s">
        <v>149</v>
      </c>
      <c r="B187" s="2">
        <v>1</v>
      </c>
      <c r="C187" s="2">
        <v>2024</v>
      </c>
      <c r="D187" s="2">
        <v>2022</v>
      </c>
      <c r="E187" s="2">
        <v>154.1325090669927</v>
      </c>
      <c r="F187" s="2">
        <v>154.1325090669927</v>
      </c>
      <c r="G187" s="2">
        <v>126.19470662781669</v>
      </c>
      <c r="H187" s="2">
        <v>102.7380455473747</v>
      </c>
      <c r="I187" s="2">
        <v>324639.24840080686</v>
      </c>
      <c r="J187" s="2">
        <v>50948.254383673797</v>
      </c>
      <c r="K187" s="2">
        <v>635129.48277799122</v>
      </c>
      <c r="L187" s="2">
        <v>1969686.9362359198</v>
      </c>
      <c r="M187" s="2">
        <f>+IF($D187&lt;2022,0,-((E187-'aob Demand'!J186)*'aob Demand'!N186)-0.5*('Welfare change 1 MW'!$E187-'aob Demand'!J186)*('Welfare change 1 MW'!I187-'aob Demand'!N186))</f>
        <v>1037.1531881927381</v>
      </c>
      <c r="N187" s="2">
        <f>+IF($D187&lt;2022,0,-((F187-'aob Demand'!K186)*'aob Demand'!O186)-0.5*('Welfare change 1 MW'!$E187-'aob Demand'!K186)*('Welfare change 1 MW'!J187-'aob Demand'!O186))</f>
        <v>162.76881100230699</v>
      </c>
      <c r="O187" s="2">
        <f>+IF($D187&lt;2022,0,-((G187-'aob Demand'!L186)*'aob Demand'!P186)-0.5*('Welfare change 1 MW'!$E187-'aob Demand'!L186)*('Welfare change 1 MW'!K187-'aob Demand'!P186))</f>
        <v>2018.6440035185733</v>
      </c>
      <c r="P187" s="2">
        <f>+IF($D187&lt;2022,0,-((H187-'aob Demand'!M186)*'aob Demand'!Q186)-0.5*('Welfare change 1 MW'!$E187-'aob Demand'!M186)*('Welfare change 1 MW'!L187-'aob Demand'!Q186))</f>
        <v>6233.0591292199715</v>
      </c>
      <c r="Q187" s="2">
        <f t="shared" si="19"/>
        <v>9451.6251319335897</v>
      </c>
      <c r="R187" s="2">
        <f t="shared" si="20"/>
        <v>870.81381626505254</v>
      </c>
      <c r="S187" s="2">
        <f t="shared" si="22"/>
        <v>136.6638323937772</v>
      </c>
      <c r="T187" s="2">
        <f t="shared" si="23"/>
        <v>1694.8924309317194</v>
      </c>
      <c r="U187" s="2">
        <f t="shared" si="24"/>
        <v>5233.3966371736151</v>
      </c>
      <c r="V187" s="2">
        <f t="shared" si="25"/>
        <v>7935.7667167641639</v>
      </c>
      <c r="W187" s="2">
        <f t="shared" si="21"/>
        <v>2929455.6674147178</v>
      </c>
    </row>
    <row r="188" spans="1:23" x14ac:dyDescent="0.45">
      <c r="A188" s="2" t="s">
        <v>149</v>
      </c>
      <c r="B188" s="2">
        <v>1</v>
      </c>
      <c r="C188" s="2">
        <v>2025</v>
      </c>
      <c r="D188" s="2">
        <v>2023</v>
      </c>
      <c r="E188" s="2">
        <v>154.33956162329702</v>
      </c>
      <c r="F188" s="2">
        <v>154.33956162329702</v>
      </c>
      <c r="G188" s="2">
        <v>126.12925448576802</v>
      </c>
      <c r="H188" s="2">
        <v>102.69910790545802</v>
      </c>
      <c r="I188" s="2">
        <v>327351.294045199</v>
      </c>
      <c r="J188" s="2">
        <v>51371.680388016895</v>
      </c>
      <c r="K188" s="2">
        <v>640395.80566762108</v>
      </c>
      <c r="L188" s="2">
        <v>1986024.5010320945</v>
      </c>
      <c r="M188" s="2">
        <f>+IF($D188&lt;2022,0,-((E188-'aob Demand'!J187)*'aob Demand'!N187)-0.5*('Welfare change 1 MW'!$E188-'aob Demand'!J187)*('Welfare change 1 MW'!I188-'aob Demand'!N187))</f>
        <v>1042.3850639394836</v>
      </c>
      <c r="N188" s="2">
        <f>+IF($D188&lt;2022,0,-((F188-'aob Demand'!K187)*'aob Demand'!O187)-0.5*('Welfare change 1 MW'!$E188-'aob Demand'!K187)*('Welfare change 1 MW'!J188-'aob Demand'!O187))</f>
        <v>163.58289495122</v>
      </c>
      <c r="O188" s="2">
        <f>+IF($D188&lt;2022,0,-((G188-'aob Demand'!L187)*'aob Demand'!P187)-0.5*('Welfare change 1 MW'!$E188-'aob Demand'!L187)*('Welfare change 1 MW'!K188-'aob Demand'!P187))</f>
        <v>2028.5895538657874</v>
      </c>
      <c r="P188" s="2">
        <f>+IF($D188&lt;2022,0,-((H188-'aob Demand'!M187)*'aob Demand'!Q187)-0.5*('Welfare change 1 MW'!$E188-'aob Demand'!M187)*('Welfare change 1 MW'!L188-'aob Demand'!Q187))</f>
        <v>6263.7904953368788</v>
      </c>
      <c r="Q188" s="2">
        <f t="shared" si="19"/>
        <v>9498.3480080933696</v>
      </c>
      <c r="R188" s="2">
        <f t="shared" si="20"/>
        <v>825.66660380042367</v>
      </c>
      <c r="S188" s="2">
        <f t="shared" si="22"/>
        <v>129.57297450499212</v>
      </c>
      <c r="T188" s="2">
        <f t="shared" si="23"/>
        <v>1606.8329309279329</v>
      </c>
      <c r="U188" s="2">
        <f t="shared" si="24"/>
        <v>4961.508759206883</v>
      </c>
      <c r="V188" s="2">
        <f t="shared" si="25"/>
        <v>7523.5812684402317</v>
      </c>
      <c r="W188" s="2">
        <f t="shared" si="21"/>
        <v>2953771.6007449143</v>
      </c>
    </row>
    <row r="189" spans="1:23" x14ac:dyDescent="0.45">
      <c r="A189" s="2" t="s">
        <v>149</v>
      </c>
      <c r="B189" s="2">
        <v>1</v>
      </c>
      <c r="C189" s="2">
        <v>2026</v>
      </c>
      <c r="D189" s="2">
        <v>2024</v>
      </c>
      <c r="E189" s="2">
        <v>154.34642879640367</v>
      </c>
      <c r="F189" s="2">
        <v>154.34642879640367</v>
      </c>
      <c r="G189" s="2">
        <v>126.10458430872266</v>
      </c>
      <c r="H189" s="2">
        <v>102.64921333770567</v>
      </c>
      <c r="I189" s="2">
        <v>330081.92457605671</v>
      </c>
      <c r="J189" s="2">
        <v>51797.83987668137</v>
      </c>
      <c r="K189" s="2">
        <v>645722.91724415764</v>
      </c>
      <c r="L189" s="2">
        <v>2002561.0147122466</v>
      </c>
      <c r="M189" s="2">
        <f>+IF($D189&lt;2022,0,-((E189-'aob Demand'!J188)*'aob Demand'!N188)-0.5*('Welfare change 1 MW'!$E189-'aob Demand'!J188)*('Welfare change 1 MW'!I189-'aob Demand'!N188))</f>
        <v>1034.0134394672596</v>
      </c>
      <c r="N189" s="2">
        <f>+IF($D189&lt;2022,0,-((F189-'aob Demand'!K188)*'aob Demand'!O188)-0.5*('Welfare change 1 MW'!$E189-'aob Demand'!K188)*('Welfare change 1 MW'!J189-'aob Demand'!O188))</f>
        <v>162.26172528729481</v>
      </c>
      <c r="O189" s="2">
        <f>+IF($D189&lt;2022,0,-((G189-'aob Demand'!L188)*'aob Demand'!P188)-0.5*('Welfare change 1 MW'!$E189-'aob Demand'!L188)*('Welfare change 1 MW'!K189-'aob Demand'!P188))</f>
        <v>2012.2344174774673</v>
      </c>
      <c r="P189" s="2">
        <f>+IF($D189&lt;2022,0,-((H189-'aob Demand'!M188)*'aob Demand'!Q188)-0.5*('Welfare change 1 MW'!$E189-'aob Demand'!M188)*('Welfare change 1 MW'!L189-'aob Demand'!Q188))</f>
        <v>6213.2962066337732</v>
      </c>
      <c r="Q189" s="2">
        <f t="shared" si="19"/>
        <v>9421.805788865795</v>
      </c>
      <c r="R189" s="2">
        <f t="shared" si="20"/>
        <v>772.67499349525144</v>
      </c>
      <c r="S189" s="2">
        <f t="shared" si="22"/>
        <v>121.25140036427798</v>
      </c>
      <c r="T189" s="2">
        <f t="shared" si="23"/>
        <v>1503.6586141824066</v>
      </c>
      <c r="U189" s="2">
        <f t="shared" si="24"/>
        <v>4642.9363708447554</v>
      </c>
      <c r="V189" s="2">
        <f t="shared" si="25"/>
        <v>7040.5213788866913</v>
      </c>
      <c r="W189" s="2">
        <f t="shared" si="21"/>
        <v>2978365.856532461</v>
      </c>
    </row>
    <row r="190" spans="1:23" x14ac:dyDescent="0.45">
      <c r="A190" s="2" t="s">
        <v>149</v>
      </c>
      <c r="B190" s="2">
        <v>1</v>
      </c>
      <c r="C190" s="2">
        <v>2027</v>
      </c>
      <c r="D190" s="2">
        <v>2025</v>
      </c>
      <c r="E190" s="2">
        <v>154.55049053035847</v>
      </c>
      <c r="F190" s="2">
        <v>154.55049053035847</v>
      </c>
      <c r="G190" s="2">
        <v>126.27768580436447</v>
      </c>
      <c r="H190" s="2">
        <v>102.79704114833146</v>
      </c>
      <c r="I190" s="2">
        <v>332764.71615133947</v>
      </c>
      <c r="J190" s="2">
        <v>52222.506815630208</v>
      </c>
      <c r="K190" s="2">
        <v>650977.21631635143</v>
      </c>
      <c r="L190" s="2">
        <v>2018846.358429471</v>
      </c>
      <c r="M190" s="2">
        <f>+IF($D190&lt;2022,0,-((E190-'aob Demand'!J189)*'aob Demand'!N189)-0.5*('Welfare change 1 MW'!$E190-'aob Demand'!J189)*('Welfare change 1 MW'!I190-'aob Demand'!N189))</f>
        <v>1039.296537237499</v>
      </c>
      <c r="N190" s="2">
        <f>+IF($D190&lt;2022,0,-((F190-'aob Demand'!K189)*'aob Demand'!O189)-0.5*('Welfare change 1 MW'!$E190-'aob Demand'!K189)*('Welfare change 1 MW'!J190-'aob Demand'!O189))</f>
        <v>163.10223970579366</v>
      </c>
      <c r="O190" s="2">
        <f>+IF($D190&lt;2022,0,-((G190-'aob Demand'!L189)*'aob Demand'!P189)-0.5*('Welfare change 1 MW'!$E190-'aob Demand'!L189)*('Welfare change 1 MW'!K190-'aob Demand'!P189))</f>
        <v>2022.5380960712214</v>
      </c>
      <c r="P190" s="2">
        <f>+IF($D190&lt;2022,0,-((H190-'aob Demand'!M189)*'aob Demand'!Q189)-0.5*('Welfare change 1 MW'!$E190-'aob Demand'!M189)*('Welfare change 1 MW'!L190-'aob Demand'!Q189))</f>
        <v>6245.0915383032361</v>
      </c>
      <c r="Q190" s="2">
        <f t="shared" si="19"/>
        <v>9470.0284113177513</v>
      </c>
      <c r="R190" s="2">
        <f t="shared" si="20"/>
        <v>732.66304856803151</v>
      </c>
      <c r="S190" s="2">
        <f t="shared" si="22"/>
        <v>114.98064304991793</v>
      </c>
      <c r="T190" s="2">
        <f t="shared" si="23"/>
        <v>1425.8095492662021</v>
      </c>
      <c r="U190" s="2">
        <f t="shared" si="24"/>
        <v>4402.5431059374987</v>
      </c>
      <c r="V190" s="2">
        <f t="shared" si="25"/>
        <v>6675.9963468216511</v>
      </c>
      <c r="W190" s="2">
        <f t="shared" si="21"/>
        <v>3002588.2908971617</v>
      </c>
    </row>
    <row r="191" spans="1:23" x14ac:dyDescent="0.45">
      <c r="A191" s="2" t="s">
        <v>149</v>
      </c>
      <c r="B191" s="2">
        <v>1</v>
      </c>
      <c r="C191" s="2">
        <v>2028</v>
      </c>
      <c r="D191" s="2">
        <v>2026</v>
      </c>
      <c r="E191" s="2">
        <v>154.91091291608805</v>
      </c>
      <c r="F191" s="2">
        <v>154.91091291608805</v>
      </c>
      <c r="G191" s="2">
        <v>126.60837178390608</v>
      </c>
      <c r="H191" s="2">
        <v>103.10283369630909</v>
      </c>
      <c r="I191" s="2">
        <v>335412.60006185988</v>
      </c>
      <c r="J191" s="2">
        <v>52646.634743043709</v>
      </c>
      <c r="K191" s="2">
        <v>656180.4094104066</v>
      </c>
      <c r="L191" s="2">
        <v>2034952.2960583237</v>
      </c>
      <c r="M191" s="2">
        <f>+IF($D191&lt;2022,0,-((E191-'aob Demand'!J190)*'aob Demand'!N190)-0.5*('Welfare change 1 MW'!$E191-'aob Demand'!J190)*('Welfare change 1 MW'!I191-'aob Demand'!N190))</f>
        <v>1055.7253475103553</v>
      </c>
      <c r="N191" s="2">
        <f>+IF($D191&lt;2022,0,-((F191-'aob Demand'!K190)*'aob Demand'!O190)-0.5*('Welfare change 1 MW'!$E191-'aob Demand'!K190)*('Welfare change 1 MW'!J191-'aob Demand'!O190))</f>
        <v>165.70750994178491</v>
      </c>
      <c r="O191" s="2">
        <f>+IF($D191&lt;2022,0,-((G191-'aob Demand'!L190)*'aob Demand'!P190)-0.5*('Welfare change 1 MW'!$E191-'aob Demand'!L190)*('Welfare change 1 MW'!K191-'aob Demand'!P190))</f>
        <v>2054.6029942722153</v>
      </c>
      <c r="P191" s="2">
        <f>+IF($D191&lt;2022,0,-((H191-'aob Demand'!M190)*'aob Demand'!Q190)-0.5*('Welfare change 1 MW'!$E191-'aob Demand'!M190)*('Welfare change 1 MW'!L191-'aob Demand'!Q190))</f>
        <v>6344.0581406683277</v>
      </c>
      <c r="Q191" s="2">
        <f t="shared" si="19"/>
        <v>9620.0939923926835</v>
      </c>
      <c r="R191" s="2">
        <f t="shared" si="20"/>
        <v>702.11765239317458</v>
      </c>
      <c r="S191" s="2">
        <f t="shared" si="22"/>
        <v>110.20495826742803</v>
      </c>
      <c r="T191" s="2">
        <f t="shared" si="23"/>
        <v>1366.4283370104886</v>
      </c>
      <c r="U191" s="2">
        <f t="shared" si="24"/>
        <v>4219.1609956851617</v>
      </c>
      <c r="V191" s="2">
        <f t="shared" si="25"/>
        <v>6397.9119433562528</v>
      </c>
      <c r="W191" s="2">
        <f t="shared" si="21"/>
        <v>3026545.30553059</v>
      </c>
    </row>
    <row r="192" spans="1:23" x14ac:dyDescent="0.45">
      <c r="A192" s="2" t="s">
        <v>149</v>
      </c>
      <c r="B192" s="2">
        <v>1</v>
      </c>
      <c r="C192" s="2">
        <v>2029</v>
      </c>
      <c r="D192" s="2">
        <v>2027</v>
      </c>
      <c r="E192" s="2">
        <v>155.10150644133074</v>
      </c>
      <c r="F192" s="2">
        <v>155.10150644133074</v>
      </c>
      <c r="G192" s="2">
        <v>126.77020520611674</v>
      </c>
      <c r="H192" s="2">
        <v>103.24007027315474</v>
      </c>
      <c r="I192" s="2">
        <v>338142.76932026097</v>
      </c>
      <c r="J192" s="2">
        <v>53078.582956252874</v>
      </c>
      <c r="K192" s="2">
        <v>661527.01447550079</v>
      </c>
      <c r="L192" s="2">
        <v>2051524.5735441979</v>
      </c>
      <c r="M192" s="2">
        <f>+IF($D192&lt;2022,0,-((E192-'aob Demand'!J191)*'aob Demand'!N191)-0.5*('Welfare change 1 MW'!$E192-'aob Demand'!J191)*('Welfare change 1 MW'!I192-'aob Demand'!N191))</f>
        <v>1060.5428004025025</v>
      </c>
      <c r="N192" s="2">
        <f>+IF($D192&lt;2022,0,-((F192-'aob Demand'!K191)*'aob Demand'!O191)-0.5*('Welfare change 1 MW'!$E192-'aob Demand'!K191)*('Welfare change 1 MW'!J192-'aob Demand'!O191))</f>
        <v>166.47438335878098</v>
      </c>
      <c r="O192" s="2">
        <f>+IF($D192&lt;2022,0,-((G192-'aob Demand'!L191)*'aob Demand'!P191)-0.5*('Welfare change 1 MW'!$E192-'aob Demand'!L191)*('Welfare change 1 MW'!K192-'aob Demand'!P191))</f>
        <v>2063.998977002409</v>
      </c>
      <c r="P192" s="2">
        <f>+IF($D192&lt;2022,0,-((H192-'aob Demand'!M191)*'aob Demand'!Q191)-0.5*('Welfare change 1 MW'!$E192-'aob Demand'!M191)*('Welfare change 1 MW'!L192-'aob Demand'!Q191))</f>
        <v>6373.0514844828194</v>
      </c>
      <c r="Q192" s="2">
        <f t="shared" si="19"/>
        <v>9664.0676452465123</v>
      </c>
      <c r="R192" s="2">
        <f t="shared" si="20"/>
        <v>665.39767331003543</v>
      </c>
      <c r="S192" s="2">
        <f t="shared" si="22"/>
        <v>104.44808763080107</v>
      </c>
      <c r="T192" s="2">
        <f t="shared" si="23"/>
        <v>1294.9784926081854</v>
      </c>
      <c r="U192" s="2">
        <f t="shared" si="24"/>
        <v>3998.5313445629135</v>
      </c>
      <c r="V192" s="2">
        <f t="shared" si="25"/>
        <v>6063.3555981119353</v>
      </c>
      <c r="W192" s="2">
        <f t="shared" si="21"/>
        <v>3051194.3573399596</v>
      </c>
    </row>
    <row r="193" spans="1:23" x14ac:dyDescent="0.45">
      <c r="A193" s="2" t="s">
        <v>149</v>
      </c>
      <c r="B193" s="2">
        <v>1</v>
      </c>
      <c r="C193" s="2">
        <v>2030</v>
      </c>
      <c r="D193" s="2">
        <v>2028</v>
      </c>
      <c r="E193" s="2">
        <v>155.28820752041966</v>
      </c>
      <c r="F193" s="2">
        <v>155.28820752041966</v>
      </c>
      <c r="G193" s="2">
        <v>126.92704806988667</v>
      </c>
      <c r="H193" s="2">
        <v>103.37194009725665</v>
      </c>
      <c r="I193" s="2">
        <v>340897.18326061155</v>
      </c>
      <c r="J193" s="2">
        <v>53514.203316322448</v>
      </c>
      <c r="K193" s="2">
        <v>666920.30751546158</v>
      </c>
      <c r="L193" s="2">
        <v>2068242.3880575313</v>
      </c>
      <c r="M193" s="2">
        <f>+IF($D193&lt;2022,0,-((E193-'aob Demand'!J192)*'aob Demand'!N192)-0.5*('Welfare change 1 MW'!$E193-'aob Demand'!J192)*('Welfare change 1 MW'!I193-'aob Demand'!N192))</f>
        <v>1064.8381583402384</v>
      </c>
      <c r="N193" s="2">
        <f>+IF($D193&lt;2022,0,-((F193-'aob Demand'!K192)*'aob Demand'!O192)-0.5*('Welfare change 1 MW'!$E193-'aob Demand'!K192)*('Welfare change 1 MW'!J193-'aob Demand'!O192))</f>
        <v>167.15880477321033</v>
      </c>
      <c r="O193" s="2">
        <f>+IF($D193&lt;2022,0,-((G193-'aob Demand'!L192)*'aob Demand'!P192)-0.5*('Welfare change 1 MW'!$E193-'aob Demand'!L192)*('Welfare change 1 MW'!K193-'aob Demand'!P192))</f>
        <v>2072.3754601140226</v>
      </c>
      <c r="P193" s="2">
        <f>+IF($D193&lt;2022,0,-((H193-'aob Demand'!M192)*'aob Demand'!Q192)-0.5*('Welfare change 1 MW'!$E193-'aob Demand'!M192)*('Welfare change 1 MW'!L193-'aob Demand'!Q192))</f>
        <v>6398.8975249972063</v>
      </c>
      <c r="Q193" s="2">
        <f t="shared" si="19"/>
        <v>9703.2699482246771</v>
      </c>
      <c r="R193" s="2">
        <f t="shared" si="20"/>
        <v>630.27606982972861</v>
      </c>
      <c r="S193" s="2">
        <f t="shared" si="22"/>
        <v>98.941039710778611</v>
      </c>
      <c r="T193" s="2">
        <f t="shared" si="23"/>
        <v>1226.6358506988186</v>
      </c>
      <c r="U193" s="2">
        <f t="shared" si="24"/>
        <v>3787.497613331926</v>
      </c>
      <c r="V193" s="2">
        <f t="shared" si="25"/>
        <v>5743.3505735712515</v>
      </c>
      <c r="W193" s="2">
        <f t="shared" si="21"/>
        <v>3076059.8788336045</v>
      </c>
    </row>
    <row r="194" spans="1:23" x14ac:dyDescent="0.45">
      <c r="A194" s="2" t="s">
        <v>149</v>
      </c>
      <c r="B194" s="2">
        <v>1</v>
      </c>
      <c r="C194" s="2">
        <v>2031</v>
      </c>
      <c r="D194" s="2">
        <v>2029</v>
      </c>
      <c r="E194" s="2">
        <v>155.47049257643272</v>
      </c>
      <c r="F194" s="2">
        <v>155.47049257643272</v>
      </c>
      <c r="G194" s="2">
        <v>127.07940312559774</v>
      </c>
      <c r="H194" s="2">
        <v>103.49928611787072</v>
      </c>
      <c r="I194" s="2">
        <v>343675.75274719292</v>
      </c>
      <c r="J194" s="2">
        <v>53953.520816820877</v>
      </c>
      <c r="K194" s="2">
        <v>672360.41620233958</v>
      </c>
      <c r="L194" s="2">
        <v>2085105.8870687869</v>
      </c>
      <c r="M194" s="2">
        <f>+IF($D194&lt;2022,0,-((E194-'aob Demand'!J193)*'aob Demand'!N193)-0.5*('Welfare change 1 MW'!$E194-'aob Demand'!J193)*('Welfare change 1 MW'!I194-'aob Demand'!N193))</f>
        <v>1068.796846471995</v>
      </c>
      <c r="N194" s="2">
        <f>+IF($D194&lt;2022,0,-((F194-'aob Demand'!K193)*'aob Demand'!O193)-0.5*('Welfare change 1 MW'!$E194-'aob Demand'!K193)*('Welfare change 1 MW'!J194-'aob Demand'!O193))</f>
        <v>167.78999520369942</v>
      </c>
      <c r="O194" s="2">
        <f>+IF($D194&lt;2022,0,-((G194-'aob Demand'!L193)*'aob Demand'!P193)-0.5*('Welfare change 1 MW'!$E194-'aob Demand'!L193)*('Welfare change 1 MW'!K194-'aob Demand'!P193))</f>
        <v>2080.094741074804</v>
      </c>
      <c r="P194" s="2">
        <f>+IF($D194&lt;2022,0,-((H194-'aob Demand'!M193)*'aob Demand'!Q193)-0.5*('Welfare change 1 MW'!$E194-'aob Demand'!M193)*('Welfare change 1 MW'!L194-'aob Demand'!Q193))</f>
        <v>6422.7148160712886</v>
      </c>
      <c r="Q194" s="2">
        <f t="shared" si="19"/>
        <v>9739.3963988217874</v>
      </c>
      <c r="R194" s="2">
        <f t="shared" si="20"/>
        <v>596.81057665331116</v>
      </c>
      <c r="S194" s="2">
        <f t="shared" si="22"/>
        <v>93.693056940358431</v>
      </c>
      <c r="T194" s="2">
        <f t="shared" si="23"/>
        <v>1161.5140389047751</v>
      </c>
      <c r="U194" s="2">
        <f t="shared" si="24"/>
        <v>3586.4104069095497</v>
      </c>
      <c r="V194" s="2">
        <f t="shared" si="25"/>
        <v>5438.4280794079941</v>
      </c>
      <c r="W194" s="2">
        <f t="shared" si="21"/>
        <v>3101142.0560183194</v>
      </c>
    </row>
    <row r="195" spans="1:23" x14ac:dyDescent="0.45">
      <c r="A195" s="2" t="s">
        <v>149</v>
      </c>
      <c r="B195" s="2">
        <v>1</v>
      </c>
      <c r="C195" s="2">
        <v>2032</v>
      </c>
      <c r="D195" s="2">
        <v>2030</v>
      </c>
      <c r="E195" s="2">
        <v>155.88839050534992</v>
      </c>
      <c r="F195" s="2">
        <v>155.88839050534992</v>
      </c>
      <c r="G195" s="2">
        <v>127.46730957229991</v>
      </c>
      <c r="H195" s="2">
        <v>103.86214738274491</v>
      </c>
      <c r="I195" s="2">
        <v>346390.15964044747</v>
      </c>
      <c r="J195" s="2">
        <v>54390.257898087526</v>
      </c>
      <c r="K195" s="2">
        <v>677700.792767504</v>
      </c>
      <c r="L195" s="2">
        <v>2101628.5270146891</v>
      </c>
      <c r="M195" s="2">
        <f>+IF($D195&lt;2022,0,-((E195-'aob Demand'!J194)*'aob Demand'!N194)-0.5*('Welfare change 1 MW'!$E195-'aob Demand'!J194)*('Welfare change 1 MW'!I195-'aob Demand'!N194))</f>
        <v>1089.2356631757377</v>
      </c>
      <c r="N195" s="2">
        <f>+IF($D195&lt;2022,0,-((F195-'aob Demand'!K194)*'aob Demand'!O194)-0.5*('Welfare change 1 MW'!$E195-'aob Demand'!K194)*('Welfare change 1 MW'!J195-'aob Demand'!O194))</f>
        <v>171.03201977047434</v>
      </c>
      <c r="O195" s="2">
        <f>+IF($D195&lt;2022,0,-((G195-'aob Demand'!L194)*'aob Demand'!P194)-0.5*('Welfare change 1 MW'!$E195-'aob Demand'!L194)*('Welfare change 1 MW'!K195-'aob Demand'!P194))</f>
        <v>2119.993624382018</v>
      </c>
      <c r="P195" s="2">
        <f>+IF($D195&lt;2022,0,-((H195-'aob Demand'!M194)*'aob Demand'!Q194)-0.5*('Welfare change 1 MW'!$E195-'aob Demand'!M194)*('Welfare change 1 MW'!L195-'aob Demand'!Q194))</f>
        <v>6545.8598441316462</v>
      </c>
      <c r="Q195" s="2">
        <f t="shared" si="19"/>
        <v>9926.1211514598763</v>
      </c>
      <c r="R195" s="2">
        <f t="shared" si="20"/>
        <v>573.79575957264763</v>
      </c>
      <c r="S195" s="2">
        <f t="shared" si="22"/>
        <v>90.097534457618892</v>
      </c>
      <c r="T195" s="2">
        <f t="shared" si="23"/>
        <v>1116.7861952342159</v>
      </c>
      <c r="U195" s="2">
        <f t="shared" si="24"/>
        <v>3448.2773088504891</v>
      </c>
      <c r="V195" s="2">
        <f t="shared" si="25"/>
        <v>5228.9567981149712</v>
      </c>
      <c r="W195" s="2">
        <f t="shared" si="21"/>
        <v>3125719.4794226405</v>
      </c>
    </row>
    <row r="196" spans="1:23" x14ac:dyDescent="0.45">
      <c r="A196" s="2" t="s">
        <v>149</v>
      </c>
      <c r="B196" s="2">
        <v>1</v>
      </c>
      <c r="C196" s="2">
        <v>2033</v>
      </c>
      <c r="D196" s="2">
        <v>2031</v>
      </c>
      <c r="E196" s="2">
        <v>156.41670054005721</v>
      </c>
      <c r="F196" s="2">
        <v>156.41670054005721</v>
      </c>
      <c r="G196" s="2">
        <v>127.96708682364819</v>
      </c>
      <c r="H196" s="2">
        <v>104.3373372739342</v>
      </c>
      <c r="I196" s="2">
        <v>349084.82439164986</v>
      </c>
      <c r="J196" s="2">
        <v>54827.616314386876</v>
      </c>
      <c r="K196" s="2">
        <v>683015.54340587801</v>
      </c>
      <c r="L196" s="2">
        <v>2118056.0039017648</v>
      </c>
      <c r="M196" s="2">
        <f>+IF($D196&lt;2022,0,-((E196-'aob Demand'!J195)*'aob Demand'!N195)-0.5*('Welfare change 1 MW'!$E196-'aob Demand'!J195)*('Welfare change 1 MW'!I196-'aob Demand'!N195))</f>
        <v>1117.7684446082417</v>
      </c>
      <c r="N196" s="2">
        <f>+IF($D196&lt;2022,0,-((F196-'aob Demand'!K195)*'aob Demand'!O195)-0.5*('Welfare change 1 MW'!$E196-'aob Demand'!K195)*('Welfare change 1 MW'!J196-'aob Demand'!O195))</f>
        <v>175.55784476197243</v>
      </c>
      <c r="O196" s="2">
        <f>+IF($D196&lt;2022,0,-((G196-'aob Demand'!L195)*'aob Demand'!P195)-0.5*('Welfare change 1 MW'!$E196-'aob Demand'!L195)*('Welfare change 1 MW'!K196-'aob Demand'!P195))</f>
        <v>2175.7038510831476</v>
      </c>
      <c r="P196" s="2">
        <f>+IF($D196&lt;2022,0,-((H196-'aob Demand'!M195)*'aob Demand'!Q195)-0.5*('Welfare change 1 MW'!$E196-'aob Demand'!M195)*('Welfare change 1 MW'!L196-'aob Demand'!Q195))</f>
        <v>6717.8067862460766</v>
      </c>
      <c r="Q196" s="2">
        <f t="shared" si="19"/>
        <v>10186.836926699438</v>
      </c>
      <c r="R196" s="2">
        <f t="shared" si="20"/>
        <v>555.49667254341159</v>
      </c>
      <c r="S196" s="2">
        <f t="shared" si="22"/>
        <v>87.246870382307293</v>
      </c>
      <c r="T196" s="2">
        <f t="shared" si="23"/>
        <v>1081.258158204821</v>
      </c>
      <c r="U196" s="2">
        <f t="shared" si="24"/>
        <v>3338.5441631939675</v>
      </c>
      <c r="V196" s="2">
        <f t="shared" si="25"/>
        <v>5062.5458643245074</v>
      </c>
      <c r="W196" s="2">
        <f t="shared" si="21"/>
        <v>3150156.3716992927</v>
      </c>
    </row>
    <row r="197" spans="1:23" x14ac:dyDescent="0.45">
      <c r="A197" s="2" t="s">
        <v>149</v>
      </c>
      <c r="B197" s="2">
        <v>1</v>
      </c>
      <c r="C197" s="2">
        <v>2034</v>
      </c>
      <c r="D197" s="2">
        <v>2032</v>
      </c>
      <c r="E197" s="2">
        <v>156.63720621683078</v>
      </c>
      <c r="F197" s="2">
        <v>156.63720621683078</v>
      </c>
      <c r="G197" s="2">
        <v>128.15974018590578</v>
      </c>
      <c r="H197" s="2">
        <v>104.50560357589276</v>
      </c>
      <c r="I197" s="2">
        <v>351915.34074979444</v>
      </c>
      <c r="J197" s="2">
        <v>55276.696237922122</v>
      </c>
      <c r="K197" s="2">
        <v>688562.87164704839</v>
      </c>
      <c r="L197" s="2">
        <v>2135245.3636938338</v>
      </c>
      <c r="M197" s="2">
        <f>+IF($D197&lt;2022,0,-((E197-'aob Demand'!J196)*'aob Demand'!N196)-0.5*('Welfare change 1 MW'!$E197-'aob Demand'!J196)*('Welfare change 1 MW'!I197-'aob Demand'!N196))</f>
        <v>1124.8767574444068</v>
      </c>
      <c r="N197" s="2">
        <f>+IF($D197&lt;2022,0,-((F197-'aob Demand'!K196)*'aob Demand'!O196)-0.5*('Welfare change 1 MW'!$E197-'aob Demand'!K196)*('Welfare change 1 MW'!J197-'aob Demand'!O196))</f>
        <v>176.68871920693496</v>
      </c>
      <c r="O197" s="2">
        <f>+IF($D197&lt;2022,0,-((G197-'aob Demand'!L196)*'aob Demand'!P196)-0.5*('Welfare change 1 MW'!$E197-'aob Demand'!L196)*('Welfare change 1 MW'!K197-'aob Demand'!P196))</f>
        <v>2189.5763707848992</v>
      </c>
      <c r="P197" s="2">
        <f>+IF($D197&lt;2022,0,-((H197-'aob Demand'!M196)*'aob Demand'!Q196)-0.5*('Welfare change 1 MW'!$E197-'aob Demand'!M196)*('Welfare change 1 MW'!L197-'aob Demand'!Q196))</f>
        <v>6760.6159126046296</v>
      </c>
      <c r="Q197" s="2">
        <f t="shared" si="19"/>
        <v>10251.757760040869</v>
      </c>
      <c r="R197" s="2">
        <f t="shared" si="20"/>
        <v>527.38611910349698</v>
      </c>
      <c r="S197" s="2">
        <f t="shared" si="22"/>
        <v>82.838566354250759</v>
      </c>
      <c r="T197" s="2">
        <f t="shared" si="23"/>
        <v>1026.5588448039714</v>
      </c>
      <c r="U197" s="2">
        <f t="shared" si="24"/>
        <v>3169.6405542223251</v>
      </c>
      <c r="V197" s="2">
        <f t="shared" si="25"/>
        <v>4806.4240844840442</v>
      </c>
      <c r="W197" s="2">
        <f t="shared" si="21"/>
        <v>3175723.5760906767</v>
      </c>
    </row>
    <row r="198" spans="1:23" x14ac:dyDescent="0.45">
      <c r="A198" s="2" t="s">
        <v>149</v>
      </c>
      <c r="B198" s="2">
        <v>1</v>
      </c>
      <c r="C198" s="2">
        <v>2035</v>
      </c>
      <c r="D198" s="2">
        <v>2033</v>
      </c>
      <c r="E198" s="2">
        <v>156.85334200834652</v>
      </c>
      <c r="F198" s="2">
        <v>156.85334200834652</v>
      </c>
      <c r="G198" s="2">
        <v>128.34605401272651</v>
      </c>
      <c r="H198" s="2">
        <v>104.66687124457451</v>
      </c>
      <c r="I198" s="2">
        <v>354771.53525549738</v>
      </c>
      <c r="J198" s="2">
        <v>55729.619422768519</v>
      </c>
      <c r="K198" s="2">
        <v>694159.34541136725</v>
      </c>
      <c r="L198" s="2">
        <v>2152588.1906346199</v>
      </c>
      <c r="M198" s="2">
        <f>+IF($D198&lt;2022,0,-((E198-'aob Demand'!J197)*'aob Demand'!N197)-0.5*('Welfare change 1 MW'!$E198-'aob Demand'!J197)*('Welfare change 1 MW'!I198-'aob Demand'!N197))</f>
        <v>1131.2390058972742</v>
      </c>
      <c r="N198" s="2">
        <f>+IF($D198&lt;2022,0,-((F198-'aob Demand'!K197)*'aob Demand'!O197)-0.5*('Welfare change 1 MW'!$E198-'aob Demand'!K197)*('Welfare change 1 MW'!J198-'aob Demand'!O197))</f>
        <v>177.70174044387116</v>
      </c>
      <c r="O198" s="2">
        <f>+IF($D198&lt;2022,0,-((G198-'aob Demand'!L197)*'aob Demand'!P197)-0.5*('Welfare change 1 MW'!$E198-'aob Demand'!L197)*('Welfare change 1 MW'!K198-'aob Demand'!P197))</f>
        <v>2201.9915595105053</v>
      </c>
      <c r="P198" s="2">
        <f>+IF($D198&lt;2022,0,-((H198-'aob Demand'!M197)*'aob Demand'!Q197)-0.5*('Welfare change 1 MW'!$E198-'aob Demand'!M197)*('Welfare change 1 MW'!L198-'aob Demand'!Q197))</f>
        <v>6798.9261498432288</v>
      </c>
      <c r="Q198" s="2">
        <f t="shared" ref="Q198:Q261" si="26">+SUM(M198:P198)</f>
        <v>10309.858455694879</v>
      </c>
      <c r="R198" s="2">
        <f t="shared" ref="R198:R261" si="27">+M198/(1.06^($D198-2019))</f>
        <v>500.34810325226687</v>
      </c>
      <c r="S198" s="2">
        <f t="shared" si="22"/>
        <v>78.597651170270538</v>
      </c>
      <c r="T198" s="2">
        <f t="shared" si="23"/>
        <v>973.94299032739639</v>
      </c>
      <c r="U198" s="2">
        <f t="shared" si="24"/>
        <v>3007.1715928218364</v>
      </c>
      <c r="V198" s="2">
        <f t="shared" si="25"/>
        <v>4560.0603375717701</v>
      </c>
      <c r="W198" s="2">
        <f t="shared" ref="W198:W261" si="28">+SUM(I198,K198,L198)</f>
        <v>3201519.0713014845</v>
      </c>
    </row>
    <row r="199" spans="1:23" x14ac:dyDescent="0.45">
      <c r="A199" s="2" t="s">
        <v>149</v>
      </c>
      <c r="B199" s="2">
        <v>1</v>
      </c>
      <c r="C199" s="2">
        <v>2036</v>
      </c>
      <c r="D199" s="2">
        <v>2034</v>
      </c>
      <c r="E199" s="2">
        <v>157.06409913027764</v>
      </c>
      <c r="F199" s="2">
        <v>157.06409913027764</v>
      </c>
      <c r="G199" s="2">
        <v>128.52690281359764</v>
      </c>
      <c r="H199" s="2">
        <v>104.82263597396263</v>
      </c>
      <c r="I199" s="2">
        <v>357653.07769955363</v>
      </c>
      <c r="J199" s="2">
        <v>56186.407753608612</v>
      </c>
      <c r="K199" s="2">
        <v>699804.89244145749</v>
      </c>
      <c r="L199" s="2">
        <v>2170083.7906610384</v>
      </c>
      <c r="M199" s="2">
        <f>+IF($D199&lt;2022,0,-((E199-'aob Demand'!J198)*'aob Demand'!N198)-0.5*('Welfare change 1 MW'!$E199-'aob Demand'!J198)*('Welfare change 1 MW'!I199-'aob Demand'!N198))</f>
        <v>1137.1948232052332</v>
      </c>
      <c r="N199" s="2">
        <f>+IF($D199&lt;2022,0,-((F199-'aob Demand'!K198)*'aob Demand'!O198)-0.5*('Welfare change 1 MW'!$E199-'aob Demand'!K198)*('Welfare change 1 MW'!J199-'aob Demand'!O198))</f>
        <v>178.65047448459811</v>
      </c>
      <c r="O199" s="2">
        <f>+IF($D199&lt;2022,0,-((G199-'aob Demand'!L198)*'aob Demand'!P198)-0.5*('Welfare change 1 MW'!$E199-'aob Demand'!L198)*('Welfare change 1 MW'!K199-'aob Demand'!P198))</f>
        <v>2213.6132340595441</v>
      </c>
      <c r="P199" s="2">
        <f>+IF($D199&lt;2022,0,-((H199-'aob Demand'!M198)*'aob Demand'!Q198)-0.5*('Welfare change 1 MW'!$E199-'aob Demand'!M198)*('Welfare change 1 MW'!L199-'aob Demand'!Q198))</f>
        <v>6834.7868890167301</v>
      </c>
      <c r="Q199" s="2">
        <f t="shared" si="26"/>
        <v>10364.245420766107</v>
      </c>
      <c r="R199" s="2">
        <f t="shared" si="27"/>
        <v>474.51166697287368</v>
      </c>
      <c r="S199" s="2">
        <f t="shared" si="22"/>
        <v>74.544601086248932</v>
      </c>
      <c r="T199" s="2">
        <f t="shared" si="23"/>
        <v>923.66346055485155</v>
      </c>
      <c r="U199" s="2">
        <f t="shared" si="24"/>
        <v>2851.9177663600408</v>
      </c>
      <c r="V199" s="2">
        <f t="shared" si="25"/>
        <v>4324.6374949740157</v>
      </c>
      <c r="W199" s="2">
        <f t="shared" si="28"/>
        <v>3227541.7608020492</v>
      </c>
    </row>
    <row r="200" spans="1:23" x14ac:dyDescent="0.45">
      <c r="A200" s="2" t="s">
        <v>149</v>
      </c>
      <c r="B200" s="2">
        <v>1</v>
      </c>
      <c r="C200" s="2">
        <v>2037</v>
      </c>
      <c r="D200" s="2">
        <v>2035</v>
      </c>
      <c r="E200" s="2">
        <v>157.26975688803253</v>
      </c>
      <c r="F200" s="2">
        <v>157.26975688803253</v>
      </c>
      <c r="G200" s="2">
        <v>128.70258446447951</v>
      </c>
      <c r="H200" s="2">
        <v>104.97319529357253</v>
      </c>
      <c r="I200" s="2">
        <v>360560.08630908205</v>
      </c>
      <c r="J200" s="2">
        <v>56647.086746479414</v>
      </c>
      <c r="K200" s="2">
        <v>705499.76912483433</v>
      </c>
      <c r="L200" s="2">
        <v>2187732.9302596566</v>
      </c>
      <c r="M200" s="2">
        <f>+IF($D200&lt;2022,0,-((E200-'aob Demand'!J199)*'aob Demand'!N199)-0.5*('Welfare change 1 MW'!$E200-'aob Demand'!J199)*('Welfare change 1 MW'!I200-'aob Demand'!N199))</f>
        <v>1142.763829377179</v>
      </c>
      <c r="N200" s="2">
        <f>+IF($D200&lt;2022,0,-((F200-'aob Demand'!K199)*'aob Demand'!O199)-0.5*('Welfare change 1 MW'!$E200-'aob Demand'!K199)*('Welfare change 1 MW'!J200-'aob Demand'!O199))</f>
        <v>179.53801386095765</v>
      </c>
      <c r="O200" s="2">
        <f>+IF($D200&lt;2022,0,-((G200-'aob Demand'!L199)*'aob Demand'!P199)-0.5*('Welfare change 1 MW'!$E200-'aob Demand'!L199)*('Welfare change 1 MW'!K200-'aob Demand'!P199))</f>
        <v>2224.4796811017059</v>
      </c>
      <c r="P200" s="2">
        <f>+IF($D200&lt;2022,0,-((H200-'aob Demand'!M199)*'aob Demand'!Q199)-0.5*('Welfare change 1 MW'!$E200-'aob Demand'!M199)*('Welfare change 1 MW'!L200-'aob Demand'!Q199))</f>
        <v>6868.3163341392974</v>
      </c>
      <c r="Q200" s="2">
        <f t="shared" si="26"/>
        <v>10415.097858479141</v>
      </c>
      <c r="R200" s="2">
        <f t="shared" si="27"/>
        <v>449.84473459570512</v>
      </c>
      <c r="S200" s="2">
        <f t="shared" si="22"/>
        <v>70.674471941538485</v>
      </c>
      <c r="T200" s="2">
        <f t="shared" si="23"/>
        <v>875.65815966026321</v>
      </c>
      <c r="U200" s="2">
        <f t="shared" si="24"/>
        <v>2703.6872002976779</v>
      </c>
      <c r="V200" s="2">
        <f t="shared" si="25"/>
        <v>4099.8645664951855</v>
      </c>
      <c r="W200" s="2">
        <f t="shared" si="28"/>
        <v>3253792.7856935728</v>
      </c>
    </row>
    <row r="201" spans="1:23" x14ac:dyDescent="0.45">
      <c r="A201" s="2" t="s">
        <v>149</v>
      </c>
      <c r="B201" s="2">
        <v>1</v>
      </c>
      <c r="C201" s="2">
        <v>2038</v>
      </c>
      <c r="D201" s="2">
        <v>2036</v>
      </c>
      <c r="E201" s="2">
        <v>157.47058453757469</v>
      </c>
      <c r="F201" s="2">
        <v>157.47058453757469</v>
      </c>
      <c r="G201" s="2">
        <v>128.87337016884868</v>
      </c>
      <c r="H201" s="2">
        <v>105.11882098569569</v>
      </c>
      <c r="I201" s="2">
        <v>363492.68899440131</v>
      </c>
      <c r="J201" s="2">
        <v>57111.682695459829</v>
      </c>
      <c r="K201" s="2">
        <v>711244.2460612891</v>
      </c>
      <c r="L201" s="2">
        <v>2205536.4231317337</v>
      </c>
      <c r="M201" s="2">
        <f>+IF($D201&lt;2022,0,-((E201-'aob Demand'!J200)*'aob Demand'!N200)-0.5*('Welfare change 1 MW'!$E201-'aob Demand'!J200)*('Welfare change 1 MW'!I201-'aob Demand'!N200))</f>
        <v>1147.9634084623756</v>
      </c>
      <c r="N201" s="2">
        <f>+IF($D201&lt;2022,0,-((F201-'aob Demand'!K200)*'aob Demand'!O200)-0.5*('Welfare change 1 MW'!$E201-'aob Demand'!K200)*('Welfare change 1 MW'!J201-'aob Demand'!O200))</f>
        <v>180.36709929841686</v>
      </c>
      <c r="O201" s="2">
        <f>+IF($D201&lt;2022,0,-((G201-'aob Demand'!L200)*'aob Demand'!P200)-0.5*('Welfare change 1 MW'!$E201-'aob Demand'!L200)*('Welfare change 1 MW'!K201-'aob Demand'!P200))</f>
        <v>2234.6248167387239</v>
      </c>
      <c r="P201" s="2">
        <f>+IF($D201&lt;2022,0,-((H201-'aob Demand'!M200)*'aob Demand'!Q200)-0.5*('Welfare change 1 MW'!$E201-'aob Demand'!M200)*('Welfare change 1 MW'!L201-'aob Demand'!Q200))</f>
        <v>6899.6191959600501</v>
      </c>
      <c r="Q201" s="2">
        <f t="shared" si="26"/>
        <v>10462.574520459566</v>
      </c>
      <c r="R201" s="2">
        <f t="shared" si="27"/>
        <v>426.31276375421072</v>
      </c>
      <c r="S201" s="2">
        <f t="shared" si="22"/>
        <v>66.981922964976107</v>
      </c>
      <c r="T201" s="2">
        <f t="shared" si="23"/>
        <v>829.8601458505068</v>
      </c>
      <c r="U201" s="2">
        <f t="shared" si="24"/>
        <v>2562.2730712481052</v>
      </c>
      <c r="V201" s="2">
        <f t="shared" si="25"/>
        <v>3885.4279038177983</v>
      </c>
      <c r="W201" s="2">
        <f t="shared" si="28"/>
        <v>3280273.358187424</v>
      </c>
    </row>
    <row r="202" spans="1:23" x14ac:dyDescent="0.45">
      <c r="A202" s="2" t="s">
        <v>149</v>
      </c>
      <c r="B202" s="2">
        <v>1</v>
      </c>
      <c r="C202" s="2">
        <v>2039</v>
      </c>
      <c r="D202" s="2">
        <v>2037</v>
      </c>
      <c r="E202" s="2">
        <v>157.66683676281872</v>
      </c>
      <c r="F202" s="2">
        <v>157.66683676281872</v>
      </c>
      <c r="G202" s="2">
        <v>129.03951633129373</v>
      </c>
      <c r="H202" s="2">
        <v>105.25976998785073</v>
      </c>
      <c r="I202" s="2">
        <v>366451.01898643136</v>
      </c>
      <c r="J202" s="2">
        <v>57580.222409248105</v>
      </c>
      <c r="K202" s="2">
        <v>717038.60309585079</v>
      </c>
      <c r="L202" s="2">
        <v>2223495.1130935061</v>
      </c>
      <c r="M202" s="2">
        <f>+IF($D202&lt;2022,0,-((E202-'aob Demand'!J201)*'aob Demand'!N201)-0.5*('Welfare change 1 MW'!$E202-'aob Demand'!J201)*('Welfare change 1 MW'!I202-'aob Demand'!N201))</f>
        <v>1152.8100140780361</v>
      </c>
      <c r="N202" s="2">
        <f>+IF($D202&lt;2022,0,-((F202-'aob Demand'!K201)*'aob Demand'!O201)-0.5*('Welfare change 1 MW'!$E202-'aob Demand'!K201)*('Welfare change 1 MW'!J202-'aob Demand'!O201))</f>
        <v>181.14032590172602</v>
      </c>
      <c r="O202" s="2">
        <f>+IF($D202&lt;2022,0,-((G202-'aob Demand'!L201)*'aob Demand'!P201)-0.5*('Welfare change 1 MW'!$E202-'aob Demand'!L201)*('Welfare change 1 MW'!K202-'aob Demand'!P201))</f>
        <v>2244.0807464316949</v>
      </c>
      <c r="P202" s="2">
        <f>+IF($D202&lt;2022,0,-((H202-'aob Demand'!M201)*'aob Demand'!Q201)-0.5*('Welfare change 1 MW'!$E202-'aob Demand'!M201)*('Welfare change 1 MW'!L202-'aob Demand'!Q201))</f>
        <v>6928.7945932913399</v>
      </c>
      <c r="Q202" s="2">
        <f t="shared" si="26"/>
        <v>10506.825679702797</v>
      </c>
      <c r="R202" s="2">
        <f t="shared" si="27"/>
        <v>403.87983078381058</v>
      </c>
      <c r="S202" s="2">
        <f t="shared" si="22"/>
        <v>63.4613885027903</v>
      </c>
      <c r="T202" s="2">
        <f t="shared" si="23"/>
        <v>786.19975630493468</v>
      </c>
      <c r="U202" s="2">
        <f t="shared" si="24"/>
        <v>2427.4601657692215</v>
      </c>
      <c r="V202" s="2">
        <f t="shared" si="25"/>
        <v>3681.0011413607572</v>
      </c>
      <c r="W202" s="2">
        <f t="shared" si="28"/>
        <v>3306984.7351757884</v>
      </c>
    </row>
    <row r="203" spans="1:23" x14ac:dyDescent="0.45">
      <c r="A203" s="2" t="s">
        <v>149</v>
      </c>
      <c r="B203" s="2">
        <v>1</v>
      </c>
      <c r="C203" s="2">
        <v>2040</v>
      </c>
      <c r="D203" s="2">
        <v>2038</v>
      </c>
      <c r="E203" s="2">
        <v>157.85875438988242</v>
      </c>
      <c r="F203" s="2">
        <v>157.85875438988242</v>
      </c>
      <c r="G203" s="2">
        <v>129.20126539715642</v>
      </c>
      <c r="H203" s="2">
        <v>105.3962852465674</v>
      </c>
      <c r="I203" s="2">
        <v>369435.21462787368</v>
      </c>
      <c r="J203" s="2">
        <v>58052.733198956717</v>
      </c>
      <c r="K203" s="2">
        <v>722883.12900073826</v>
      </c>
      <c r="L203" s="2">
        <v>2241609.8729907004</v>
      </c>
      <c r="M203" s="2">
        <f>+IF($D203&lt;2022,0,-((E203-'aob Demand'!J202)*'aob Demand'!N202)-0.5*('Welfare change 1 MW'!$E203-'aob Demand'!J202)*('Welfare change 1 MW'!I203-'aob Demand'!N202))</f>
        <v>1157.3192313943812</v>
      </c>
      <c r="N203" s="2">
        <f>+IF($D203&lt;2022,0,-((F203-'aob Demand'!K202)*'aob Demand'!O202)-0.5*('Welfare change 1 MW'!$E203-'aob Demand'!K202)*('Welfare change 1 MW'!J203-'aob Demand'!O202))</f>
        <v>181.86015275732336</v>
      </c>
      <c r="O203" s="2">
        <f>+IF($D203&lt;2022,0,-((G203-'aob Demand'!L202)*'aob Demand'!P202)-0.5*('Welfare change 1 MW'!$E203-'aob Demand'!L202)*('Welfare change 1 MW'!K203-'aob Demand'!P202))</f>
        <v>2252.8778850692165</v>
      </c>
      <c r="P203" s="2">
        <f>+IF($D203&lt;2022,0,-((H203-'aob Demand'!M202)*'aob Demand'!Q202)-0.5*('Welfare change 1 MW'!$E203-'aob Demand'!M202)*('Welfare change 1 MW'!L203-'aob Demand'!Q202))</f>
        <v>6955.9364244883882</v>
      </c>
      <c r="Q203" s="2">
        <f t="shared" si="26"/>
        <v>10547.99369370931</v>
      </c>
      <c r="R203" s="2">
        <f t="shared" si="27"/>
        <v>382.50906327683424</v>
      </c>
      <c r="S203" s="2">
        <f t="shared" si="22"/>
        <v>60.107146577676303</v>
      </c>
      <c r="T203" s="2">
        <f t="shared" si="23"/>
        <v>744.60545208140854</v>
      </c>
      <c r="U203" s="2">
        <f t="shared" si="24"/>
        <v>2299.0274884990413</v>
      </c>
      <c r="V203" s="2">
        <f t="shared" si="25"/>
        <v>3486.2491504349609</v>
      </c>
      <c r="W203" s="2">
        <f t="shared" si="28"/>
        <v>3333928.2166193123</v>
      </c>
    </row>
    <row r="204" spans="1:23" x14ac:dyDescent="0.45">
      <c r="A204" s="2" t="s">
        <v>149</v>
      </c>
      <c r="B204" s="2">
        <v>1</v>
      </c>
      <c r="C204" s="2">
        <v>2041</v>
      </c>
      <c r="D204" s="2">
        <v>2039</v>
      </c>
      <c r="E204" s="2">
        <v>158.04656518607209</v>
      </c>
      <c r="F204" s="2">
        <v>158.04656518607209</v>
      </c>
      <c r="G204" s="2">
        <v>129.3588466583501</v>
      </c>
      <c r="H204" s="2">
        <v>105.52859652502511</v>
      </c>
      <c r="I204" s="2">
        <v>372445.41917931702</v>
      </c>
      <c r="J204" s="2">
        <v>58529.242865965214</v>
      </c>
      <c r="K204" s="2">
        <v>728778.12116098485</v>
      </c>
      <c r="L204" s="2">
        <v>2259881.6036390518</v>
      </c>
      <c r="M204" s="2">
        <f>+IF($D204&lt;2022,0,-((E204-'aob Demand'!J203)*'aob Demand'!N203)-0.5*('Welfare change 1 MW'!$E204-'aob Demand'!J203)*('Welfare change 1 MW'!I204-'aob Demand'!N203))</f>
        <v>1161.5058291125963</v>
      </c>
      <c r="N204" s="2">
        <f>+IF($D204&lt;2022,0,-((F204-'aob Demand'!K203)*'aob Demand'!O203)-0.5*('Welfare change 1 MW'!$E204-'aob Demand'!K203)*('Welfare change 1 MW'!J204-'aob Demand'!O203))</f>
        <v>182.52891098020163</v>
      </c>
      <c r="O204" s="2">
        <f>+IF($D204&lt;2022,0,-((G204-'aob Demand'!L203)*'aob Demand'!P203)-0.5*('Welfare change 1 MW'!$E204-'aob Demand'!L203)*('Welfare change 1 MW'!K204-'aob Demand'!P203))</f>
        <v>2261.0450578417458</v>
      </c>
      <c r="P204" s="2">
        <f>+IF($D204&lt;2022,0,-((H204-'aob Demand'!M203)*'aob Demand'!Q203)-0.5*('Welfare change 1 MW'!$E204-'aob Demand'!M203)*('Welfare change 1 MW'!L204-'aob Demand'!Q203))</f>
        <v>6981.1336784969253</v>
      </c>
      <c r="Q204" s="2">
        <f t="shared" si="26"/>
        <v>10586.213476431469</v>
      </c>
      <c r="R204" s="2">
        <f t="shared" si="27"/>
        <v>362.16300782304796</v>
      </c>
      <c r="S204" s="2">
        <f t="shared" si="22"/>
        <v>56.913377236996162</v>
      </c>
      <c r="T204" s="2">
        <f t="shared" si="23"/>
        <v>705.0045367374762</v>
      </c>
      <c r="U204" s="2">
        <f t="shared" si="24"/>
        <v>2176.7504799789785</v>
      </c>
      <c r="V204" s="2">
        <f t="shared" si="25"/>
        <v>3300.8314017764988</v>
      </c>
      <c r="W204" s="2">
        <f t="shared" si="28"/>
        <v>3361105.1439793538</v>
      </c>
    </row>
    <row r="205" spans="1:23" x14ac:dyDescent="0.45">
      <c r="A205" s="2" t="s">
        <v>149</v>
      </c>
      <c r="B205" s="2">
        <v>1</v>
      </c>
      <c r="C205" s="2">
        <v>2042</v>
      </c>
      <c r="D205" s="2">
        <v>2040</v>
      </c>
      <c r="E205" s="2">
        <v>158.23048459871947</v>
      </c>
      <c r="F205" s="2">
        <v>158.23048459871947</v>
      </c>
      <c r="G205" s="2">
        <v>129.51247699813547</v>
      </c>
      <c r="H205" s="2">
        <v>105.65692114967348</v>
      </c>
      <c r="I205" s="2">
        <v>375481.78064415161</v>
      </c>
      <c r="J205" s="2">
        <v>59009.779691072399</v>
      </c>
      <c r="K205" s="2">
        <v>734723.88529095706</v>
      </c>
      <c r="L205" s="2">
        <v>2278311.2328683129</v>
      </c>
      <c r="M205" s="2">
        <f>+IF($D205&lt;2022,0,-((E205-'aob Demand'!J204)*'aob Demand'!N204)-0.5*('Welfare change 1 MW'!$E205-'aob Demand'!J204)*('Welfare change 1 MW'!I205-'aob Demand'!N204))</f>
        <v>1165.3838064048161</v>
      </c>
      <c r="N205" s="2">
        <f>+IF($D205&lt;2022,0,-((F205-'aob Demand'!K204)*'aob Demand'!O204)-0.5*('Welfare change 1 MW'!$E205-'aob Demand'!K204)*('Welfare change 1 MW'!J205-'aob Demand'!O204))</f>
        <v>183.148810984959</v>
      </c>
      <c r="O205" s="2">
        <f>+IF($D205&lt;2022,0,-((G205-'aob Demand'!L204)*'aob Demand'!P204)-0.5*('Welfare change 1 MW'!$E205-'aob Demand'!L204)*('Welfare change 1 MW'!K205-'aob Demand'!P204))</f>
        <v>2268.6095912349333</v>
      </c>
      <c r="P205" s="2">
        <f>+IF($D205&lt;2022,0,-((H205-'aob Demand'!M204)*'aob Demand'!Q204)-0.5*('Welfare change 1 MW'!$E205-'aob Demand'!M204)*('Welfare change 1 MW'!L205-'aob Demand'!Q204))</f>
        <v>7004.4707167458619</v>
      </c>
      <c r="Q205" s="2">
        <f t="shared" si="26"/>
        <v>10621.612925370569</v>
      </c>
      <c r="R205" s="2">
        <f t="shared" si="27"/>
        <v>342.80394289954614</v>
      </c>
      <c r="S205" s="2">
        <f t="shared" si="22"/>
        <v>53.874212253468116</v>
      </c>
      <c r="T205" s="2">
        <f t="shared" si="23"/>
        <v>667.32376793033916</v>
      </c>
      <c r="U205" s="2">
        <f t="shared" si="24"/>
        <v>2060.4029045438847</v>
      </c>
      <c r="V205" s="2">
        <f t="shared" si="25"/>
        <v>3124.4048276272383</v>
      </c>
      <c r="W205" s="2">
        <f t="shared" si="28"/>
        <v>3388516.8988034213</v>
      </c>
    </row>
    <row r="206" spans="1:23" x14ac:dyDescent="0.45">
      <c r="A206" s="2" t="s">
        <v>149</v>
      </c>
      <c r="B206" s="2">
        <v>1</v>
      </c>
      <c r="C206" s="2">
        <v>2043</v>
      </c>
      <c r="D206" s="2">
        <v>2041</v>
      </c>
      <c r="E206" s="2">
        <v>158.41071643090919</v>
      </c>
      <c r="F206" s="2">
        <v>158.41071643090919</v>
      </c>
      <c r="G206" s="2">
        <v>129.6623615723052</v>
      </c>
      <c r="H206" s="2">
        <v>105.78146469310121</v>
      </c>
      <c r="I206" s="2">
        <v>378544.45161376573</v>
      </c>
      <c r="J206" s="2">
        <v>59494.372425054127</v>
      </c>
      <c r="K206" s="2">
        <v>740720.73518417799</v>
      </c>
      <c r="L206" s="2">
        <v>2296899.7146778819</v>
      </c>
      <c r="M206" s="2">
        <f>+IF($D206&lt;2022,0,-((E206-'aob Demand'!J205)*'aob Demand'!N205)-0.5*('Welfare change 1 MW'!$E206-'aob Demand'!J205)*('Welfare change 1 MW'!I206-'aob Demand'!N205))</f>
        <v>1168.9664352085852</v>
      </c>
      <c r="N206" s="2">
        <f>+IF($D206&lt;2022,0,-((F206-'aob Demand'!K205)*'aob Demand'!O205)-0.5*('Welfare change 1 MW'!$E206-'aob Demand'!K205)*('Welfare change 1 MW'!J206-'aob Demand'!O205))</f>
        <v>183.72194903981099</v>
      </c>
      <c r="O206" s="2">
        <f>+IF($D206&lt;2022,0,-((G206-'aob Demand'!L205)*'aob Demand'!P205)-0.5*('Welfare change 1 MW'!$E206-'aob Demand'!L205)*('Welfare change 1 MW'!K206-'aob Demand'!P205))</f>
        <v>2275.5973950695461</v>
      </c>
      <c r="P206" s="2">
        <f>+IF($D206&lt;2022,0,-((H206-'aob Demand'!M205)*'aob Demand'!Q205)-0.5*('Welfare change 1 MW'!$E206-'aob Demand'!M205)*('Welfare change 1 MW'!L206-'aob Demand'!Q205))</f>
        <v>7026.027525839947</v>
      </c>
      <c r="Q206" s="2">
        <f t="shared" si="26"/>
        <v>10654.31330515789</v>
      </c>
      <c r="R206" s="2">
        <f t="shared" si="27"/>
        <v>324.39414388502342</v>
      </c>
      <c r="S206" s="2">
        <f t="shared" si="22"/>
        <v>50.983777272461147</v>
      </c>
      <c r="T206" s="2">
        <f t="shared" si="23"/>
        <v>631.48987564288404</v>
      </c>
      <c r="U206" s="2">
        <f t="shared" si="24"/>
        <v>1949.7584494380869</v>
      </c>
      <c r="V206" s="2">
        <f t="shared" si="25"/>
        <v>2956.6262462384557</v>
      </c>
      <c r="W206" s="2">
        <f t="shared" si="28"/>
        <v>3416164.9014758253</v>
      </c>
    </row>
    <row r="207" spans="1:23" x14ac:dyDescent="0.45">
      <c r="A207" s="2" t="s">
        <v>149</v>
      </c>
      <c r="B207" s="2">
        <v>1</v>
      </c>
      <c r="C207" s="2">
        <v>2044</v>
      </c>
      <c r="D207" s="2">
        <v>2042</v>
      </c>
      <c r="E207" s="2">
        <v>158.58745350789201</v>
      </c>
      <c r="F207" s="2">
        <v>158.58745350789201</v>
      </c>
      <c r="G207" s="2">
        <v>129.80869448055699</v>
      </c>
      <c r="H207" s="2">
        <v>105.90242164694401</v>
      </c>
      <c r="I207" s="2">
        <v>381633.58911210916</v>
      </c>
      <c r="J207" s="2">
        <v>59983.050279140502</v>
      </c>
      <c r="K207" s="2">
        <v>746768.99246185971</v>
      </c>
      <c r="L207" s="2">
        <v>2315648.0283890981</v>
      </c>
      <c r="M207" s="2">
        <f>+IF($D207&lt;2022,0,-((E207-'aob Demand'!J206)*'aob Demand'!N206)-0.5*('Welfare change 1 MW'!$E207-'aob Demand'!J206)*('Welfare change 1 MW'!I207-'aob Demand'!N206))</f>
        <v>1172.2663016035999</v>
      </c>
      <c r="N207" s="2">
        <f>+IF($D207&lt;2022,0,-((F207-'aob Demand'!K206)*'aob Demand'!O206)-0.5*('Welfare change 1 MW'!$E207-'aob Demand'!K206)*('Welfare change 1 MW'!J207-'aob Demand'!O206))</f>
        <v>184.25031369284079</v>
      </c>
      <c r="O207" s="2">
        <f>+IF($D207&lt;2022,0,-((G207-'aob Demand'!L206)*'aob Demand'!P206)-0.5*('Welfare change 1 MW'!$E207-'aob Demand'!L206)*('Welfare change 1 MW'!K207-'aob Demand'!P206))</f>
        <v>2282.0330428016664</v>
      </c>
      <c r="P207" s="2">
        <f>+IF($D207&lt;2022,0,-((H207-'aob Demand'!M206)*'aob Demand'!Q206)-0.5*('Welfare change 1 MW'!$E207-'aob Demand'!M206)*('Welfare change 1 MW'!L207-'aob Demand'!Q206))</f>
        <v>7045.8799661734411</v>
      </c>
      <c r="Q207" s="2">
        <f t="shared" si="26"/>
        <v>10684.429624271548</v>
      </c>
      <c r="R207" s="2">
        <f t="shared" si="27"/>
        <v>306.89610719693979</v>
      </c>
      <c r="S207" s="2">
        <f t="shared" si="22"/>
        <v>48.236227506323637</v>
      </c>
      <c r="T207" s="2">
        <f t="shared" si="23"/>
        <v>597.43000065137096</v>
      </c>
      <c r="U207" s="2">
        <f t="shared" si="24"/>
        <v>1844.5920781289601</v>
      </c>
      <c r="V207" s="2">
        <f t="shared" si="25"/>
        <v>2797.1544134835945</v>
      </c>
      <c r="W207" s="2">
        <f t="shared" si="28"/>
        <v>3444050.6099630669</v>
      </c>
    </row>
    <row r="208" spans="1:23" x14ac:dyDescent="0.45">
      <c r="A208" s="2" t="s">
        <v>149</v>
      </c>
      <c r="B208" s="2">
        <v>1</v>
      </c>
      <c r="C208" s="2">
        <v>2045</v>
      </c>
      <c r="D208" s="2">
        <v>2043</v>
      </c>
      <c r="E208" s="2">
        <v>158.7608782872428</v>
      </c>
      <c r="F208" s="2">
        <v>158.7608782872428</v>
      </c>
      <c r="G208" s="2">
        <v>129.95165938147881</v>
      </c>
      <c r="H208" s="2">
        <v>106.01997603836681</v>
      </c>
      <c r="I208" s="2">
        <v>384749.35445784911</v>
      </c>
      <c r="J208" s="2">
        <v>60475.842916721376</v>
      </c>
      <c r="K208" s="2">
        <v>752868.98635042005</v>
      </c>
      <c r="L208" s="2">
        <v>2334557.1778943827</v>
      </c>
      <c r="M208" s="2">
        <f>+IF($D208&lt;2022,0,-((E208-'aob Demand'!J207)*'aob Demand'!N207)-0.5*('Welfare change 1 MW'!$E208-'aob Demand'!J207)*('Welfare change 1 MW'!I208-'aob Demand'!N207))</f>
        <v>1175.2953435833178</v>
      </c>
      <c r="N208" s="2">
        <f>+IF($D208&lt;2022,0,-((F208-'aob Demand'!K207)*'aob Demand'!O207)-0.5*('Welfare change 1 MW'!$E208-'aob Demand'!K207)*('Welfare change 1 MW'!J208-'aob Demand'!O207))</f>
        <v>184.73579164142717</v>
      </c>
      <c r="O208" s="2">
        <f>+IF($D208&lt;2022,0,-((G208-'aob Demand'!L207)*'aob Demand'!P207)-0.5*('Welfare change 1 MW'!$E208-'aob Demand'!L207)*('Welfare change 1 MW'!K208-'aob Demand'!P207))</f>
        <v>2287.9398448452503</v>
      </c>
      <c r="P208" s="2">
        <f>+IF($D208&lt;2022,0,-((H208-'aob Demand'!M207)*'aob Demand'!Q207)-0.5*('Welfare change 1 MW'!$E208-'aob Demand'!M207)*('Welfare change 1 MW'!L208-'aob Demand'!Q207))</f>
        <v>7064.0999980319639</v>
      </c>
      <c r="Q208" s="2">
        <f t="shared" si="26"/>
        <v>10712.07097810196</v>
      </c>
      <c r="R208" s="2">
        <f t="shared" si="27"/>
        <v>290.27273782206919</v>
      </c>
      <c r="S208" s="2">
        <f t="shared" si="22"/>
        <v>45.625777644955797</v>
      </c>
      <c r="T208" s="2">
        <f t="shared" si="23"/>
        <v>565.07206155569213</v>
      </c>
      <c r="U208" s="2">
        <f t="shared" si="24"/>
        <v>1744.6811628010578</v>
      </c>
      <c r="V208" s="2">
        <f t="shared" si="25"/>
        <v>2645.6517398237747</v>
      </c>
      <c r="W208" s="2">
        <f t="shared" si="28"/>
        <v>3472175.5187026518</v>
      </c>
    </row>
    <row r="209" spans="1:23" x14ac:dyDescent="0.45">
      <c r="A209" s="2" t="s">
        <v>149</v>
      </c>
      <c r="B209" s="2">
        <v>1</v>
      </c>
      <c r="C209" s="2">
        <v>2046</v>
      </c>
      <c r="D209" s="2">
        <v>2044</v>
      </c>
      <c r="E209" s="2">
        <v>158.9311634255202</v>
      </c>
      <c r="F209" s="2">
        <v>158.9311634255202</v>
      </c>
      <c r="G209" s="2">
        <v>130.0914300635842</v>
      </c>
      <c r="H209" s="2">
        <v>106.13430200247718</v>
      </c>
      <c r="I209" s="2">
        <v>387891.91313962155</v>
      </c>
      <c r="J209" s="2">
        <v>60972.780445960772</v>
      </c>
      <c r="K209" s="2">
        <v>759021.05348053458</v>
      </c>
      <c r="L209" s="2">
        <v>2353628.1909786197</v>
      </c>
      <c r="M209" s="2">
        <f>+IF($D209&lt;2022,0,-((E209-'aob Demand'!J208)*'aob Demand'!N208)-0.5*('Welfare change 1 MW'!$E209-'aob Demand'!J208)*('Welfare change 1 MW'!I209-'aob Demand'!N208))</f>
        <v>1178.0648857333154</v>
      </c>
      <c r="N209" s="2">
        <f>+IF($D209&lt;2022,0,-((F209-'aob Demand'!K208)*'aob Demand'!O208)-0.5*('Welfare change 1 MW'!$E209-'aob Demand'!K208)*('Welfare change 1 MW'!J209-'aob Demand'!O208))</f>
        <v>185.18017312482138</v>
      </c>
      <c r="O209" s="2">
        <f>+IF($D209&lt;2022,0,-((G209-'aob Demand'!L208)*'aob Demand'!P208)-0.5*('Welfare change 1 MW'!$E209-'aob Demand'!L208)*('Welfare change 1 MW'!K209-'aob Demand'!P208))</f>
        <v>2293.3399159394585</v>
      </c>
      <c r="P209" s="2">
        <f>+IF($D209&lt;2022,0,-((H209-'aob Demand'!M208)*'aob Demand'!Q208)-0.5*('Welfare change 1 MW'!$E209-'aob Demand'!M208)*('Welfare change 1 MW'!L209-'aob Demand'!Q208))</f>
        <v>7080.7558900651575</v>
      </c>
      <c r="Q209" s="2">
        <f t="shared" si="26"/>
        <v>10737.340864862752</v>
      </c>
      <c r="R209" s="2">
        <f t="shared" si="27"/>
        <v>274.48750502059033</v>
      </c>
      <c r="S209" s="2">
        <f t="shared" si="22"/>
        <v>43.14672673455761</v>
      </c>
      <c r="T209" s="2">
        <f t="shared" si="23"/>
        <v>534.34505969381212</v>
      </c>
      <c r="U209" s="2">
        <f t="shared" si="24"/>
        <v>1649.8064253175717</v>
      </c>
      <c r="V209" s="2">
        <f t="shared" si="25"/>
        <v>2501.7857167665316</v>
      </c>
      <c r="W209" s="2">
        <f t="shared" si="28"/>
        <v>3500541.1575987758</v>
      </c>
    </row>
    <row r="210" spans="1:23" x14ac:dyDescent="0.45">
      <c r="A210" s="2" t="s">
        <v>149</v>
      </c>
      <c r="B210" s="2">
        <v>1</v>
      </c>
      <c r="C210" s="2">
        <v>2047</v>
      </c>
      <c r="D210" s="2">
        <v>2045</v>
      </c>
      <c r="E210" s="2">
        <v>159.09847233666858</v>
      </c>
      <c r="F210" s="2">
        <v>159.09847233666858</v>
      </c>
      <c r="G210" s="2">
        <v>130.22817100778258</v>
      </c>
      <c r="H210" s="2">
        <v>106.24556434604457</v>
      </c>
      <c r="I210" s="2">
        <v>391061.43469036371</v>
      </c>
      <c r="J210" s="2">
        <v>61473.893412323407</v>
      </c>
      <c r="K210" s="2">
        <v>765225.53768446739</v>
      </c>
      <c r="L210" s="2">
        <v>2372862.1186354216</v>
      </c>
      <c r="M210" s="2">
        <f>+IF($D210&lt;2022,0,-((E210-'aob Demand'!J209)*'aob Demand'!N209)-0.5*('Welfare change 1 MW'!$E210-'aob Demand'!J209)*('Welfare change 1 MW'!I210-'aob Demand'!N209))</f>
        <v>1180.585673784243</v>
      </c>
      <c r="N210" s="2">
        <f>+IF($D210&lt;2022,0,-((F210-'aob Demand'!K209)*'aob Demand'!O209)-0.5*('Welfare change 1 MW'!$E210-'aob Demand'!K209)*('Welfare change 1 MW'!J210-'aob Demand'!O209))</f>
        <v>185.58515730857599</v>
      </c>
      <c r="O210" s="2">
        <f>+IF($D210&lt;2022,0,-((G210-'aob Demand'!L209)*'aob Demand'!P209)-0.5*('Welfare change 1 MW'!$E210-'aob Demand'!L209)*('Welfare change 1 MW'!K210-'aob Demand'!P209))</f>
        <v>2298.2542422539118</v>
      </c>
      <c r="P210" s="2">
        <f>+IF($D210&lt;2022,0,-((H210-'aob Demand'!M209)*'aob Demand'!Q209)-0.5*('Welfare change 1 MW'!$E210-'aob Demand'!M209)*('Welfare change 1 MW'!L210-'aob Demand'!Q209))</f>
        <v>7095.9124261801489</v>
      </c>
      <c r="Q210" s="2">
        <f t="shared" si="26"/>
        <v>10760.337499526879</v>
      </c>
      <c r="R210" s="2">
        <f t="shared" si="27"/>
        <v>259.50457092853492</v>
      </c>
      <c r="S210" s="2">
        <f t="shared" si="22"/>
        <v>40.793478768630351</v>
      </c>
      <c r="T210" s="2">
        <f t="shared" si="23"/>
        <v>505.17933112729145</v>
      </c>
      <c r="U210" s="2">
        <f t="shared" si="24"/>
        <v>1559.752714599573</v>
      </c>
      <c r="V210" s="2">
        <f t="shared" si="25"/>
        <v>2365.2300954240295</v>
      </c>
      <c r="W210" s="2">
        <f t="shared" si="28"/>
        <v>3529149.0910102529</v>
      </c>
    </row>
    <row r="211" spans="1:23" x14ac:dyDescent="0.45">
      <c r="A211" s="2" t="s">
        <v>149</v>
      </c>
      <c r="B211" s="2">
        <v>1</v>
      </c>
      <c r="C211" s="2">
        <v>2048</v>
      </c>
      <c r="D211" s="2">
        <v>2046</v>
      </c>
      <c r="E211" s="2">
        <v>159.26295970402907</v>
      </c>
      <c r="F211" s="2">
        <v>159.26295970402907</v>
      </c>
      <c r="G211" s="2">
        <v>130.36203790331905</v>
      </c>
      <c r="H211" s="2">
        <v>106.35391906468507</v>
      </c>
      <c r="I211" s="2">
        <v>394258.09257590759</v>
      </c>
      <c r="J211" s="2">
        <v>61979.212792103332</v>
      </c>
      <c r="K211" s="2">
        <v>771482.78981695999</v>
      </c>
      <c r="L211" s="2">
        <v>2392260.0344620976</v>
      </c>
      <c r="M211" s="2">
        <f>+IF($D211&lt;2022,0,-((E211-'aob Demand'!J210)*'aob Demand'!N210)-0.5*('Welfare change 1 MW'!$E211-'aob Demand'!J210)*('Welfare change 1 MW'!I211-'aob Demand'!N210))</f>
        <v>1182.8679060562392</v>
      </c>
      <c r="N211" s="2">
        <f>+IF($D211&lt;2022,0,-((F211-'aob Demand'!K210)*'aob Demand'!O210)-0.5*('Welfare change 1 MW'!$E211-'aob Demand'!K210)*('Welfare change 1 MW'!J211-'aob Demand'!O210))</f>
        <v>185.95235718666734</v>
      </c>
      <c r="O211" s="2">
        <f>+IF($D211&lt;2022,0,-((G211-'aob Demand'!L210)*'aob Demand'!P210)-0.5*('Welfare change 1 MW'!$E211-'aob Demand'!L210)*('Welfare change 1 MW'!K211-'aob Demand'!P210))</f>
        <v>2302.7027425411738</v>
      </c>
      <c r="P211" s="2">
        <f>+IF($D211&lt;2022,0,-((H211-'aob Demand'!M210)*'aob Demand'!Q210)-0.5*('Welfare change 1 MW'!$E211-'aob Demand'!M210)*('Welfare change 1 MW'!L211-'aob Demand'!Q210))</f>
        <v>7109.6310946782851</v>
      </c>
      <c r="Q211" s="2">
        <f t="shared" si="26"/>
        <v>10781.154100462365</v>
      </c>
      <c r="R211" s="2">
        <f t="shared" si="27"/>
        <v>245.28889478294224</v>
      </c>
      <c r="S211" s="2">
        <f t="shared" si="22"/>
        <v>38.560559419245855</v>
      </c>
      <c r="T211" s="2">
        <f t="shared" si="23"/>
        <v>477.50675104099065</v>
      </c>
      <c r="U211" s="2">
        <f t="shared" si="24"/>
        <v>1474.309637280126</v>
      </c>
      <c r="V211" s="2">
        <f t="shared" si="25"/>
        <v>2235.6658425233049</v>
      </c>
      <c r="W211" s="2">
        <f t="shared" si="28"/>
        <v>3558000.916854965</v>
      </c>
    </row>
    <row r="212" spans="1:23" x14ac:dyDescent="0.45">
      <c r="A212" s="2" t="s">
        <v>149</v>
      </c>
      <c r="B212" s="2">
        <v>1</v>
      </c>
      <c r="C212" s="2">
        <v>2049</v>
      </c>
      <c r="D212" s="2">
        <v>2047</v>
      </c>
      <c r="E212" s="2">
        <v>159.42477196154664</v>
      </c>
      <c r="F212" s="2">
        <v>159.42477196154664</v>
      </c>
      <c r="G212" s="2">
        <v>130.49317813258767</v>
      </c>
      <c r="H212" s="2">
        <v>106.45951382879767</v>
      </c>
      <c r="I212" s="2">
        <v>397482.06409202301</v>
      </c>
      <c r="J212" s="2">
        <v>62488.769986541192</v>
      </c>
      <c r="K212" s="2">
        <v>777793.16758998716</v>
      </c>
      <c r="L212" s="2">
        <v>2411823.0341010946</v>
      </c>
      <c r="M212" s="2">
        <f>+IF($D212&lt;2022,0,-((E212-'aob Demand'!J211)*'aob Demand'!N211)-0.5*('Welfare change 1 MW'!$E212-'aob Demand'!J211)*('Welfare change 1 MW'!I212-'aob Demand'!N211))</f>
        <v>1184.9212630550396</v>
      </c>
      <c r="N212" s="2">
        <f>+IF($D212&lt;2022,0,-((F212-'aob Demand'!K211)*'aob Demand'!O211)-0.5*('Welfare change 1 MW'!$E212-'aob Demand'!K211)*('Welfare change 1 MW'!J212-'aob Demand'!O211))</f>
        <v>186.28330419977362</v>
      </c>
      <c r="O212" s="2">
        <f>+IF($D212&lt;2022,0,-((G212-'aob Demand'!L211)*'aob Demand'!P211)-0.5*('Welfare change 1 MW'!$E212-'aob Demand'!L211)*('Welfare change 1 MW'!K212-'aob Demand'!P211))</f>
        <v>2306.7043256258899</v>
      </c>
      <c r="P212" s="2">
        <f>+IF($D212&lt;2022,0,-((H212-'aob Demand'!M211)*'aob Demand'!Q211)-0.5*('Welfare change 1 MW'!$E212-'aob Demand'!M211)*('Welfare change 1 MW'!L212-'aob Demand'!Q211))</f>
        <v>7121.9702658435363</v>
      </c>
      <c r="Q212" s="2">
        <f t="shared" si="26"/>
        <v>10799.879158724239</v>
      </c>
      <c r="R212" s="2">
        <f t="shared" si="27"/>
        <v>231.80631624324943</v>
      </c>
      <c r="S212" s="2">
        <f t="shared" si="22"/>
        <v>36.442629456101145</v>
      </c>
      <c r="T212" s="2">
        <f t="shared" si="23"/>
        <v>451.26089729125675</v>
      </c>
      <c r="U212" s="2">
        <f t="shared" si="24"/>
        <v>1393.2720621981621</v>
      </c>
      <c r="V212" s="2">
        <f t="shared" si="25"/>
        <v>2112.7819051887695</v>
      </c>
      <c r="W212" s="2">
        <f t="shared" si="28"/>
        <v>3587098.265783105</v>
      </c>
    </row>
    <row r="213" spans="1:23" x14ac:dyDescent="0.45">
      <c r="A213" s="2" t="s">
        <v>149</v>
      </c>
      <c r="B213" s="2">
        <v>1</v>
      </c>
      <c r="C213" s="2">
        <v>2050</v>
      </c>
      <c r="D213" s="2">
        <v>2048</v>
      </c>
      <c r="E213" s="2">
        <v>159.58404775011732</v>
      </c>
      <c r="F213" s="2">
        <v>159.58404775011732</v>
      </c>
      <c r="G213" s="2">
        <v>130.62173123083332</v>
      </c>
      <c r="H213" s="2">
        <v>106.56248844432432</v>
      </c>
      <c r="I213" s="2">
        <v>400733.53026761737</v>
      </c>
      <c r="J213" s="2">
        <v>63002.596816367135</v>
      </c>
      <c r="K213" s="2">
        <v>784157.03541762428</v>
      </c>
      <c r="L213" s="2">
        <v>2431552.2347154128</v>
      </c>
      <c r="M213" s="2">
        <f>+IF($D213&lt;2022,0,-((E213-'aob Demand'!J212)*'aob Demand'!N212)-0.5*('Welfare change 1 MW'!$E213-'aob Demand'!J212)*('Welfare change 1 MW'!I213-'aob Demand'!N212))</f>
        <v>1186.7549355430299</v>
      </c>
      <c r="N213" s="2">
        <f>+IF($D213&lt;2022,0,-((F213-'aob Demand'!K212)*'aob Demand'!O212)-0.5*('Welfare change 1 MW'!$E213-'aob Demand'!K212)*('Welfare change 1 MW'!J213-'aob Demand'!O212))</f>
        <v>186.57945262009736</v>
      </c>
      <c r="O213" s="2">
        <f>+IF($D213&lt;2022,0,-((G213-'aob Demand'!L212)*'aob Demand'!P212)-0.5*('Welfare change 1 MW'!$E213-'aob Demand'!L212)*('Welfare change 1 MW'!K213-'aob Demand'!P212))</f>
        <v>2310.2769451327445</v>
      </c>
      <c r="P213" s="2">
        <f>+IF($D213&lt;2022,0,-((H213-'aob Demand'!M212)*'aob Demand'!Q212)-0.5*('Welfare change 1 MW'!$E213-'aob Demand'!M212)*('Welfare change 1 MW'!L213-'aob Demand'!Q212))</f>
        <v>7132.9853606745583</v>
      </c>
      <c r="Q213" s="2">
        <f t="shared" si="26"/>
        <v>10816.59669397043</v>
      </c>
      <c r="R213" s="2">
        <f t="shared" si="27"/>
        <v>219.02362061741258</v>
      </c>
      <c r="S213" s="2">
        <f t="shared" ref="S213:S276" si="29">+N213/(1.06^($D213-2019))</f>
        <v>34.434495296174816</v>
      </c>
      <c r="T213" s="2">
        <f t="shared" ref="T213:T276" si="30">+O213/(1.06^($D213-2019))</f>
        <v>426.37717863829533</v>
      </c>
      <c r="U213" s="2">
        <f t="shared" ref="U213:U276" si="31">+P213/(1.06^($D213-2019))</f>
        <v>1316.4405158265263</v>
      </c>
      <c r="V213" s="2">
        <f t="shared" ref="V213:V276" si="32">+Q213/(1.06^($D213-2019))</f>
        <v>1996.2758103784092</v>
      </c>
      <c r="W213" s="2">
        <f t="shared" si="28"/>
        <v>3616442.8004006548</v>
      </c>
    </row>
    <row r="214" spans="1:23" x14ac:dyDescent="0.45">
      <c r="A214" s="2" t="s">
        <v>149</v>
      </c>
      <c r="B214" s="2">
        <v>1</v>
      </c>
      <c r="C214" s="2">
        <v>2051</v>
      </c>
      <c r="D214" s="2">
        <v>2049</v>
      </c>
      <c r="E214" s="2">
        <v>159.74091835883689</v>
      </c>
      <c r="F214" s="2">
        <v>159.74091835883689</v>
      </c>
      <c r="G214" s="2">
        <v>130.74782933056488</v>
      </c>
      <c r="H214" s="2">
        <v>106.66297529815688</v>
      </c>
      <c r="I214" s="2">
        <v>404012.67577013368</v>
      </c>
      <c r="J214" s="2">
        <v>63520.725516492799</v>
      </c>
      <c r="K214" s="2">
        <v>790574.76426446054</v>
      </c>
      <c r="L214" s="2">
        <v>2451448.7744761948</v>
      </c>
      <c r="M214" s="2">
        <f>+IF($D214&lt;2022,0,-((E214-'aob Demand'!J213)*'aob Demand'!N213)-0.5*('Welfare change 1 MW'!$E214-'aob Demand'!J213)*('Welfare change 1 MW'!I214-'aob Demand'!N213))</f>
        <v>1188.3776518757877</v>
      </c>
      <c r="N214" s="2">
        <f>+IF($D214&lt;2022,0,-((F214-'aob Demand'!K213)*'aob Demand'!O213)-0.5*('Welfare change 1 MW'!$E214-'aob Demand'!K213)*('Welfare change 1 MW'!J214-'aob Demand'!O213))</f>
        <v>186.8421838271353</v>
      </c>
      <c r="O214" s="2">
        <f>+IF($D214&lt;2022,0,-((G214-'aob Demand'!L213)*'aob Demand'!P213)-0.5*('Welfare change 1 MW'!$E214-'aob Demand'!L213)*('Welfare change 1 MW'!K214-'aob Demand'!P213))</f>
        <v>2313.4376524323748</v>
      </c>
      <c r="P214" s="2">
        <f>+IF($D214&lt;2022,0,-((H214-'aob Demand'!M213)*'aob Demand'!Q213)-0.5*('Welfare change 1 MW'!$E214-'aob Demand'!M213)*('Welfare change 1 MW'!L214-'aob Demand'!Q213))</f>
        <v>7142.7290148014627</v>
      </c>
      <c r="Q214" s="2">
        <f t="shared" si="26"/>
        <v>10831.386502936761</v>
      </c>
      <c r="R214" s="2">
        <f t="shared" si="27"/>
        <v>206.90858853936555</v>
      </c>
      <c r="S214" s="2">
        <f t="shared" si="29"/>
        <v>32.531117085771321</v>
      </c>
      <c r="T214" s="2">
        <f t="shared" si="30"/>
        <v>402.79293251859121</v>
      </c>
      <c r="U214" s="2">
        <f t="shared" si="31"/>
        <v>1243.6214838262686</v>
      </c>
      <c r="V214" s="2">
        <f t="shared" si="32"/>
        <v>1885.8541219699966</v>
      </c>
      <c r="W214" s="2">
        <f t="shared" si="28"/>
        <v>3646036.2145107891</v>
      </c>
    </row>
    <row r="215" spans="1:23" x14ac:dyDescent="0.45">
      <c r="A215" s="2" t="s">
        <v>149</v>
      </c>
      <c r="B215" s="2">
        <v>2</v>
      </c>
      <c r="C215" s="2">
        <v>2010</v>
      </c>
      <c r="D215" s="2">
        <v>2008</v>
      </c>
      <c r="E215" s="2">
        <v>320.85265669999899</v>
      </c>
      <c r="F215" s="2">
        <v>219.52144190000001</v>
      </c>
      <c r="G215" s="2">
        <v>157.553842</v>
      </c>
      <c r="H215" s="2">
        <v>122.71643619999899</v>
      </c>
      <c r="I215" s="2">
        <v>52848.472000000002</v>
      </c>
      <c r="J215" s="2">
        <v>0.125</v>
      </c>
      <c r="K215" s="2">
        <v>104735.181</v>
      </c>
      <c r="L215" s="2">
        <v>431407.07049999997</v>
      </c>
      <c r="M215" s="2">
        <f>+IF($D215&lt;2022,0,-((E215-'aob Demand'!J214)*'aob Demand'!N214)-0.5*('Welfare change 1 MW'!$E215-'aob Demand'!J214)*('Welfare change 1 MW'!I215-'aob Demand'!N214))</f>
        <v>0</v>
      </c>
      <c r="N215" s="2">
        <f>+IF($D215&lt;2022,0,-((F215-'aob Demand'!K214)*'aob Demand'!O214)-0.5*('Welfare change 1 MW'!$E215-'aob Demand'!K214)*('Welfare change 1 MW'!J215-'aob Demand'!O214))</f>
        <v>0</v>
      </c>
      <c r="O215" s="2">
        <f>+IF($D215&lt;2022,0,-((G215-'aob Demand'!L214)*'aob Demand'!P214)-0.5*('Welfare change 1 MW'!$E215-'aob Demand'!L214)*('Welfare change 1 MW'!K215-'aob Demand'!P214))</f>
        <v>0</v>
      </c>
      <c r="P215" s="2">
        <f>+IF($D215&lt;2022,0,-((H215-'aob Demand'!M214)*'aob Demand'!Q214)-0.5*('Welfare change 1 MW'!$E215-'aob Demand'!M214)*('Welfare change 1 MW'!L215-'aob Demand'!Q214))</f>
        <v>0</v>
      </c>
      <c r="Q215" s="2">
        <f t="shared" si="26"/>
        <v>0</v>
      </c>
      <c r="R215" s="2">
        <f t="shared" si="27"/>
        <v>0</v>
      </c>
      <c r="S215" s="2">
        <f t="shared" si="29"/>
        <v>0</v>
      </c>
      <c r="T215" s="2">
        <f t="shared" si="30"/>
        <v>0</v>
      </c>
      <c r="U215" s="2">
        <f t="shared" si="31"/>
        <v>0</v>
      </c>
      <c r="V215" s="2">
        <f t="shared" si="32"/>
        <v>0</v>
      </c>
      <c r="W215" s="2">
        <f t="shared" si="28"/>
        <v>588990.72349999996</v>
      </c>
    </row>
    <row r="216" spans="1:23" x14ac:dyDescent="0.45">
      <c r="A216" s="2" t="s">
        <v>149</v>
      </c>
      <c r="B216" s="2">
        <v>2</v>
      </c>
      <c r="C216" s="2">
        <v>2011</v>
      </c>
      <c r="D216" s="2">
        <v>2009</v>
      </c>
      <c r="E216" s="2">
        <v>208.38312590000001</v>
      </c>
      <c r="F216" s="2">
        <v>114.7977314</v>
      </c>
      <c r="G216" s="2">
        <v>67.46078163</v>
      </c>
      <c r="H216" s="2">
        <v>41.973405550000003</v>
      </c>
      <c r="I216" s="2">
        <v>53994.334000000003</v>
      </c>
      <c r="J216" s="2">
        <v>1.7000000000000001E-2</v>
      </c>
      <c r="K216" s="2">
        <v>104946.431999999</v>
      </c>
      <c r="L216" s="2">
        <v>413871.27799999999</v>
      </c>
      <c r="M216" s="2">
        <f>+IF($D216&lt;2022,0,-((E216-'aob Demand'!J215)*'aob Demand'!N215)-0.5*('Welfare change 1 MW'!$E216-'aob Demand'!J215)*('Welfare change 1 MW'!I216-'aob Demand'!N215))</f>
        <v>0</v>
      </c>
      <c r="N216" s="2">
        <f>+IF($D216&lt;2022,0,-((F216-'aob Demand'!K215)*'aob Demand'!O215)-0.5*('Welfare change 1 MW'!$E216-'aob Demand'!K215)*('Welfare change 1 MW'!J216-'aob Demand'!O215))</f>
        <v>0</v>
      </c>
      <c r="O216" s="2">
        <f>+IF($D216&lt;2022,0,-((G216-'aob Demand'!L215)*'aob Demand'!P215)-0.5*('Welfare change 1 MW'!$E216-'aob Demand'!L215)*('Welfare change 1 MW'!K216-'aob Demand'!P215))</f>
        <v>0</v>
      </c>
      <c r="P216" s="2">
        <f>+IF($D216&lt;2022,0,-((H216-'aob Demand'!M215)*'aob Demand'!Q215)-0.5*('Welfare change 1 MW'!$E216-'aob Demand'!M215)*('Welfare change 1 MW'!L216-'aob Demand'!Q215))</f>
        <v>0</v>
      </c>
      <c r="Q216" s="2">
        <f t="shared" si="26"/>
        <v>0</v>
      </c>
      <c r="R216" s="2">
        <f t="shared" si="27"/>
        <v>0</v>
      </c>
      <c r="S216" s="2">
        <f t="shared" si="29"/>
        <v>0</v>
      </c>
      <c r="T216" s="2">
        <f t="shared" si="30"/>
        <v>0</v>
      </c>
      <c r="U216" s="2">
        <f t="shared" si="31"/>
        <v>0</v>
      </c>
      <c r="V216" s="2">
        <f t="shared" si="32"/>
        <v>0</v>
      </c>
      <c r="W216" s="2">
        <f t="shared" si="28"/>
        <v>572812.04399999906</v>
      </c>
    </row>
    <row r="217" spans="1:23" x14ac:dyDescent="0.45">
      <c r="A217" s="2" t="s">
        <v>149</v>
      </c>
      <c r="B217" s="2">
        <v>2</v>
      </c>
      <c r="C217" s="2">
        <v>2012</v>
      </c>
      <c r="D217" s="2">
        <v>2010</v>
      </c>
      <c r="E217" s="2">
        <v>191.8162366</v>
      </c>
      <c r="F217" s="2">
        <v>96.697088299999905</v>
      </c>
      <c r="G217" s="2">
        <v>80.320023559999996</v>
      </c>
      <c r="H217" s="2">
        <v>66.886525059999997</v>
      </c>
      <c r="I217" s="2">
        <v>54329.417000000001</v>
      </c>
      <c r="J217" s="2">
        <v>1.0999999999999999E-2</v>
      </c>
      <c r="K217" s="2">
        <v>101127.45</v>
      </c>
      <c r="L217" s="2">
        <v>428816.20299999998</v>
      </c>
      <c r="M217" s="2">
        <f>+IF($D217&lt;2022,0,-((E217-'aob Demand'!J216)*'aob Demand'!N216)-0.5*('Welfare change 1 MW'!$E217-'aob Demand'!J216)*('Welfare change 1 MW'!I217-'aob Demand'!N216))</f>
        <v>0</v>
      </c>
      <c r="N217" s="2">
        <f>+IF($D217&lt;2022,0,-((F217-'aob Demand'!K216)*'aob Demand'!O216)-0.5*('Welfare change 1 MW'!$E217-'aob Demand'!K216)*('Welfare change 1 MW'!J217-'aob Demand'!O216))</f>
        <v>0</v>
      </c>
      <c r="O217" s="2">
        <f>+IF($D217&lt;2022,0,-((G217-'aob Demand'!L216)*'aob Demand'!P216)-0.5*('Welfare change 1 MW'!$E217-'aob Demand'!L216)*('Welfare change 1 MW'!K217-'aob Demand'!P216))</f>
        <v>0</v>
      </c>
      <c r="P217" s="2">
        <f>+IF($D217&lt;2022,0,-((H217-'aob Demand'!M216)*'aob Demand'!Q216)-0.5*('Welfare change 1 MW'!$E217-'aob Demand'!M216)*('Welfare change 1 MW'!L217-'aob Demand'!Q216))</f>
        <v>0</v>
      </c>
      <c r="Q217" s="2">
        <f t="shared" si="26"/>
        <v>0</v>
      </c>
      <c r="R217" s="2">
        <f t="shared" si="27"/>
        <v>0</v>
      </c>
      <c r="S217" s="2">
        <f t="shared" si="29"/>
        <v>0</v>
      </c>
      <c r="T217" s="2">
        <f t="shared" si="30"/>
        <v>0</v>
      </c>
      <c r="U217" s="2">
        <f t="shared" si="31"/>
        <v>0</v>
      </c>
      <c r="V217" s="2">
        <f t="shared" si="32"/>
        <v>0</v>
      </c>
      <c r="W217" s="2">
        <f t="shared" si="28"/>
        <v>584273.06999999995</v>
      </c>
    </row>
    <row r="218" spans="1:23" x14ac:dyDescent="0.45">
      <c r="A218" s="2" t="s">
        <v>149</v>
      </c>
      <c r="B218" s="2">
        <v>2</v>
      </c>
      <c r="C218" s="2">
        <v>2013</v>
      </c>
      <c r="D218" s="2">
        <v>2011</v>
      </c>
      <c r="E218" s="2">
        <v>182.231403</v>
      </c>
      <c r="F218" s="2">
        <v>92.930096489999997</v>
      </c>
      <c r="G218" s="2">
        <v>70.523286749999997</v>
      </c>
      <c r="H218" s="2">
        <v>53.593062920000001</v>
      </c>
      <c r="I218" s="2">
        <v>54292.866999999998</v>
      </c>
      <c r="J218" s="2">
        <v>2.79999999999999E-2</v>
      </c>
      <c r="K218" s="2">
        <v>103955.302</v>
      </c>
      <c r="L218" s="2">
        <v>441367.67799999902</v>
      </c>
      <c r="M218" s="2">
        <f>+IF($D218&lt;2022,0,-((E218-'aob Demand'!J217)*'aob Demand'!N217)-0.5*('Welfare change 1 MW'!$E218-'aob Demand'!J217)*('Welfare change 1 MW'!I218-'aob Demand'!N217))</f>
        <v>0</v>
      </c>
      <c r="N218" s="2">
        <f>+IF($D218&lt;2022,0,-((F218-'aob Demand'!K217)*'aob Demand'!O217)-0.5*('Welfare change 1 MW'!$E218-'aob Demand'!K217)*('Welfare change 1 MW'!J218-'aob Demand'!O217))</f>
        <v>0</v>
      </c>
      <c r="O218" s="2">
        <f>+IF($D218&lt;2022,0,-((G218-'aob Demand'!L217)*'aob Demand'!P217)-0.5*('Welfare change 1 MW'!$E218-'aob Demand'!L217)*('Welfare change 1 MW'!K218-'aob Demand'!P217))</f>
        <v>0</v>
      </c>
      <c r="P218" s="2">
        <f>+IF($D218&lt;2022,0,-((H218-'aob Demand'!M217)*'aob Demand'!Q217)-0.5*('Welfare change 1 MW'!$E218-'aob Demand'!M217)*('Welfare change 1 MW'!L218-'aob Demand'!Q217))</f>
        <v>0</v>
      </c>
      <c r="Q218" s="2">
        <f t="shared" si="26"/>
        <v>0</v>
      </c>
      <c r="R218" s="2">
        <f t="shared" si="27"/>
        <v>0</v>
      </c>
      <c r="S218" s="2">
        <f t="shared" si="29"/>
        <v>0</v>
      </c>
      <c r="T218" s="2">
        <f t="shared" si="30"/>
        <v>0</v>
      </c>
      <c r="U218" s="2">
        <f t="shared" si="31"/>
        <v>0</v>
      </c>
      <c r="V218" s="2">
        <f t="shared" si="32"/>
        <v>0</v>
      </c>
      <c r="W218" s="2">
        <f t="shared" si="28"/>
        <v>599615.84699999902</v>
      </c>
    </row>
    <row r="219" spans="1:23" x14ac:dyDescent="0.45">
      <c r="A219" s="2" t="s">
        <v>149</v>
      </c>
      <c r="B219" s="2">
        <v>2</v>
      </c>
      <c r="C219" s="2">
        <v>2014</v>
      </c>
      <c r="D219" s="2">
        <v>2012</v>
      </c>
      <c r="E219" s="2">
        <v>207.5769229</v>
      </c>
      <c r="F219" s="2">
        <v>115.0860797</v>
      </c>
      <c r="G219" s="2">
        <v>100.4103526</v>
      </c>
      <c r="H219" s="2">
        <v>87.229501999999997</v>
      </c>
      <c r="I219" s="2">
        <v>55445.835999999901</v>
      </c>
      <c r="J219" s="2">
        <v>3.7999999999999999E-2</v>
      </c>
      <c r="K219" s="2">
        <v>107020.815999999</v>
      </c>
      <c r="L219" s="2">
        <v>440450.66399999999</v>
      </c>
      <c r="M219" s="2">
        <f>+IF($D219&lt;2022,0,-((E219-'aob Demand'!J218)*'aob Demand'!N218)-0.5*('Welfare change 1 MW'!$E219-'aob Demand'!J218)*('Welfare change 1 MW'!I219-'aob Demand'!N218))</f>
        <v>0</v>
      </c>
      <c r="N219" s="2">
        <f>+IF($D219&lt;2022,0,-((F219-'aob Demand'!K218)*'aob Demand'!O218)-0.5*('Welfare change 1 MW'!$E219-'aob Demand'!K218)*('Welfare change 1 MW'!J219-'aob Demand'!O218))</f>
        <v>0</v>
      </c>
      <c r="O219" s="2">
        <f>+IF($D219&lt;2022,0,-((G219-'aob Demand'!L218)*'aob Demand'!P218)-0.5*('Welfare change 1 MW'!$E219-'aob Demand'!L218)*('Welfare change 1 MW'!K219-'aob Demand'!P218))</f>
        <v>0</v>
      </c>
      <c r="P219" s="2">
        <f>+IF($D219&lt;2022,0,-((H219-'aob Demand'!M218)*'aob Demand'!Q218)-0.5*('Welfare change 1 MW'!$E219-'aob Demand'!M218)*('Welfare change 1 MW'!L219-'aob Demand'!Q218))</f>
        <v>0</v>
      </c>
      <c r="Q219" s="2">
        <f t="shared" si="26"/>
        <v>0</v>
      </c>
      <c r="R219" s="2">
        <f t="shared" si="27"/>
        <v>0</v>
      </c>
      <c r="S219" s="2">
        <f t="shared" si="29"/>
        <v>0</v>
      </c>
      <c r="T219" s="2">
        <f t="shared" si="30"/>
        <v>0</v>
      </c>
      <c r="U219" s="2">
        <f t="shared" si="31"/>
        <v>0</v>
      </c>
      <c r="V219" s="2">
        <f t="shared" si="32"/>
        <v>0</v>
      </c>
      <c r="W219" s="2">
        <f t="shared" si="28"/>
        <v>602917.31599999894</v>
      </c>
    </row>
    <row r="220" spans="1:23" x14ac:dyDescent="0.45">
      <c r="A220" s="2" t="s">
        <v>149</v>
      </c>
      <c r="B220" s="2">
        <v>2</v>
      </c>
      <c r="C220" s="2">
        <v>2015</v>
      </c>
      <c r="D220" s="2">
        <v>2013</v>
      </c>
      <c r="E220" s="2">
        <v>204.92723549999999</v>
      </c>
      <c r="F220" s="2">
        <v>90.869463249999995</v>
      </c>
      <c r="G220" s="2">
        <v>85.369322870000005</v>
      </c>
      <c r="H220" s="2">
        <v>77.46315396</v>
      </c>
      <c r="I220" s="2">
        <v>53993.805</v>
      </c>
      <c r="J220" s="2">
        <v>3.3000000000000002E-2</v>
      </c>
      <c r="K220" s="2">
        <v>105529.443</v>
      </c>
      <c r="L220" s="2">
        <v>438126.53899999999</v>
      </c>
      <c r="M220" s="2">
        <f>+IF($D220&lt;2022,0,-((E220-'aob Demand'!J219)*'aob Demand'!N219)-0.5*('Welfare change 1 MW'!$E220-'aob Demand'!J219)*('Welfare change 1 MW'!I220-'aob Demand'!N219))</f>
        <v>0</v>
      </c>
      <c r="N220" s="2">
        <f>+IF($D220&lt;2022,0,-((F220-'aob Demand'!K219)*'aob Demand'!O219)-0.5*('Welfare change 1 MW'!$E220-'aob Demand'!K219)*('Welfare change 1 MW'!J220-'aob Demand'!O219))</f>
        <v>0</v>
      </c>
      <c r="O220" s="2">
        <f>+IF($D220&lt;2022,0,-((G220-'aob Demand'!L219)*'aob Demand'!P219)-0.5*('Welfare change 1 MW'!$E220-'aob Demand'!L219)*('Welfare change 1 MW'!K220-'aob Demand'!P219))</f>
        <v>0</v>
      </c>
      <c r="P220" s="2">
        <f>+IF($D220&lt;2022,0,-((H220-'aob Demand'!M219)*'aob Demand'!Q219)-0.5*('Welfare change 1 MW'!$E220-'aob Demand'!M219)*('Welfare change 1 MW'!L220-'aob Demand'!Q219))</f>
        <v>0</v>
      </c>
      <c r="Q220" s="2">
        <f t="shared" si="26"/>
        <v>0</v>
      </c>
      <c r="R220" s="2">
        <f t="shared" si="27"/>
        <v>0</v>
      </c>
      <c r="S220" s="2">
        <f t="shared" si="29"/>
        <v>0</v>
      </c>
      <c r="T220" s="2">
        <f t="shared" si="30"/>
        <v>0</v>
      </c>
      <c r="U220" s="2">
        <f t="shared" si="31"/>
        <v>0</v>
      </c>
      <c r="V220" s="2">
        <f t="shared" si="32"/>
        <v>0</v>
      </c>
      <c r="W220" s="2">
        <f t="shared" si="28"/>
        <v>597649.78700000001</v>
      </c>
    </row>
    <row r="221" spans="1:23" x14ac:dyDescent="0.45">
      <c r="A221" s="2" t="s">
        <v>149</v>
      </c>
      <c r="B221" s="2">
        <v>2</v>
      </c>
      <c r="C221" s="2">
        <v>2016</v>
      </c>
      <c r="D221" s="2">
        <v>2014</v>
      </c>
      <c r="E221" s="2">
        <v>215.57581549999901</v>
      </c>
      <c r="F221" s="2">
        <v>92.637845240000004</v>
      </c>
      <c r="G221" s="2">
        <v>79.011759010000006</v>
      </c>
      <c r="H221" s="2">
        <v>69.865574050000006</v>
      </c>
      <c r="I221" s="2">
        <v>54205.18</v>
      </c>
      <c r="J221" s="2">
        <v>8.7999999999999995E-2</v>
      </c>
      <c r="K221" s="2">
        <v>104758.046999999</v>
      </c>
      <c r="L221" s="2">
        <v>438830.48</v>
      </c>
      <c r="M221" s="2">
        <f>+IF($D221&lt;2022,0,-((E221-'aob Demand'!J220)*'aob Demand'!N220)-0.5*('Welfare change 1 MW'!$E221-'aob Demand'!J220)*('Welfare change 1 MW'!I221-'aob Demand'!N220))</f>
        <v>0</v>
      </c>
      <c r="N221" s="2">
        <f>+IF($D221&lt;2022,0,-((F221-'aob Demand'!K220)*'aob Demand'!O220)-0.5*('Welfare change 1 MW'!$E221-'aob Demand'!K220)*('Welfare change 1 MW'!J221-'aob Demand'!O220))</f>
        <v>0</v>
      </c>
      <c r="O221" s="2">
        <f>+IF($D221&lt;2022,0,-((G221-'aob Demand'!L220)*'aob Demand'!P220)-0.5*('Welfare change 1 MW'!$E221-'aob Demand'!L220)*('Welfare change 1 MW'!K221-'aob Demand'!P220))</f>
        <v>0</v>
      </c>
      <c r="P221" s="2">
        <f>+IF($D221&lt;2022,0,-((H221-'aob Demand'!M220)*'aob Demand'!Q220)-0.5*('Welfare change 1 MW'!$E221-'aob Demand'!M220)*('Welfare change 1 MW'!L221-'aob Demand'!Q220))</f>
        <v>0</v>
      </c>
      <c r="Q221" s="2">
        <f t="shared" si="26"/>
        <v>0</v>
      </c>
      <c r="R221" s="2">
        <f t="shared" si="27"/>
        <v>0</v>
      </c>
      <c r="S221" s="2">
        <f t="shared" si="29"/>
        <v>0</v>
      </c>
      <c r="T221" s="2">
        <f t="shared" si="30"/>
        <v>0</v>
      </c>
      <c r="U221" s="2">
        <f t="shared" si="31"/>
        <v>0</v>
      </c>
      <c r="V221" s="2">
        <f t="shared" si="32"/>
        <v>0</v>
      </c>
      <c r="W221" s="2">
        <f t="shared" si="28"/>
        <v>597793.70699999901</v>
      </c>
    </row>
    <row r="222" spans="1:23" x14ac:dyDescent="0.45">
      <c r="A222" s="2" t="s">
        <v>149</v>
      </c>
      <c r="B222" s="2">
        <v>2</v>
      </c>
      <c r="C222" s="2">
        <v>2017</v>
      </c>
      <c r="D222" s="2">
        <v>2015</v>
      </c>
      <c r="E222" s="2">
        <v>200.55322079999999</v>
      </c>
      <c r="F222" s="2">
        <v>75.839988109999993</v>
      </c>
      <c r="G222" s="2">
        <v>75.087028419999996</v>
      </c>
      <c r="H222" s="2">
        <v>74.515917290000004</v>
      </c>
      <c r="I222" s="2">
        <v>55272.976999999999</v>
      </c>
      <c r="J222" s="2">
        <v>9.0239999999999991</v>
      </c>
      <c r="K222" s="2">
        <v>106896.52499999999</v>
      </c>
      <c r="L222" s="2">
        <v>432375.13799999998</v>
      </c>
      <c r="M222" s="2">
        <f>+IF($D222&lt;2022,0,-((E222-'aob Demand'!J221)*'aob Demand'!N221)-0.5*('Welfare change 1 MW'!$E222-'aob Demand'!J221)*('Welfare change 1 MW'!I222-'aob Demand'!N221))</f>
        <v>0</v>
      </c>
      <c r="N222" s="2">
        <f>+IF($D222&lt;2022,0,-((F222-'aob Demand'!K221)*'aob Demand'!O221)-0.5*('Welfare change 1 MW'!$E222-'aob Demand'!K221)*('Welfare change 1 MW'!J222-'aob Demand'!O221))</f>
        <v>0</v>
      </c>
      <c r="O222" s="2">
        <f>+IF($D222&lt;2022,0,-((G222-'aob Demand'!L221)*'aob Demand'!P221)-0.5*('Welfare change 1 MW'!$E222-'aob Demand'!L221)*('Welfare change 1 MW'!K222-'aob Demand'!P221))</f>
        <v>0</v>
      </c>
      <c r="P222" s="2">
        <f>+IF($D222&lt;2022,0,-((H222-'aob Demand'!M221)*'aob Demand'!Q221)-0.5*('Welfare change 1 MW'!$E222-'aob Demand'!M221)*('Welfare change 1 MW'!L222-'aob Demand'!Q221))</f>
        <v>0</v>
      </c>
      <c r="Q222" s="2">
        <f t="shared" si="26"/>
        <v>0</v>
      </c>
      <c r="R222" s="2">
        <f t="shared" si="27"/>
        <v>0</v>
      </c>
      <c r="S222" s="2">
        <f t="shared" si="29"/>
        <v>0</v>
      </c>
      <c r="T222" s="2">
        <f t="shared" si="30"/>
        <v>0</v>
      </c>
      <c r="U222" s="2">
        <f t="shared" si="31"/>
        <v>0</v>
      </c>
      <c r="V222" s="2">
        <f t="shared" si="32"/>
        <v>0</v>
      </c>
      <c r="W222" s="2">
        <f t="shared" si="28"/>
        <v>594544.6399999999</v>
      </c>
    </row>
    <row r="223" spans="1:23" x14ac:dyDescent="0.45">
      <c r="A223" s="2" t="s">
        <v>149</v>
      </c>
      <c r="B223" s="2">
        <v>2</v>
      </c>
      <c r="C223" s="2">
        <v>2018</v>
      </c>
      <c r="D223" s="2">
        <v>2016</v>
      </c>
      <c r="E223" s="2">
        <v>219.45313289999899</v>
      </c>
      <c r="F223" s="2">
        <v>87.221658820000002</v>
      </c>
      <c r="G223" s="2">
        <v>67.391849190000002</v>
      </c>
      <c r="H223" s="2">
        <v>63.799619079999999</v>
      </c>
      <c r="I223" s="2">
        <v>53164.932999999997</v>
      </c>
      <c r="J223" s="2">
        <v>4.7E-2</v>
      </c>
      <c r="K223" s="2">
        <v>104023.43799999999</v>
      </c>
      <c r="L223" s="2">
        <v>434068.66399999999</v>
      </c>
      <c r="M223" s="2">
        <f>+IF($D223&lt;2022,0,-((E223-'aob Demand'!J222)*'aob Demand'!N222)-0.5*('Welfare change 1 MW'!$E223-'aob Demand'!J222)*('Welfare change 1 MW'!I223-'aob Demand'!N222))</f>
        <v>0</v>
      </c>
      <c r="N223" s="2">
        <f>+IF($D223&lt;2022,0,-((F223-'aob Demand'!K222)*'aob Demand'!O222)-0.5*('Welfare change 1 MW'!$E223-'aob Demand'!K222)*('Welfare change 1 MW'!J223-'aob Demand'!O222))</f>
        <v>0</v>
      </c>
      <c r="O223" s="2">
        <f>+IF($D223&lt;2022,0,-((G223-'aob Demand'!L222)*'aob Demand'!P222)-0.5*('Welfare change 1 MW'!$E223-'aob Demand'!L222)*('Welfare change 1 MW'!K223-'aob Demand'!P222))</f>
        <v>0</v>
      </c>
      <c r="P223" s="2">
        <f>+IF($D223&lt;2022,0,-((H223-'aob Demand'!M222)*'aob Demand'!Q222)-0.5*('Welfare change 1 MW'!$E223-'aob Demand'!M222)*('Welfare change 1 MW'!L223-'aob Demand'!Q222))</f>
        <v>0</v>
      </c>
      <c r="Q223" s="2">
        <f t="shared" si="26"/>
        <v>0</v>
      </c>
      <c r="R223" s="2">
        <f t="shared" si="27"/>
        <v>0</v>
      </c>
      <c r="S223" s="2">
        <f t="shared" si="29"/>
        <v>0</v>
      </c>
      <c r="T223" s="2">
        <f t="shared" si="30"/>
        <v>0</v>
      </c>
      <c r="U223" s="2">
        <f t="shared" si="31"/>
        <v>0</v>
      </c>
      <c r="V223" s="2">
        <f t="shared" si="32"/>
        <v>0</v>
      </c>
      <c r="W223" s="2">
        <f t="shared" si="28"/>
        <v>591257.03499999992</v>
      </c>
    </row>
    <row r="224" spans="1:23" x14ac:dyDescent="0.45">
      <c r="A224" s="2" t="s">
        <v>149</v>
      </c>
      <c r="B224" s="2">
        <v>2</v>
      </c>
      <c r="C224" s="2">
        <v>2019</v>
      </c>
      <c r="D224" s="2">
        <v>2017</v>
      </c>
      <c r="E224" s="2">
        <v>256.94953859999998</v>
      </c>
      <c r="F224" s="2">
        <v>125.1394375</v>
      </c>
      <c r="G224" s="2">
        <v>79.596265450000004</v>
      </c>
      <c r="H224" s="2">
        <v>54.554429929999998</v>
      </c>
      <c r="I224" s="2">
        <v>51503.92</v>
      </c>
      <c r="J224" s="2">
        <v>2.7E-2</v>
      </c>
      <c r="K224" s="2">
        <v>101702.671</v>
      </c>
      <c r="L224" s="2">
        <v>427436.03200000001</v>
      </c>
      <c r="M224" s="2">
        <f>+IF($D224&lt;2022,0,-((E224-'aob Demand'!J223)*'aob Demand'!N223)-0.5*('Welfare change 1 MW'!$E224-'aob Demand'!J223)*('Welfare change 1 MW'!I224-'aob Demand'!N223))</f>
        <v>0</v>
      </c>
      <c r="N224" s="2">
        <f>+IF($D224&lt;2022,0,-((F224-'aob Demand'!K223)*'aob Demand'!O223)-0.5*('Welfare change 1 MW'!$E224-'aob Demand'!K223)*('Welfare change 1 MW'!J224-'aob Demand'!O223))</f>
        <v>0</v>
      </c>
      <c r="O224" s="2">
        <f>+IF($D224&lt;2022,0,-((G224-'aob Demand'!L223)*'aob Demand'!P223)-0.5*('Welfare change 1 MW'!$E224-'aob Demand'!L223)*('Welfare change 1 MW'!K224-'aob Demand'!P223))</f>
        <v>0</v>
      </c>
      <c r="P224" s="2">
        <f>+IF($D224&lt;2022,0,-((H224-'aob Demand'!M223)*'aob Demand'!Q223)-0.5*('Welfare change 1 MW'!$E224-'aob Demand'!M223)*('Welfare change 1 MW'!L224-'aob Demand'!Q223))</f>
        <v>0</v>
      </c>
      <c r="Q224" s="2">
        <f t="shared" si="26"/>
        <v>0</v>
      </c>
      <c r="R224" s="2">
        <f t="shared" si="27"/>
        <v>0</v>
      </c>
      <c r="S224" s="2">
        <f t="shared" si="29"/>
        <v>0</v>
      </c>
      <c r="T224" s="2">
        <f t="shared" si="30"/>
        <v>0</v>
      </c>
      <c r="U224" s="2">
        <f t="shared" si="31"/>
        <v>0</v>
      </c>
      <c r="V224" s="2">
        <f t="shared" si="32"/>
        <v>0</v>
      </c>
      <c r="W224" s="2">
        <f t="shared" si="28"/>
        <v>580642.62300000002</v>
      </c>
    </row>
    <row r="225" spans="1:23" x14ac:dyDescent="0.45">
      <c r="A225" s="2" t="s">
        <v>149</v>
      </c>
      <c r="B225" s="2">
        <v>2</v>
      </c>
      <c r="C225" s="2">
        <v>2020</v>
      </c>
      <c r="D225" s="2">
        <v>2018</v>
      </c>
      <c r="E225" s="2">
        <v>287.72462626678799</v>
      </c>
      <c r="F225" s="2">
        <v>138.906443796134</v>
      </c>
      <c r="G225" s="2">
        <v>111.180937352043</v>
      </c>
      <c r="H225" s="2">
        <v>87.712337379612293</v>
      </c>
      <c r="I225" s="2">
        <v>51186.125587110902</v>
      </c>
      <c r="J225" s="2">
        <v>10.0129487628819</v>
      </c>
      <c r="K225" s="2">
        <v>101014.721477179</v>
      </c>
      <c r="L225" s="2">
        <v>424540.30218946101</v>
      </c>
      <c r="M225" s="2">
        <f>+IF($D225&lt;2022,0,-((E225-'aob Demand'!J224)*'aob Demand'!N224)-0.5*('Welfare change 1 MW'!$E225-'aob Demand'!J224)*('Welfare change 1 MW'!I225-'aob Demand'!N224))</f>
        <v>0</v>
      </c>
      <c r="N225" s="2">
        <f>+IF($D225&lt;2022,0,-((F225-'aob Demand'!K224)*'aob Demand'!O224)-0.5*('Welfare change 1 MW'!$E225-'aob Demand'!K224)*('Welfare change 1 MW'!J225-'aob Demand'!O224))</f>
        <v>0</v>
      </c>
      <c r="O225" s="2">
        <f>+IF($D225&lt;2022,0,-((G225-'aob Demand'!L224)*'aob Demand'!P224)-0.5*('Welfare change 1 MW'!$E225-'aob Demand'!L224)*('Welfare change 1 MW'!K225-'aob Demand'!P224))</f>
        <v>0</v>
      </c>
      <c r="P225" s="2">
        <f>+IF($D225&lt;2022,0,-((H225-'aob Demand'!M224)*'aob Demand'!Q224)-0.5*('Welfare change 1 MW'!$E225-'aob Demand'!M224)*('Welfare change 1 MW'!L225-'aob Demand'!Q224))</f>
        <v>0</v>
      </c>
      <c r="Q225" s="2">
        <f t="shared" si="26"/>
        <v>0</v>
      </c>
      <c r="R225" s="2">
        <f t="shared" si="27"/>
        <v>0</v>
      </c>
      <c r="S225" s="2">
        <f t="shared" si="29"/>
        <v>0</v>
      </c>
      <c r="T225" s="2">
        <f t="shared" si="30"/>
        <v>0</v>
      </c>
      <c r="U225" s="2">
        <f t="shared" si="31"/>
        <v>0</v>
      </c>
      <c r="V225" s="2">
        <f t="shared" si="32"/>
        <v>0</v>
      </c>
      <c r="W225" s="2">
        <f t="shared" si="28"/>
        <v>576741.14925375092</v>
      </c>
    </row>
    <row r="226" spans="1:23" x14ac:dyDescent="0.45">
      <c r="A226" s="2" t="s">
        <v>149</v>
      </c>
      <c r="B226" s="2">
        <v>2</v>
      </c>
      <c r="C226" s="2">
        <v>2021</v>
      </c>
      <c r="D226" s="2">
        <v>2019</v>
      </c>
      <c r="E226" s="2">
        <v>280.179284227126</v>
      </c>
      <c r="F226" s="2">
        <v>138.79502159899201</v>
      </c>
      <c r="G226" s="2">
        <v>111.083169089263</v>
      </c>
      <c r="H226" s="2">
        <v>87.635088721470893</v>
      </c>
      <c r="I226" s="2">
        <v>51254.507056393602</v>
      </c>
      <c r="J226" s="2">
        <v>10.571550231070701</v>
      </c>
      <c r="K226" s="2">
        <v>101157.048298259</v>
      </c>
      <c r="L226" s="2">
        <v>425132.615431023</v>
      </c>
      <c r="M226" s="2">
        <f>+IF($D226&lt;2022,0,-((E226-'aob Demand'!J225)*'aob Demand'!N225)-0.5*('Welfare change 1 MW'!$E226-'aob Demand'!J225)*('Welfare change 1 MW'!I226-'aob Demand'!N225))</f>
        <v>0</v>
      </c>
      <c r="N226" s="2">
        <f>+IF($D226&lt;2022,0,-((F226-'aob Demand'!K225)*'aob Demand'!O225)-0.5*('Welfare change 1 MW'!$E226-'aob Demand'!K225)*('Welfare change 1 MW'!J226-'aob Demand'!O225))</f>
        <v>0</v>
      </c>
      <c r="O226" s="2">
        <f>+IF($D226&lt;2022,0,-((G226-'aob Demand'!L225)*'aob Demand'!P225)-0.5*('Welfare change 1 MW'!$E226-'aob Demand'!L225)*('Welfare change 1 MW'!K226-'aob Demand'!P225))</f>
        <v>0</v>
      </c>
      <c r="P226" s="2">
        <f>+IF($D226&lt;2022,0,-((H226-'aob Demand'!M225)*'aob Demand'!Q225)-0.5*('Welfare change 1 MW'!$E226-'aob Demand'!M225)*('Welfare change 1 MW'!L226-'aob Demand'!Q225))</f>
        <v>0</v>
      </c>
      <c r="Q226" s="2">
        <f t="shared" si="26"/>
        <v>0</v>
      </c>
      <c r="R226" s="2">
        <f t="shared" si="27"/>
        <v>0</v>
      </c>
      <c r="S226" s="2">
        <f t="shared" si="29"/>
        <v>0</v>
      </c>
      <c r="T226" s="2">
        <f t="shared" si="30"/>
        <v>0</v>
      </c>
      <c r="U226" s="2">
        <f t="shared" si="31"/>
        <v>0</v>
      </c>
      <c r="V226" s="2">
        <f t="shared" si="32"/>
        <v>0</v>
      </c>
      <c r="W226" s="2">
        <f t="shared" si="28"/>
        <v>577544.17078567564</v>
      </c>
    </row>
    <row r="227" spans="1:23" x14ac:dyDescent="0.45">
      <c r="A227" s="2" t="s">
        <v>149</v>
      </c>
      <c r="B227" s="2">
        <v>2</v>
      </c>
      <c r="C227" s="2">
        <v>2022</v>
      </c>
      <c r="D227" s="2">
        <v>2020</v>
      </c>
      <c r="E227" s="2">
        <v>275.34387421187898</v>
      </c>
      <c r="F227" s="2">
        <v>138.81912639226601</v>
      </c>
      <c r="G227" s="2">
        <v>111.10351577569701</v>
      </c>
      <c r="H227" s="2">
        <v>87.650983478734105</v>
      </c>
      <c r="I227" s="2">
        <v>51322.461841214201</v>
      </c>
      <c r="J227" s="2">
        <v>11.0307659818448</v>
      </c>
      <c r="K227" s="2">
        <v>101295.726156075</v>
      </c>
      <c r="L227" s="2">
        <v>425710.46739236801</v>
      </c>
      <c r="M227" s="2">
        <f>+IF($D227&lt;2022,0,-((E227-'aob Demand'!J226)*'aob Demand'!N226)-0.5*('Welfare change 1 MW'!$E227-'aob Demand'!J226)*('Welfare change 1 MW'!I227-'aob Demand'!N226))</f>
        <v>0</v>
      </c>
      <c r="N227" s="2">
        <f>+IF($D227&lt;2022,0,-((F227-'aob Demand'!K226)*'aob Demand'!O226)-0.5*('Welfare change 1 MW'!$E227-'aob Demand'!K226)*('Welfare change 1 MW'!J227-'aob Demand'!O226))</f>
        <v>0</v>
      </c>
      <c r="O227" s="2">
        <f>+IF($D227&lt;2022,0,-((G227-'aob Demand'!L226)*'aob Demand'!P226)-0.5*('Welfare change 1 MW'!$E227-'aob Demand'!L226)*('Welfare change 1 MW'!K227-'aob Demand'!P226))</f>
        <v>0</v>
      </c>
      <c r="P227" s="2">
        <f>+IF($D227&lt;2022,0,-((H227-'aob Demand'!M226)*'aob Demand'!Q226)-0.5*('Welfare change 1 MW'!$E227-'aob Demand'!M226)*('Welfare change 1 MW'!L227-'aob Demand'!Q226))</f>
        <v>0</v>
      </c>
      <c r="Q227" s="2">
        <f t="shared" si="26"/>
        <v>0</v>
      </c>
      <c r="R227" s="2">
        <f t="shared" si="27"/>
        <v>0</v>
      </c>
      <c r="S227" s="2">
        <f t="shared" si="29"/>
        <v>0</v>
      </c>
      <c r="T227" s="2">
        <f t="shared" si="30"/>
        <v>0</v>
      </c>
      <c r="U227" s="2">
        <f t="shared" si="31"/>
        <v>0</v>
      </c>
      <c r="V227" s="2">
        <f t="shared" si="32"/>
        <v>0</v>
      </c>
      <c r="W227" s="2">
        <f t="shared" si="28"/>
        <v>578328.65538965724</v>
      </c>
    </row>
    <row r="228" spans="1:23" x14ac:dyDescent="0.45">
      <c r="A228" s="2" t="s">
        <v>149</v>
      </c>
      <c r="B228" s="2">
        <v>2</v>
      </c>
      <c r="C228" s="2">
        <v>2023</v>
      </c>
      <c r="D228" s="2">
        <v>2021</v>
      </c>
      <c r="E228" s="2">
        <v>273.517928872445</v>
      </c>
      <c r="F228" s="2">
        <v>138.843052973022</v>
      </c>
      <c r="G228" s="2">
        <v>111.123316548031</v>
      </c>
      <c r="H228" s="2">
        <v>87.666471370780599</v>
      </c>
      <c r="I228" s="2">
        <v>51389.115305671097</v>
      </c>
      <c r="J228" s="2">
        <v>11.152298089591801</v>
      </c>
      <c r="K228" s="2">
        <v>101428.478833699</v>
      </c>
      <c r="L228" s="2">
        <v>426267.16248359502</v>
      </c>
      <c r="M228" s="2">
        <f>+IF($D228&lt;2022,0,-((E228-'aob Demand'!J227)*'aob Demand'!N227)-0.5*('Welfare change 1 MW'!$E228-'aob Demand'!J227)*('Welfare change 1 MW'!I228-'aob Demand'!N227))</f>
        <v>0</v>
      </c>
      <c r="N228" s="2">
        <f>+IF($D228&lt;2022,0,-((F228-'aob Demand'!K227)*'aob Demand'!O227)-0.5*('Welfare change 1 MW'!$E228-'aob Demand'!K227)*('Welfare change 1 MW'!J228-'aob Demand'!O227))</f>
        <v>0</v>
      </c>
      <c r="O228" s="2">
        <f>+IF($D228&lt;2022,0,-((G228-'aob Demand'!L227)*'aob Demand'!P227)-0.5*('Welfare change 1 MW'!$E228-'aob Demand'!L227)*('Welfare change 1 MW'!K228-'aob Demand'!P227))</f>
        <v>0</v>
      </c>
      <c r="P228" s="2">
        <f>+IF($D228&lt;2022,0,-((H228-'aob Demand'!M227)*'aob Demand'!Q227)-0.5*('Welfare change 1 MW'!$E228-'aob Demand'!M227)*('Welfare change 1 MW'!L228-'aob Demand'!Q227))</f>
        <v>0</v>
      </c>
      <c r="Q228" s="2">
        <f t="shared" si="26"/>
        <v>0</v>
      </c>
      <c r="R228" s="2">
        <f t="shared" si="27"/>
        <v>0</v>
      </c>
      <c r="S228" s="2">
        <f t="shared" si="29"/>
        <v>0</v>
      </c>
      <c r="T228" s="2">
        <f t="shared" si="30"/>
        <v>0</v>
      </c>
      <c r="U228" s="2">
        <f t="shared" si="31"/>
        <v>0</v>
      </c>
      <c r="V228" s="2">
        <f t="shared" si="32"/>
        <v>0</v>
      </c>
      <c r="W228" s="2">
        <f t="shared" si="28"/>
        <v>579084.7566229651</v>
      </c>
    </row>
    <row r="229" spans="1:23" x14ac:dyDescent="0.45">
      <c r="A229" s="2" t="s">
        <v>149</v>
      </c>
      <c r="B229" s="2">
        <v>2</v>
      </c>
      <c r="C229" s="2">
        <v>2024</v>
      </c>
      <c r="D229" s="2">
        <v>2022</v>
      </c>
      <c r="E229" s="2">
        <v>149.47743801587171</v>
      </c>
      <c r="F229" s="2">
        <v>149.47743801587171</v>
      </c>
      <c r="G229" s="2">
        <v>121.7531924175057</v>
      </c>
      <c r="H229" s="2">
        <v>98.292318270487598</v>
      </c>
      <c r="I229" s="2">
        <v>51400.878081953881</v>
      </c>
      <c r="J229" s="2">
        <v>28.143401398735485</v>
      </c>
      <c r="K229" s="2">
        <v>101657.42697992113</v>
      </c>
      <c r="L229" s="2">
        <v>427020.403908426</v>
      </c>
      <c r="M229" s="2">
        <f>+IF($D229&lt;2022,0,-((E229-'aob Demand'!J228)*'aob Demand'!N228)-0.5*('Welfare change 1 MW'!$E229-'aob Demand'!J228)*('Welfare change 1 MW'!I229-'aob Demand'!N228))</f>
        <v>115.58037630456387</v>
      </c>
      <c r="N229" s="2">
        <f>+IF($D229&lt;2022,0,-((F229-'aob Demand'!K228)*'aob Demand'!O228)-0.5*('Welfare change 1 MW'!$E229-'aob Demand'!K228)*('Welfare change 1 MW'!J229-'aob Demand'!O228))</f>
        <v>6.3283450507789218E-2</v>
      </c>
      <c r="O229" s="2">
        <f>+IF($D229&lt;2022,0,-((G229-'aob Demand'!L228)*'aob Demand'!P228)-0.5*('Welfare change 1 MW'!$E229-'aob Demand'!L228)*('Welfare change 1 MW'!K229-'aob Demand'!P228))</f>
        <v>227.66568076922877</v>
      </c>
      <c r="P229" s="2">
        <f>+IF($D229&lt;2022,0,-((H229-'aob Demand'!M228)*'aob Demand'!Q228)-0.5*('Welfare change 1 MW'!$E229-'aob Demand'!M228)*('Welfare change 1 MW'!L229-'aob Demand'!Q228))</f>
        <v>953.05136399150967</v>
      </c>
      <c r="Q229" s="2">
        <f t="shared" si="26"/>
        <v>1296.3607045158101</v>
      </c>
      <c r="R229" s="2">
        <f t="shared" si="27"/>
        <v>97.043512685441542</v>
      </c>
      <c r="S229" s="2">
        <f t="shared" si="29"/>
        <v>5.313400534316013E-2</v>
      </c>
      <c r="T229" s="2">
        <f t="shared" si="30"/>
        <v>191.15249565852073</v>
      </c>
      <c r="U229" s="2">
        <f t="shared" si="31"/>
        <v>800.20030292750846</v>
      </c>
      <c r="V229" s="2">
        <f t="shared" si="32"/>
        <v>1088.4494452768138</v>
      </c>
      <c r="W229" s="2">
        <f t="shared" si="28"/>
        <v>580078.70897030109</v>
      </c>
    </row>
    <row r="230" spans="1:23" x14ac:dyDescent="0.45">
      <c r="A230" s="2" t="s">
        <v>149</v>
      </c>
      <c r="B230" s="2">
        <v>2</v>
      </c>
      <c r="C230" s="2">
        <v>2025</v>
      </c>
      <c r="D230" s="2">
        <v>2023</v>
      </c>
      <c r="E230" s="2">
        <v>149.57030140152651</v>
      </c>
      <c r="F230" s="2">
        <v>149.57030140152651</v>
      </c>
      <c r="G230" s="2">
        <v>121.87453963560252</v>
      </c>
      <c r="H230" s="2">
        <v>98.401195836044323</v>
      </c>
      <c r="I230" s="2">
        <v>51466.066341991005</v>
      </c>
      <c r="J230" s="2">
        <v>28.169281395504402</v>
      </c>
      <c r="K230" s="2">
        <v>101787.14282096703</v>
      </c>
      <c r="L230" s="2">
        <v>427564.86006567004</v>
      </c>
      <c r="M230" s="2">
        <f>+IF($D230&lt;2022,0,-((E230-'aob Demand'!J229)*'aob Demand'!N229)-0.5*('Welfare change 1 MW'!$E230-'aob Demand'!J229)*('Welfare change 1 MW'!I230-'aob Demand'!N229))</f>
        <v>117.16354124532747</v>
      </c>
      <c r="N230" s="2">
        <f>+IF($D230&lt;2022,0,-((F230-'aob Demand'!K229)*'aob Demand'!O229)-0.5*('Welfare change 1 MW'!$E230-'aob Demand'!K229)*('Welfare change 1 MW'!J230-'aob Demand'!O229))</f>
        <v>6.4127938993865152E-2</v>
      </c>
      <c r="O230" s="2">
        <f>+IF($D230&lt;2022,0,-((G230-'aob Demand'!L229)*'aob Demand'!P229)-0.5*('Welfare change 1 MW'!$E230-'aob Demand'!L229)*('Welfare change 1 MW'!K230-'aob Demand'!P229))</f>
        <v>230.78762375116654</v>
      </c>
      <c r="P230" s="2">
        <f>+IF($D230&lt;2022,0,-((H230-'aob Demand'!M229)*'aob Demand'!Q229)-0.5*('Welfare change 1 MW'!$E230-'aob Demand'!M229)*('Welfare change 1 MW'!L230-'aob Demand'!Q229))</f>
        <v>966.1203147756363</v>
      </c>
      <c r="Q230" s="2">
        <f t="shared" si="26"/>
        <v>1314.1356077111241</v>
      </c>
      <c r="R230" s="2">
        <f t="shared" si="27"/>
        <v>92.80449858295033</v>
      </c>
      <c r="S230" s="2">
        <f t="shared" si="29"/>
        <v>5.0795334113554941E-2</v>
      </c>
      <c r="T230" s="2">
        <f t="shared" si="30"/>
        <v>182.80541432705945</v>
      </c>
      <c r="U230" s="2">
        <f t="shared" si="31"/>
        <v>765.25777925930311</v>
      </c>
      <c r="V230" s="2">
        <f t="shared" si="32"/>
        <v>1040.9184875034264</v>
      </c>
      <c r="W230" s="2">
        <f t="shared" si="28"/>
        <v>580818.06922862807</v>
      </c>
    </row>
    <row r="231" spans="1:23" x14ac:dyDescent="0.45">
      <c r="A231" s="2" t="s">
        <v>149</v>
      </c>
      <c r="B231" s="2">
        <v>2</v>
      </c>
      <c r="C231" s="2">
        <v>2026</v>
      </c>
      <c r="D231" s="2">
        <v>2024</v>
      </c>
      <c r="E231" s="2">
        <v>149.66991000983492</v>
      </c>
      <c r="F231" s="2">
        <v>149.66991000983492</v>
      </c>
      <c r="G231" s="2">
        <v>121.96969446493894</v>
      </c>
      <c r="H231" s="2">
        <v>98.492445529348529</v>
      </c>
      <c r="I231" s="2">
        <v>51531.670580239581</v>
      </c>
      <c r="J231" s="2">
        <v>28.2046822087874</v>
      </c>
      <c r="K231" s="2">
        <v>101917.27077286532</v>
      </c>
      <c r="L231" s="2">
        <v>428111.200984922</v>
      </c>
      <c r="M231" s="2">
        <f>+IF($D231&lt;2022,0,-((E231-'aob Demand'!J230)*'aob Demand'!N230)-0.5*('Welfare change 1 MW'!$E231-'aob Demand'!J230)*('Welfare change 1 MW'!I231-'aob Demand'!N230))</f>
        <v>117.36863781022596</v>
      </c>
      <c r="N231" s="2">
        <f>+IF($D231&lt;2022,0,-((F231-'aob Demand'!K230)*'aob Demand'!O230)-0.5*('Welfare change 1 MW'!$E231-'aob Demand'!K230)*('Welfare change 1 MW'!J231-'aob Demand'!O230))</f>
        <v>6.423904161153049E-2</v>
      </c>
      <c r="O231" s="2">
        <f>+IF($D231&lt;2022,0,-((G231-'aob Demand'!L230)*'aob Demand'!P230)-0.5*('Welfare change 1 MW'!$E231-'aob Demand'!L230)*('Welfare change 1 MW'!K231-'aob Demand'!P230))</f>
        <v>231.19302179334687</v>
      </c>
      <c r="P231" s="2">
        <f>+IF($D231&lt;2022,0,-((H231-'aob Demand'!M230)*'aob Demand'!Q230)-0.5*('Welfare change 1 MW'!$E231-'aob Demand'!M230)*('Welfare change 1 MW'!L231-'aob Demand'!Q230))</f>
        <v>967.81868832284647</v>
      </c>
      <c r="Q231" s="2">
        <f t="shared" si="26"/>
        <v>1316.4445869680308</v>
      </c>
      <c r="R231" s="2">
        <f t="shared" si="27"/>
        <v>87.704673841847452</v>
      </c>
      <c r="S231" s="2">
        <f t="shared" si="29"/>
        <v>4.8003148861298875E-2</v>
      </c>
      <c r="T231" s="2">
        <f t="shared" si="30"/>
        <v>172.76087504467887</v>
      </c>
      <c r="U231" s="2">
        <f t="shared" si="31"/>
        <v>723.21042470175405</v>
      </c>
      <c r="V231" s="2">
        <f t="shared" si="32"/>
        <v>983.72397673714158</v>
      </c>
      <c r="W231" s="2">
        <f t="shared" si="28"/>
        <v>581560.1423380269</v>
      </c>
    </row>
    <row r="232" spans="1:23" x14ac:dyDescent="0.45">
      <c r="A232" s="2" t="s">
        <v>149</v>
      </c>
      <c r="B232" s="2">
        <v>2</v>
      </c>
      <c r="C232" s="2">
        <v>2027</v>
      </c>
      <c r="D232" s="2">
        <v>2025</v>
      </c>
      <c r="E232" s="2">
        <v>149.93187453361952</v>
      </c>
      <c r="F232" s="2">
        <v>149.93187453361952</v>
      </c>
      <c r="G232" s="2">
        <v>122.22712255023151</v>
      </c>
      <c r="H232" s="2">
        <v>98.745964538216413</v>
      </c>
      <c r="I232" s="2">
        <v>51595.474496844676</v>
      </c>
      <c r="J232" s="2">
        <v>28.237890811844952</v>
      </c>
      <c r="K232" s="2">
        <v>102044.66587791237</v>
      </c>
      <c r="L232" s="2">
        <v>428645.51862865151</v>
      </c>
      <c r="M232" s="2">
        <f>+IF($D232&lt;2022,0,-((E232-'aob Demand'!J231)*'aob Demand'!N231)-0.5*('Welfare change 1 MW'!$E232-'aob Demand'!J231)*('Welfare change 1 MW'!I232-'aob Demand'!N231))</f>
        <v>119.33520030945343</v>
      </c>
      <c r="N232" s="2">
        <f>+IF($D232&lt;2022,0,-((F232-'aob Demand'!K231)*'aob Demand'!O231)-0.5*('Welfare change 1 MW'!$E232-'aob Demand'!K231)*('Welfare change 1 MW'!J232-'aob Demand'!O231))</f>
        <v>6.5311432624852991E-2</v>
      </c>
      <c r="O232" s="2">
        <f>+IF($D232&lt;2022,0,-((G232-'aob Demand'!L231)*'aob Demand'!P231)-0.5*('Welfare change 1 MW'!$E232-'aob Demand'!L231)*('Welfare change 1 MW'!K232-'aob Demand'!P231))</f>
        <v>235.07126530838107</v>
      </c>
      <c r="P232" s="2">
        <f>+IF($D232&lt;2022,0,-((H232-'aob Demand'!M231)*'aob Demand'!Q231)-0.5*('Welfare change 1 MW'!$E232-'aob Demand'!M231)*('Welfare change 1 MW'!L232-'aob Demand'!Q231))</f>
        <v>984.05805198617122</v>
      </c>
      <c r="Q232" s="2">
        <f t="shared" si="26"/>
        <v>1338.5298290366306</v>
      </c>
      <c r="R232" s="2">
        <f t="shared" si="27"/>
        <v>84.126607303629314</v>
      </c>
      <c r="S232" s="2">
        <f t="shared" si="29"/>
        <v>4.6041982840105869E-2</v>
      </c>
      <c r="T232" s="2">
        <f t="shared" si="30"/>
        <v>165.71596623363484</v>
      </c>
      <c r="U232" s="2">
        <f t="shared" si="31"/>
        <v>693.72209615218628</v>
      </c>
      <c r="V232" s="2">
        <f t="shared" si="32"/>
        <v>943.61071167229068</v>
      </c>
      <c r="W232" s="2">
        <f t="shared" si="28"/>
        <v>582285.65900340863</v>
      </c>
    </row>
    <row r="233" spans="1:23" x14ac:dyDescent="0.45">
      <c r="A233" s="2" t="s">
        <v>149</v>
      </c>
      <c r="B233" s="2">
        <v>2</v>
      </c>
      <c r="C233" s="2">
        <v>2028</v>
      </c>
      <c r="D233" s="2">
        <v>2026</v>
      </c>
      <c r="E233" s="2">
        <v>150.32018404119972</v>
      </c>
      <c r="F233" s="2">
        <v>150.32018404119972</v>
      </c>
      <c r="G233" s="2">
        <v>122.61114386574377</v>
      </c>
      <c r="H233" s="2">
        <v>99.126148522105964</v>
      </c>
      <c r="I233" s="2">
        <v>51657.893859471231</v>
      </c>
      <c r="J233" s="2">
        <v>28.269340324670278</v>
      </c>
      <c r="K233" s="2">
        <v>102169.97065808989</v>
      </c>
      <c r="L233" s="2">
        <v>429170.63177553925</v>
      </c>
      <c r="M233" s="2">
        <f>+IF($D233&lt;2022,0,-((E233-'aob Demand'!J232)*'aob Demand'!N232)-0.5*('Welfare change 1 MW'!$E233-'aob Demand'!J232)*('Welfare change 1 MW'!I233-'aob Demand'!N232))</f>
        <v>122.65528154343261</v>
      </c>
      <c r="N233" s="2">
        <f>+IF($D233&lt;2022,0,-((F233-'aob Demand'!K232)*'aob Demand'!O232)-0.5*('Welfare change 1 MW'!$E233-'aob Demand'!K232)*('Welfare change 1 MW'!J233-'aob Demand'!O232))</f>
        <v>6.7122053136779533E-2</v>
      </c>
      <c r="O233" s="2">
        <f>+IF($D233&lt;2022,0,-((G233-'aob Demand'!L232)*'aob Demand'!P232)-0.5*('Welfare change 1 MW'!$E233-'aob Demand'!L232)*('Welfare change 1 MW'!K233-'aob Demand'!P232))</f>
        <v>241.61838916011968</v>
      </c>
      <c r="P233" s="2">
        <f>+IF($D233&lt;2022,0,-((H233-'aob Demand'!M232)*'aob Demand'!Q232)-0.5*('Welfare change 1 MW'!$E233-'aob Demand'!M232)*('Welfare change 1 MW'!L233-'aob Demand'!Q232))</f>
        <v>1011.4724477925046</v>
      </c>
      <c r="Q233" s="2">
        <f t="shared" si="26"/>
        <v>1375.8132405491938</v>
      </c>
      <c r="R233" s="2">
        <f t="shared" si="27"/>
        <v>81.572767513810277</v>
      </c>
      <c r="S233" s="2">
        <f t="shared" si="29"/>
        <v>4.4639998919551664E-2</v>
      </c>
      <c r="T233" s="2">
        <f t="shared" si="30"/>
        <v>160.69002849290752</v>
      </c>
      <c r="U233" s="2">
        <f t="shared" si="31"/>
        <v>672.686946637402</v>
      </c>
      <c r="V233" s="2">
        <f t="shared" si="32"/>
        <v>914.99438264303944</v>
      </c>
      <c r="W233" s="2">
        <f t="shared" si="28"/>
        <v>582998.49629310041</v>
      </c>
    </row>
    <row r="234" spans="1:23" x14ac:dyDescent="0.45">
      <c r="A234" s="2" t="s">
        <v>149</v>
      </c>
      <c r="B234" s="2">
        <v>2</v>
      </c>
      <c r="C234" s="2">
        <v>2029</v>
      </c>
      <c r="D234" s="2">
        <v>2027</v>
      </c>
      <c r="E234" s="2">
        <v>150.54708835771223</v>
      </c>
      <c r="F234" s="2">
        <v>150.54708835771223</v>
      </c>
      <c r="G234" s="2">
        <v>122.8339529323132</v>
      </c>
      <c r="H234" s="2">
        <v>99.345175727622987</v>
      </c>
      <c r="I234" s="2">
        <v>51722.269576835766</v>
      </c>
      <c r="J234" s="2">
        <v>28.303040556346396</v>
      </c>
      <c r="K234" s="2">
        <v>102298.32484140265</v>
      </c>
      <c r="L234" s="2">
        <v>429709.09328297235</v>
      </c>
      <c r="M234" s="2">
        <f>+IF($D234&lt;2022,0,-((E234-'aob Demand'!J233)*'aob Demand'!N233)-0.5*('Welfare change 1 MW'!$E234-'aob Demand'!J233)*('Welfare change 1 MW'!I234-'aob Demand'!N233))</f>
        <v>124.19889819534421</v>
      </c>
      <c r="N234" s="2">
        <f>+IF($D234&lt;2022,0,-((F234-'aob Demand'!K233)*'aob Demand'!O233)-0.5*('Welfare change 1 MW'!$E234-'aob Demand'!K233)*('Welfare change 1 MW'!J234-'aob Demand'!O233))</f>
        <v>6.7963113015649224E-2</v>
      </c>
      <c r="O234" s="2">
        <f>+IF($D234&lt;2022,0,-((G234-'aob Demand'!L233)*'aob Demand'!P233)-0.5*('Welfare change 1 MW'!$E234-'aob Demand'!L233)*('Welfare change 1 MW'!K234-'aob Demand'!P233))</f>
        <v>244.6631540111575</v>
      </c>
      <c r="P234" s="2">
        <f>+IF($D234&lt;2022,0,-((H234-'aob Demand'!M233)*'aob Demand'!Q233)-0.5*('Welfare change 1 MW'!$E234-'aob Demand'!M233)*('Welfare change 1 MW'!L234-'aob Demand'!Q233))</f>
        <v>1024.2223324851959</v>
      </c>
      <c r="Q234" s="2">
        <f t="shared" si="26"/>
        <v>1393.1523478047134</v>
      </c>
      <c r="R234" s="2">
        <f t="shared" si="27"/>
        <v>77.923925234783013</v>
      </c>
      <c r="S234" s="2">
        <f t="shared" si="29"/>
        <v>4.2640897900921029E-2</v>
      </c>
      <c r="T234" s="2">
        <f t="shared" si="30"/>
        <v>153.50468963811085</v>
      </c>
      <c r="U234" s="2">
        <f t="shared" si="31"/>
        <v>642.60976240579339</v>
      </c>
      <c r="V234" s="2">
        <f t="shared" si="32"/>
        <v>874.08101817658826</v>
      </c>
      <c r="W234" s="2">
        <f t="shared" si="28"/>
        <v>583729.68770121073</v>
      </c>
    </row>
    <row r="235" spans="1:23" x14ac:dyDescent="0.45">
      <c r="A235" s="2" t="s">
        <v>149</v>
      </c>
      <c r="B235" s="2">
        <v>2</v>
      </c>
      <c r="C235" s="2">
        <v>2030</v>
      </c>
      <c r="D235" s="2">
        <v>2028</v>
      </c>
      <c r="E235" s="2">
        <v>150.75852350643419</v>
      </c>
      <c r="F235" s="2">
        <v>150.75852350643419</v>
      </c>
      <c r="G235" s="2">
        <v>123.04104432492917</v>
      </c>
      <c r="H235" s="2">
        <v>99.548412497084684</v>
      </c>
      <c r="I235" s="2">
        <v>51786.914629546365</v>
      </c>
      <c r="J235" s="2">
        <v>28.337044731260253</v>
      </c>
      <c r="K235" s="2">
        <v>102427.12772104704</v>
      </c>
      <c r="L235" s="2">
        <v>430249.49371396349</v>
      </c>
      <c r="M235" s="2">
        <f>+IF($D235&lt;2022,0,-((E235-'aob Demand'!J234)*'aob Demand'!N234)-0.5*('Welfare change 1 MW'!$E235-'aob Demand'!J234)*('Welfare change 1 MW'!I235-'aob Demand'!N234))</f>
        <v>125.54821880594477</v>
      </c>
      <c r="N235" s="2">
        <f>+IF($D235&lt;2022,0,-((F235-'aob Demand'!K234)*'aob Demand'!O234)-0.5*('Welfare change 1 MW'!$E235-'aob Demand'!K234)*('Welfare change 1 MW'!J235-'aob Demand'!O234))</f>
        <v>6.8698155078046025E-2</v>
      </c>
      <c r="O235" s="2">
        <f>+IF($D235&lt;2022,0,-((G235-'aob Demand'!L234)*'aob Demand'!P234)-0.5*('Welfare change 1 MW'!$E235-'aob Demand'!L234)*('Welfare change 1 MW'!K235-'aob Demand'!P234))</f>
        <v>247.32492140912316</v>
      </c>
      <c r="P235" s="2">
        <f>+IF($D235&lt;2022,0,-((H235-'aob Demand'!M234)*'aob Demand'!Q234)-0.5*('Welfare change 1 MW'!$E235-'aob Demand'!M234)*('Welfare change 1 MW'!L235-'aob Demand'!Q234))</f>
        <v>1035.3686639391722</v>
      </c>
      <c r="Q235" s="2">
        <f t="shared" si="26"/>
        <v>1408.3105023093181</v>
      </c>
      <c r="R235" s="2">
        <f t="shared" si="27"/>
        <v>74.311797810170106</v>
      </c>
      <c r="S235" s="2">
        <f t="shared" si="29"/>
        <v>4.0662332438042827E-2</v>
      </c>
      <c r="T235" s="2">
        <f t="shared" si="30"/>
        <v>146.39124097474419</v>
      </c>
      <c r="U235" s="2">
        <f t="shared" si="31"/>
        <v>612.83312137273083</v>
      </c>
      <c r="V235" s="2">
        <f t="shared" si="32"/>
        <v>833.57682249008303</v>
      </c>
      <c r="W235" s="2">
        <f t="shared" si="28"/>
        <v>584463.53606455692</v>
      </c>
    </row>
    <row r="236" spans="1:23" x14ac:dyDescent="0.45">
      <c r="A236" s="2" t="s">
        <v>149</v>
      </c>
      <c r="B236" s="2">
        <v>2</v>
      </c>
      <c r="C236" s="2">
        <v>2031</v>
      </c>
      <c r="D236" s="2">
        <v>2029</v>
      </c>
      <c r="E236" s="2">
        <v>150.95514192604097</v>
      </c>
      <c r="F236" s="2">
        <v>150.95514192604097</v>
      </c>
      <c r="G236" s="2">
        <v>123.23329288773496</v>
      </c>
      <c r="H236" s="2">
        <v>99.736798703910154</v>
      </c>
      <c r="I236" s="2">
        <v>51851.816856739075</v>
      </c>
      <c r="J236" s="2">
        <v>28.37130328306764</v>
      </c>
      <c r="K236" s="2">
        <v>102556.36354612336</v>
      </c>
      <c r="L236" s="2">
        <v>430791.76237506582</v>
      </c>
      <c r="M236" s="2">
        <f>+IF($D236&lt;2022,0,-((E236-'aob Demand'!J235)*'aob Demand'!N235)-0.5*('Welfare change 1 MW'!$E236-'aob Demand'!J235)*('Welfare change 1 MW'!I236-'aob Demand'!N235))</f>
        <v>126.71931437415107</v>
      </c>
      <c r="N236" s="2">
        <f>+IF($D236&lt;2022,0,-((F236-'aob Demand'!K235)*'aob Demand'!O235)-0.5*('Welfare change 1 MW'!$E236-'aob Demand'!K235)*('Welfare change 1 MW'!J236-'aob Demand'!O235))</f>
        <v>6.9335894436728357E-2</v>
      </c>
      <c r="O236" s="2">
        <f>+IF($D236&lt;2022,0,-((G236-'aob Demand'!L235)*'aob Demand'!P235)-0.5*('Welfare change 1 MW'!$E236-'aob Demand'!L235)*('Welfare change 1 MW'!K236-'aob Demand'!P235))</f>
        <v>249.63535885000539</v>
      </c>
      <c r="P236" s="2">
        <f>+IF($D236&lt;2022,0,-((H236-'aob Demand'!M235)*'aob Demand'!Q235)-0.5*('Welfare change 1 MW'!$E236-'aob Demand'!M235)*('Welfare change 1 MW'!L236-'aob Demand'!Q235))</f>
        <v>1045.0440083131002</v>
      </c>
      <c r="Q236" s="2">
        <f t="shared" si="26"/>
        <v>1421.4680174316934</v>
      </c>
      <c r="R236" s="2">
        <f t="shared" si="27"/>
        <v>70.759403280790778</v>
      </c>
      <c r="S236" s="2">
        <f t="shared" si="29"/>
        <v>3.8716801306207096E-2</v>
      </c>
      <c r="T236" s="2">
        <f t="shared" si="30"/>
        <v>139.39508051517416</v>
      </c>
      <c r="U236" s="2">
        <f t="shared" si="31"/>
        <v>583.5471158884742</v>
      </c>
      <c r="V236" s="2">
        <f t="shared" si="32"/>
        <v>793.74031648574532</v>
      </c>
      <c r="W236" s="2">
        <f t="shared" si="28"/>
        <v>585199.9427779282</v>
      </c>
    </row>
    <row r="237" spans="1:23" x14ac:dyDescent="0.45">
      <c r="A237" s="2" t="s">
        <v>149</v>
      </c>
      <c r="B237" s="2">
        <v>2</v>
      </c>
      <c r="C237" s="2">
        <v>2032</v>
      </c>
      <c r="D237" s="2">
        <v>2030</v>
      </c>
      <c r="E237" s="2">
        <v>151.34486397000717</v>
      </c>
      <c r="F237" s="2">
        <v>151.34486397000717</v>
      </c>
      <c r="G237" s="2">
        <v>123.61862108122914</v>
      </c>
      <c r="H237" s="2">
        <v>100.11825718785514</v>
      </c>
      <c r="I237" s="2">
        <v>51914.574609232346</v>
      </c>
      <c r="J237" s="2">
        <v>28.40292362634257</v>
      </c>
      <c r="K237" s="2">
        <v>102682.33442375562</v>
      </c>
      <c r="L237" s="2">
        <v>431319.67656051542</v>
      </c>
      <c r="M237" s="2">
        <f>+IF($D237&lt;2022,0,-((E237-'aob Demand'!J236)*'aob Demand'!N236)-0.5*('Welfare change 1 MW'!$E237-'aob Demand'!J236)*('Welfare change 1 MW'!I237-'aob Demand'!N236))</f>
        <v>129.92572854296853</v>
      </c>
      <c r="N237" s="2">
        <f>+IF($D237&lt;2022,0,-((F237-'aob Demand'!K236)*'aob Demand'!O236)-0.5*('Welfare change 1 MW'!$E237-'aob Demand'!K236)*('Welfare change 1 MW'!J237-'aob Demand'!O236))</f>
        <v>7.1083516963781193E-2</v>
      </c>
      <c r="O237" s="2">
        <f>+IF($D237&lt;2022,0,-((G237-'aob Demand'!L236)*'aob Demand'!P236)-0.5*('Welfare change 1 MW'!$E237-'aob Demand'!L236)*('Welfare change 1 MW'!K237-'aob Demand'!P236))</f>
        <v>255.95938439889218</v>
      </c>
      <c r="P237" s="2">
        <f>+IF($D237&lt;2022,0,-((H237-'aob Demand'!M236)*'aob Demand'!Q236)-0.5*('Welfare change 1 MW'!$E237-'aob Demand'!M236)*('Welfare change 1 MW'!L237-'aob Demand'!Q236))</f>
        <v>1071.5252190546205</v>
      </c>
      <c r="Q237" s="2">
        <f t="shared" si="26"/>
        <v>1457.481415513445</v>
      </c>
      <c r="R237" s="2">
        <f t="shared" si="27"/>
        <v>68.443253023853828</v>
      </c>
      <c r="S237" s="2">
        <f t="shared" si="29"/>
        <v>3.7445909997483574E-2</v>
      </c>
      <c r="T237" s="2">
        <f t="shared" si="30"/>
        <v>134.83621070825498</v>
      </c>
      <c r="U237" s="2">
        <f t="shared" si="31"/>
        <v>564.46611854049763</v>
      </c>
      <c r="V237" s="2">
        <f t="shared" si="32"/>
        <v>767.78302818260397</v>
      </c>
      <c r="W237" s="2">
        <f t="shared" si="28"/>
        <v>585916.58559350343</v>
      </c>
    </row>
    <row r="238" spans="1:23" x14ac:dyDescent="0.45">
      <c r="A238" s="2" t="s">
        <v>149</v>
      </c>
      <c r="B238" s="2">
        <v>2</v>
      </c>
      <c r="C238" s="2">
        <v>2033</v>
      </c>
      <c r="D238" s="2">
        <v>2031</v>
      </c>
      <c r="E238" s="2">
        <v>151.82031335706944</v>
      </c>
      <c r="F238" s="2">
        <v>151.82031335706944</v>
      </c>
      <c r="G238" s="2">
        <v>124.08996815375846</v>
      </c>
      <c r="H238" s="2">
        <v>100.58581914517646</v>
      </c>
      <c r="I238" s="2">
        <v>51976.431257950841</v>
      </c>
      <c r="J238" s="2">
        <v>28.43334196003557</v>
      </c>
      <c r="K238" s="2">
        <v>102806.95704685732</v>
      </c>
      <c r="L238" s="2">
        <v>431841.64492739737</v>
      </c>
      <c r="M238" s="2">
        <f>+IF($D238&lt;2022,0,-((E238-'aob Demand'!J237)*'aob Demand'!N237)-0.5*('Welfare change 1 MW'!$E238-'aob Demand'!J237)*('Welfare change 1 MW'!I238-'aob Demand'!N237))</f>
        <v>134.00909407514445</v>
      </c>
      <c r="N238" s="2">
        <f>+IF($D238&lt;2022,0,-((F238-'aob Demand'!K237)*'aob Demand'!O237)-0.5*('Welfare change 1 MW'!$E238-'aob Demand'!K237)*('Welfare change 1 MW'!J238-'aob Demand'!O237))</f>
        <v>7.3308734466264333E-2</v>
      </c>
      <c r="O238" s="2">
        <f>+IF($D238&lt;2022,0,-((G238-'aob Demand'!L237)*'aob Demand'!P237)-0.5*('Welfare change 1 MW'!$E238-'aob Demand'!L237)*('Welfare change 1 MW'!K238-'aob Demand'!P237))</f>
        <v>264.01323693333626</v>
      </c>
      <c r="P238" s="2">
        <f>+IF($D238&lt;2022,0,-((H238-'aob Demand'!M237)*'aob Demand'!Q237)-0.5*('Welfare change 1 MW'!$E238-'aob Demand'!M237)*('Welfare change 1 MW'!L238-'aob Demand'!Q237))</f>
        <v>1105.2500852111164</v>
      </c>
      <c r="Q238" s="2">
        <f t="shared" si="26"/>
        <v>1503.3457249540634</v>
      </c>
      <c r="R238" s="2">
        <f t="shared" si="27"/>
        <v>66.598414196054918</v>
      </c>
      <c r="S238" s="2">
        <f t="shared" si="29"/>
        <v>3.6432195112334705E-2</v>
      </c>
      <c r="T238" s="2">
        <f t="shared" si="30"/>
        <v>131.20649033466395</v>
      </c>
      <c r="U238" s="2">
        <f t="shared" si="31"/>
        <v>549.27543144079402</v>
      </c>
      <c r="V238" s="2">
        <f t="shared" si="32"/>
        <v>747.11676816662532</v>
      </c>
      <c r="W238" s="2">
        <f t="shared" si="28"/>
        <v>586625.03323220555</v>
      </c>
    </row>
    <row r="239" spans="1:23" x14ac:dyDescent="0.45">
      <c r="A239" s="2" t="s">
        <v>149</v>
      </c>
      <c r="B239" s="2">
        <v>2</v>
      </c>
      <c r="C239" s="2">
        <v>2034</v>
      </c>
      <c r="D239" s="2">
        <v>2032</v>
      </c>
      <c r="E239" s="2">
        <v>152.02441061023157</v>
      </c>
      <c r="F239" s="2">
        <v>152.02441061023157</v>
      </c>
      <c r="G239" s="2">
        <v>124.29009089018759</v>
      </c>
      <c r="H239" s="2">
        <v>100.78219349870359</v>
      </c>
      <c r="I239" s="2">
        <v>52041.499328872313</v>
      </c>
      <c r="J239" s="2">
        <v>28.467552713818083</v>
      </c>
      <c r="K239" s="2">
        <v>102936.56444079631</v>
      </c>
      <c r="L239" s="2">
        <v>432385.44819840364</v>
      </c>
      <c r="M239" s="2">
        <f>+IF($D239&lt;2022,0,-((E239-'aob Demand'!J238)*'aob Demand'!N238)-0.5*('Welfare change 1 MW'!$E239-'aob Demand'!J238)*('Welfare change 1 MW'!I239-'aob Demand'!N238))</f>
        <v>135.19096165300346</v>
      </c>
      <c r="N239" s="2">
        <f>+IF($D239&lt;2022,0,-((F239-'aob Demand'!K238)*'aob Demand'!O238)-0.5*('Welfare change 1 MW'!$E239-'aob Demand'!K238)*('Welfare change 1 MW'!J239-'aob Demand'!O238))</f>
        <v>7.395167081885895E-2</v>
      </c>
      <c r="O239" s="2">
        <f>+IF($D239&lt;2022,0,-((G239-'aob Demand'!L238)*'aob Demand'!P238)-0.5*('Welfare change 1 MW'!$E239-'aob Demand'!L238)*('Welfare change 1 MW'!K239-'aob Demand'!P238))</f>
        <v>266.345448089993</v>
      </c>
      <c r="P239" s="2">
        <f>+IF($D239&lt;2022,0,-((H239-'aob Demand'!M238)*'aob Demand'!Q238)-0.5*('Welfare change 1 MW'!$E239-'aob Demand'!M238)*('Welfare change 1 MW'!L239-'aob Demand'!Q238))</f>
        <v>1115.0170727930804</v>
      </c>
      <c r="Q239" s="2">
        <f t="shared" si="26"/>
        <v>1516.6274342068957</v>
      </c>
      <c r="R239" s="2">
        <f t="shared" si="27"/>
        <v>63.382798277411133</v>
      </c>
      <c r="S239" s="2">
        <f t="shared" si="29"/>
        <v>3.4671429039909593E-2</v>
      </c>
      <c r="T239" s="2">
        <f t="shared" si="30"/>
        <v>124.87313946124041</v>
      </c>
      <c r="U239" s="2">
        <f t="shared" si="31"/>
        <v>522.76351419195009</v>
      </c>
      <c r="V239" s="2">
        <f t="shared" si="32"/>
        <v>711.05412335964161</v>
      </c>
      <c r="W239" s="2">
        <f t="shared" si="28"/>
        <v>587363.51196807227</v>
      </c>
    </row>
    <row r="240" spans="1:23" x14ac:dyDescent="0.45">
      <c r="A240" s="2" t="s">
        <v>149</v>
      </c>
      <c r="B240" s="2">
        <v>2</v>
      </c>
      <c r="C240" s="2">
        <v>2035</v>
      </c>
      <c r="D240" s="2">
        <v>2033</v>
      </c>
      <c r="E240" s="2">
        <v>152.21511492080717</v>
      </c>
      <c r="F240" s="2">
        <v>152.21511492080717</v>
      </c>
      <c r="G240" s="2">
        <v>124.47640914698917</v>
      </c>
      <c r="H240" s="2">
        <v>100.96464284521815</v>
      </c>
      <c r="I240" s="2">
        <v>52106.814743434152</v>
      </c>
      <c r="J240" s="2">
        <v>28.502069127280695</v>
      </c>
      <c r="K240" s="2">
        <v>103066.58524492456</v>
      </c>
      <c r="L240" s="2">
        <v>432931.03593359946</v>
      </c>
      <c r="M240" s="2">
        <f>+IF($D240&lt;2022,0,-((E240-'aob Demand'!J239)*'aob Demand'!N239)-0.5*('Welfare change 1 MW'!$E240-'aob Demand'!J239)*('Welfare change 1 MW'!I240-'aob Demand'!N239))</f>
        <v>136.20281233799886</v>
      </c>
      <c r="N240" s="2">
        <f>+IF($D240&lt;2022,0,-((F240-'aob Demand'!K239)*'aob Demand'!O239)-0.5*('Welfare change 1 MW'!$E240-'aob Demand'!K239)*('Welfare change 1 MW'!J240-'aob Demand'!O239))</f>
        <v>7.4502001162465067E-2</v>
      </c>
      <c r="O240" s="2">
        <f>+IF($D240&lt;2022,0,-((G240-'aob Demand'!L239)*'aob Demand'!P239)-0.5*('Welfare change 1 MW'!$E240-'aob Demand'!L239)*('Welfare change 1 MW'!K240-'aob Demand'!P239))</f>
        <v>268.34243078428409</v>
      </c>
      <c r="P240" s="2">
        <f>+IF($D240&lt;2022,0,-((H240-'aob Demand'!M239)*'aob Demand'!Q239)-0.5*('Welfare change 1 MW'!$E240-'aob Demand'!M239)*('Welfare change 1 MW'!L240-'aob Demand'!Q239))</f>
        <v>1123.3804353599874</v>
      </c>
      <c r="Q240" s="2">
        <f t="shared" si="26"/>
        <v>1528.0001804834328</v>
      </c>
      <c r="R240" s="2">
        <f t="shared" si="27"/>
        <v>60.242635248320511</v>
      </c>
      <c r="S240" s="2">
        <f t="shared" si="29"/>
        <v>3.2952306962373813E-2</v>
      </c>
      <c r="T240" s="2">
        <f t="shared" si="30"/>
        <v>118.68811591987448</v>
      </c>
      <c r="U240" s="2">
        <f t="shared" si="31"/>
        <v>496.8722499249792</v>
      </c>
      <c r="V240" s="2">
        <f t="shared" si="32"/>
        <v>675.83595340013653</v>
      </c>
      <c r="W240" s="2">
        <f t="shared" si="28"/>
        <v>588104.43592195818</v>
      </c>
    </row>
    <row r="241" spans="1:23" x14ac:dyDescent="0.45">
      <c r="A241" s="2" t="s">
        <v>149</v>
      </c>
      <c r="B241" s="2">
        <v>2</v>
      </c>
      <c r="C241" s="2">
        <v>2036</v>
      </c>
      <c r="D241" s="2">
        <v>2034</v>
      </c>
      <c r="E241" s="2">
        <v>152.39275461933786</v>
      </c>
      <c r="F241" s="2">
        <v>152.39275461933786</v>
      </c>
      <c r="G241" s="2">
        <v>124.64963961733287</v>
      </c>
      <c r="H241" s="2">
        <v>101.13399764882487</v>
      </c>
      <c r="I241" s="2">
        <v>52172.366105043198</v>
      </c>
      <c r="J241" s="2">
        <v>28.536815647068696</v>
      </c>
      <c r="K241" s="2">
        <v>103197.00694055518</v>
      </c>
      <c r="L241" s="2">
        <v>433478.3506302294</v>
      </c>
      <c r="M241" s="2">
        <f>+IF($D241&lt;2022,0,-((E241-'aob Demand'!J240)*'aob Demand'!N240)-0.5*('Welfare change 1 MW'!$E241-'aob Demand'!J240)*('Welfare change 1 MW'!I241-'aob Demand'!N240))</f>
        <v>137.06134041974227</v>
      </c>
      <c r="N241" s="2">
        <f>+IF($D241&lt;2022,0,-((F241-'aob Demand'!K240)*'aob Demand'!O240)-0.5*('Welfare change 1 MW'!$E241-'aob Demand'!K240)*('Welfare change 1 MW'!J241-'aob Demand'!O240))</f>
        <v>7.4968695037203381E-2</v>
      </c>
      <c r="O241" s="2">
        <f>+IF($D241&lt;2022,0,-((G241-'aob Demand'!L240)*'aob Demand'!P240)-0.5*('Welfare change 1 MW'!$E241-'aob Demand'!L240)*('Welfare change 1 MW'!K241-'aob Demand'!P240))</f>
        <v>270.03710270827332</v>
      </c>
      <c r="P241" s="2">
        <f>+IF($D241&lt;2022,0,-((H241-'aob Demand'!M240)*'aob Demand'!Q240)-0.5*('Welfare change 1 MW'!$E241-'aob Demand'!M240)*('Welfare change 1 MW'!L241-'aob Demand'!Q240))</f>
        <v>1130.4779841051632</v>
      </c>
      <c r="Q241" s="2">
        <f t="shared" si="26"/>
        <v>1537.6513959282161</v>
      </c>
      <c r="R241" s="2">
        <f t="shared" si="27"/>
        <v>57.190908534738327</v>
      </c>
      <c r="S241" s="2">
        <f t="shared" si="29"/>
        <v>3.128181708796287E-2</v>
      </c>
      <c r="T241" s="2">
        <f t="shared" si="30"/>
        <v>112.67704806241701</v>
      </c>
      <c r="U241" s="2">
        <f t="shared" si="31"/>
        <v>471.70896469783213</v>
      </c>
      <c r="V241" s="2">
        <f t="shared" si="32"/>
        <v>641.60820311207544</v>
      </c>
      <c r="W241" s="2">
        <f t="shared" si="28"/>
        <v>588847.72367582773</v>
      </c>
    </row>
    <row r="242" spans="1:23" x14ac:dyDescent="0.45">
      <c r="A242" s="2" t="s">
        <v>149</v>
      </c>
      <c r="B242" s="2">
        <v>2</v>
      </c>
      <c r="C242" s="2">
        <v>2037</v>
      </c>
      <c r="D242" s="2">
        <v>2035</v>
      </c>
      <c r="E242" s="2">
        <v>152.55804031304754</v>
      </c>
      <c r="F242" s="2">
        <v>152.55804031304754</v>
      </c>
      <c r="G242" s="2">
        <v>124.8104951847765</v>
      </c>
      <c r="H242" s="2">
        <v>101.29097106125749</v>
      </c>
      <c r="I242" s="2">
        <v>52238.145148790813</v>
      </c>
      <c r="J242" s="2">
        <v>28.571782203327164</v>
      </c>
      <c r="K242" s="2">
        <v>103327.81694806676</v>
      </c>
      <c r="L242" s="2">
        <v>434027.33696327923</v>
      </c>
      <c r="M242" s="2">
        <f>+IF($D242&lt;2022,0,-((E242-'aob Demand'!J241)*'aob Demand'!N241)-0.5*('Welfare change 1 MW'!$E242-'aob Demand'!J241)*('Welfare change 1 MW'!I242-'aob Demand'!N241))</f>
        <v>137.77616189115417</v>
      </c>
      <c r="N242" s="2">
        <f>+IF($D242&lt;2022,0,-((F242-'aob Demand'!K241)*'aob Demand'!O241)-0.5*('Welfare change 1 MW'!$E242-'aob Demand'!K241)*('Welfare change 1 MW'!J242-'aob Demand'!O241))</f>
        <v>7.5357011225264045E-2</v>
      </c>
      <c r="O242" s="2">
        <f>+IF($D242&lt;2022,0,-((G242-'aob Demand'!L241)*'aob Demand'!P241)-0.5*('Welfare change 1 MW'!$E242-'aob Demand'!L241)*('Welfare change 1 MW'!K242-'aob Demand'!P241))</f>
        <v>271.44841037362056</v>
      </c>
      <c r="P242" s="2">
        <f>+IF($D242&lt;2022,0,-((H242-'aob Demand'!M241)*'aob Demand'!Q241)-0.5*('Welfare change 1 MW'!$E242-'aob Demand'!M241)*('Welfare change 1 MW'!L242-'aob Demand'!Q241))</f>
        <v>1136.389037752838</v>
      </c>
      <c r="Q242" s="2">
        <f t="shared" si="26"/>
        <v>1545.6889670288381</v>
      </c>
      <c r="R242" s="2">
        <f t="shared" si="27"/>
        <v>54.23507411266236</v>
      </c>
      <c r="S242" s="2">
        <f t="shared" si="29"/>
        <v>2.9664007420526987E-2</v>
      </c>
      <c r="T242" s="2">
        <f t="shared" si="30"/>
        <v>106.85465796331574</v>
      </c>
      <c r="U242" s="2">
        <f t="shared" si="31"/>
        <v>447.33532156333996</v>
      </c>
      <c r="V242" s="2">
        <f t="shared" si="32"/>
        <v>608.45471764673857</v>
      </c>
      <c r="W242" s="2">
        <f t="shared" si="28"/>
        <v>589593.29906013678</v>
      </c>
    </row>
    <row r="243" spans="1:23" x14ac:dyDescent="0.45">
      <c r="A243" s="2" t="s">
        <v>149</v>
      </c>
      <c r="B243" s="2">
        <v>2</v>
      </c>
      <c r="C243" s="2">
        <v>2038</v>
      </c>
      <c r="D243" s="2">
        <v>2036</v>
      </c>
      <c r="E243" s="2">
        <v>152.71166603348223</v>
      </c>
      <c r="F243" s="2">
        <v>152.71166603348223</v>
      </c>
      <c r="G243" s="2">
        <v>124.95967105326021</v>
      </c>
      <c r="H243" s="2">
        <v>101.4362586193362</v>
      </c>
      <c r="I243" s="2">
        <v>52304.143882915792</v>
      </c>
      <c r="J243" s="2">
        <v>28.60695924152845</v>
      </c>
      <c r="K243" s="2">
        <v>103459.00308549339</v>
      </c>
      <c r="L243" s="2">
        <v>434577.94137171883</v>
      </c>
      <c r="M243" s="2">
        <f>+IF($D243&lt;2022,0,-((E243-'aob Demand'!J242)*'aob Demand'!N242)-0.5*('Welfare change 1 MW'!$E243-'aob Demand'!J242)*('Welfare change 1 MW'!I243-'aob Demand'!N242))</f>
        <v>138.3565424246803</v>
      </c>
      <c r="N243" s="2">
        <f>+IF($D243&lt;2022,0,-((F243-'aob Demand'!K242)*'aob Demand'!O242)-0.5*('Welfare change 1 MW'!$E243-'aob Demand'!K242)*('Welfare change 1 MW'!J243-'aob Demand'!O242))</f>
        <v>7.5672015181084504E-2</v>
      </c>
      <c r="O243" s="2">
        <f>+IF($D243&lt;2022,0,-((G243-'aob Demand'!L242)*'aob Demand'!P242)-0.5*('Welfare change 1 MW'!$E243-'aob Demand'!L242)*('Welfare change 1 MW'!K243-'aob Demand'!P242))</f>
        <v>272.59461230600425</v>
      </c>
      <c r="P243" s="2">
        <f>+IF($D243&lt;2022,0,-((H243-'aob Demand'!M242)*'aob Demand'!Q242)-0.5*('Welfare change 1 MW'!$E243-'aob Demand'!M242)*('Welfare change 1 MW'!L243-'aob Demand'!Q242))</f>
        <v>1141.1900369995706</v>
      </c>
      <c r="Q243" s="2">
        <f t="shared" si="26"/>
        <v>1552.2168637454361</v>
      </c>
      <c r="R243" s="2">
        <f t="shared" si="27"/>
        <v>51.380696936626556</v>
      </c>
      <c r="S243" s="2">
        <f t="shared" si="29"/>
        <v>2.810189392178352E-2</v>
      </c>
      <c r="T243" s="2">
        <f t="shared" si="30"/>
        <v>101.23193971168206</v>
      </c>
      <c r="U243" s="2">
        <f t="shared" si="31"/>
        <v>423.7973745989849</v>
      </c>
      <c r="V243" s="2">
        <f t="shared" si="32"/>
        <v>576.43811314121524</v>
      </c>
      <c r="W243" s="2">
        <f t="shared" si="28"/>
        <v>590341.08834012807</v>
      </c>
    </row>
    <row r="244" spans="1:23" x14ac:dyDescent="0.45">
      <c r="A244" s="2" t="s">
        <v>149</v>
      </c>
      <c r="B244" s="2">
        <v>2</v>
      </c>
      <c r="C244" s="2">
        <v>2039</v>
      </c>
      <c r="D244" s="2">
        <v>2037</v>
      </c>
      <c r="E244" s="2">
        <v>152.8542887511654</v>
      </c>
      <c r="F244" s="2">
        <v>152.8542887511654</v>
      </c>
      <c r="G244" s="2">
        <v>125.09782532209238</v>
      </c>
      <c r="H244" s="2">
        <v>101.57051874454838</v>
      </c>
      <c r="I244" s="2">
        <v>52370.354797515392</v>
      </c>
      <c r="J244" s="2">
        <v>28.642337734706334</v>
      </c>
      <c r="K244" s="2">
        <v>103590.55390197765</v>
      </c>
      <c r="L244" s="2">
        <v>435130.11351448699</v>
      </c>
      <c r="M244" s="2">
        <f>+IF($D244&lt;2022,0,-((E244-'aob Demand'!J243)*'aob Demand'!N243)-0.5*('Welfare change 1 MW'!$E244-'aob Demand'!J243)*('Welfare change 1 MW'!I244-'aob Demand'!N243))</f>
        <v>138.81120705989227</v>
      </c>
      <c r="N244" s="2">
        <f>+IF($D244&lt;2022,0,-((F244-'aob Demand'!K243)*'aob Demand'!O243)-0.5*('Welfare change 1 MW'!$E244-'aob Demand'!K243)*('Welfare change 1 MW'!J244-'aob Demand'!O243))</f>
        <v>7.5918475048412579E-2</v>
      </c>
      <c r="O244" s="2">
        <f>+IF($D244&lt;2022,0,-((G244-'aob Demand'!L243)*'aob Demand'!P243)-0.5*('Welfare change 1 MW'!$E244-'aob Demand'!L243)*('Welfare change 1 MW'!K244-'aob Demand'!P243))</f>
        <v>273.49290339238189</v>
      </c>
      <c r="P244" s="2">
        <f>+IF($D244&lt;2022,0,-((H244-'aob Demand'!M243)*'aob Demand'!Q243)-0.5*('Welfare change 1 MW'!$E244-'aob Demand'!M243)*('Welfare change 1 MW'!L244-'aob Demand'!Q243))</f>
        <v>1144.9529711329853</v>
      </c>
      <c r="Q244" s="2">
        <f t="shared" si="26"/>
        <v>1557.3330000603078</v>
      </c>
      <c r="R244" s="2">
        <f t="shared" si="27"/>
        <v>48.631644532583628</v>
      </c>
      <c r="S244" s="2">
        <f t="shared" si="29"/>
        <v>2.6597566365208766E-2</v>
      </c>
      <c r="T244" s="2">
        <f t="shared" si="30"/>
        <v>95.816540621420302</v>
      </c>
      <c r="U244" s="2">
        <f t="shared" si="31"/>
        <v>401.12716457137651</v>
      </c>
      <c r="V244" s="2">
        <f t="shared" si="32"/>
        <v>545.60194729174566</v>
      </c>
      <c r="W244" s="2">
        <f t="shared" si="28"/>
        <v>591091.02221398009</v>
      </c>
    </row>
    <row r="245" spans="1:23" x14ac:dyDescent="0.45">
      <c r="A245" s="2" t="s">
        <v>149</v>
      </c>
      <c r="B245" s="2">
        <v>2</v>
      </c>
      <c r="C245" s="2">
        <v>2040</v>
      </c>
      <c r="D245" s="2">
        <v>2038</v>
      </c>
      <c r="E245" s="2">
        <v>152.98653021179064</v>
      </c>
      <c r="F245" s="2">
        <v>152.98653021179064</v>
      </c>
      <c r="G245" s="2">
        <v>125.2255807968256</v>
      </c>
      <c r="H245" s="2">
        <v>101.6943745455596</v>
      </c>
      <c r="I245" s="2">
        <v>52436.770834559982</v>
      </c>
      <c r="J245" s="2">
        <v>28.677909159920929</v>
      </c>
      <c r="K245" s="2">
        <v>103722.45863267548</v>
      </c>
      <c r="L245" s="2">
        <v>435683.80607107613</v>
      </c>
      <c r="M245" s="2">
        <f>+IF($D245&lt;2022,0,-((E245-'aob Demand'!J244)*'aob Demand'!N244)-0.5*('Welfare change 1 MW'!$E245-'aob Demand'!J244)*('Welfare change 1 MW'!I245-'aob Demand'!N244))</f>
        <v>139.14836948114663</v>
      </c>
      <c r="N245" s="2">
        <f>+IF($D245&lt;2022,0,-((F245-'aob Demand'!K244)*'aob Demand'!O244)-0.5*('Welfare change 1 MW'!$E245-'aob Demand'!K244)*('Welfare change 1 MW'!J245-'aob Demand'!O244))</f>
        <v>7.6100877994977376E-2</v>
      </c>
      <c r="O245" s="2">
        <f>+IF($D245&lt;2022,0,-((G245-'aob Demand'!L244)*'aob Demand'!P244)-0.5*('Welfare change 1 MW'!$E245-'aob Demand'!L244)*('Welfare change 1 MW'!K245-'aob Demand'!P244))</f>
        <v>274.15947223807615</v>
      </c>
      <c r="P245" s="2">
        <f>+IF($D245&lt;2022,0,-((H245-'aob Demand'!M244)*'aob Demand'!Q244)-0.5*('Welfare change 1 MW'!$E245-'aob Demand'!M244)*('Welfare change 1 MW'!L245-'aob Demand'!Q244))</f>
        <v>1147.7456178633768</v>
      </c>
      <c r="Q245" s="2">
        <f t="shared" si="26"/>
        <v>1561.1295604605946</v>
      </c>
      <c r="R245" s="2">
        <f t="shared" si="27"/>
        <v>45.990346503275639</v>
      </c>
      <c r="S245" s="2">
        <f t="shared" si="29"/>
        <v>2.5152330287756049E-2</v>
      </c>
      <c r="T245" s="2">
        <f t="shared" si="30"/>
        <v>90.613272526291922</v>
      </c>
      <c r="U245" s="2">
        <f t="shared" si="31"/>
        <v>379.34485944734564</v>
      </c>
      <c r="V245" s="2">
        <f t="shared" si="32"/>
        <v>515.97363080720095</v>
      </c>
      <c r="W245" s="2">
        <f t="shared" si="28"/>
        <v>591843.03553831158</v>
      </c>
    </row>
    <row r="246" spans="1:23" x14ac:dyDescent="0.45">
      <c r="A246" s="2" t="s">
        <v>149</v>
      </c>
      <c r="B246" s="2">
        <v>2</v>
      </c>
      <c r="C246" s="2">
        <v>2041</v>
      </c>
      <c r="D246" s="2">
        <v>2039</v>
      </c>
      <c r="E246" s="2">
        <v>153.10897879912969</v>
      </c>
      <c r="F246" s="2">
        <v>153.10897879912969</v>
      </c>
      <c r="G246" s="2">
        <v>125.34352685654071</v>
      </c>
      <c r="H246" s="2">
        <v>101.80841568667171</v>
      </c>
      <c r="I246" s="2">
        <v>52503.385358300024</v>
      </c>
      <c r="J246" s="2">
        <v>28.713665469383248</v>
      </c>
      <c r="K246" s="2">
        <v>103854.70715445903</v>
      </c>
      <c r="L246" s="2">
        <v>436238.97454571392</v>
      </c>
      <c r="M246" s="2">
        <f>+IF($D246&lt;2022,0,-((E246-'aob Demand'!J245)*'aob Demand'!N245)-0.5*('Welfare change 1 MW'!$E246-'aob Demand'!J245)*('Welfare change 1 MW'!I246-'aob Demand'!N245))</f>
        <v>139.37576161009855</v>
      </c>
      <c r="N246" s="2">
        <f>+IF($D246&lt;2022,0,-((F246-'aob Demand'!K245)*'aob Demand'!O245)-0.5*('Welfare change 1 MW'!$E246-'aob Demand'!K245)*('Welfare change 1 MW'!J246-'aob Demand'!O245))</f>
        <v>7.62234466616203E-2</v>
      </c>
      <c r="O246" s="2">
        <f>+IF($D246&lt;2022,0,-((G246-'aob Demand'!L245)*'aob Demand'!P245)-0.5*('Welfare change 1 MW'!$E246-'aob Demand'!L245)*('Welfare change 1 MW'!K246-'aob Demand'!P245))</f>
        <v>274.60955920990227</v>
      </c>
      <c r="P246" s="2">
        <f>+IF($D246&lt;2022,0,-((H246-'aob Demand'!M245)*'aob Demand'!Q245)-0.5*('Welfare change 1 MW'!$E246-'aob Demand'!M245)*('Welfare change 1 MW'!L246-'aob Demand'!Q245))</f>
        <v>1149.6317860572285</v>
      </c>
      <c r="Q246" s="2">
        <f t="shared" si="26"/>
        <v>1563.6933303238909</v>
      </c>
      <c r="R246" s="2">
        <f t="shared" si="27"/>
        <v>43.458021283376766</v>
      </c>
      <c r="S246" s="2">
        <f t="shared" si="29"/>
        <v>2.376683096864253E-2</v>
      </c>
      <c r="T246" s="2">
        <f t="shared" si="30"/>
        <v>85.624558609751574</v>
      </c>
      <c r="U246" s="2">
        <f t="shared" si="31"/>
        <v>358.46062507113538</v>
      </c>
      <c r="V246" s="2">
        <f t="shared" si="32"/>
        <v>487.56697179523235</v>
      </c>
      <c r="W246" s="2">
        <f t="shared" si="28"/>
        <v>592597.06705847301</v>
      </c>
    </row>
    <row r="247" spans="1:23" x14ac:dyDescent="0.45">
      <c r="A247" s="2" t="s">
        <v>149</v>
      </c>
      <c r="B247" s="2">
        <v>2</v>
      </c>
      <c r="C247" s="2">
        <v>2042</v>
      </c>
      <c r="D247" s="2">
        <v>2040</v>
      </c>
      <c r="E247" s="2">
        <v>153.22219129094643</v>
      </c>
      <c r="F247" s="2">
        <v>153.22219129094643</v>
      </c>
      <c r="G247" s="2">
        <v>125.45222121410742</v>
      </c>
      <c r="H247" s="2">
        <v>101.91320014922142</v>
      </c>
      <c r="I247" s="2">
        <v>52570.192128018665</v>
      </c>
      <c r="J247" s="2">
        <v>28.749599063379588</v>
      </c>
      <c r="K247" s="2">
        <v>103987.28994509846</v>
      </c>
      <c r="L247" s="2">
        <v>436795.57708692097</v>
      </c>
      <c r="M247" s="2">
        <f>+IF($D247&lt;2022,0,-((E247-'aob Demand'!J246)*'aob Demand'!N246)-0.5*('Welfare change 1 MW'!$E247-'aob Demand'!J246)*('Welfare change 1 MW'!I247-'aob Demand'!N246))</f>
        <v>139.50066128613659</v>
      </c>
      <c r="N247" s="2">
        <f>+IF($D247&lt;2022,0,-((F247-'aob Demand'!K246)*'aob Demand'!O246)-0.5*('Welfare change 1 MW'!$E247-'aob Demand'!K246)*('Welfare change 1 MW'!J247-'aob Demand'!O246))</f>
        <v>7.6290154528752388E-2</v>
      </c>
      <c r="O247" s="2">
        <f>+IF($D247&lt;2022,0,-((G247-'aob Demand'!L246)*'aob Demand'!P246)-0.5*('Welfare change 1 MW'!$E247-'aob Demand'!L246)*('Welfare change 1 MW'!K247-'aob Demand'!P246))</f>
        <v>274.85751077690173</v>
      </c>
      <c r="P247" s="2">
        <f>+IF($D247&lt;2022,0,-((H247-'aob Demand'!M246)*'aob Demand'!Q246)-0.5*('Welfare change 1 MW'!$E247-'aob Demand'!M246)*('Welfare change 1 MW'!L247-'aob Demand'!Q246))</f>
        <v>1150.671543035741</v>
      </c>
      <c r="Q247" s="2">
        <f t="shared" si="26"/>
        <v>1565.106005253308</v>
      </c>
      <c r="R247" s="2">
        <f t="shared" si="27"/>
        <v>41.034873200709399</v>
      </c>
      <c r="S247" s="2">
        <f t="shared" si="29"/>
        <v>2.2441161129183772E-2</v>
      </c>
      <c r="T247" s="2">
        <f t="shared" si="30"/>
        <v>80.850821773944148</v>
      </c>
      <c r="U247" s="2">
        <f t="shared" si="31"/>
        <v>338.47625114325314</v>
      </c>
      <c r="V247" s="2">
        <f t="shared" si="32"/>
        <v>460.38438727903582</v>
      </c>
      <c r="W247" s="2">
        <f t="shared" si="28"/>
        <v>593353.05916003813</v>
      </c>
    </row>
    <row r="248" spans="1:23" x14ac:dyDescent="0.45">
      <c r="A248" s="2" t="s">
        <v>149</v>
      </c>
      <c r="B248" s="2">
        <v>2</v>
      </c>
      <c r="C248" s="2">
        <v>2043</v>
      </c>
      <c r="D248" s="2">
        <v>2041</v>
      </c>
      <c r="E248" s="2">
        <v>153.32669450722975</v>
      </c>
      <c r="F248" s="2">
        <v>153.32669450722975</v>
      </c>
      <c r="G248" s="2">
        <v>125.55219156840074</v>
      </c>
      <c r="H248" s="2">
        <v>102.00925588485674</v>
      </c>
      <c r="I248" s="2">
        <v>52637.185273004827</v>
      </c>
      <c r="J248" s="2">
        <v>28.785702765041144</v>
      </c>
      <c r="K248" s="2">
        <v>104120.19804570258</v>
      </c>
      <c r="L248" s="2">
        <v>437353.57432163524</v>
      </c>
      <c r="M248" s="2">
        <f>+IF($D248&lt;2022,0,-((E248-'aob Demand'!J247)*'aob Demand'!N247)-0.5*('Welfare change 1 MW'!$E248-'aob Demand'!J247)*('Welfare change 1 MW'!I248-'aob Demand'!N247))</f>
        <v>139.52991817224063</v>
      </c>
      <c r="N248" s="2">
        <f>+IF($D248&lt;2022,0,-((F248-'aob Demand'!K247)*'aob Demand'!O247)-0.5*('Welfare change 1 MW'!$E248-'aob Demand'!K247)*('Welfare change 1 MW'!J248-'aob Demand'!O247))</f>
        <v>7.6304740280185385E-2</v>
      </c>
      <c r="O248" s="2">
        <f>+IF($D248&lt;2022,0,-((G248-'aob Demand'!L247)*'aob Demand'!P247)-0.5*('Welfare change 1 MW'!$E248-'aob Demand'!L247)*('Welfare change 1 MW'!K248-'aob Demand'!P247))</f>
        <v>274.91683033394258</v>
      </c>
      <c r="P248" s="2">
        <f>+IF($D248&lt;2022,0,-((H248-'aob Demand'!M247)*'aob Demand'!Q247)-0.5*('Welfare change 1 MW'!$E248-'aob Demand'!M247)*('Welfare change 1 MW'!L248-'aob Demand'!Q247))</f>
        <v>1150.9214271613914</v>
      </c>
      <c r="Q248" s="2">
        <f t="shared" si="26"/>
        <v>1565.4444804078548</v>
      </c>
      <c r="R248" s="2">
        <f t="shared" si="27"/>
        <v>38.720263463984658</v>
      </c>
      <c r="S248" s="2">
        <f t="shared" si="29"/>
        <v>2.117495434600996E-2</v>
      </c>
      <c r="T248" s="2">
        <f t="shared" si="30"/>
        <v>76.290821643523415</v>
      </c>
      <c r="U248" s="2">
        <f t="shared" si="31"/>
        <v>319.3865621781772</v>
      </c>
      <c r="V248" s="2">
        <f t="shared" si="32"/>
        <v>434.41882224003132</v>
      </c>
      <c r="W248" s="2">
        <f t="shared" si="28"/>
        <v>594110.95764034265</v>
      </c>
    </row>
    <row r="249" spans="1:23" x14ac:dyDescent="0.45">
      <c r="A249" s="2" t="s">
        <v>149</v>
      </c>
      <c r="B249" s="2">
        <v>2</v>
      </c>
      <c r="C249" s="2">
        <v>2044</v>
      </c>
      <c r="D249" s="2">
        <v>2042</v>
      </c>
      <c r="E249" s="2">
        <v>153.42298689696639</v>
      </c>
      <c r="F249" s="2">
        <v>153.42298689696639</v>
      </c>
      <c r="G249" s="2">
        <v>125.64393719474138</v>
      </c>
      <c r="H249" s="2">
        <v>102.09708240694638</v>
      </c>
      <c r="I249" s="2">
        <v>52704.359269088869</v>
      </c>
      <c r="J249" s="2">
        <v>28.821969796284765</v>
      </c>
      <c r="K249" s="2">
        <v>104253.42302547037</v>
      </c>
      <c r="L249" s="2">
        <v>437912.92919951625</v>
      </c>
      <c r="M249" s="2">
        <f>+IF($D249&lt;2022,0,-((E249-'aob Demand'!J248)*'aob Demand'!N248)-0.5*('Welfare change 1 MW'!$E249-'aob Demand'!J248)*('Welfare change 1 MW'!I249-'aob Demand'!N248))</f>
        <v>139.4699783733416</v>
      </c>
      <c r="N249" s="2">
        <f>+IF($D249&lt;2022,0,-((F249-'aob Demand'!K248)*'aob Demand'!O248)-0.5*('Welfare change 1 MW'!$E249-'aob Demand'!K248)*('Welfare change 1 MW'!J249-'aob Demand'!O248))</f>
        <v>7.627072143390147E-2</v>
      </c>
      <c r="O249" s="2">
        <f>+IF($D249&lt;2022,0,-((G249-'aob Demand'!L248)*'aob Demand'!P248)-0.5*('Welfare change 1 MW'!$E249-'aob Demand'!L248)*('Welfare change 1 MW'!K249-'aob Demand'!P248))</f>
        <v>274.80022655041802</v>
      </c>
      <c r="P249" s="2">
        <f>+IF($D249&lt;2022,0,-((H249-'aob Demand'!M248)*'aob Demand'!Q248)-0.5*('Welfare change 1 MW'!$E249-'aob Demand'!M248)*('Welfare change 1 MW'!L249-'aob Demand'!Q248))</f>
        <v>1150.4346500967213</v>
      </c>
      <c r="Q249" s="2">
        <f t="shared" si="26"/>
        <v>1564.7811257419148</v>
      </c>
      <c r="R249" s="2">
        <f t="shared" si="27"/>
        <v>36.512858362530679</v>
      </c>
      <c r="S249" s="2">
        <f t="shared" si="29"/>
        <v>1.996746598375022E-2</v>
      </c>
      <c r="T249" s="2">
        <f t="shared" si="30"/>
        <v>71.941946697430723</v>
      </c>
      <c r="U249" s="2">
        <f t="shared" si="31"/>
        <v>301.18064062421996</v>
      </c>
      <c r="V249" s="2">
        <f t="shared" si="32"/>
        <v>409.65541315016515</v>
      </c>
      <c r="W249" s="2">
        <f t="shared" si="28"/>
        <v>594870.71149407548</v>
      </c>
    </row>
    <row r="250" spans="1:23" x14ac:dyDescent="0.45">
      <c r="A250" s="2" t="s">
        <v>149</v>
      </c>
      <c r="B250" s="2">
        <v>2</v>
      </c>
      <c r="C250" s="2">
        <v>2045</v>
      </c>
      <c r="D250" s="2">
        <v>2043</v>
      </c>
      <c r="E250" s="2">
        <v>153.51154002785623</v>
      </c>
      <c r="F250" s="2">
        <v>153.51154002785623</v>
      </c>
      <c r="G250" s="2">
        <v>125.72793043802824</v>
      </c>
      <c r="H250" s="2">
        <v>102.17715228462924</v>
      </c>
      <c r="I250" s="2">
        <v>52771.708917041418</v>
      </c>
      <c r="J250" s="2">
        <v>28.85839375537855</v>
      </c>
      <c r="K250" s="2">
        <v>104386.95694918148</v>
      </c>
      <c r="L250" s="2">
        <v>438473.60684948647</v>
      </c>
      <c r="M250" s="2">
        <f>+IF($D250&lt;2022,0,-((E250-'aob Demand'!J249)*'aob Demand'!N249)-0.5*('Welfare change 1 MW'!$E250-'aob Demand'!J249)*('Welfare change 1 MW'!I250-'aob Demand'!N249))</f>
        <v>139.32690748557482</v>
      </c>
      <c r="N250" s="2">
        <f>+IF($D250&lt;2022,0,-((F250-'aob Demand'!K249)*'aob Demand'!O249)-0.5*('Welfare change 1 MW'!$E250-'aob Demand'!K249)*('Welfare change 1 MW'!J250-'aob Demand'!O249))</f>
        <v>7.6191407090087759E-2</v>
      </c>
      <c r="O250" s="2">
        <f>+IF($D250&lt;2022,0,-((G250-'aob Demand'!L249)*'aob Demand'!P249)-0.5*('Welfare change 1 MW'!$E250-'aob Demand'!L249)*('Welfare change 1 MW'!K250-'aob Demand'!P249))</f>
        <v>274.51965866863702</v>
      </c>
      <c r="P250" s="2">
        <f>+IF($D250&lt;2022,0,-((H250-'aob Demand'!M249)*'aob Demand'!Q249)-0.5*('Welfare change 1 MW'!$E250-'aob Demand'!M249)*('Welfare change 1 MW'!L250-'aob Demand'!Q249))</f>
        <v>1149.2612863182792</v>
      </c>
      <c r="Q250" s="2">
        <f t="shared" si="26"/>
        <v>1563.1840438795812</v>
      </c>
      <c r="R250" s="2">
        <f t="shared" si="27"/>
        <v>34.410757354670757</v>
      </c>
      <c r="S250" s="2">
        <f t="shared" si="29"/>
        <v>1.8817643118644537E-2</v>
      </c>
      <c r="T250" s="2">
        <f t="shared" si="30"/>
        <v>67.800466787160559</v>
      </c>
      <c r="U250" s="2">
        <f t="shared" si="31"/>
        <v>283.84288415150235</v>
      </c>
      <c r="V250" s="2">
        <f t="shared" si="32"/>
        <v>386.07292593645229</v>
      </c>
      <c r="W250" s="2">
        <f t="shared" si="28"/>
        <v>595632.27271570941</v>
      </c>
    </row>
    <row r="251" spans="1:23" x14ac:dyDescent="0.45">
      <c r="A251" s="2" t="s">
        <v>149</v>
      </c>
      <c r="B251" s="2">
        <v>2</v>
      </c>
      <c r="C251" s="2">
        <v>2046</v>
      </c>
      <c r="D251" s="2">
        <v>2044</v>
      </c>
      <c r="E251" s="2">
        <v>153.59279999179572</v>
      </c>
      <c r="F251" s="2">
        <v>153.59279999179572</v>
      </c>
      <c r="G251" s="2">
        <v>125.80461812137469</v>
      </c>
      <c r="H251" s="2">
        <v>102.24991255229469</v>
      </c>
      <c r="I251" s="2">
        <v>52839.22932259283</v>
      </c>
      <c r="J251" s="2">
        <v>28.894968595938398</v>
      </c>
      <c r="K251" s="2">
        <v>104520.79234710766</v>
      </c>
      <c r="L251" s="2">
        <v>439035.57444693369</v>
      </c>
      <c r="M251" s="2">
        <f>+IF($D251&lt;2022,0,-((E251-'aob Demand'!J250)*'aob Demand'!N250)-0.5*('Welfare change 1 MW'!$E251-'aob Demand'!J250)*('Welfare change 1 MW'!I251-'aob Demand'!N250))</f>
        <v>139.1064122823698</v>
      </c>
      <c r="N251" s="2">
        <f>+IF($D251&lt;2022,0,-((F251-'aob Demand'!K250)*'aob Demand'!O250)-0.5*('Welfare change 1 MW'!$E251-'aob Demand'!K250)*('Welfare change 1 MW'!J251-'aob Demand'!O250))</f>
        <v>7.606990991206794E-2</v>
      </c>
      <c r="O251" s="2">
        <f>+IF($D251&lt;2022,0,-((G251-'aob Demand'!L250)*'aob Demand'!P250)-0.5*('Welfare change 1 MW'!$E251-'aob Demand'!L250)*('Welfare change 1 MW'!K251-'aob Demand'!P250))</f>
        <v>274.08637910322369</v>
      </c>
      <c r="P251" s="2">
        <f>+IF($D251&lt;2022,0,-((H251-'aob Demand'!M250)*'aob Demand'!Q250)-0.5*('Welfare change 1 MW'!$E251-'aob Demand'!M250)*('Welfare change 1 MW'!L251-'aob Demand'!Q250))</f>
        <v>1147.4484513471339</v>
      </c>
      <c r="Q251" s="2">
        <f t="shared" si="26"/>
        <v>1560.7173126426394</v>
      </c>
      <c r="R251" s="2">
        <f t="shared" si="27"/>
        <v>32.411603556102399</v>
      </c>
      <c r="S251" s="2">
        <f t="shared" si="29"/>
        <v>1.7724184832066517E-2</v>
      </c>
      <c r="T251" s="2">
        <f t="shared" si="30"/>
        <v>63.861750970822577</v>
      </c>
      <c r="U251" s="2">
        <f t="shared" si="31"/>
        <v>267.35391773769766</v>
      </c>
      <c r="V251" s="2">
        <f t="shared" si="32"/>
        <v>363.64499644945471</v>
      </c>
      <c r="W251" s="2">
        <f t="shared" si="28"/>
        <v>596395.5961166342</v>
      </c>
    </row>
    <row r="252" spans="1:23" x14ac:dyDescent="0.45">
      <c r="A252" s="2" t="s">
        <v>149</v>
      </c>
      <c r="B252" s="2">
        <v>2</v>
      </c>
      <c r="C252" s="2">
        <v>2047</v>
      </c>
      <c r="D252" s="2">
        <v>2045</v>
      </c>
      <c r="E252" s="2">
        <v>153.66718875663858</v>
      </c>
      <c r="F252" s="2">
        <v>153.66718875663858</v>
      </c>
      <c r="G252" s="2">
        <v>125.87442290076757</v>
      </c>
      <c r="H252" s="2">
        <v>102.31578606502757</v>
      </c>
      <c r="I252" s="2">
        <v>52906.915877638508</v>
      </c>
      <c r="J252" s="2">
        <v>28.93168860689763</v>
      </c>
      <c r="K252" s="2">
        <v>104654.92218665112</v>
      </c>
      <c r="L252" s="2">
        <v>439598.80108865659</v>
      </c>
      <c r="M252" s="2">
        <f>+IF($D252&lt;2022,0,-((E252-'aob Demand'!J251)*'aob Demand'!N251)-0.5*('Welfare change 1 MW'!$E252-'aob Demand'!J251)*('Welfare change 1 MW'!I252-'aob Demand'!N251))</f>
        <v>138.8138613540977</v>
      </c>
      <c r="N252" s="2">
        <f>+IF($D252&lt;2022,0,-((F252-'aob Demand'!K251)*'aob Demand'!O251)-0.5*('Welfare change 1 MW'!$E252-'aob Demand'!K251)*('Welfare change 1 MW'!J252-'aob Demand'!O251))</f>
        <v>7.5909157515553785E-2</v>
      </c>
      <c r="O252" s="2">
        <f>+IF($D252&lt;2022,0,-((G252-'aob Demand'!L251)*'aob Demand'!P251)-0.5*('Welfare change 1 MW'!$E252-'aob Demand'!L251)*('Welfare change 1 MW'!K252-'aob Demand'!P251))</f>
        <v>273.51097399872219</v>
      </c>
      <c r="P252" s="2">
        <f>+IF($D252&lt;2022,0,-((H252-'aob Demand'!M251)*'aob Demand'!Q251)-0.5*('Welfare change 1 MW'!$E252-'aob Demand'!M251)*('Welfare change 1 MW'!L252-'aob Demand'!Q251))</f>
        <v>1145.0404714579631</v>
      </c>
      <c r="Q252" s="2">
        <f t="shared" si="26"/>
        <v>1557.4412159682986</v>
      </c>
      <c r="R252" s="2">
        <f t="shared" si="27"/>
        <v>30.512678858926748</v>
      </c>
      <c r="S252" s="2">
        <f t="shared" si="29"/>
        <v>1.6685594097951416E-2</v>
      </c>
      <c r="T252" s="2">
        <f t="shared" si="30"/>
        <v>60.120455065555447</v>
      </c>
      <c r="U252" s="2">
        <f t="shared" si="31"/>
        <v>251.69137898230184</v>
      </c>
      <c r="V252" s="2">
        <f t="shared" si="32"/>
        <v>342.341198500882</v>
      </c>
      <c r="W252" s="2">
        <f t="shared" si="28"/>
        <v>597160.63915294618</v>
      </c>
    </row>
    <row r="253" spans="1:23" x14ac:dyDescent="0.45">
      <c r="A253" s="2" t="s">
        <v>149</v>
      </c>
      <c r="B253" s="2">
        <v>2</v>
      </c>
      <c r="C253" s="2">
        <v>2048</v>
      </c>
      <c r="D253" s="2">
        <v>2046</v>
      </c>
      <c r="E253" s="2">
        <v>153.73510543598704</v>
      </c>
      <c r="F253" s="2">
        <v>153.73510543598704</v>
      </c>
      <c r="G253" s="2">
        <v>125.93774453759403</v>
      </c>
      <c r="H253" s="2">
        <v>102.37517277187604</v>
      </c>
      <c r="I253" s="2">
        <v>52974.764242882069</v>
      </c>
      <c r="J253" s="2">
        <v>28.968548393814377</v>
      </c>
      <c r="K253" s="2">
        <v>104789.33984613651</v>
      </c>
      <c r="L253" s="2">
        <v>440163.25767728378</v>
      </c>
      <c r="M253" s="2">
        <f>+IF($D253&lt;2022,0,-((E253-'aob Demand'!J252)*'aob Demand'!N252)-0.5*('Welfare change 1 MW'!$E253-'aob Demand'!J252)*('Welfare change 1 MW'!I253-'aob Demand'!N252))</f>
        <v>138.45430444890599</v>
      </c>
      <c r="N253" s="2">
        <f>+IF($D253&lt;2022,0,-((F253-'aob Demand'!K252)*'aob Demand'!O252)-0.5*('Welfare change 1 MW'!$E253-'aob Demand'!K252)*('Welfare change 1 MW'!J253-'aob Demand'!O252))</f>
        <v>7.5711903131290559E-2</v>
      </c>
      <c r="O253" s="2">
        <f>+IF($D253&lt;2022,0,-((G253-'aob Demand'!L252)*'aob Demand'!P252)-0.5*('Welfare change 1 MW'!$E253-'aob Demand'!L252)*('Welfare change 1 MW'!K253-'aob Demand'!P252))</f>
        <v>272.80340128752965</v>
      </c>
      <c r="P253" s="2">
        <f>+IF($D253&lt;2022,0,-((H253-'aob Demand'!M252)*'aob Demand'!Q252)-0.5*('Welfare change 1 MW'!$E253-'aob Demand'!M252)*('Welfare change 1 MW'!L253-'aob Demand'!Q252))</f>
        <v>1142.0790429220103</v>
      </c>
      <c r="Q253" s="2">
        <f t="shared" si="26"/>
        <v>1553.4124605615773</v>
      </c>
      <c r="R253" s="2">
        <f t="shared" si="27"/>
        <v>28.710985514386312</v>
      </c>
      <c r="S253" s="2">
        <f t="shared" si="29"/>
        <v>1.5700222269877426E-2</v>
      </c>
      <c r="T253" s="2">
        <f t="shared" si="30"/>
        <v>56.570682535420943</v>
      </c>
      <c r="U253" s="2">
        <f t="shared" si="31"/>
        <v>236.83059178357757</v>
      </c>
      <c r="V253" s="2">
        <f t="shared" si="32"/>
        <v>322.12796005565468</v>
      </c>
      <c r="W253" s="2">
        <f t="shared" si="28"/>
        <v>597927.36176630238</v>
      </c>
    </row>
    <row r="254" spans="1:23" x14ac:dyDescent="0.45">
      <c r="A254" s="2" t="s">
        <v>149</v>
      </c>
      <c r="B254" s="2">
        <v>2</v>
      </c>
      <c r="C254" s="2">
        <v>2049</v>
      </c>
      <c r="D254" s="2">
        <v>2047</v>
      </c>
      <c r="E254" s="2">
        <v>153.79692749164195</v>
      </c>
      <c r="F254" s="2">
        <v>153.79692749164195</v>
      </c>
      <c r="G254" s="2">
        <v>125.99496110360097</v>
      </c>
      <c r="H254" s="2">
        <v>102.42845092148997</v>
      </c>
      <c r="I254" s="2">
        <v>53042.770331682936</v>
      </c>
      <c r="J254" s="2">
        <v>29.005542861297496</v>
      </c>
      <c r="K254" s="2">
        <v>104924.03909038505</v>
      </c>
      <c r="L254" s="2">
        <v>440728.91681363451</v>
      </c>
      <c r="M254" s="2">
        <f>+IF($D254&lt;2022,0,-((E254-'aob Demand'!J253)*'aob Demand'!N253)-0.5*('Welfare change 1 MW'!$E254-'aob Demand'!J253)*('Welfare change 1 MW'!I254-'aob Demand'!N253))</f>
        <v>138.03249072989342</v>
      </c>
      <c r="N254" s="2">
        <f>+IF($D254&lt;2022,0,-((F254-'aob Demand'!K253)*'aob Demand'!O253)-0.5*('Welfare change 1 MW'!$E254-'aob Demand'!K253)*('Welfare change 1 MW'!J254-'aob Demand'!O253))</f>
        <v>7.5480735660711173E-2</v>
      </c>
      <c r="O254" s="2">
        <f>+IF($D254&lt;2022,0,-((G254-'aob Demand'!L253)*'aob Demand'!P253)-0.5*('Welfare change 1 MW'!$E254-'aob Demand'!L253)*('Welfare change 1 MW'!K254-'aob Demand'!P253))</f>
        <v>271.9730265627465</v>
      </c>
      <c r="P254" s="2">
        <f>+IF($D254&lt;2022,0,-((H254-'aob Demand'!M253)*'aob Demand'!Q253)-0.5*('Welfare change 1 MW'!$E254-'aob Demand'!M253)*('Welfare change 1 MW'!L254-'aob Demand'!Q253))</f>
        <v>1138.6033821362632</v>
      </c>
      <c r="Q254" s="2">
        <f t="shared" si="26"/>
        <v>1548.6843801645639</v>
      </c>
      <c r="R254" s="2">
        <f t="shared" si="27"/>
        <v>27.003315912722229</v>
      </c>
      <c r="S254" s="2">
        <f t="shared" si="29"/>
        <v>1.4766307117933116E-2</v>
      </c>
      <c r="T254" s="2">
        <f t="shared" si="30"/>
        <v>53.206122103413762</v>
      </c>
      <c r="U254" s="2">
        <f t="shared" si="31"/>
        <v>222.74514257142857</v>
      </c>
      <c r="V254" s="2">
        <f t="shared" si="32"/>
        <v>302.96934689468247</v>
      </c>
      <c r="W254" s="2">
        <f t="shared" si="28"/>
        <v>598695.72623570252</v>
      </c>
    </row>
    <row r="255" spans="1:23" x14ac:dyDescent="0.45">
      <c r="A255" s="2" t="s">
        <v>149</v>
      </c>
      <c r="B255" s="2">
        <v>2</v>
      </c>
      <c r="C255" s="2">
        <v>2050</v>
      </c>
      <c r="D255" s="2">
        <v>2048</v>
      </c>
      <c r="E255" s="2">
        <v>153.85301187547171</v>
      </c>
      <c r="F255" s="2">
        <v>153.85301187547171</v>
      </c>
      <c r="G255" s="2">
        <v>126.0464301250997</v>
      </c>
      <c r="H255" s="2">
        <v>102.47597820697172</v>
      </c>
      <c r="I255" s="2">
        <v>53110.930294975435</v>
      </c>
      <c r="J255" s="2">
        <v>29.042667196432625</v>
      </c>
      <c r="K255" s="2">
        <v>105059.0140478887</v>
      </c>
      <c r="L255" s="2">
        <v>441295.75269612484</v>
      </c>
      <c r="M255" s="2">
        <f>+IF($D255&lt;2022,0,-((E255-'aob Demand'!J254)*'aob Demand'!N254)-0.5*('Welfare change 1 MW'!$E255-'aob Demand'!J254)*('Welfare change 1 MW'!I255-'aob Demand'!N254))</f>
        <v>137.55288599982373</v>
      </c>
      <c r="N255" s="2">
        <f>+IF($D255&lt;2022,0,-((F255-'aob Demand'!K254)*'aob Demand'!O254)-0.5*('Welfare change 1 MW'!$E255-'aob Demand'!K254)*('Welfare change 1 MW'!J255-'aob Demand'!O254))</f>
        <v>7.5218089154421283E-2</v>
      </c>
      <c r="O255" s="2">
        <f>+IF($D255&lt;2022,0,-((G255-'aob Demand'!L254)*'aob Demand'!P254)-0.5*('Welfare change 1 MW'!$E255-'aob Demand'!L254)*('Welfare change 1 MW'!K255-'aob Demand'!P254))</f>
        <v>271.02865700044993</v>
      </c>
      <c r="P255" s="2">
        <f>+IF($D255&lt;2022,0,-((H255-'aob Demand'!M254)*'aob Demand'!Q254)-0.5*('Welfare change 1 MW'!$E255-'aob Demand'!M254)*('Welfare change 1 MW'!L255-'aob Demand'!Q254))</f>
        <v>1134.6503675815993</v>
      </c>
      <c r="Q255" s="2">
        <f t="shared" si="26"/>
        <v>1543.3071286710274</v>
      </c>
      <c r="R255" s="2">
        <f t="shared" si="27"/>
        <v>25.386312047878754</v>
      </c>
      <c r="S255" s="2">
        <f t="shared" si="29"/>
        <v>1.3882005230495494E-2</v>
      </c>
      <c r="T255" s="2">
        <f t="shared" si="30"/>
        <v>50.02016504793464</v>
      </c>
      <c r="U255" s="2">
        <f t="shared" si="31"/>
        <v>209.40737147967747</v>
      </c>
      <c r="V255" s="2">
        <f t="shared" si="32"/>
        <v>284.82773058072132</v>
      </c>
      <c r="W255" s="2">
        <f t="shared" si="28"/>
        <v>599465.69703898905</v>
      </c>
    </row>
    <row r="256" spans="1:23" x14ac:dyDescent="0.45">
      <c r="A256" s="2" t="s">
        <v>149</v>
      </c>
      <c r="B256" s="2">
        <v>2</v>
      </c>
      <c r="C256" s="2">
        <v>2051</v>
      </c>
      <c r="D256" s="2">
        <v>2049</v>
      </c>
      <c r="E256" s="2">
        <v>153.90369612025819</v>
      </c>
      <c r="F256" s="2">
        <v>153.90369612025819</v>
      </c>
      <c r="G256" s="2">
        <v>126.09248967599019</v>
      </c>
      <c r="H256" s="2">
        <v>102.51809285949419</v>
      </c>
      <c r="I256" s="2">
        <v>53179.240507099501</v>
      </c>
      <c r="J256" s="2">
        <v>29.079916853055948</v>
      </c>
      <c r="K256" s="2">
        <v>105194.25918932965</v>
      </c>
      <c r="L256" s="2">
        <v>441863.74102617626</v>
      </c>
      <c r="M256" s="2">
        <f>+IF($D256&lt;2022,0,-((E256-'aob Demand'!J255)*'aob Demand'!N255)-0.5*('Welfare change 1 MW'!$E256-'aob Demand'!J255)*('Welfare change 1 MW'!I256-'aob Demand'!N255))</f>
        <v>137.01968905352265</v>
      </c>
      <c r="N256" s="2">
        <f>+IF($D256&lt;2022,0,-((F256-'aob Demand'!K255)*'aob Demand'!O255)-0.5*('Welfare change 1 MW'!$E256-'aob Demand'!K255)*('Welfare change 1 MW'!J256-'aob Demand'!O255))</f>
        <v>7.4926251802638663E-2</v>
      </c>
      <c r="O256" s="2">
        <f>+IF($D256&lt;2022,0,-((G256-'aob Demand'!L255)*'aob Demand'!P255)-0.5*('Welfare change 1 MW'!$E256-'aob Demand'!L255)*('Welfare change 1 MW'!K256-'aob Demand'!P255))</f>
        <v>269.97857349354126</v>
      </c>
      <c r="P256" s="2">
        <f>+IF($D256&lt;2022,0,-((H256-'aob Demand'!M255)*'aob Demand'!Q255)-0.5*('Welfare change 1 MW'!$E256-'aob Demand'!M255)*('Welfare change 1 MW'!L256-'aob Demand'!Q255))</f>
        <v>1130.254674313735</v>
      </c>
      <c r="Q256" s="2">
        <f t="shared" si="26"/>
        <v>1537.3278631126016</v>
      </c>
      <c r="R256" s="2">
        <f t="shared" si="27"/>
        <v>23.856515998443232</v>
      </c>
      <c r="S256" s="2">
        <f t="shared" si="29"/>
        <v>1.3045419510000565E-2</v>
      </c>
      <c r="T256" s="2">
        <f t="shared" si="30"/>
        <v>47.006004774026763</v>
      </c>
      <c r="U256" s="2">
        <f t="shared" si="31"/>
        <v>196.78878930712071</v>
      </c>
      <c r="V256" s="2">
        <f t="shared" si="32"/>
        <v>267.66435549910074</v>
      </c>
      <c r="W256" s="2">
        <f t="shared" si="28"/>
        <v>600237.24072260538</v>
      </c>
    </row>
    <row r="257" spans="1:23" x14ac:dyDescent="0.45">
      <c r="A257" s="2" t="s">
        <v>150</v>
      </c>
      <c r="B257" s="2">
        <v>1</v>
      </c>
      <c r="C257" s="2">
        <v>2010</v>
      </c>
      <c r="D257" s="2">
        <v>2008</v>
      </c>
      <c r="E257" s="2">
        <v>441.19050419999905</v>
      </c>
      <c r="F257" s="2">
        <v>337.67225989999997</v>
      </c>
      <c r="G257" s="2">
        <v>191.2157253</v>
      </c>
      <c r="H257" s="2">
        <v>156.4776899</v>
      </c>
      <c r="I257" s="2">
        <v>620893.13600000006</v>
      </c>
      <c r="J257" s="2">
        <v>20198.537</v>
      </c>
      <c r="K257" s="2">
        <v>1133777.179</v>
      </c>
      <c r="L257" s="2">
        <v>3558987.3019999899</v>
      </c>
      <c r="M257" s="2">
        <f>+IF($D257&lt;2022,0,-((E257-'aob Demand'!J256)*'aob Demand'!N256)-0.5*('Welfare change 1 MW'!$E257-'aob Demand'!J256)*('Welfare change 1 MW'!I257-'aob Demand'!N256))</f>
        <v>0</v>
      </c>
      <c r="N257" s="2">
        <f>+IF($D257&lt;2022,0,-((F257-'aob Demand'!K256)*'aob Demand'!O256)-0.5*('Welfare change 1 MW'!$E257-'aob Demand'!K256)*('Welfare change 1 MW'!J257-'aob Demand'!O256))</f>
        <v>0</v>
      </c>
      <c r="O257" s="2">
        <f>+IF($D257&lt;2022,0,-((G257-'aob Demand'!L256)*'aob Demand'!P256)-0.5*('Welfare change 1 MW'!$E257-'aob Demand'!L256)*('Welfare change 1 MW'!K257-'aob Demand'!P256))</f>
        <v>0</v>
      </c>
      <c r="P257" s="2">
        <f>+IF($D257&lt;2022,0,-((H257-'aob Demand'!M256)*'aob Demand'!Q256)-0.5*('Welfare change 1 MW'!$E257-'aob Demand'!M256)*('Welfare change 1 MW'!L257-'aob Demand'!Q256))</f>
        <v>0</v>
      </c>
      <c r="Q257" s="2">
        <f t="shared" si="26"/>
        <v>0</v>
      </c>
      <c r="R257" s="2">
        <f t="shared" si="27"/>
        <v>0</v>
      </c>
      <c r="S257" s="2">
        <f t="shared" si="29"/>
        <v>0</v>
      </c>
      <c r="T257" s="2">
        <f t="shared" si="30"/>
        <v>0</v>
      </c>
      <c r="U257" s="2">
        <f t="shared" si="31"/>
        <v>0</v>
      </c>
      <c r="V257" s="2">
        <f t="shared" si="32"/>
        <v>0</v>
      </c>
      <c r="W257" s="2">
        <f t="shared" si="28"/>
        <v>5313657.6169999894</v>
      </c>
    </row>
    <row r="258" spans="1:23" x14ac:dyDescent="0.45">
      <c r="A258" s="2" t="s">
        <v>150</v>
      </c>
      <c r="B258" s="2">
        <v>1</v>
      </c>
      <c r="C258" s="2">
        <v>2011</v>
      </c>
      <c r="D258" s="2">
        <v>2009</v>
      </c>
      <c r="E258" s="2">
        <v>155.7337153</v>
      </c>
      <c r="F258" s="2">
        <v>61.998361250000002</v>
      </c>
      <c r="G258" s="2">
        <v>51.729418959999997</v>
      </c>
      <c r="H258" s="2">
        <v>33.421959630000003</v>
      </c>
      <c r="I258" s="2">
        <v>632869.91200000001</v>
      </c>
      <c r="J258" s="2">
        <v>18603.394</v>
      </c>
      <c r="K258" s="2">
        <v>1132923.237</v>
      </c>
      <c r="L258" s="2">
        <v>3550714.4610000001</v>
      </c>
      <c r="M258" s="2">
        <f>+IF($D258&lt;2022,0,-((E258-'aob Demand'!J257)*'aob Demand'!N257)-0.5*('Welfare change 1 MW'!$E258-'aob Demand'!J257)*('Welfare change 1 MW'!I258-'aob Demand'!N257))</f>
        <v>0</v>
      </c>
      <c r="N258" s="2">
        <f>+IF($D258&lt;2022,0,-((F258-'aob Demand'!K257)*'aob Demand'!O257)-0.5*('Welfare change 1 MW'!$E258-'aob Demand'!K257)*('Welfare change 1 MW'!J258-'aob Demand'!O257))</f>
        <v>0</v>
      </c>
      <c r="O258" s="2">
        <f>+IF($D258&lt;2022,0,-((G258-'aob Demand'!L257)*'aob Demand'!P257)-0.5*('Welfare change 1 MW'!$E258-'aob Demand'!L257)*('Welfare change 1 MW'!K258-'aob Demand'!P257))</f>
        <v>0</v>
      </c>
      <c r="P258" s="2">
        <f>+IF($D258&lt;2022,0,-((H258-'aob Demand'!M257)*'aob Demand'!Q257)-0.5*('Welfare change 1 MW'!$E258-'aob Demand'!M257)*('Welfare change 1 MW'!L258-'aob Demand'!Q257))</f>
        <v>0</v>
      </c>
      <c r="Q258" s="2">
        <f t="shared" si="26"/>
        <v>0</v>
      </c>
      <c r="R258" s="2">
        <f t="shared" si="27"/>
        <v>0</v>
      </c>
      <c r="S258" s="2">
        <f t="shared" si="29"/>
        <v>0</v>
      </c>
      <c r="T258" s="2">
        <f t="shared" si="30"/>
        <v>0</v>
      </c>
      <c r="U258" s="2">
        <f t="shared" si="31"/>
        <v>0</v>
      </c>
      <c r="V258" s="2">
        <f t="shared" si="32"/>
        <v>0</v>
      </c>
      <c r="W258" s="2">
        <f t="shared" si="28"/>
        <v>5316507.6100000003</v>
      </c>
    </row>
    <row r="259" spans="1:23" x14ac:dyDescent="0.45">
      <c r="A259" s="2" t="s">
        <v>150</v>
      </c>
      <c r="B259" s="2">
        <v>1</v>
      </c>
      <c r="C259" s="2">
        <v>2012</v>
      </c>
      <c r="D259" s="2">
        <v>2010</v>
      </c>
      <c r="E259" s="2">
        <v>178.55750950000001</v>
      </c>
      <c r="F259" s="2">
        <v>80.097536439999999</v>
      </c>
      <c r="G259" s="2">
        <v>90.40058913</v>
      </c>
      <c r="H259" s="2">
        <v>60.631714029999998</v>
      </c>
      <c r="I259" s="2">
        <v>629943.14899999998</v>
      </c>
      <c r="J259" s="2">
        <v>18736.815999999999</v>
      </c>
      <c r="K259" s="2">
        <v>1141417.737</v>
      </c>
      <c r="L259" s="2">
        <v>3612763.4369999999</v>
      </c>
      <c r="M259" s="2">
        <f>+IF($D259&lt;2022,0,-((E259-'aob Demand'!J258)*'aob Demand'!N258)-0.5*('Welfare change 1 MW'!$E259-'aob Demand'!J258)*('Welfare change 1 MW'!I259-'aob Demand'!N258))</f>
        <v>0</v>
      </c>
      <c r="N259" s="2">
        <f>+IF($D259&lt;2022,0,-((F259-'aob Demand'!K258)*'aob Demand'!O258)-0.5*('Welfare change 1 MW'!$E259-'aob Demand'!K258)*('Welfare change 1 MW'!J259-'aob Demand'!O258))</f>
        <v>0</v>
      </c>
      <c r="O259" s="2">
        <f>+IF($D259&lt;2022,0,-((G259-'aob Demand'!L258)*'aob Demand'!P258)-0.5*('Welfare change 1 MW'!$E259-'aob Demand'!L258)*('Welfare change 1 MW'!K259-'aob Demand'!P258))</f>
        <v>0</v>
      </c>
      <c r="P259" s="2">
        <f>+IF($D259&lt;2022,0,-((H259-'aob Demand'!M258)*'aob Demand'!Q258)-0.5*('Welfare change 1 MW'!$E259-'aob Demand'!M258)*('Welfare change 1 MW'!L259-'aob Demand'!Q258))</f>
        <v>0</v>
      </c>
      <c r="Q259" s="2">
        <f t="shared" si="26"/>
        <v>0</v>
      </c>
      <c r="R259" s="2">
        <f t="shared" si="27"/>
        <v>0</v>
      </c>
      <c r="S259" s="2">
        <f t="shared" si="29"/>
        <v>0</v>
      </c>
      <c r="T259" s="2">
        <f t="shared" si="30"/>
        <v>0</v>
      </c>
      <c r="U259" s="2">
        <f t="shared" si="31"/>
        <v>0</v>
      </c>
      <c r="V259" s="2">
        <f t="shared" si="32"/>
        <v>0</v>
      </c>
      <c r="W259" s="2">
        <f t="shared" si="28"/>
        <v>5384124.3229999999</v>
      </c>
    </row>
    <row r="260" spans="1:23" x14ac:dyDescent="0.45">
      <c r="A260" s="2" t="s">
        <v>150</v>
      </c>
      <c r="B260" s="2">
        <v>1</v>
      </c>
      <c r="C260" s="2">
        <v>2013</v>
      </c>
      <c r="D260" s="2">
        <v>2011</v>
      </c>
      <c r="E260" s="2">
        <v>208.1300865</v>
      </c>
      <c r="F260" s="2">
        <v>114.3537042</v>
      </c>
      <c r="G260" s="2">
        <v>67.592374699999993</v>
      </c>
      <c r="H260" s="2">
        <v>42.197672019999999</v>
      </c>
      <c r="I260" s="2">
        <v>606972.09199999995</v>
      </c>
      <c r="J260" s="2">
        <v>17313.734</v>
      </c>
      <c r="K260" s="2">
        <v>1096553.4990000001</v>
      </c>
      <c r="L260" s="2">
        <v>3390543.398</v>
      </c>
      <c r="M260" s="2">
        <f>+IF($D260&lt;2022,0,-((E260-'aob Demand'!J259)*'aob Demand'!N259)-0.5*('Welfare change 1 MW'!$E260-'aob Demand'!J259)*('Welfare change 1 MW'!I260-'aob Demand'!N259))</f>
        <v>0</v>
      </c>
      <c r="N260" s="2">
        <f>+IF($D260&lt;2022,0,-((F260-'aob Demand'!K259)*'aob Demand'!O259)-0.5*('Welfare change 1 MW'!$E260-'aob Demand'!K259)*('Welfare change 1 MW'!J260-'aob Demand'!O259))</f>
        <v>0</v>
      </c>
      <c r="O260" s="2">
        <f>+IF($D260&lt;2022,0,-((G260-'aob Demand'!L259)*'aob Demand'!P259)-0.5*('Welfare change 1 MW'!$E260-'aob Demand'!L259)*('Welfare change 1 MW'!K260-'aob Demand'!P259))</f>
        <v>0</v>
      </c>
      <c r="P260" s="2">
        <f>+IF($D260&lt;2022,0,-((H260-'aob Demand'!M259)*'aob Demand'!Q259)-0.5*('Welfare change 1 MW'!$E260-'aob Demand'!M259)*('Welfare change 1 MW'!L260-'aob Demand'!Q259))</f>
        <v>0</v>
      </c>
      <c r="Q260" s="2">
        <f t="shared" si="26"/>
        <v>0</v>
      </c>
      <c r="R260" s="2">
        <f t="shared" si="27"/>
        <v>0</v>
      </c>
      <c r="S260" s="2">
        <f t="shared" si="29"/>
        <v>0</v>
      </c>
      <c r="T260" s="2">
        <f t="shared" si="30"/>
        <v>0</v>
      </c>
      <c r="U260" s="2">
        <f t="shared" si="31"/>
        <v>0</v>
      </c>
      <c r="V260" s="2">
        <f t="shared" si="32"/>
        <v>0</v>
      </c>
      <c r="W260" s="2">
        <f t="shared" si="28"/>
        <v>5094068.9890000001</v>
      </c>
    </row>
    <row r="261" spans="1:23" x14ac:dyDescent="0.45">
      <c r="A261" s="2" t="s">
        <v>150</v>
      </c>
      <c r="B261" s="2">
        <v>1</v>
      </c>
      <c r="C261" s="2">
        <v>2014</v>
      </c>
      <c r="D261" s="2">
        <v>2012</v>
      </c>
      <c r="E261" s="2">
        <v>277.48463320000002</v>
      </c>
      <c r="F261" s="2">
        <v>175.5146671</v>
      </c>
      <c r="G261" s="2">
        <v>144.9890359</v>
      </c>
      <c r="H261" s="2">
        <v>109.6289993</v>
      </c>
      <c r="I261" s="2">
        <v>601512.80799999996</v>
      </c>
      <c r="J261" s="2">
        <v>21916.04</v>
      </c>
      <c r="K261" s="2">
        <v>1056830.135</v>
      </c>
      <c r="L261" s="2">
        <v>3333537.3659999999</v>
      </c>
      <c r="M261" s="2">
        <f>+IF($D261&lt;2022,0,-((E261-'aob Demand'!J260)*'aob Demand'!N260)-0.5*('Welfare change 1 MW'!$E261-'aob Demand'!J260)*('Welfare change 1 MW'!I261-'aob Demand'!N260))</f>
        <v>0</v>
      </c>
      <c r="N261" s="2">
        <f>+IF($D261&lt;2022,0,-((F261-'aob Demand'!K260)*'aob Demand'!O260)-0.5*('Welfare change 1 MW'!$E261-'aob Demand'!K260)*('Welfare change 1 MW'!J261-'aob Demand'!O260))</f>
        <v>0</v>
      </c>
      <c r="O261" s="2">
        <f>+IF($D261&lt;2022,0,-((G261-'aob Demand'!L260)*'aob Demand'!P260)-0.5*('Welfare change 1 MW'!$E261-'aob Demand'!L260)*('Welfare change 1 MW'!K261-'aob Demand'!P260))</f>
        <v>0</v>
      </c>
      <c r="P261" s="2">
        <f>+IF($D261&lt;2022,0,-((H261-'aob Demand'!M260)*'aob Demand'!Q260)-0.5*('Welfare change 1 MW'!$E261-'aob Demand'!M260)*('Welfare change 1 MW'!L261-'aob Demand'!Q260))</f>
        <v>0</v>
      </c>
      <c r="Q261" s="2">
        <f t="shared" si="26"/>
        <v>0</v>
      </c>
      <c r="R261" s="2">
        <f t="shared" si="27"/>
        <v>0</v>
      </c>
      <c r="S261" s="2">
        <f t="shared" si="29"/>
        <v>0</v>
      </c>
      <c r="T261" s="2">
        <f t="shared" si="30"/>
        <v>0</v>
      </c>
      <c r="U261" s="2">
        <f t="shared" si="31"/>
        <v>0</v>
      </c>
      <c r="V261" s="2">
        <f t="shared" si="32"/>
        <v>0</v>
      </c>
      <c r="W261" s="2">
        <f t="shared" si="28"/>
        <v>4991880.3090000004</v>
      </c>
    </row>
    <row r="262" spans="1:23" x14ac:dyDescent="0.45">
      <c r="A262" s="2" t="s">
        <v>150</v>
      </c>
      <c r="B262" s="2">
        <v>1</v>
      </c>
      <c r="C262" s="2">
        <v>2015</v>
      </c>
      <c r="D262" s="2">
        <v>2013</v>
      </c>
      <c r="E262" s="2">
        <v>219.48554229999999</v>
      </c>
      <c r="F262" s="2">
        <v>92.561088740000002</v>
      </c>
      <c r="G262" s="2">
        <v>96.565689449999994</v>
      </c>
      <c r="H262" s="2">
        <v>61.850533299999903</v>
      </c>
      <c r="I262" s="2">
        <v>606453.41599999997</v>
      </c>
      <c r="J262" s="2">
        <v>21696.296999999999</v>
      </c>
      <c r="K262" s="2">
        <v>1097043.3149999999</v>
      </c>
      <c r="L262" s="2">
        <v>3462201.9580000001</v>
      </c>
      <c r="M262" s="2">
        <f>+IF($D262&lt;2022,0,-((E262-'aob Demand'!J261)*'aob Demand'!N261)-0.5*('Welfare change 1 MW'!$E262-'aob Demand'!J261)*('Welfare change 1 MW'!I262-'aob Demand'!N261))</f>
        <v>0</v>
      </c>
      <c r="N262" s="2">
        <f>+IF($D262&lt;2022,0,-((F262-'aob Demand'!K261)*'aob Demand'!O261)-0.5*('Welfare change 1 MW'!$E262-'aob Demand'!K261)*('Welfare change 1 MW'!J262-'aob Demand'!O261))</f>
        <v>0</v>
      </c>
      <c r="O262" s="2">
        <f>+IF($D262&lt;2022,0,-((G262-'aob Demand'!L261)*'aob Demand'!P261)-0.5*('Welfare change 1 MW'!$E262-'aob Demand'!L261)*('Welfare change 1 MW'!K262-'aob Demand'!P261))</f>
        <v>0</v>
      </c>
      <c r="P262" s="2">
        <f>+IF($D262&lt;2022,0,-((H262-'aob Demand'!M261)*'aob Demand'!Q261)-0.5*('Welfare change 1 MW'!$E262-'aob Demand'!M261)*('Welfare change 1 MW'!L262-'aob Demand'!Q261))</f>
        <v>0</v>
      </c>
      <c r="Q262" s="2">
        <f t="shared" ref="Q262:Q325" si="33">+SUM(M262:P262)</f>
        <v>0</v>
      </c>
      <c r="R262" s="2">
        <f t="shared" ref="R262:R325" si="34">+M262/(1.06^($D262-2019))</f>
        <v>0</v>
      </c>
      <c r="S262" s="2">
        <f t="shared" si="29"/>
        <v>0</v>
      </c>
      <c r="T262" s="2">
        <f t="shared" si="30"/>
        <v>0</v>
      </c>
      <c r="U262" s="2">
        <f t="shared" si="31"/>
        <v>0</v>
      </c>
      <c r="V262" s="2">
        <f t="shared" si="32"/>
        <v>0</v>
      </c>
      <c r="W262" s="2">
        <f t="shared" ref="W262:W325" si="35">+SUM(I262,K262,L262)</f>
        <v>5165698.6890000002</v>
      </c>
    </row>
    <row r="263" spans="1:23" x14ac:dyDescent="0.45">
      <c r="A263" s="2" t="s">
        <v>150</v>
      </c>
      <c r="B263" s="2">
        <v>1</v>
      </c>
      <c r="C263" s="2">
        <v>2016</v>
      </c>
      <c r="D263" s="2">
        <v>2014</v>
      </c>
      <c r="E263" s="2">
        <v>224.33661069999999</v>
      </c>
      <c r="F263" s="2">
        <v>101.3139639</v>
      </c>
      <c r="G263" s="2">
        <v>85.628437570000003</v>
      </c>
      <c r="H263" s="2">
        <v>59.797520550000002</v>
      </c>
      <c r="I263" s="2">
        <v>603320.31900000002</v>
      </c>
      <c r="J263" s="2">
        <v>31311.065999999999</v>
      </c>
      <c r="K263" s="2">
        <v>1121546.9639999999</v>
      </c>
      <c r="L263" s="2">
        <v>3444519.3029999998</v>
      </c>
      <c r="M263" s="2">
        <f>+IF($D263&lt;2022,0,-((E263-'aob Demand'!J262)*'aob Demand'!N262)-0.5*('Welfare change 1 MW'!$E263-'aob Demand'!J262)*('Welfare change 1 MW'!I263-'aob Demand'!N262))</f>
        <v>0</v>
      </c>
      <c r="N263" s="2">
        <f>+IF($D263&lt;2022,0,-((F263-'aob Demand'!K262)*'aob Demand'!O262)-0.5*('Welfare change 1 MW'!$E263-'aob Demand'!K262)*('Welfare change 1 MW'!J263-'aob Demand'!O262))</f>
        <v>0</v>
      </c>
      <c r="O263" s="2">
        <f>+IF($D263&lt;2022,0,-((G263-'aob Demand'!L262)*'aob Demand'!P262)-0.5*('Welfare change 1 MW'!$E263-'aob Demand'!L262)*('Welfare change 1 MW'!K263-'aob Demand'!P262))</f>
        <v>0</v>
      </c>
      <c r="P263" s="2">
        <f>+IF($D263&lt;2022,0,-((H263-'aob Demand'!M262)*'aob Demand'!Q262)-0.5*('Welfare change 1 MW'!$E263-'aob Demand'!M262)*('Welfare change 1 MW'!L263-'aob Demand'!Q262))</f>
        <v>0</v>
      </c>
      <c r="Q263" s="2">
        <f t="shared" si="33"/>
        <v>0</v>
      </c>
      <c r="R263" s="2">
        <f t="shared" si="34"/>
        <v>0</v>
      </c>
      <c r="S263" s="2">
        <f t="shared" si="29"/>
        <v>0</v>
      </c>
      <c r="T263" s="2">
        <f t="shared" si="30"/>
        <v>0</v>
      </c>
      <c r="U263" s="2">
        <f t="shared" si="31"/>
        <v>0</v>
      </c>
      <c r="V263" s="2">
        <f t="shared" si="32"/>
        <v>0</v>
      </c>
      <c r="W263" s="2">
        <f t="shared" si="35"/>
        <v>5169386.5859999992</v>
      </c>
    </row>
    <row r="264" spans="1:23" x14ac:dyDescent="0.45">
      <c r="A264" s="2" t="s">
        <v>150</v>
      </c>
      <c r="B264" s="2">
        <v>1</v>
      </c>
      <c r="C264" s="2">
        <v>2017</v>
      </c>
      <c r="D264" s="2">
        <v>2015</v>
      </c>
      <c r="E264" s="2">
        <v>229.8213432</v>
      </c>
      <c r="F264" s="2">
        <v>89.287633639999996</v>
      </c>
      <c r="G264" s="2">
        <v>89.745658270000007</v>
      </c>
      <c r="H264" s="2">
        <v>70.551560159999994</v>
      </c>
      <c r="I264" s="2">
        <v>622912.24399999995</v>
      </c>
      <c r="J264" s="2">
        <v>32298.383999999998</v>
      </c>
      <c r="K264" s="2">
        <v>1177539.2509999999</v>
      </c>
      <c r="L264" s="2">
        <v>3713881.0589999999</v>
      </c>
      <c r="M264" s="2">
        <f>+IF($D264&lt;2022,0,-((E264-'aob Demand'!J263)*'aob Demand'!N263)-0.5*('Welfare change 1 MW'!$E264-'aob Demand'!J263)*('Welfare change 1 MW'!I264-'aob Demand'!N263))</f>
        <v>0</v>
      </c>
      <c r="N264" s="2">
        <f>+IF($D264&lt;2022,0,-((F264-'aob Demand'!K263)*'aob Demand'!O263)-0.5*('Welfare change 1 MW'!$E264-'aob Demand'!K263)*('Welfare change 1 MW'!J264-'aob Demand'!O263))</f>
        <v>0</v>
      </c>
      <c r="O264" s="2">
        <f>+IF($D264&lt;2022,0,-((G264-'aob Demand'!L263)*'aob Demand'!P263)-0.5*('Welfare change 1 MW'!$E264-'aob Demand'!L263)*('Welfare change 1 MW'!K264-'aob Demand'!P263))</f>
        <v>0</v>
      </c>
      <c r="P264" s="2">
        <f>+IF($D264&lt;2022,0,-((H264-'aob Demand'!M263)*'aob Demand'!Q263)-0.5*('Welfare change 1 MW'!$E264-'aob Demand'!M263)*('Welfare change 1 MW'!L264-'aob Demand'!Q263))</f>
        <v>0</v>
      </c>
      <c r="Q264" s="2">
        <f t="shared" si="33"/>
        <v>0</v>
      </c>
      <c r="R264" s="2">
        <f t="shared" si="34"/>
        <v>0</v>
      </c>
      <c r="S264" s="2">
        <f t="shared" si="29"/>
        <v>0</v>
      </c>
      <c r="T264" s="2">
        <f t="shared" si="30"/>
        <v>0</v>
      </c>
      <c r="U264" s="2">
        <f t="shared" si="31"/>
        <v>0</v>
      </c>
      <c r="V264" s="2">
        <f t="shared" si="32"/>
        <v>0</v>
      </c>
      <c r="W264" s="2">
        <f t="shared" si="35"/>
        <v>5514332.5539999995</v>
      </c>
    </row>
    <row r="265" spans="1:23" x14ac:dyDescent="0.45">
      <c r="A265" s="2" t="s">
        <v>150</v>
      </c>
      <c r="B265" s="2">
        <v>1</v>
      </c>
      <c r="C265" s="2">
        <v>2018</v>
      </c>
      <c r="D265" s="2">
        <v>2016</v>
      </c>
      <c r="E265" s="2">
        <v>209.36813859999901</v>
      </c>
      <c r="F265" s="2">
        <v>79.482954570000004</v>
      </c>
      <c r="G265" s="2">
        <v>69.752335220000006</v>
      </c>
      <c r="H265" s="2">
        <v>60.629616579999997</v>
      </c>
      <c r="I265" s="2">
        <v>625983.22199999995</v>
      </c>
      <c r="J265" s="2">
        <v>29670.569</v>
      </c>
      <c r="K265" s="2">
        <v>1165820.69</v>
      </c>
      <c r="L265" s="2">
        <v>3664575.4389999998</v>
      </c>
      <c r="M265" s="2">
        <f>+IF($D265&lt;2022,0,-((E265-'aob Demand'!J264)*'aob Demand'!N264)-0.5*('Welfare change 1 MW'!$E265-'aob Demand'!J264)*('Welfare change 1 MW'!I265-'aob Demand'!N264))</f>
        <v>0</v>
      </c>
      <c r="N265" s="2">
        <f>+IF($D265&lt;2022,0,-((F265-'aob Demand'!K264)*'aob Demand'!O264)-0.5*('Welfare change 1 MW'!$E265-'aob Demand'!K264)*('Welfare change 1 MW'!J265-'aob Demand'!O264))</f>
        <v>0</v>
      </c>
      <c r="O265" s="2">
        <f>+IF($D265&lt;2022,0,-((G265-'aob Demand'!L264)*'aob Demand'!P264)-0.5*('Welfare change 1 MW'!$E265-'aob Demand'!L264)*('Welfare change 1 MW'!K265-'aob Demand'!P264))</f>
        <v>0</v>
      </c>
      <c r="P265" s="2">
        <f>+IF($D265&lt;2022,0,-((H265-'aob Demand'!M264)*'aob Demand'!Q264)-0.5*('Welfare change 1 MW'!$E265-'aob Demand'!M264)*('Welfare change 1 MW'!L265-'aob Demand'!Q264))</f>
        <v>0</v>
      </c>
      <c r="Q265" s="2">
        <f t="shared" si="33"/>
        <v>0</v>
      </c>
      <c r="R265" s="2">
        <f t="shared" si="34"/>
        <v>0</v>
      </c>
      <c r="S265" s="2">
        <f t="shared" si="29"/>
        <v>0</v>
      </c>
      <c r="T265" s="2">
        <f t="shared" si="30"/>
        <v>0</v>
      </c>
      <c r="U265" s="2">
        <f t="shared" si="31"/>
        <v>0</v>
      </c>
      <c r="V265" s="2">
        <f t="shared" si="32"/>
        <v>0</v>
      </c>
      <c r="W265" s="2">
        <f t="shared" si="35"/>
        <v>5456379.3509999998</v>
      </c>
    </row>
    <row r="266" spans="1:23" x14ac:dyDescent="0.45">
      <c r="A266" s="2" t="s">
        <v>150</v>
      </c>
      <c r="B266" s="2">
        <v>1</v>
      </c>
      <c r="C266" s="2">
        <v>2019</v>
      </c>
      <c r="D266" s="2">
        <v>2017</v>
      </c>
      <c r="E266" s="2">
        <v>273.182302399999</v>
      </c>
      <c r="F266" s="2">
        <v>140.35391039999999</v>
      </c>
      <c r="G266" s="2">
        <v>80.791627610000006</v>
      </c>
      <c r="H266" s="2">
        <v>58.675038360000002</v>
      </c>
      <c r="I266" s="2">
        <v>616204.76500000001</v>
      </c>
      <c r="J266" s="2">
        <v>29456.8639999999</v>
      </c>
      <c r="K266" s="2">
        <v>1141041.18</v>
      </c>
      <c r="L266" s="2">
        <v>3589383.6639999999</v>
      </c>
      <c r="M266" s="2">
        <f>+IF($D266&lt;2022,0,-((E266-'aob Demand'!J265)*'aob Demand'!N265)-0.5*('Welfare change 1 MW'!$E266-'aob Demand'!J265)*('Welfare change 1 MW'!I266-'aob Demand'!N265))</f>
        <v>0</v>
      </c>
      <c r="N266" s="2">
        <f>+IF($D266&lt;2022,0,-((F266-'aob Demand'!K265)*'aob Demand'!O265)-0.5*('Welfare change 1 MW'!$E266-'aob Demand'!K265)*('Welfare change 1 MW'!J266-'aob Demand'!O265))</f>
        <v>0</v>
      </c>
      <c r="O266" s="2">
        <f>+IF($D266&lt;2022,0,-((G266-'aob Demand'!L265)*'aob Demand'!P265)-0.5*('Welfare change 1 MW'!$E266-'aob Demand'!L265)*('Welfare change 1 MW'!K266-'aob Demand'!P265))</f>
        <v>0</v>
      </c>
      <c r="P266" s="2">
        <f>+IF($D266&lt;2022,0,-((H266-'aob Demand'!M265)*'aob Demand'!Q265)-0.5*('Welfare change 1 MW'!$E266-'aob Demand'!M265)*('Welfare change 1 MW'!L266-'aob Demand'!Q265))</f>
        <v>0</v>
      </c>
      <c r="Q266" s="2">
        <f t="shared" si="33"/>
        <v>0</v>
      </c>
      <c r="R266" s="2">
        <f t="shared" si="34"/>
        <v>0</v>
      </c>
      <c r="S266" s="2">
        <f t="shared" si="29"/>
        <v>0</v>
      </c>
      <c r="T266" s="2">
        <f t="shared" si="30"/>
        <v>0</v>
      </c>
      <c r="U266" s="2">
        <f t="shared" si="31"/>
        <v>0</v>
      </c>
      <c r="V266" s="2">
        <f t="shared" si="32"/>
        <v>0</v>
      </c>
      <c r="W266" s="2">
        <f t="shared" si="35"/>
        <v>5346629.6089999992</v>
      </c>
    </row>
    <row r="267" spans="1:23" x14ac:dyDescent="0.45">
      <c r="A267" s="2" t="s">
        <v>150</v>
      </c>
      <c r="B267" s="2">
        <v>1</v>
      </c>
      <c r="C267" s="2">
        <v>2020</v>
      </c>
      <c r="D267" s="2">
        <v>2018</v>
      </c>
      <c r="E267" s="2">
        <v>286.87905576548098</v>
      </c>
      <c r="F267" s="2">
        <v>138.06087329482801</v>
      </c>
      <c r="G267" s="2">
        <v>104.69816474301</v>
      </c>
      <c r="H267" s="2">
        <v>83.021002123487094</v>
      </c>
      <c r="I267" s="2">
        <v>611557.59661737503</v>
      </c>
      <c r="J267" s="2">
        <v>28331.6676204674</v>
      </c>
      <c r="K267" s="2">
        <v>1119161.43658819</v>
      </c>
      <c r="L267" s="2">
        <v>3518321.8456821898</v>
      </c>
      <c r="M267" s="2">
        <f>+IF($D267&lt;2022,0,-((E267-'aob Demand'!J266)*'aob Demand'!N266)-0.5*('Welfare change 1 MW'!$E267-'aob Demand'!J266)*('Welfare change 1 MW'!I267-'aob Demand'!N266))</f>
        <v>0</v>
      </c>
      <c r="N267" s="2">
        <f>+IF($D267&lt;2022,0,-((F267-'aob Demand'!K266)*'aob Demand'!O266)-0.5*('Welfare change 1 MW'!$E267-'aob Demand'!K266)*('Welfare change 1 MW'!J267-'aob Demand'!O266))</f>
        <v>0</v>
      </c>
      <c r="O267" s="2">
        <f>+IF($D267&lt;2022,0,-((G267-'aob Demand'!L266)*'aob Demand'!P266)-0.5*('Welfare change 1 MW'!$E267-'aob Demand'!L266)*('Welfare change 1 MW'!K267-'aob Demand'!P266))</f>
        <v>0</v>
      </c>
      <c r="P267" s="2">
        <f>+IF($D267&lt;2022,0,-((H267-'aob Demand'!M266)*'aob Demand'!Q266)-0.5*('Welfare change 1 MW'!$E267-'aob Demand'!M266)*('Welfare change 1 MW'!L267-'aob Demand'!Q266))</f>
        <v>0</v>
      </c>
      <c r="Q267" s="2">
        <f t="shared" si="33"/>
        <v>0</v>
      </c>
      <c r="R267" s="2">
        <f t="shared" si="34"/>
        <v>0</v>
      </c>
      <c r="S267" s="2">
        <f t="shared" si="29"/>
        <v>0</v>
      </c>
      <c r="T267" s="2">
        <f t="shared" si="30"/>
        <v>0</v>
      </c>
      <c r="U267" s="2">
        <f t="shared" si="31"/>
        <v>0</v>
      </c>
      <c r="V267" s="2">
        <f t="shared" si="32"/>
        <v>0</v>
      </c>
      <c r="W267" s="2">
        <f t="shared" si="35"/>
        <v>5249040.8788877549</v>
      </c>
    </row>
    <row r="268" spans="1:23" x14ac:dyDescent="0.45">
      <c r="A268" s="2" t="s">
        <v>150</v>
      </c>
      <c r="B268" s="2">
        <v>1</v>
      </c>
      <c r="C268" s="2">
        <v>2021</v>
      </c>
      <c r="D268" s="2">
        <v>2019</v>
      </c>
      <c r="E268" s="2">
        <v>279.30977998120301</v>
      </c>
      <c r="F268" s="2">
        <v>137.92551735306901</v>
      </c>
      <c r="G268" s="2">
        <v>104.437175067393</v>
      </c>
      <c r="H268" s="2">
        <v>82.807330053342497</v>
      </c>
      <c r="I268" s="2">
        <v>618038.35142939899</v>
      </c>
      <c r="J268" s="2">
        <v>28519.851525428501</v>
      </c>
      <c r="K268" s="2">
        <v>1130463.18453259</v>
      </c>
      <c r="L268" s="2">
        <v>3554304.29050563</v>
      </c>
      <c r="M268" s="2">
        <f>+IF($D268&lt;2022,0,-((E268-'aob Demand'!J267)*'aob Demand'!N267)-0.5*('Welfare change 1 MW'!$E268-'aob Demand'!J267)*('Welfare change 1 MW'!I268-'aob Demand'!N267))</f>
        <v>0</v>
      </c>
      <c r="N268" s="2">
        <f>+IF($D268&lt;2022,0,-((F268-'aob Demand'!K267)*'aob Demand'!O267)-0.5*('Welfare change 1 MW'!$E268-'aob Demand'!K267)*('Welfare change 1 MW'!J268-'aob Demand'!O267))</f>
        <v>0</v>
      </c>
      <c r="O268" s="2">
        <f>+IF($D268&lt;2022,0,-((G268-'aob Demand'!L267)*'aob Demand'!P267)-0.5*('Welfare change 1 MW'!$E268-'aob Demand'!L267)*('Welfare change 1 MW'!K268-'aob Demand'!P267))</f>
        <v>0</v>
      </c>
      <c r="P268" s="2">
        <f>+IF($D268&lt;2022,0,-((H268-'aob Demand'!M267)*'aob Demand'!Q267)-0.5*('Welfare change 1 MW'!$E268-'aob Demand'!M267)*('Welfare change 1 MW'!L268-'aob Demand'!Q267))</f>
        <v>0</v>
      </c>
      <c r="Q268" s="2">
        <f t="shared" si="33"/>
        <v>0</v>
      </c>
      <c r="R268" s="2">
        <f t="shared" si="34"/>
        <v>0</v>
      </c>
      <c r="S268" s="2">
        <f t="shared" si="29"/>
        <v>0</v>
      </c>
      <c r="T268" s="2">
        <f t="shared" si="30"/>
        <v>0</v>
      </c>
      <c r="U268" s="2">
        <f t="shared" si="31"/>
        <v>0</v>
      </c>
      <c r="V268" s="2">
        <f t="shared" si="32"/>
        <v>0</v>
      </c>
      <c r="W268" s="2">
        <f t="shared" si="35"/>
        <v>5302805.8264676183</v>
      </c>
    </row>
    <row r="269" spans="1:23" x14ac:dyDescent="0.45">
      <c r="A269" s="2" t="s">
        <v>150</v>
      </c>
      <c r="B269" s="2">
        <v>1</v>
      </c>
      <c r="C269" s="2">
        <v>2022</v>
      </c>
      <c r="D269" s="2">
        <v>2020</v>
      </c>
      <c r="E269" s="2">
        <v>274.64027505969801</v>
      </c>
      <c r="F269" s="2">
        <v>138.11552724008499</v>
      </c>
      <c r="G269" s="2">
        <v>104.574279453504</v>
      </c>
      <c r="H269" s="2">
        <v>82.917424962503901</v>
      </c>
      <c r="I269" s="2">
        <v>624309.47960184095</v>
      </c>
      <c r="J269" s="2">
        <v>28715.628347730501</v>
      </c>
      <c r="K269" s="2">
        <v>1141396.3821446099</v>
      </c>
      <c r="L269" s="2">
        <v>3589028.1127178599</v>
      </c>
      <c r="M269" s="2">
        <f>+IF($D269&lt;2022,0,-((E269-'aob Demand'!J268)*'aob Demand'!N268)-0.5*('Welfare change 1 MW'!$E269-'aob Demand'!J268)*('Welfare change 1 MW'!I269-'aob Demand'!N268))</f>
        <v>0</v>
      </c>
      <c r="N269" s="2">
        <f>+IF($D269&lt;2022,0,-((F269-'aob Demand'!K268)*'aob Demand'!O268)-0.5*('Welfare change 1 MW'!$E269-'aob Demand'!K268)*('Welfare change 1 MW'!J269-'aob Demand'!O268))</f>
        <v>0</v>
      </c>
      <c r="O269" s="2">
        <f>+IF($D269&lt;2022,0,-((G269-'aob Demand'!L268)*'aob Demand'!P268)-0.5*('Welfare change 1 MW'!$E269-'aob Demand'!L268)*('Welfare change 1 MW'!K269-'aob Demand'!P268))</f>
        <v>0</v>
      </c>
      <c r="P269" s="2">
        <f>+IF($D269&lt;2022,0,-((H269-'aob Demand'!M268)*'aob Demand'!Q268)-0.5*('Welfare change 1 MW'!$E269-'aob Demand'!M268)*('Welfare change 1 MW'!L269-'aob Demand'!Q268))</f>
        <v>0</v>
      </c>
      <c r="Q269" s="2">
        <f t="shared" si="33"/>
        <v>0</v>
      </c>
      <c r="R269" s="2">
        <f t="shared" si="34"/>
        <v>0</v>
      </c>
      <c r="S269" s="2">
        <f t="shared" si="29"/>
        <v>0</v>
      </c>
      <c r="T269" s="2">
        <f t="shared" si="30"/>
        <v>0</v>
      </c>
      <c r="U269" s="2">
        <f t="shared" si="31"/>
        <v>0</v>
      </c>
      <c r="V269" s="2">
        <f t="shared" si="32"/>
        <v>0</v>
      </c>
      <c r="W269" s="2">
        <f t="shared" si="35"/>
        <v>5354733.9744643103</v>
      </c>
    </row>
    <row r="270" spans="1:23" x14ac:dyDescent="0.45">
      <c r="A270" s="2" t="s">
        <v>150</v>
      </c>
      <c r="B270" s="2">
        <v>1</v>
      </c>
      <c r="C270" s="2">
        <v>2023</v>
      </c>
      <c r="D270" s="2">
        <v>2021</v>
      </c>
      <c r="E270" s="2">
        <v>272.97258960471697</v>
      </c>
      <c r="F270" s="2">
        <v>138.297713705294</v>
      </c>
      <c r="G270" s="2">
        <v>104.70575924528001</v>
      </c>
      <c r="H270" s="2">
        <v>83.022733135175002</v>
      </c>
      <c r="I270" s="2">
        <v>630291.46133056004</v>
      </c>
      <c r="J270" s="2">
        <v>28969.699757570201</v>
      </c>
      <c r="K270" s="2">
        <v>1152192.57522639</v>
      </c>
      <c r="L270" s="2">
        <v>3623062.2060437901</v>
      </c>
      <c r="M270" s="2">
        <f>+IF($D270&lt;2022,0,-((E270-'aob Demand'!J269)*'aob Demand'!N269)-0.5*('Welfare change 1 MW'!$E270-'aob Demand'!J269)*('Welfare change 1 MW'!I270-'aob Demand'!N269))</f>
        <v>0</v>
      </c>
      <c r="N270" s="2">
        <f>+IF($D270&lt;2022,0,-((F270-'aob Demand'!K269)*'aob Demand'!O269)-0.5*('Welfare change 1 MW'!$E270-'aob Demand'!K269)*('Welfare change 1 MW'!J270-'aob Demand'!O269))</f>
        <v>0</v>
      </c>
      <c r="O270" s="2">
        <f>+IF($D270&lt;2022,0,-((G270-'aob Demand'!L269)*'aob Demand'!P269)-0.5*('Welfare change 1 MW'!$E270-'aob Demand'!L269)*('Welfare change 1 MW'!K270-'aob Demand'!P269))</f>
        <v>0</v>
      </c>
      <c r="P270" s="2">
        <f>+IF($D270&lt;2022,0,-((H270-'aob Demand'!M269)*'aob Demand'!Q269)-0.5*('Welfare change 1 MW'!$E270-'aob Demand'!M269)*('Welfare change 1 MW'!L270-'aob Demand'!Q269))</f>
        <v>0</v>
      </c>
      <c r="Q270" s="2">
        <f t="shared" si="33"/>
        <v>0</v>
      </c>
      <c r="R270" s="2">
        <f t="shared" si="34"/>
        <v>0</v>
      </c>
      <c r="S270" s="2">
        <f t="shared" si="29"/>
        <v>0</v>
      </c>
      <c r="T270" s="2">
        <f t="shared" si="30"/>
        <v>0</v>
      </c>
      <c r="U270" s="2">
        <f t="shared" si="31"/>
        <v>0</v>
      </c>
      <c r="V270" s="2">
        <f t="shared" si="32"/>
        <v>0</v>
      </c>
      <c r="W270" s="2">
        <f t="shared" si="35"/>
        <v>5405546.2426007399</v>
      </c>
    </row>
    <row r="271" spans="1:23" x14ac:dyDescent="0.45">
      <c r="A271" s="2" t="s">
        <v>150</v>
      </c>
      <c r="B271" s="2">
        <v>1</v>
      </c>
      <c r="C271" s="2">
        <v>2024</v>
      </c>
      <c r="D271" s="2">
        <v>2022</v>
      </c>
      <c r="E271" s="2">
        <v>153.20249877440662</v>
      </c>
      <c r="F271" s="2">
        <v>153.20249877440662</v>
      </c>
      <c r="G271" s="2">
        <v>119.56702700100563</v>
      </c>
      <c r="H271" s="2">
        <v>97.85759825261124</v>
      </c>
      <c r="I271" s="2">
        <v>644421.01135851804</v>
      </c>
      <c r="J271" s="2">
        <v>26251.478483236588</v>
      </c>
      <c r="K271" s="2">
        <v>1157090.1387254796</v>
      </c>
      <c r="L271" s="2">
        <v>3649452.2124680649</v>
      </c>
      <c r="M271" s="2">
        <f>+IF($D271&lt;2022,0,-((E271-'aob Demand'!J270)*'aob Demand'!N270)-0.5*('Welfare change 1 MW'!$E271-'aob Demand'!J270)*('Welfare change 1 MW'!I271-'aob Demand'!N270))</f>
        <v>2011.8986083959417</v>
      </c>
      <c r="N271" s="2">
        <f>+IF($D271&lt;2022,0,-((F271-'aob Demand'!K270)*'aob Demand'!O270)-0.5*('Welfare change 1 MW'!$E271-'aob Demand'!K270)*('Welfare change 1 MW'!J271-'aob Demand'!O270))</f>
        <v>81.957776201956207</v>
      </c>
      <c r="O271" s="2">
        <f>+IF($D271&lt;2022,0,-((G271-'aob Demand'!L270)*'aob Demand'!P270)-0.5*('Welfare change 1 MW'!$E271-'aob Demand'!L270)*('Welfare change 1 MW'!K271-'aob Demand'!P270))</f>
        <v>3588.6101142368557</v>
      </c>
      <c r="P271" s="2">
        <f>+IF($D271&lt;2022,0,-((H271-'aob Demand'!M270)*'aob Demand'!Q270)-0.5*('Welfare change 1 MW'!$E271-'aob Demand'!M270)*('Welfare change 1 MW'!L271-'aob Demand'!Q270))</f>
        <v>11269.884877337474</v>
      </c>
      <c r="Q271" s="2">
        <f t="shared" si="33"/>
        <v>16952.351376172228</v>
      </c>
      <c r="R271" s="2">
        <f t="shared" si="34"/>
        <v>1689.2288671150859</v>
      </c>
      <c r="S271" s="2">
        <f t="shared" si="29"/>
        <v>68.813329293608305</v>
      </c>
      <c r="T271" s="2">
        <f t="shared" si="30"/>
        <v>3013.0662511980149</v>
      </c>
      <c r="U271" s="2">
        <f t="shared" si="31"/>
        <v>9462.4126605666679</v>
      </c>
      <c r="V271" s="2">
        <f t="shared" si="32"/>
        <v>14233.521108173378</v>
      </c>
      <c r="W271" s="2">
        <f t="shared" si="35"/>
        <v>5450963.3625520626</v>
      </c>
    </row>
    <row r="272" spans="1:23" x14ac:dyDescent="0.45">
      <c r="A272" s="2" t="s">
        <v>150</v>
      </c>
      <c r="B272" s="2">
        <v>1</v>
      </c>
      <c r="C272" s="2">
        <v>2025</v>
      </c>
      <c r="D272" s="2">
        <v>2023</v>
      </c>
      <c r="E272" s="2">
        <v>153.3170568112516</v>
      </c>
      <c r="F272" s="2">
        <v>153.3170568112516</v>
      </c>
      <c r="G272" s="2">
        <v>119.33598134771761</v>
      </c>
      <c r="H272" s="2">
        <v>97.647337826201607</v>
      </c>
      <c r="I272" s="2">
        <v>650702.02528518171</v>
      </c>
      <c r="J272" s="2">
        <v>26516.153586112618</v>
      </c>
      <c r="K272" s="2">
        <v>1168279.6225313735</v>
      </c>
      <c r="L272" s="2">
        <v>3684808.994874733</v>
      </c>
      <c r="M272" s="2">
        <f>+IF($D272&lt;2022,0,-((E272-'aob Demand'!J271)*'aob Demand'!N271)-0.5*('Welfare change 1 MW'!$E272-'aob Demand'!J271)*('Welfare change 1 MW'!I272-'aob Demand'!N271))</f>
        <v>1999.6625111917931</v>
      </c>
      <c r="N272" s="2">
        <f>+IF($D272&lt;2022,0,-((F272-'aob Demand'!K271)*'aob Demand'!O271)-0.5*('Welfare change 1 MW'!$E272-'aob Demand'!K271)*('Welfare change 1 MW'!J272-'aob Demand'!O271))</f>
        <v>81.486388864265166</v>
      </c>
      <c r="O272" s="2">
        <f>+IF($D272&lt;2022,0,-((G272-'aob Demand'!L271)*'aob Demand'!P271)-0.5*('Welfare change 1 MW'!$E272-'aob Demand'!L271)*('Welfare change 1 MW'!K272-'aob Demand'!P271))</f>
        <v>3566.2047680700334</v>
      </c>
      <c r="P272" s="2">
        <f>+IF($D272&lt;2022,0,-((H272-'aob Demand'!M271)*'aob Demand'!Q271)-0.5*('Welfare change 1 MW'!$E272-'aob Demand'!M271)*('Welfare change 1 MW'!L272-'aob Demand'!Q271))</f>
        <v>11199.628315311496</v>
      </c>
      <c r="Q272" s="2">
        <f t="shared" si="33"/>
        <v>16846.981983437588</v>
      </c>
      <c r="R272" s="2">
        <f t="shared" si="34"/>
        <v>1583.9200037296464</v>
      </c>
      <c r="S272" s="2">
        <f t="shared" si="29"/>
        <v>64.544852259533627</v>
      </c>
      <c r="T272" s="2">
        <f t="shared" si="30"/>
        <v>2824.7681985974878</v>
      </c>
      <c r="U272" s="2">
        <f t="shared" si="31"/>
        <v>8871.1546191793423</v>
      </c>
      <c r="V272" s="2">
        <f t="shared" si="32"/>
        <v>13344.38767376601</v>
      </c>
      <c r="W272" s="2">
        <f t="shared" si="35"/>
        <v>5503790.6426912881</v>
      </c>
    </row>
    <row r="273" spans="1:23" x14ac:dyDescent="0.45">
      <c r="A273" s="2" t="s">
        <v>150</v>
      </c>
      <c r="B273" s="2">
        <v>1</v>
      </c>
      <c r="C273" s="2">
        <v>2026</v>
      </c>
      <c r="D273" s="2">
        <v>2024</v>
      </c>
      <c r="E273" s="2">
        <v>153.19204773730576</v>
      </c>
      <c r="F273" s="2">
        <v>153.19204773730576</v>
      </c>
      <c r="G273" s="2">
        <v>119.16687386157578</v>
      </c>
      <c r="H273" s="2">
        <v>97.451157858844581</v>
      </c>
      <c r="I273" s="2">
        <v>657031.07155658049</v>
      </c>
      <c r="J273" s="2">
        <v>26770.038349683069</v>
      </c>
      <c r="K273" s="2">
        <v>1179596.3813366743</v>
      </c>
      <c r="L273" s="2">
        <v>3720571.8298482778</v>
      </c>
      <c r="M273" s="2">
        <f>+IF($D273&lt;2022,0,-((E273-'aob Demand'!J272)*'aob Demand'!N272)-0.5*('Welfare change 1 MW'!$E273-'aob Demand'!J272)*('Welfare change 1 MW'!I273-'aob Demand'!N272))</f>
        <v>1963.8972617403779</v>
      </c>
      <c r="N273" s="2">
        <f>+IF($D273&lt;2022,0,-((F273-'aob Demand'!K272)*'aob Demand'!O272)-0.5*('Welfare change 1 MW'!$E273-'aob Demand'!K272)*('Welfare change 1 MW'!J273-'aob Demand'!O272))</f>
        <v>80.016923533121044</v>
      </c>
      <c r="O273" s="2">
        <f>+IF($D273&lt;2022,0,-((G273-'aob Demand'!L272)*'aob Demand'!P272)-0.5*('Welfare change 1 MW'!$E273-'aob Demand'!L272)*('Welfare change 1 MW'!K273-'aob Demand'!P272))</f>
        <v>3502.2042106302324</v>
      </c>
      <c r="P273" s="2">
        <f>+IF($D273&lt;2022,0,-((H273-'aob Demand'!M272)*'aob Demand'!Q272)-0.5*('Welfare change 1 MW'!$E273-'aob Demand'!M272)*('Welfare change 1 MW'!L273-'aob Demand'!Q272))</f>
        <v>10998.682939683305</v>
      </c>
      <c r="Q273" s="2">
        <f t="shared" si="33"/>
        <v>16544.801335587035</v>
      </c>
      <c r="R273" s="2">
        <f t="shared" si="34"/>
        <v>1467.5382795047672</v>
      </c>
      <c r="S273" s="2">
        <f t="shared" si="29"/>
        <v>59.793300077723018</v>
      </c>
      <c r="T273" s="2">
        <f t="shared" si="30"/>
        <v>2617.0507194393585</v>
      </c>
      <c r="U273" s="2">
        <f t="shared" si="31"/>
        <v>8218.8557174408179</v>
      </c>
      <c r="V273" s="2">
        <f t="shared" si="32"/>
        <v>12363.238016462667</v>
      </c>
      <c r="W273" s="2">
        <f t="shared" si="35"/>
        <v>5557199.2827415327</v>
      </c>
    </row>
    <row r="274" spans="1:23" x14ac:dyDescent="0.45">
      <c r="A274" s="2" t="s">
        <v>150</v>
      </c>
      <c r="B274" s="2">
        <v>1</v>
      </c>
      <c r="C274" s="2">
        <v>2027</v>
      </c>
      <c r="D274" s="2">
        <v>2025</v>
      </c>
      <c r="E274" s="2">
        <v>153.21972152691831</v>
      </c>
      <c r="F274" s="2">
        <v>153.21972152691831</v>
      </c>
      <c r="G274" s="2">
        <v>119.15098117112532</v>
      </c>
      <c r="H274" s="2">
        <v>97.408122664404218</v>
      </c>
      <c r="I274" s="2">
        <v>663311.34194918454</v>
      </c>
      <c r="J274" s="2">
        <v>27026.241975161767</v>
      </c>
      <c r="K274" s="2">
        <v>1190849.3367318111</v>
      </c>
      <c r="L274" s="2">
        <v>3756096.1465163357</v>
      </c>
      <c r="M274" s="2">
        <f>+IF($D274&lt;2022,0,-((E274-'aob Demand'!J273)*'aob Demand'!N273)-0.5*('Welfare change 1 MW'!$E274-'aob Demand'!J273)*('Welfare change 1 MW'!I274-'aob Demand'!N273))</f>
        <v>1949.088409630481</v>
      </c>
      <c r="N274" s="2">
        <f>+IF($D274&lt;2022,0,-((F274-'aob Demand'!K273)*'aob Demand'!O273)-0.5*('Welfare change 1 MW'!$E274-'aob Demand'!K273)*('Welfare change 1 MW'!J274-'aob Demand'!O273))</f>
        <v>79.414494609519409</v>
      </c>
      <c r="O274" s="2">
        <f>+IF($D274&lt;2022,0,-((G274-'aob Demand'!L273)*'aob Demand'!P273)-0.5*('Welfare change 1 MW'!$E274-'aob Demand'!L273)*('Welfare change 1 MW'!K274-'aob Demand'!P273))</f>
        <v>3475.6899273000581</v>
      </c>
      <c r="P274" s="2">
        <f>+IF($D274&lt;2022,0,-((H274-'aob Demand'!M273)*'aob Demand'!Q273)-0.5*('Welfare change 1 MW'!$E274-'aob Demand'!M273)*('Welfare change 1 MW'!L274-'aob Demand'!Q273))</f>
        <v>10915.424656377942</v>
      </c>
      <c r="Q274" s="2">
        <f t="shared" si="33"/>
        <v>16419.617487918</v>
      </c>
      <c r="R274" s="2">
        <f t="shared" si="34"/>
        <v>1374.030418617813</v>
      </c>
      <c r="S274" s="2">
        <f t="shared" si="29"/>
        <v>55.984085038670564</v>
      </c>
      <c r="T274" s="2">
        <f t="shared" si="30"/>
        <v>2450.2242495501882</v>
      </c>
      <c r="U274" s="2">
        <f t="shared" si="31"/>
        <v>7694.9436648887613</v>
      </c>
      <c r="V274" s="2">
        <f t="shared" si="32"/>
        <v>11575.182418095434</v>
      </c>
      <c r="W274" s="2">
        <f t="shared" si="35"/>
        <v>5610256.8251973316</v>
      </c>
    </row>
    <row r="275" spans="1:23" x14ac:dyDescent="0.45">
      <c r="A275" s="2" t="s">
        <v>150</v>
      </c>
      <c r="B275" s="2">
        <v>1</v>
      </c>
      <c r="C275" s="2">
        <v>2028</v>
      </c>
      <c r="D275" s="2">
        <v>2026</v>
      </c>
      <c r="E275" s="2">
        <v>153.37234177891162</v>
      </c>
      <c r="F275" s="2">
        <v>153.37234177891162</v>
      </c>
      <c r="G275" s="2">
        <v>119.26100880908163</v>
      </c>
      <c r="H275" s="2">
        <v>97.491276936147131</v>
      </c>
      <c r="I275" s="2">
        <v>669559.73452508089</v>
      </c>
      <c r="J275" s="2">
        <v>27284.780694582172</v>
      </c>
      <c r="K275" s="2">
        <v>1202065.3807153688</v>
      </c>
      <c r="L275" s="2">
        <v>3791472.0949182496</v>
      </c>
      <c r="M275" s="2">
        <f>+IF($D275&lt;2022,0,-((E275-'aob Demand'!J274)*'aob Demand'!N274)-0.5*('Welfare change 1 MW'!$E275-'aob Demand'!J274)*('Welfare change 1 MW'!I275-'aob Demand'!N274))</f>
        <v>1951.9535052920264</v>
      </c>
      <c r="N275" s="2">
        <f>+IF($D275&lt;2022,0,-((F275-'aob Demand'!K274)*'aob Demand'!O274)-0.5*('Welfare change 1 MW'!$E275-'aob Demand'!K274)*('Welfare change 1 MW'!J275-'aob Demand'!O274))</f>
        <v>79.542751111953081</v>
      </c>
      <c r="O275" s="2">
        <f>+IF($D275&lt;2022,0,-((G275-'aob Demand'!L274)*'aob Demand'!P274)-0.5*('Welfare change 1 MW'!$E275-'aob Demand'!L274)*('Welfare change 1 MW'!K275-'aob Demand'!P274))</f>
        <v>3480.7845864542055</v>
      </c>
      <c r="P275" s="2">
        <f>+IF($D275&lt;2022,0,-((H275-'aob Demand'!M274)*'aob Demand'!Q274)-0.5*('Welfare change 1 MW'!$E275-'aob Demand'!M274)*('Welfare change 1 MW'!L275-'aob Demand'!Q274))</f>
        <v>10931.403378983034</v>
      </c>
      <c r="Q275" s="2">
        <f t="shared" si="33"/>
        <v>16443.68422184122</v>
      </c>
      <c r="R275" s="2">
        <f t="shared" si="34"/>
        <v>1298.1605641545164</v>
      </c>
      <c r="S275" s="2">
        <f t="shared" si="29"/>
        <v>52.900472464095373</v>
      </c>
      <c r="T275" s="2">
        <f t="shared" si="30"/>
        <v>2314.9205502083505</v>
      </c>
      <c r="U275" s="2">
        <f t="shared" si="31"/>
        <v>7270.0075790679075</v>
      </c>
      <c r="V275" s="2">
        <f t="shared" si="32"/>
        <v>10935.989165894871</v>
      </c>
      <c r="W275" s="2">
        <f t="shared" si="35"/>
        <v>5663097.2101586992</v>
      </c>
    </row>
    <row r="276" spans="1:23" x14ac:dyDescent="0.45">
      <c r="A276" s="2" t="s">
        <v>150</v>
      </c>
      <c r="B276" s="2">
        <v>1</v>
      </c>
      <c r="C276" s="2">
        <v>2029</v>
      </c>
      <c r="D276" s="2">
        <v>2027</v>
      </c>
      <c r="E276" s="2">
        <v>153.41868220258164</v>
      </c>
      <c r="F276" s="2">
        <v>153.41868220258164</v>
      </c>
      <c r="G276" s="2">
        <v>119.26555626454962</v>
      </c>
      <c r="H276" s="2">
        <v>97.469166617851101</v>
      </c>
      <c r="I276" s="2">
        <v>675944.45457512094</v>
      </c>
      <c r="J276" s="2">
        <v>27545.826775899437</v>
      </c>
      <c r="K276" s="2">
        <v>1213509.1358102725</v>
      </c>
      <c r="L276" s="2">
        <v>3827593.2272825111</v>
      </c>
      <c r="M276" s="2">
        <f>+IF($D276&lt;2022,0,-((E276-'aob Demand'!J275)*'aob Demand'!N275)-0.5*('Welfare change 1 MW'!$E276-'aob Demand'!J275)*('Welfare change 1 MW'!I276-'aob Demand'!N275))</f>
        <v>1940.1906588081727</v>
      </c>
      <c r="N276" s="2">
        <f>+IF($D276&lt;2022,0,-((F276-'aob Demand'!K275)*'aob Demand'!O275)-0.5*('Welfare change 1 MW'!$E276-'aob Demand'!K275)*('Welfare change 1 MW'!J276-'aob Demand'!O275))</f>
        <v>79.065898740661424</v>
      </c>
      <c r="O276" s="2">
        <f>+IF($D276&lt;2022,0,-((G276-'aob Demand'!L275)*'aob Demand'!P275)-0.5*('Welfare change 1 MW'!$E276-'aob Demand'!L275)*('Welfare change 1 MW'!K276-'aob Demand'!P275))</f>
        <v>3459.7209656585082</v>
      </c>
      <c r="P276" s="2">
        <f>+IF($D276&lt;2022,0,-((H276-'aob Demand'!M275)*'aob Demand'!Q275)-0.5*('Welfare change 1 MW'!$E276-'aob Demand'!M275)*('Welfare change 1 MW'!L276-'aob Demand'!Q275))</f>
        <v>10865.257668184986</v>
      </c>
      <c r="Q276" s="2">
        <f t="shared" si="33"/>
        <v>16344.235191392328</v>
      </c>
      <c r="R276" s="2">
        <f t="shared" si="34"/>
        <v>1217.2996220980963</v>
      </c>
      <c r="S276" s="2">
        <f t="shared" si="29"/>
        <v>49.606923021151118</v>
      </c>
      <c r="T276" s="2">
        <f t="shared" si="30"/>
        <v>2170.6717352448386</v>
      </c>
      <c r="U276" s="2">
        <f t="shared" si="31"/>
        <v>6816.997078835906</v>
      </c>
      <c r="V276" s="2">
        <f t="shared" si="32"/>
        <v>10254.575359199993</v>
      </c>
      <c r="W276" s="2">
        <f t="shared" si="35"/>
        <v>5717046.8176679043</v>
      </c>
    </row>
    <row r="277" spans="1:23" x14ac:dyDescent="0.45">
      <c r="A277" s="2" t="s">
        <v>150</v>
      </c>
      <c r="B277" s="2">
        <v>1</v>
      </c>
      <c r="C277" s="2">
        <v>2030</v>
      </c>
      <c r="D277" s="2">
        <v>2028</v>
      </c>
      <c r="E277" s="2">
        <v>153.47504045851525</v>
      </c>
      <c r="F277" s="2">
        <v>153.47504045851525</v>
      </c>
      <c r="G277" s="2">
        <v>119.27936274899126</v>
      </c>
      <c r="H277" s="2">
        <v>97.45607224046195</v>
      </c>
      <c r="I277" s="2">
        <v>682383.30582237069</v>
      </c>
      <c r="J277" s="2">
        <v>27809.391241692254</v>
      </c>
      <c r="K277" s="2">
        <v>1225051.0194931086</v>
      </c>
      <c r="L277" s="2">
        <v>3864022.2259024004</v>
      </c>
      <c r="M277" s="2">
        <f>+IF($D277&lt;2022,0,-((E277-'aob Demand'!J276)*'aob Demand'!N276)-0.5*('Welfare change 1 MW'!$E277-'aob Demand'!J276)*('Welfare change 1 MW'!I277-'aob Demand'!N276))</f>
        <v>1929.3641504799011</v>
      </c>
      <c r="N277" s="2">
        <f>+IF($D277&lt;2022,0,-((F277-'aob Demand'!K276)*'aob Demand'!O276)-0.5*('Welfare change 1 MW'!$E277-'aob Demand'!K276)*('Welfare change 1 MW'!J277-'aob Demand'!O276))</f>
        <v>78.628011633035783</v>
      </c>
      <c r="O277" s="2">
        <f>+IF($D277&lt;2022,0,-((G277-'aob Demand'!L276)*'aob Demand'!P276)-0.5*('Welfare change 1 MW'!$E277-'aob Demand'!L276)*('Welfare change 1 MW'!K277-'aob Demand'!P276))</f>
        <v>3440.3333197028596</v>
      </c>
      <c r="P277" s="2">
        <f>+IF($D277&lt;2022,0,-((H277-'aob Demand'!M276)*'aob Demand'!Q276)-0.5*('Welfare change 1 MW'!$E277-'aob Demand'!M276)*('Welfare change 1 MW'!L277-'aob Demand'!Q276))</f>
        <v>10804.373132496605</v>
      </c>
      <c r="Q277" s="2">
        <f t="shared" si="33"/>
        <v>16252.698614312401</v>
      </c>
      <c r="R277" s="2">
        <f t="shared" si="34"/>
        <v>1141.9876762589654</v>
      </c>
      <c r="S277" s="2">
        <f t="shared" ref="S277:S340" si="36">+N277/(1.06^($D277-2019))</f>
        <v>46.539799276014811</v>
      </c>
      <c r="T277" s="2">
        <f t="shared" ref="T277:T340" si="37">+O277/(1.06^($D277-2019))</f>
        <v>2036.328005963273</v>
      </c>
      <c r="U277" s="2">
        <f t="shared" ref="U277:U340" si="38">+P277/(1.06^($D277-2019))</f>
        <v>6395.0918565298234</v>
      </c>
      <c r="V277" s="2">
        <f t="shared" ref="V277:V340" si="39">+Q277/(1.06^($D277-2019))</f>
        <v>9619.947338028076</v>
      </c>
      <c r="W277" s="2">
        <f t="shared" si="35"/>
        <v>5771456.5512178801</v>
      </c>
    </row>
    <row r="278" spans="1:23" x14ac:dyDescent="0.45">
      <c r="A278" s="2" t="s">
        <v>150</v>
      </c>
      <c r="B278" s="2">
        <v>1</v>
      </c>
      <c r="C278" s="2">
        <v>2031</v>
      </c>
      <c r="D278" s="2">
        <v>2029</v>
      </c>
      <c r="E278" s="2">
        <v>153.54010796062141</v>
      </c>
      <c r="F278" s="2">
        <v>153.54010796062141</v>
      </c>
      <c r="G278" s="2">
        <v>119.30188461674038</v>
      </c>
      <c r="H278" s="2">
        <v>97.451679251958879</v>
      </c>
      <c r="I278" s="2">
        <v>688876.96172215324</v>
      </c>
      <c r="J278" s="2">
        <v>28075.469260251655</v>
      </c>
      <c r="K278" s="2">
        <v>1236692.4281845209</v>
      </c>
      <c r="L278" s="2">
        <v>3900763.3084424422</v>
      </c>
      <c r="M278" s="2">
        <f>+IF($D278&lt;2022,0,-((E278-'aob Demand'!J277)*'aob Demand'!N277)-0.5*('Welfare change 1 MW'!$E278-'aob Demand'!J277)*('Welfare change 1 MW'!I278-'aob Demand'!N277))</f>
        <v>1919.6217720815571</v>
      </c>
      <c r="N278" s="2">
        <f>+IF($D278&lt;2022,0,-((F278-'aob Demand'!K277)*'aob Demand'!O277)-0.5*('Welfare change 1 MW'!$E278-'aob Demand'!K277)*('Welfare change 1 MW'!J278-'aob Demand'!O277))</f>
        <v>78.234989770383564</v>
      </c>
      <c r="O278" s="2">
        <f>+IF($D278&lt;2022,0,-((G278-'aob Demand'!L277)*'aob Demand'!P277)-0.5*('Welfare change 1 MW'!$E278-'aob Demand'!L277)*('Welfare change 1 MW'!K278-'aob Demand'!P277))</f>
        <v>3422.885866782171</v>
      </c>
      <c r="P278" s="2">
        <f>+IF($D278&lt;2022,0,-((H278-'aob Demand'!M277)*'aob Demand'!Q277)-0.5*('Welfare change 1 MW'!$E278-'aob Demand'!M277)*('Welfare change 1 MW'!L278-'aob Demand'!Q277))</f>
        <v>10749.579623688942</v>
      </c>
      <c r="Q278" s="2">
        <f t="shared" si="33"/>
        <v>16170.322252323054</v>
      </c>
      <c r="R278" s="2">
        <f t="shared" si="34"/>
        <v>1071.9067711828843</v>
      </c>
      <c r="S278" s="2">
        <f t="shared" si="36"/>
        <v>43.68600965978986</v>
      </c>
      <c r="T278" s="2">
        <f t="shared" si="37"/>
        <v>1911.3215899877403</v>
      </c>
      <c r="U278" s="2">
        <f t="shared" si="38"/>
        <v>6002.5091159010835</v>
      </c>
      <c r="V278" s="2">
        <f t="shared" si="39"/>
        <v>9029.423486731499</v>
      </c>
      <c r="W278" s="2">
        <f t="shared" si="35"/>
        <v>5826332.6983491164</v>
      </c>
    </row>
    <row r="279" spans="1:23" x14ac:dyDescent="0.45">
      <c r="A279" s="2" t="s">
        <v>150</v>
      </c>
      <c r="B279" s="2">
        <v>1</v>
      </c>
      <c r="C279" s="2">
        <v>2032</v>
      </c>
      <c r="D279" s="2">
        <v>2030</v>
      </c>
      <c r="E279" s="2">
        <v>153.78749573006002</v>
      </c>
      <c r="F279" s="2">
        <v>153.78749573006002</v>
      </c>
      <c r="G279" s="2">
        <v>119.506732913994</v>
      </c>
      <c r="H279" s="2">
        <v>97.629596807201409</v>
      </c>
      <c r="I279" s="2">
        <v>695294.56785095797</v>
      </c>
      <c r="J279" s="2">
        <v>28343.962914761636</v>
      </c>
      <c r="K279" s="2">
        <v>1248227.6896453339</v>
      </c>
      <c r="L279" s="2">
        <v>3937121.4810223151</v>
      </c>
      <c r="M279" s="2">
        <f>+IF($D279&lt;2022,0,-((E279-'aob Demand'!J278)*'aob Demand'!N278)-0.5*('Welfare change 1 MW'!$E279-'aob Demand'!J278)*('Welfare change 1 MW'!I279-'aob Demand'!N278))</f>
        <v>1935.4914962614382</v>
      </c>
      <c r="N279" s="2">
        <f>+IF($D279&lt;2022,0,-((F279-'aob Demand'!K278)*'aob Demand'!O278)-0.5*('Welfare change 1 MW'!$E279-'aob Demand'!K278)*('Welfare change 1 MW'!J279-'aob Demand'!O278))</f>
        <v>78.901089881131199</v>
      </c>
      <c r="O279" s="2">
        <f>+IF($D279&lt;2022,0,-((G279-'aob Demand'!L278)*'aob Demand'!P278)-0.5*('Welfare change 1 MW'!$E279-'aob Demand'!L278)*('Welfare change 1 MW'!K279-'aob Demand'!P278))</f>
        <v>3451.2361733906464</v>
      </c>
      <c r="P279" s="2">
        <f>+IF($D279&lt;2022,0,-((H279-'aob Demand'!M278)*'aob Demand'!Q278)-0.5*('Welfare change 1 MW'!$E279-'aob Demand'!M278)*('Welfare change 1 MW'!L279-'aob Demand'!Q278))</f>
        <v>10838.569851527021</v>
      </c>
      <c r="Q279" s="2">
        <f t="shared" si="33"/>
        <v>16304.198611060237</v>
      </c>
      <c r="R279" s="2">
        <f t="shared" si="34"/>
        <v>1019.5927757320881</v>
      </c>
      <c r="S279" s="2">
        <f t="shared" si="36"/>
        <v>41.564109889182937</v>
      </c>
      <c r="T279" s="2">
        <f t="shared" si="37"/>
        <v>1818.0681633225045</v>
      </c>
      <c r="U279" s="2">
        <f t="shared" si="38"/>
        <v>5709.6233908701442</v>
      </c>
      <c r="V279" s="2">
        <f t="shared" si="39"/>
        <v>8588.848439813919</v>
      </c>
      <c r="W279" s="2">
        <f t="shared" si="35"/>
        <v>5880643.7385186069</v>
      </c>
    </row>
    <row r="280" spans="1:23" x14ac:dyDescent="0.45">
      <c r="A280" s="2" t="s">
        <v>150</v>
      </c>
      <c r="B280" s="2">
        <v>1</v>
      </c>
      <c r="C280" s="2">
        <v>2033</v>
      </c>
      <c r="D280" s="2">
        <v>2031</v>
      </c>
      <c r="E280" s="2">
        <v>154.12688821405195</v>
      </c>
      <c r="F280" s="2">
        <v>154.12688821405195</v>
      </c>
      <c r="G280" s="2">
        <v>119.80476621285597</v>
      </c>
      <c r="H280" s="2">
        <v>97.901029009087168</v>
      </c>
      <c r="I280" s="2">
        <v>701701.05163374555</v>
      </c>
      <c r="J280" s="2">
        <v>28614.910320844243</v>
      </c>
      <c r="K280" s="2">
        <v>1259759.3810420781</v>
      </c>
      <c r="L280" s="2">
        <v>3973442.5897194939</v>
      </c>
      <c r="M280" s="2">
        <f>+IF($D280&lt;2022,0,-((E280-'aob Demand'!J279)*'aob Demand'!N279)-0.5*('Welfare change 1 MW'!$E280-'aob Demand'!J279)*('Welfare change 1 MW'!I280-'aob Demand'!N279))</f>
        <v>1964.8891731214501</v>
      </c>
      <c r="N280" s="2">
        <f>+IF($D280&lt;2022,0,-((F280-'aob Demand'!K279)*'aob Demand'!O279)-0.5*('Welfare change 1 MW'!$E280-'aob Demand'!K279)*('Welfare change 1 MW'!J280-'aob Demand'!O279))</f>
        <v>80.126896416018099</v>
      </c>
      <c r="O280" s="2">
        <f>+IF($D280&lt;2022,0,-((G280-'aob Demand'!L279)*'aob Demand'!P279)-0.5*('Welfare change 1 MW'!$E280-'aob Demand'!L279)*('Welfare change 1 MW'!K280-'aob Demand'!P279))</f>
        <v>3503.7783589231549</v>
      </c>
      <c r="P280" s="2">
        <f>+IF($D280&lt;2022,0,-((H280-'aob Demand'!M279)*'aob Demand'!Q279)-0.5*('Welfare change 1 MW'!$E280-'aob Demand'!M279)*('Welfare change 1 MW'!L280-'aob Demand'!Q279))</f>
        <v>11003.510252964832</v>
      </c>
      <c r="Q280" s="2">
        <f t="shared" si="33"/>
        <v>16552.304681425456</v>
      </c>
      <c r="R280" s="2">
        <f t="shared" si="34"/>
        <v>976.48972186550577</v>
      </c>
      <c r="S280" s="2">
        <f t="shared" si="36"/>
        <v>39.820612717268759</v>
      </c>
      <c r="T280" s="2">
        <f t="shared" si="37"/>
        <v>1741.2705011489074</v>
      </c>
      <c r="U280" s="2">
        <f t="shared" si="38"/>
        <v>5468.4074875289325</v>
      </c>
      <c r="V280" s="2">
        <f t="shared" si="39"/>
        <v>8225.9883232606153</v>
      </c>
      <c r="W280" s="2">
        <f t="shared" si="35"/>
        <v>5934903.0223953174</v>
      </c>
    </row>
    <row r="281" spans="1:23" x14ac:dyDescent="0.45">
      <c r="A281" s="2" t="s">
        <v>150</v>
      </c>
      <c r="B281" s="2">
        <v>1</v>
      </c>
      <c r="C281" s="2">
        <v>2034</v>
      </c>
      <c r="D281" s="2">
        <v>2032</v>
      </c>
      <c r="E281" s="2">
        <v>154.25056399772046</v>
      </c>
      <c r="F281" s="2">
        <v>154.25056399772046</v>
      </c>
      <c r="G281" s="2">
        <v>119.88766599029647</v>
      </c>
      <c r="H281" s="2">
        <v>97.957478712656567</v>
      </c>
      <c r="I281" s="2">
        <v>708332.00699368748</v>
      </c>
      <c r="J281" s="2">
        <v>28888.575804882174</v>
      </c>
      <c r="K281" s="2">
        <v>1271657.9917067119</v>
      </c>
      <c r="L281" s="2">
        <v>4010978.076014325</v>
      </c>
      <c r="M281" s="2">
        <f>+IF($D281&lt;2022,0,-((E281-'aob Demand'!J280)*'aob Demand'!N280)-0.5*('Welfare change 1 MW'!$E281-'aob Demand'!J280)*('Welfare change 1 MW'!I281-'aob Demand'!N280))</f>
        <v>1963.9833744499815</v>
      </c>
      <c r="N281" s="2">
        <f>+IF($D281&lt;2022,0,-((F281-'aob Demand'!K280)*'aob Demand'!O280)-0.5*('Welfare change 1 MW'!$E281-'aob Demand'!K280)*('Welfare change 1 MW'!J281-'aob Demand'!O280))</f>
        <v>80.098995996424321</v>
      </c>
      <c r="O281" s="2">
        <f>+IF($D281&lt;2022,0,-((G281-'aob Demand'!L280)*'aob Demand'!P280)-0.5*('Welfare change 1 MW'!$E281-'aob Demand'!L280)*('Welfare change 1 MW'!K281-'aob Demand'!P280))</f>
        <v>3502.1323167387077</v>
      </c>
      <c r="P281" s="2">
        <f>+IF($D281&lt;2022,0,-((H281-'aob Demand'!M280)*'aob Demand'!Q280)-0.5*('Welfare change 1 MW'!$E281-'aob Demand'!M280)*('Welfare change 1 MW'!L281-'aob Demand'!Q280))</f>
        <v>10998.326180460946</v>
      </c>
      <c r="Q281" s="2">
        <f t="shared" si="33"/>
        <v>16544.540867646061</v>
      </c>
      <c r="R281" s="2">
        <f t="shared" si="34"/>
        <v>920.79204497756325</v>
      </c>
      <c r="S281" s="2">
        <f t="shared" si="36"/>
        <v>37.55353496556576</v>
      </c>
      <c r="T281" s="2">
        <f t="shared" si="37"/>
        <v>1641.9362911434732</v>
      </c>
      <c r="U281" s="2">
        <f t="shared" si="38"/>
        <v>5156.4444927508857</v>
      </c>
      <c r="V281" s="2">
        <f t="shared" si="39"/>
        <v>7756.7263638374889</v>
      </c>
      <c r="W281" s="2">
        <f t="shared" si="35"/>
        <v>5990968.074714724</v>
      </c>
    </row>
    <row r="282" spans="1:23" x14ac:dyDescent="0.45">
      <c r="A282" s="2" t="s">
        <v>150</v>
      </c>
      <c r="B282" s="2">
        <v>1</v>
      </c>
      <c r="C282" s="2">
        <v>2035</v>
      </c>
      <c r="D282" s="2">
        <v>2033</v>
      </c>
      <c r="E282" s="2">
        <v>154.38080204208933</v>
      </c>
      <c r="F282" s="2">
        <v>154.38080204208933</v>
      </c>
      <c r="G282" s="2">
        <v>119.97562533933935</v>
      </c>
      <c r="H282" s="2">
        <v>98.018526441238748</v>
      </c>
      <c r="I282" s="2">
        <v>715021.99077171215</v>
      </c>
      <c r="J282" s="2">
        <v>29164.9117323184</v>
      </c>
      <c r="K282" s="2">
        <v>1283662.8469693337</v>
      </c>
      <c r="L282" s="2">
        <v>4048847.949265636</v>
      </c>
      <c r="M282" s="2">
        <f>+IF($D282&lt;2022,0,-((E282-'aob Demand'!J281)*'aob Demand'!N281)-0.5*('Welfare change 1 MW'!$E282-'aob Demand'!J281)*('Welfare change 1 MW'!I282-'aob Demand'!N281))</f>
        <v>1963.2920843524332</v>
      </c>
      <c r="N282" s="2">
        <f>+IF($D282&lt;2022,0,-((F282-'aob Demand'!K281)*'aob Demand'!O281)-0.5*('Welfare change 1 MW'!$E282-'aob Demand'!K281)*('Welfare change 1 MW'!J282-'aob Demand'!O281))</f>
        <v>80.080390650781396</v>
      </c>
      <c r="O282" s="2">
        <f>+IF($D282&lt;2022,0,-((G282-'aob Demand'!L281)*'aob Demand'!P281)-0.5*('Welfare change 1 MW'!$E282-'aob Demand'!L281)*('Welfare change 1 MW'!K282-'aob Demand'!P281))</f>
        <v>3500.8699178140337</v>
      </c>
      <c r="P282" s="2">
        <f>+IF($D282&lt;2022,0,-((H282-'aob Demand'!M281)*'aob Demand'!Q281)-0.5*('Welfare change 1 MW'!$E282-'aob Demand'!M281)*('Welfare change 1 MW'!L282-'aob Demand'!Q281))</f>
        <v>10994.345905194685</v>
      </c>
      <c r="Q282" s="2">
        <f t="shared" si="33"/>
        <v>16538.588298011935</v>
      </c>
      <c r="R282" s="2">
        <f t="shared" si="34"/>
        <v>868.36598226805938</v>
      </c>
      <c r="S282" s="2">
        <f t="shared" si="36"/>
        <v>35.419634012741554</v>
      </c>
      <c r="T282" s="2">
        <f t="shared" si="37"/>
        <v>1548.4381408169334</v>
      </c>
      <c r="U282" s="2">
        <f t="shared" si="38"/>
        <v>4862.8097965913166</v>
      </c>
      <c r="V282" s="2">
        <f t="shared" si="39"/>
        <v>7315.0335536890516</v>
      </c>
      <c r="W282" s="2">
        <f t="shared" si="35"/>
        <v>6047532.7870066818</v>
      </c>
    </row>
    <row r="283" spans="1:23" x14ac:dyDescent="0.45">
      <c r="A283" s="2" t="s">
        <v>150</v>
      </c>
      <c r="B283" s="2">
        <v>1</v>
      </c>
      <c r="C283" s="2">
        <v>2036</v>
      </c>
      <c r="D283" s="2">
        <v>2034</v>
      </c>
      <c r="E283" s="2">
        <v>154.51586337327899</v>
      </c>
      <c r="F283" s="2">
        <v>154.51586337327899</v>
      </c>
      <c r="G283" s="2">
        <v>120.06838305311402</v>
      </c>
      <c r="H283" s="2">
        <v>98.084351023909505</v>
      </c>
      <c r="I283" s="2">
        <v>721771.46070252755</v>
      </c>
      <c r="J283" s="2">
        <v>29443.88553696905</v>
      </c>
      <c r="K283" s="2">
        <v>1295775.2237455503</v>
      </c>
      <c r="L283" s="2">
        <v>4087055.7457185388</v>
      </c>
      <c r="M283" s="2">
        <f>+IF($D283&lt;2022,0,-((E283-'aob Demand'!J282)*'aob Demand'!N282)-0.5*('Welfare change 1 MW'!$E283-'aob Demand'!J282)*('Welfare change 1 MW'!I283-'aob Demand'!N282))</f>
        <v>1963.197817018905</v>
      </c>
      <c r="N283" s="2">
        <f>+IF($D283&lt;2022,0,-((F283-'aob Demand'!K282)*'aob Demand'!O282)-0.5*('Welfare change 1 MW'!$E283-'aob Demand'!K282)*('Welfare change 1 MW'!J283-'aob Demand'!O282))</f>
        <v>80.086530097032593</v>
      </c>
      <c r="O283" s="2">
        <f>+IF($D283&lt;2022,0,-((G283-'aob Demand'!L282)*'aob Demand'!P282)-0.5*('Welfare change 1 MW'!$E283-'aob Demand'!L282)*('Welfare change 1 MW'!K283-'aob Demand'!P282))</f>
        <v>3500.6755340479549</v>
      </c>
      <c r="P283" s="2">
        <f>+IF($D283&lt;2022,0,-((H283-'aob Demand'!M282)*'aob Demand'!Q282)-0.5*('Welfare change 1 MW'!$E283-'aob Demand'!M282)*('Welfare change 1 MW'!L283-'aob Demand'!Q282))</f>
        <v>10993.71852974021</v>
      </c>
      <c r="Q283" s="2">
        <f t="shared" si="33"/>
        <v>16537.678410904104</v>
      </c>
      <c r="R283" s="2">
        <f t="shared" si="34"/>
        <v>819.17385635427365</v>
      </c>
      <c r="S283" s="2">
        <f t="shared" si="36"/>
        <v>33.417310845036987</v>
      </c>
      <c r="T283" s="2">
        <f t="shared" si="37"/>
        <v>1460.7095893299399</v>
      </c>
      <c r="U283" s="2">
        <f t="shared" si="38"/>
        <v>4587.2946300214844</v>
      </c>
      <c r="V283" s="2">
        <f t="shared" si="39"/>
        <v>6900.5953865507354</v>
      </c>
      <c r="W283" s="2">
        <f t="shared" si="35"/>
        <v>6104602.430166617</v>
      </c>
    </row>
    <row r="284" spans="1:23" x14ac:dyDescent="0.45">
      <c r="A284" s="2" t="s">
        <v>150</v>
      </c>
      <c r="B284" s="2">
        <v>1</v>
      </c>
      <c r="C284" s="2">
        <v>2037</v>
      </c>
      <c r="D284" s="2">
        <v>2035</v>
      </c>
      <c r="E284" s="2">
        <v>154.6553449184201</v>
      </c>
      <c r="F284" s="2">
        <v>154.6553449184201</v>
      </c>
      <c r="G284" s="2">
        <v>120.16554109275809</v>
      </c>
      <c r="H284" s="2">
        <v>98.154552286723387</v>
      </c>
      <c r="I284" s="2">
        <v>728581.23167376767</v>
      </c>
      <c r="J284" s="2">
        <v>29725.522324171379</v>
      </c>
      <c r="K284" s="2">
        <v>1307996.5354835805</v>
      </c>
      <c r="L284" s="2">
        <v>4125606.001491677</v>
      </c>
      <c r="M284" s="2">
        <f>+IF($D284&lt;2022,0,-((E284-'aob Demand'!J283)*'aob Demand'!N283)-0.5*('Welfare change 1 MW'!$E284-'aob Demand'!J283)*('Welfare change 1 MW'!I284-'aob Demand'!N283))</f>
        <v>1963.6492954526093</v>
      </c>
      <c r="N284" s="2">
        <f>+IF($D284&lt;2022,0,-((F284-'aob Demand'!K283)*'aob Demand'!O283)-0.5*('Welfare change 1 MW'!$E284-'aob Demand'!K283)*('Welfare change 1 MW'!J284-'aob Demand'!O283))</f>
        <v>80.115295908358149</v>
      </c>
      <c r="O284" s="2">
        <f>+IF($D284&lt;2022,0,-((G284-'aob Demand'!L283)*'aob Demand'!P283)-0.5*('Welfare change 1 MW'!$E284-'aob Demand'!L283)*('Welfare change 1 MW'!K284-'aob Demand'!P283))</f>
        <v>3501.4574209247007</v>
      </c>
      <c r="P284" s="2">
        <f>+IF($D284&lt;2022,0,-((H284-'aob Demand'!M283)*'aob Demand'!Q283)-0.5*('Welfare change 1 MW'!$E284-'aob Demand'!M283)*('Welfare change 1 MW'!L284-'aob Demand'!Q283))</f>
        <v>10996.156019853501</v>
      </c>
      <c r="Q284" s="2">
        <f t="shared" si="33"/>
        <v>16541.378032139168</v>
      </c>
      <c r="R284" s="2">
        <f t="shared" si="34"/>
        <v>772.98324767012662</v>
      </c>
      <c r="S284" s="2">
        <f t="shared" si="36"/>
        <v>31.537088502874397</v>
      </c>
      <c r="T284" s="2">
        <f t="shared" si="37"/>
        <v>1378.3357013255227</v>
      </c>
      <c r="U284" s="2">
        <f t="shared" si="38"/>
        <v>4328.5959523411793</v>
      </c>
      <c r="V284" s="2">
        <f t="shared" si="39"/>
        <v>6511.451989839702</v>
      </c>
      <c r="W284" s="2">
        <f t="shared" si="35"/>
        <v>6162183.7686490249</v>
      </c>
    </row>
    <row r="285" spans="1:23" x14ac:dyDescent="0.45">
      <c r="A285" s="2" t="s">
        <v>150</v>
      </c>
      <c r="B285" s="2">
        <v>1</v>
      </c>
      <c r="C285" s="2">
        <v>2038</v>
      </c>
      <c r="D285" s="2">
        <v>2036</v>
      </c>
      <c r="E285" s="2">
        <v>154.79888009208454</v>
      </c>
      <c r="F285" s="2">
        <v>154.79888009208454</v>
      </c>
      <c r="G285" s="2">
        <v>120.26673015610555</v>
      </c>
      <c r="H285" s="2">
        <v>98.228760104891649</v>
      </c>
      <c r="I285" s="2">
        <v>735452.11015808571</v>
      </c>
      <c r="J285" s="2">
        <v>30009.84781217483</v>
      </c>
      <c r="K285" s="2">
        <v>1320328.1825667585</v>
      </c>
      <c r="L285" s="2">
        <v>4164503.2064955882</v>
      </c>
      <c r="M285" s="2">
        <f>+IF($D285&lt;2022,0,-((E285-'aob Demand'!J284)*'aob Demand'!N284)-0.5*('Welfare change 1 MW'!$E285-'aob Demand'!J284)*('Welfare change 1 MW'!I285-'aob Demand'!N284))</f>
        <v>1964.5983980172025</v>
      </c>
      <c r="N285" s="2">
        <f>+IF($D285&lt;2022,0,-((F285-'aob Demand'!K284)*'aob Demand'!O284)-0.5*('Welfare change 1 MW'!$E285-'aob Demand'!K284)*('Welfare change 1 MW'!J285-'aob Demand'!O284))</f>
        <v>80.164701579095095</v>
      </c>
      <c r="O285" s="2">
        <f>+IF($D285&lt;2022,0,-((G285-'aob Demand'!L284)*'aob Demand'!P284)-0.5*('Welfare change 1 MW'!$E285-'aob Demand'!L284)*('Welfare change 1 MW'!K285-'aob Demand'!P284))</f>
        <v>3503.1294809291703</v>
      </c>
      <c r="P285" s="2">
        <f>+IF($D285&lt;2022,0,-((H285-'aob Demand'!M284)*'aob Demand'!Q284)-0.5*('Welfare change 1 MW'!$E285-'aob Demand'!M284)*('Welfare change 1 MW'!L285-'aob Demand'!Q284))</f>
        <v>11001.388069415858</v>
      </c>
      <c r="Q285" s="2">
        <f t="shared" si="33"/>
        <v>16549.280649941327</v>
      </c>
      <c r="R285" s="2">
        <f t="shared" si="34"/>
        <v>729.58194185617072</v>
      </c>
      <c r="S285" s="2">
        <f t="shared" si="36"/>
        <v>29.770317793919176</v>
      </c>
      <c r="T285" s="2">
        <f t="shared" si="37"/>
        <v>1300.9376429551196</v>
      </c>
      <c r="U285" s="2">
        <f t="shared" si="38"/>
        <v>4085.5240841581149</v>
      </c>
      <c r="V285" s="2">
        <f t="shared" si="39"/>
        <v>6145.8139867633245</v>
      </c>
      <c r="W285" s="2">
        <f t="shared" si="35"/>
        <v>6220283.4992204327</v>
      </c>
    </row>
    <row r="286" spans="1:23" x14ac:dyDescent="0.45">
      <c r="A286" s="2" t="s">
        <v>150</v>
      </c>
      <c r="B286" s="2">
        <v>1</v>
      </c>
      <c r="C286" s="2">
        <v>2039</v>
      </c>
      <c r="D286" s="2">
        <v>2037</v>
      </c>
      <c r="E286" s="2">
        <v>154.94612768014093</v>
      </c>
      <c r="F286" s="2">
        <v>154.94612768014093</v>
      </c>
      <c r="G286" s="2">
        <v>120.37160649468593</v>
      </c>
      <c r="H286" s="2">
        <v>98.306629966417333</v>
      </c>
      <c r="I286" s="2">
        <v>742384.89681345504</v>
      </c>
      <c r="J286" s="2">
        <v>30296.887957270454</v>
      </c>
      <c r="K286" s="2">
        <v>1332771.5575119932</v>
      </c>
      <c r="L286" s="2">
        <v>4203751.8219170989</v>
      </c>
      <c r="M286" s="2">
        <f>+IF($D286&lt;2022,0,-((E286-'aob Demand'!J285)*'aob Demand'!N285)-0.5*('Welfare change 1 MW'!$E286-'aob Demand'!J285)*('Welfare change 1 MW'!I286-'aob Demand'!N285))</f>
        <v>1966.0000322451499</v>
      </c>
      <c r="N286" s="2">
        <f>+IF($D286&lt;2022,0,-((F286-'aob Demand'!K285)*'aob Demand'!O285)-0.5*('Welfare change 1 MW'!$E286-'aob Demand'!K285)*('Welfare change 1 MW'!J286-'aob Demand'!O285))</f>
        <v>80.232885874412446</v>
      </c>
      <c r="O286" s="2">
        <f>+IF($D286&lt;2022,0,-((G286-'aob Demand'!L285)*'aob Demand'!P285)-0.5*('Welfare change 1 MW'!$E286-'aob Demand'!L285)*('Welfare change 1 MW'!K286-'aob Demand'!P285))</f>
        <v>3505.6110428581587</v>
      </c>
      <c r="P286" s="2">
        <f>+IF($D286&lt;2022,0,-((H286-'aob Demand'!M285)*'aob Demand'!Q285)-0.5*('Welfare change 1 MW'!$E286-'aob Demand'!M285)*('Welfare change 1 MW'!L286-'aob Demand'!Q285))</f>
        <v>11009.161406922523</v>
      </c>
      <c r="Q286" s="2">
        <f t="shared" si="33"/>
        <v>16561.005367900245</v>
      </c>
      <c r="R286" s="2">
        <f t="shared" si="34"/>
        <v>688.77590465690378</v>
      </c>
      <c r="S286" s="2">
        <f t="shared" si="36"/>
        <v>28.109093410478444</v>
      </c>
      <c r="T286" s="2">
        <f t="shared" si="37"/>
        <v>1228.1690629793309</v>
      </c>
      <c r="U286" s="2">
        <f t="shared" si="38"/>
        <v>3856.9913444545618</v>
      </c>
      <c r="V286" s="2">
        <f t="shared" si="39"/>
        <v>5802.0454055012751</v>
      </c>
      <c r="W286" s="2">
        <f t="shared" si="35"/>
        <v>6278908.2762425467</v>
      </c>
    </row>
    <row r="287" spans="1:23" x14ac:dyDescent="0.45">
      <c r="A287" s="2" t="s">
        <v>150</v>
      </c>
      <c r="B287" s="2">
        <v>1</v>
      </c>
      <c r="C287" s="2">
        <v>2040</v>
      </c>
      <c r="D287" s="2">
        <v>2038</v>
      </c>
      <c r="E287" s="2">
        <v>155.09677008889955</v>
      </c>
      <c r="F287" s="2">
        <v>155.09677008889955</v>
      </c>
      <c r="G287" s="2">
        <v>120.47985014694451</v>
      </c>
      <c r="H287" s="2">
        <v>98.387841195141021</v>
      </c>
      <c r="I287" s="2">
        <v>749380.38719035033</v>
      </c>
      <c r="J287" s="2">
        <v>30586.668955607907</v>
      </c>
      <c r="K287" s="2">
        <v>1345328.0460895342</v>
      </c>
      <c r="L287" s="2">
        <v>4243356.2839634065</v>
      </c>
      <c r="M287" s="2">
        <f>+IF($D287&lt;2022,0,-((E287-'aob Demand'!J286)*'aob Demand'!N286)-0.5*('Welfare change 1 MW'!$E287-'aob Demand'!J286)*('Welfare change 1 MW'!I287-'aob Demand'!N286))</f>
        <v>1967.8119414970363</v>
      </c>
      <c r="N287" s="2">
        <f>+IF($D287&lt;2022,0,-((F287-'aob Demand'!K286)*'aob Demand'!O286)-0.5*('Welfare change 1 MW'!$E287-'aob Demand'!K286)*('Welfare change 1 MW'!J287-'aob Demand'!O286))</f>
        <v>80.318104730666434</v>
      </c>
      <c r="O287" s="2">
        <f>+IF($D287&lt;2022,0,-((G287-'aob Demand'!L286)*'aob Demand'!P286)-0.5*('Welfare change 1 MW'!$E287-'aob Demand'!L286)*('Welfare change 1 MW'!K287-'aob Demand'!P286))</f>
        <v>3508.8265143961339</v>
      </c>
      <c r="P287" s="2">
        <f>+IF($D287&lt;2022,0,-((H287-'aob Demand'!M286)*'aob Demand'!Q286)-0.5*('Welfare change 1 MW'!$E287-'aob Demand'!M286)*('Welfare change 1 MW'!L287-'aob Demand'!Q286))</f>
        <v>11019.238705462894</v>
      </c>
      <c r="Q287" s="2">
        <f t="shared" si="33"/>
        <v>16576.195266086732</v>
      </c>
      <c r="R287" s="2">
        <f t="shared" si="34"/>
        <v>650.38744888055817</v>
      </c>
      <c r="S287" s="2">
        <f t="shared" si="36"/>
        <v>26.546178592126562</v>
      </c>
      <c r="T287" s="2">
        <f t="shared" si="37"/>
        <v>1159.7128145926538</v>
      </c>
      <c r="U287" s="2">
        <f t="shared" si="38"/>
        <v>3642.0017579523919</v>
      </c>
      <c r="V287" s="2">
        <f t="shared" si="39"/>
        <v>5478.6482000177311</v>
      </c>
      <c r="W287" s="2">
        <f t="shared" si="35"/>
        <v>6338064.7172432914</v>
      </c>
    </row>
    <row r="288" spans="1:23" x14ac:dyDescent="0.45">
      <c r="A288" s="2" t="s">
        <v>150</v>
      </c>
      <c r="B288" s="2">
        <v>1</v>
      </c>
      <c r="C288" s="2">
        <v>2041</v>
      </c>
      <c r="D288" s="2">
        <v>2039</v>
      </c>
      <c r="E288" s="2">
        <v>155.2505118272322</v>
      </c>
      <c r="F288" s="2">
        <v>155.2505118272322</v>
      </c>
      <c r="G288" s="2">
        <v>120.59116340943818</v>
      </c>
      <c r="H288" s="2">
        <v>98.472095418723384</v>
      </c>
      <c r="I288" s="2">
        <v>756439.37231107743</v>
      </c>
      <c r="J288" s="2">
        <v>30879.217245027507</v>
      </c>
      <c r="K288" s="2">
        <v>1357999.0282448088</v>
      </c>
      <c r="L288" s="2">
        <v>4283321.0069352537</v>
      </c>
      <c r="M288" s="2">
        <f>+IF($D288&lt;2022,0,-((E288-'aob Demand'!J287)*'aob Demand'!N287)-0.5*('Welfare change 1 MW'!$E288-'aob Demand'!J287)*('Welfare change 1 MW'!I288-'aob Demand'!N287))</f>
        <v>1969.9945441965917</v>
      </c>
      <c r="N288" s="2">
        <f>+IF($D288&lt;2022,0,-((F288-'aob Demand'!K287)*'aob Demand'!O287)-0.5*('Welfare change 1 MW'!$E288-'aob Demand'!K287)*('Welfare change 1 MW'!J288-'aob Demand'!O287))</f>
        <v>80.418724525022554</v>
      </c>
      <c r="O288" s="2">
        <f>+IF($D288&lt;2022,0,-((G288-'aob Demand'!L287)*'aob Demand'!P287)-0.5*('Welfare change 1 MW'!$E288-'aob Demand'!L287)*('Welfare change 1 MW'!K288-'aob Demand'!P287))</f>
        <v>3512.7050932428119</v>
      </c>
      <c r="P288" s="2">
        <f>+IF($D288&lt;2022,0,-((H288-'aob Demand'!M287)*'aob Demand'!Q287)-0.5*('Welfare change 1 MW'!$E288-'aob Demand'!M287)*('Welfare change 1 MW'!L288-'aob Demand'!Q287))</f>
        <v>11031.397675953018</v>
      </c>
      <c r="Q288" s="2">
        <f t="shared" si="33"/>
        <v>16594.516037917445</v>
      </c>
      <c r="R288" s="2">
        <f t="shared" si="34"/>
        <v>614.2536108202944</v>
      </c>
      <c r="S288" s="2">
        <f t="shared" si="36"/>
        <v>25.074938437051905</v>
      </c>
      <c r="T288" s="2">
        <f t="shared" si="37"/>
        <v>1095.2780522299322</v>
      </c>
      <c r="U288" s="2">
        <f t="shared" si="38"/>
        <v>3439.6419395223156</v>
      </c>
      <c r="V288" s="2">
        <f t="shared" si="39"/>
        <v>5174.2485410095942</v>
      </c>
      <c r="W288" s="2">
        <f t="shared" si="35"/>
        <v>6397759.4074911401</v>
      </c>
    </row>
    <row r="289" spans="1:23" x14ac:dyDescent="0.45">
      <c r="A289" s="2" t="s">
        <v>150</v>
      </c>
      <c r="B289" s="2">
        <v>1</v>
      </c>
      <c r="C289" s="2">
        <v>2042</v>
      </c>
      <c r="D289" s="2">
        <v>2040</v>
      </c>
      <c r="E289" s="2">
        <v>155.40707807317978</v>
      </c>
      <c r="F289" s="2">
        <v>155.40707807317978</v>
      </c>
      <c r="G289" s="2">
        <v>120.70526939404378</v>
      </c>
      <c r="H289" s="2">
        <v>98.559115123049978</v>
      </c>
      <c r="I289" s="2">
        <v>763562.63923806546</v>
      </c>
      <c r="J289" s="2">
        <v>31174.559507029298</v>
      </c>
      <c r="K289" s="2">
        <v>1370785.8790032535</v>
      </c>
      <c r="L289" s="2">
        <v>4323650.3862448456</v>
      </c>
      <c r="M289" s="2">
        <f>+IF($D289&lt;2022,0,-((E289-'aob Demand'!J288)*'aob Demand'!N288)-0.5*('Welfare change 1 MW'!$E289-'aob Demand'!J288)*('Welfare change 1 MW'!I289-'aob Demand'!N288))</f>
        <v>1972.5107791512953</v>
      </c>
      <c r="N289" s="2">
        <f>+IF($D289&lt;2022,0,-((F289-'aob Demand'!K288)*'aob Demand'!O288)-0.5*('Welfare change 1 MW'!$E289-'aob Demand'!K288)*('Welfare change 1 MW'!J289-'aob Demand'!O288))</f>
        <v>80.533215617083911</v>
      </c>
      <c r="O289" s="2">
        <f>+IF($D289&lt;2022,0,-((G289-'aob Demand'!L288)*'aob Demand'!P288)-0.5*('Welfare change 1 MW'!$E289-'aob Demand'!L288)*('Welfare change 1 MW'!K289-'aob Demand'!P288))</f>
        <v>3517.1804894208244</v>
      </c>
      <c r="P289" s="2">
        <f>+IF($D289&lt;2022,0,-((H289-'aob Demand'!M288)*'aob Demand'!Q288)-0.5*('Welfare change 1 MW'!$E289-'aob Demand'!M288)*('Welfare change 1 MW'!L289-'aob Demand'!Q288))</f>
        <v>11045.430195706405</v>
      </c>
      <c r="Q289" s="2">
        <f t="shared" si="33"/>
        <v>16615.654679895611</v>
      </c>
      <c r="R289" s="2">
        <f t="shared" si="34"/>
        <v>580.2247026161574</v>
      </c>
      <c r="S289" s="2">
        <f t="shared" si="36"/>
        <v>23.689280472399037</v>
      </c>
      <c r="T289" s="2">
        <f t="shared" si="37"/>
        <v>1034.5976433140795</v>
      </c>
      <c r="U289" s="2">
        <f t="shared" si="38"/>
        <v>3249.07296746372</v>
      </c>
      <c r="V289" s="2">
        <f t="shared" si="39"/>
        <v>4887.584593866357</v>
      </c>
      <c r="W289" s="2">
        <f t="shared" si="35"/>
        <v>6457998.9044861645</v>
      </c>
    </row>
    <row r="290" spans="1:23" x14ac:dyDescent="0.45">
      <c r="A290" s="2" t="s">
        <v>150</v>
      </c>
      <c r="B290" s="2">
        <v>1</v>
      </c>
      <c r="C290" s="2">
        <v>2043</v>
      </c>
      <c r="D290" s="2">
        <v>2041</v>
      </c>
      <c r="E290" s="2">
        <v>155.56621331440482</v>
      </c>
      <c r="F290" s="2">
        <v>155.56621331440482</v>
      </c>
      <c r="G290" s="2">
        <v>120.82191065943883</v>
      </c>
      <c r="H290" s="2">
        <v>98.648642281052716</v>
      </c>
      <c r="I290" s="2">
        <v>770750.97163641744</v>
      </c>
      <c r="J290" s="2">
        <v>31472.722668904375</v>
      </c>
      <c r="K290" s="2">
        <v>1383689.9693661544</v>
      </c>
      <c r="L290" s="2">
        <v>4364348.8014060697</v>
      </c>
      <c r="M290" s="2">
        <f>+IF($D290&lt;2022,0,-((E290-'aob Demand'!J289)*'aob Demand'!N289)-0.5*('Welfare change 1 MW'!$E290-'aob Demand'!J289)*('Welfare change 1 MW'!I290-'aob Demand'!N289))</f>
        <v>1975.3259558655463</v>
      </c>
      <c r="N290" s="2">
        <f>+IF($D290&lt;2022,0,-((F290-'aob Demand'!K289)*'aob Demand'!O289)-0.5*('Welfare change 1 MW'!$E290-'aob Demand'!K289)*('Welfare change 1 MW'!J290-'aob Demand'!O289))</f>
        <v>80.660146113927198</v>
      </c>
      <c r="O290" s="2">
        <f>+IF($D290&lt;2022,0,-((G290-'aob Demand'!L289)*'aob Demand'!P289)-0.5*('Welfare change 1 MW'!$E290-'aob Demand'!L289)*('Welfare change 1 MW'!K290-'aob Demand'!P289))</f>
        <v>3522.1906566268199</v>
      </c>
      <c r="P290" s="2">
        <f>+IF($D290&lt;2022,0,-((H290-'aob Demand'!M289)*'aob Demand'!Q289)-0.5*('Welfare change 1 MW'!$E290-'aob Demand'!M289)*('Welfare change 1 MW'!L290-'aob Demand'!Q289))</f>
        <v>11061.141465201963</v>
      </c>
      <c r="Q290" s="2">
        <f t="shared" si="33"/>
        <v>16639.318223808255</v>
      </c>
      <c r="R290" s="2">
        <f t="shared" si="34"/>
        <v>548.1630208078052</v>
      </c>
      <c r="S290" s="2">
        <f t="shared" si="36"/>
        <v>22.383601663977142</v>
      </c>
      <c r="T290" s="2">
        <f t="shared" si="37"/>
        <v>977.42585949647844</v>
      </c>
      <c r="U290" s="2">
        <f t="shared" si="38"/>
        <v>3069.523134216482</v>
      </c>
      <c r="V290" s="2">
        <f t="shared" si="39"/>
        <v>4617.4956161847422</v>
      </c>
      <c r="W290" s="2">
        <f t="shared" si="35"/>
        <v>6518789.7424086416</v>
      </c>
    </row>
    <row r="291" spans="1:23" x14ac:dyDescent="0.45">
      <c r="A291" s="2" t="s">
        <v>150</v>
      </c>
      <c r="B291" s="2">
        <v>1</v>
      </c>
      <c r="C291" s="2">
        <v>2044</v>
      </c>
      <c r="D291" s="2">
        <v>2042</v>
      </c>
      <c r="E291" s="2">
        <v>155.72768009728171</v>
      </c>
      <c r="F291" s="2">
        <v>155.72768009728171</v>
      </c>
      <c r="G291" s="2">
        <v>120.94084795160771</v>
      </c>
      <c r="H291" s="2">
        <v>98.740437090659299</v>
      </c>
      <c r="I291" s="2">
        <v>778005.15029791777</v>
      </c>
      <c r="J291" s="2">
        <v>31773.733905978632</v>
      </c>
      <c r="K291" s="2">
        <v>1396712.6671459191</v>
      </c>
      <c r="L291" s="2">
        <v>4405420.6188221946</v>
      </c>
      <c r="M291" s="2">
        <f>+IF($D291&lt;2022,0,-((E291-'aob Demand'!J290)*'aob Demand'!N290)-0.5*('Welfare change 1 MW'!$E291-'aob Demand'!J290)*('Welfare change 1 MW'!I291-'aob Demand'!N290))</f>
        <v>1978.4076158018061</v>
      </c>
      <c r="N291" s="2">
        <f>+IF($D291&lt;2022,0,-((F291-'aob Demand'!K290)*'aob Demand'!O290)-0.5*('Welfare change 1 MW'!$E291-'aob Demand'!K290)*('Welfare change 1 MW'!J291-'aob Demand'!O290))</f>
        <v>80.798176102018061</v>
      </c>
      <c r="O291" s="2">
        <f>+IF($D291&lt;2022,0,-((G291-'aob Demand'!L290)*'aob Demand'!P290)-0.5*('Welfare change 1 MW'!$E291-'aob Demand'!L290)*('Welfare change 1 MW'!K291-'aob Demand'!P290))</f>
        <v>3527.6775433556936</v>
      </c>
      <c r="P291" s="2">
        <f>+IF($D291&lt;2022,0,-((H291-'aob Demand'!M290)*'aob Demand'!Q290)-0.5*('Welfare change 1 MW'!$E291-'aob Demand'!M290)*('Welfare change 1 MW'!L291-'aob Demand'!Q290))</f>
        <v>11078.349226860306</v>
      </c>
      <c r="Q291" s="2">
        <f t="shared" si="33"/>
        <v>16665.232562119825</v>
      </c>
      <c r="R291" s="2">
        <f t="shared" si="34"/>
        <v>517.94169542175007</v>
      </c>
      <c r="S291" s="2">
        <f t="shared" si="36"/>
        <v>21.152741216225031</v>
      </c>
      <c r="T291" s="2">
        <f t="shared" si="37"/>
        <v>923.53631936782915</v>
      </c>
      <c r="U291" s="2">
        <f t="shared" si="38"/>
        <v>2900.2814865877867</v>
      </c>
      <c r="V291" s="2">
        <f t="shared" si="39"/>
        <v>4362.9122425935911</v>
      </c>
      <c r="W291" s="2">
        <f t="shared" si="35"/>
        <v>6580138.4362660311</v>
      </c>
    </row>
    <row r="292" spans="1:23" x14ac:dyDescent="0.45">
      <c r="A292" s="2" t="s">
        <v>150</v>
      </c>
      <c r="B292" s="2">
        <v>1</v>
      </c>
      <c r="C292" s="2">
        <v>2045</v>
      </c>
      <c r="D292" s="2">
        <v>2043</v>
      </c>
      <c r="E292" s="2">
        <v>155.891257841667</v>
      </c>
      <c r="F292" s="2">
        <v>155.891257841667</v>
      </c>
      <c r="G292" s="2">
        <v>121.06185901063498</v>
      </c>
      <c r="H292" s="2">
        <v>98.834276779237385</v>
      </c>
      <c r="I292" s="2">
        <v>785325.95365697355</v>
      </c>
      <c r="J292" s="2">
        <v>32077.620643972343</v>
      </c>
      <c r="K292" s="2">
        <v>1409855.3377888547</v>
      </c>
      <c r="L292" s="2">
        <v>4446870.1945329411</v>
      </c>
      <c r="M292" s="2">
        <f>+IF($D292&lt;2022,0,-((E292-'aob Demand'!J291)*'aob Demand'!N291)-0.5*('Welfare change 1 MW'!$E292-'aob Demand'!J291)*('Welfare change 1 MW'!I292-'aob Demand'!N291))</f>
        <v>1981.7253993397883</v>
      </c>
      <c r="N292" s="2">
        <f>+IF($D292&lt;2022,0,-((F292-'aob Demand'!K291)*'aob Demand'!O291)-0.5*('Welfare change 1 MW'!$E292-'aob Demand'!K291)*('Welfare change 1 MW'!J292-'aob Demand'!O291))</f>
        <v>80.946052125908679</v>
      </c>
      <c r="O292" s="2">
        <f>+IF($D292&lt;2022,0,-((G292-'aob Demand'!L291)*'aob Demand'!P291)-0.5*('Welfare change 1 MW'!$E292-'aob Demand'!L291)*('Welfare change 1 MW'!K292-'aob Demand'!P291))</f>
        <v>3533.586854133287</v>
      </c>
      <c r="P292" s="2">
        <f>+IF($D292&lt;2022,0,-((H292-'aob Demand'!M291)*'aob Demand'!Q291)-0.5*('Welfare change 1 MW'!$E292-'aob Demand'!M291)*('Welfare change 1 MW'!L292-'aob Demand'!Q291))</f>
        <v>11096.883015478994</v>
      </c>
      <c r="Q292" s="2">
        <f t="shared" si="33"/>
        <v>16693.141321077979</v>
      </c>
      <c r="R292" s="2">
        <f t="shared" si="34"/>
        <v>489.44366232581291</v>
      </c>
      <c r="S292" s="2">
        <f t="shared" si="36"/>
        <v>19.991938447435658</v>
      </c>
      <c r="T292" s="2">
        <f t="shared" si="37"/>
        <v>872.72015164640072</v>
      </c>
      <c r="U292" s="2">
        <f t="shared" si="38"/>
        <v>2740.6920581966533</v>
      </c>
      <c r="V292" s="2">
        <f t="shared" si="39"/>
        <v>4122.8478106163029</v>
      </c>
      <c r="W292" s="2">
        <f t="shared" si="35"/>
        <v>6642051.4859787691</v>
      </c>
    </row>
    <row r="293" spans="1:23" x14ac:dyDescent="0.45">
      <c r="A293" s="2" t="s">
        <v>150</v>
      </c>
      <c r="B293" s="2">
        <v>1</v>
      </c>
      <c r="C293" s="2">
        <v>2046</v>
      </c>
      <c r="D293" s="2">
        <v>2044</v>
      </c>
      <c r="E293" s="2">
        <v>156.05674172449861</v>
      </c>
      <c r="F293" s="2">
        <v>156.05674172449861</v>
      </c>
      <c r="G293" s="2">
        <v>121.18473744671162</v>
      </c>
      <c r="H293" s="2">
        <v>98.92995447734512</v>
      </c>
      <c r="I293" s="2">
        <v>792714.1582928116</v>
      </c>
      <c r="J293" s="2">
        <v>32384.41056146468</v>
      </c>
      <c r="K293" s="2">
        <v>1423119.3451764137</v>
      </c>
      <c r="L293" s="2">
        <v>4488701.8768904274</v>
      </c>
      <c r="M293" s="2">
        <f>+IF($D293&lt;2022,0,-((E293-'aob Demand'!J292)*'aob Demand'!N292)-0.5*('Welfare change 1 MW'!$E293-'aob Demand'!J292)*('Welfare change 1 MW'!I293-'aob Demand'!N292))</f>
        <v>1985.2509189430521</v>
      </c>
      <c r="N293" s="2">
        <f>+IF($D293&lt;2022,0,-((F293-'aob Demand'!K292)*'aob Demand'!O292)-0.5*('Welfare change 1 MW'!$E293-'aob Demand'!K292)*('Welfare change 1 MW'!J293-'aob Demand'!O292))</f>
        <v>81.102601932876112</v>
      </c>
      <c r="O293" s="2">
        <f>+IF($D293&lt;2022,0,-((G293-'aob Demand'!L292)*'aob Demand'!P292)-0.5*('Welfare change 1 MW'!$E293-'aob Demand'!L292)*('Welfare change 1 MW'!K293-'aob Demand'!P292))</f>
        <v>3539.8678223216111</v>
      </c>
      <c r="P293" s="2">
        <f>+IF($D293&lt;2022,0,-((H293-'aob Demand'!M292)*'aob Demand'!Q292)-0.5*('Welfare change 1 MW'!$E293-'aob Demand'!M292)*('Welfare change 1 MW'!L293-'aob Demand'!Q292))</f>
        <v>11116.583445253218</v>
      </c>
      <c r="Q293" s="2">
        <f t="shared" si="33"/>
        <v>16722.804788450758</v>
      </c>
      <c r="R293" s="2">
        <f t="shared" si="34"/>
        <v>462.56074532033068</v>
      </c>
      <c r="S293" s="2">
        <f t="shared" si="36"/>
        <v>18.896795180662703</v>
      </c>
      <c r="T293" s="2">
        <f t="shared" si="37"/>
        <v>824.78435476574145</v>
      </c>
      <c r="U293" s="2">
        <f t="shared" si="38"/>
        <v>2590.1487186262734</v>
      </c>
      <c r="V293" s="2">
        <f t="shared" si="39"/>
        <v>3896.3906138930083</v>
      </c>
      <c r="W293" s="2">
        <f t="shared" si="35"/>
        <v>6704535.3803596525</v>
      </c>
    </row>
    <row r="294" spans="1:23" x14ac:dyDescent="0.45">
      <c r="A294" s="2" t="s">
        <v>150</v>
      </c>
      <c r="B294" s="2">
        <v>1</v>
      </c>
      <c r="C294" s="2">
        <v>2047</v>
      </c>
      <c r="D294" s="2">
        <v>2045</v>
      </c>
      <c r="E294" s="2">
        <v>156.22394165373782</v>
      </c>
      <c r="F294" s="2">
        <v>156.22394165373782</v>
      </c>
      <c r="G294" s="2">
        <v>121.30929170685481</v>
      </c>
      <c r="H294" s="2">
        <v>99.027278183323617</v>
      </c>
      <c r="I294" s="2">
        <v>800170.53939615889</v>
      </c>
      <c r="J294" s="2">
        <v>32694.13159242698</v>
      </c>
      <c r="K294" s="2">
        <v>1436506.0523706479</v>
      </c>
      <c r="L294" s="2">
        <v>4530920.0090479748</v>
      </c>
      <c r="M294" s="2">
        <f>+IF($D294&lt;2022,0,-((E294-'aob Demand'!J293)*'aob Demand'!N293)-0.5*('Welfare change 1 MW'!$E294-'aob Demand'!J293)*('Welfare change 1 MW'!I294-'aob Demand'!N293))</f>
        <v>1988.9576423267922</v>
      </c>
      <c r="N294" s="2">
        <f>+IF($D294&lt;2022,0,-((F294-'aob Demand'!K293)*'aob Demand'!O293)-0.5*('Welfare change 1 MW'!$E294-'aob Demand'!K293)*('Welfare change 1 MW'!J294-'aob Demand'!O293))</f>
        <v>81.266729638743826</v>
      </c>
      <c r="O294" s="2">
        <f>+IF($D294&lt;2022,0,-((G294-'aob Demand'!L293)*'aob Demand'!P293)-0.5*('Welfare change 1 MW'!$E294-'aob Demand'!L293)*('Welfare change 1 MW'!K294-'aob Demand'!P293))</f>
        <v>3546.4730008529505</v>
      </c>
      <c r="P294" s="2">
        <f>+IF($D294&lt;2022,0,-((H294-'aob Demand'!M293)*'aob Demand'!Q293)-0.5*('Welfare change 1 MW'!$E294-'aob Demand'!M293)*('Welfare change 1 MW'!L294-'aob Demand'!Q293))</f>
        <v>11137.301552546507</v>
      </c>
      <c r="Q294" s="2">
        <f t="shared" si="33"/>
        <v>16753.998925364995</v>
      </c>
      <c r="R294" s="2">
        <f t="shared" si="34"/>
        <v>437.19283659660272</v>
      </c>
      <c r="S294" s="2">
        <f t="shared" si="36"/>
        <v>17.863242180526061</v>
      </c>
      <c r="T294" s="2">
        <f t="shared" si="37"/>
        <v>779.55033237526152</v>
      </c>
      <c r="U294" s="2">
        <f t="shared" si="38"/>
        <v>2448.0905747662664</v>
      </c>
      <c r="V294" s="2">
        <f t="shared" si="39"/>
        <v>3682.696985918657</v>
      </c>
      <c r="W294" s="2">
        <f t="shared" si="35"/>
        <v>6767596.6008147821</v>
      </c>
    </row>
    <row r="295" spans="1:23" x14ac:dyDescent="0.45">
      <c r="A295" s="2" t="s">
        <v>150</v>
      </c>
      <c r="B295" s="2">
        <v>1</v>
      </c>
      <c r="C295" s="2">
        <v>2048</v>
      </c>
      <c r="D295" s="2">
        <v>2046</v>
      </c>
      <c r="E295" s="2">
        <v>156.39268129670481</v>
      </c>
      <c r="F295" s="2">
        <v>156.39268129670481</v>
      </c>
      <c r="G295" s="2">
        <v>121.43534409656583</v>
      </c>
      <c r="H295" s="2">
        <v>99.126069782990029</v>
      </c>
      <c r="I295" s="2">
        <v>807695.87122691039</v>
      </c>
      <c r="J295" s="2">
        <v>33006.811928832511</v>
      </c>
      <c r="K295" s="2">
        <v>1450016.8223457125</v>
      </c>
      <c r="L295" s="2">
        <v>4573528.9314026739</v>
      </c>
      <c r="M295" s="2">
        <f>+IF($D295&lt;2022,0,-((E295-'aob Demand'!J294)*'aob Demand'!N294)-0.5*('Welfare change 1 MW'!$E295-'aob Demand'!J294)*('Welfare change 1 MW'!I295-'aob Demand'!N294))</f>
        <v>1992.8207809129133</v>
      </c>
      <c r="N295" s="2">
        <f>+IF($D295&lt;2022,0,-((F295-'aob Demand'!K294)*'aob Demand'!O294)-0.5*('Welfare change 1 MW'!$E295-'aob Demand'!K294)*('Welfare change 1 MW'!J295-'aob Demand'!O294))</f>
        <v>81.437411118055181</v>
      </c>
      <c r="O295" s="2">
        <f>+IF($D295&lt;2022,0,-((G295-'aob Demand'!L294)*'aob Demand'!P294)-0.5*('Welfare change 1 MW'!$E295-'aob Demand'!L294)*('Welfare change 1 MW'!K295-'aob Demand'!P294))</f>
        <v>3553.3580619713002</v>
      </c>
      <c r="P295" s="2">
        <f>+IF($D295&lt;2022,0,-((H295-'aob Demand'!M294)*'aob Demand'!Q294)-0.5*('Welfare change 1 MW'!$E295-'aob Demand'!M294)*('Welfare change 1 MW'!L295-'aob Demand'!Q294))</f>
        <v>11158.898167550627</v>
      </c>
      <c r="Q295" s="2">
        <f t="shared" si="33"/>
        <v>16786.514421552896</v>
      </c>
      <c r="R295" s="2">
        <f t="shared" si="34"/>
        <v>413.2471633965929</v>
      </c>
      <c r="S295" s="2">
        <f t="shared" si="36"/>
        <v>16.887509133401164</v>
      </c>
      <c r="T295" s="2">
        <f t="shared" si="37"/>
        <v>736.85258288473494</v>
      </c>
      <c r="U295" s="2">
        <f t="shared" si="38"/>
        <v>2313.9978559734086</v>
      </c>
      <c r="V295" s="2">
        <f t="shared" si="39"/>
        <v>3480.9851113881377</v>
      </c>
      <c r="W295" s="2">
        <f t="shared" si="35"/>
        <v>6831241.6249752967</v>
      </c>
    </row>
    <row r="296" spans="1:23" x14ac:dyDescent="0.45">
      <c r="A296" s="2" t="s">
        <v>150</v>
      </c>
      <c r="B296" s="2">
        <v>1</v>
      </c>
      <c r="C296" s="2">
        <v>2049</v>
      </c>
      <c r="D296" s="2">
        <v>2047</v>
      </c>
      <c r="E296" s="2">
        <v>156.56279716936197</v>
      </c>
      <c r="F296" s="2">
        <v>156.56279716936197</v>
      </c>
      <c r="G296" s="2">
        <v>121.562729862772</v>
      </c>
      <c r="H296" s="2">
        <v>99.226164130706294</v>
      </c>
      <c r="I296" s="2">
        <v>815290.92755475035</v>
      </c>
      <c r="J296" s="2">
        <v>33322.480023334734</v>
      </c>
      <c r="K296" s="2">
        <v>1463653.018692692</v>
      </c>
      <c r="L296" s="2">
        <v>4616532.9839486508</v>
      </c>
      <c r="M296" s="2">
        <f>+IF($D296&lt;2022,0,-((E296-'aob Demand'!J295)*'aob Demand'!N295)-0.5*('Welfare change 1 MW'!$E296-'aob Demand'!J295)*('Welfare change 1 MW'!I296-'aob Demand'!N295))</f>
        <v>1996.8171842293843</v>
      </c>
      <c r="N296" s="2">
        <f>+IF($D296&lt;2022,0,-((F296-'aob Demand'!K295)*'aob Demand'!O295)-0.5*('Welfare change 1 MW'!$E296-'aob Demand'!K295)*('Welfare change 1 MW'!J296-'aob Demand'!O295))</f>
        <v>81.613689644874398</v>
      </c>
      <c r="O296" s="2">
        <f>+IF($D296&lt;2022,0,-((G296-'aob Demand'!L295)*'aob Demand'!P295)-0.5*('Welfare change 1 MW'!$E296-'aob Demand'!L295)*('Welfare change 1 MW'!K296-'aob Demand'!P295))</f>
        <v>3560.4816085426678</v>
      </c>
      <c r="P296" s="2">
        <f>+IF($D296&lt;2022,0,-((H296-'aob Demand'!M295)*'aob Demand'!Q295)-0.5*('Welfare change 1 MW'!$E296-'aob Demand'!M295)*('Welfare change 1 MW'!L296-'aob Demand'!Q295))</f>
        <v>11181.243321591433</v>
      </c>
      <c r="Q296" s="2">
        <f t="shared" si="33"/>
        <v>16820.155804008362</v>
      </c>
      <c r="R296" s="2">
        <f t="shared" si="34"/>
        <v>390.63763147773898</v>
      </c>
      <c r="S296" s="2">
        <f t="shared" si="36"/>
        <v>15.966097783426644</v>
      </c>
      <c r="T296" s="2">
        <f t="shared" si="37"/>
        <v>696.53752655274775</v>
      </c>
      <c r="U296" s="2">
        <f t="shared" si="38"/>
        <v>2187.3882309403302</v>
      </c>
      <c r="V296" s="2">
        <f t="shared" si="39"/>
        <v>3290.5294867542439</v>
      </c>
      <c r="W296" s="2">
        <f t="shared" si="35"/>
        <v>6895476.9301960934</v>
      </c>
    </row>
    <row r="297" spans="1:23" x14ac:dyDescent="0.45">
      <c r="A297" s="2" t="s">
        <v>150</v>
      </c>
      <c r="B297" s="2">
        <v>1</v>
      </c>
      <c r="C297" s="2">
        <v>2050</v>
      </c>
      <c r="D297" s="2">
        <v>2048</v>
      </c>
      <c r="E297" s="2">
        <v>156.73413778596498</v>
      </c>
      <c r="F297" s="2">
        <v>156.73413778596498</v>
      </c>
      <c r="G297" s="2">
        <v>121.69129633748298</v>
      </c>
      <c r="H297" s="2">
        <v>99.327408191271886</v>
      </c>
      <c r="I297" s="2">
        <v>822956.48208039394</v>
      </c>
      <c r="J297" s="2">
        <v>33641.164591998655</v>
      </c>
      <c r="K297" s="2">
        <v>1477416.0062940638</v>
      </c>
      <c r="L297" s="2">
        <v>4659936.5085285101</v>
      </c>
      <c r="M297" s="2">
        <f>+IF($D297&lt;2022,0,-((E297-'aob Demand'!J296)*'aob Demand'!N296)-0.5*('Welfare change 1 MW'!$E297-'aob Demand'!J296)*('Welfare change 1 MW'!I297-'aob Demand'!N296))</f>
        <v>2000.9252409710318</v>
      </c>
      <c r="N297" s="2">
        <f>+IF($D297&lt;2022,0,-((F297-'aob Demand'!K296)*'aob Demand'!O296)-0.5*('Welfare change 1 MW'!$E297-'aob Demand'!K296)*('Welfare change 1 MW'!J297-'aob Demand'!O296))</f>
        <v>81.794671812567671</v>
      </c>
      <c r="O297" s="2">
        <f>+IF($D297&lt;2022,0,-((G297-'aob Demand'!L296)*'aob Demand'!P296)-0.5*('Welfare change 1 MW'!$E297-'aob Demand'!L296)*('Welfare change 1 MW'!K297-'aob Demand'!P296))</f>
        <v>3567.8049965649693</v>
      </c>
      <c r="P297" s="2">
        <f>+IF($D297&lt;2022,0,-((H297-'aob Demand'!M296)*'aob Demand'!Q296)-0.5*('Welfare change 1 MW'!$E297-'aob Demand'!M296)*('Welfare change 1 MW'!L297-'aob Demand'!Q296))</f>
        <v>11204.215690165</v>
      </c>
      <c r="Q297" s="2">
        <f t="shared" si="33"/>
        <v>16854.74059951357</v>
      </c>
      <c r="R297" s="2">
        <f t="shared" si="34"/>
        <v>369.28423698673032</v>
      </c>
      <c r="S297" s="2">
        <f t="shared" si="36"/>
        <v>15.095757878103237</v>
      </c>
      <c r="T297" s="2">
        <f t="shared" si="37"/>
        <v>658.46245471647444</v>
      </c>
      <c r="U297" s="2">
        <f t="shared" si="38"/>
        <v>2067.8135081995474</v>
      </c>
      <c r="V297" s="2">
        <f t="shared" si="39"/>
        <v>3110.6559577808557</v>
      </c>
      <c r="W297" s="2">
        <f t="shared" si="35"/>
        <v>6960308.9969029678</v>
      </c>
    </row>
    <row r="298" spans="1:23" x14ac:dyDescent="0.45">
      <c r="A298" s="2" t="s">
        <v>150</v>
      </c>
      <c r="B298" s="2">
        <v>1</v>
      </c>
      <c r="C298" s="2">
        <v>2051</v>
      </c>
      <c r="D298" s="2">
        <v>2049</v>
      </c>
      <c r="E298" s="2">
        <v>156.90656287198107</v>
      </c>
      <c r="F298" s="2">
        <v>156.90656287198107</v>
      </c>
      <c r="G298" s="2">
        <v>121.82090214509009</v>
      </c>
      <c r="H298" s="2">
        <v>99.429660245576983</v>
      </c>
      <c r="I298" s="2">
        <v>830693.30883204553</v>
      </c>
      <c r="J298" s="2">
        <v>33962.89461707283</v>
      </c>
      <c r="K298" s="2">
        <v>1491307.1519592986</v>
      </c>
      <c r="L298" s="2">
        <v>4703743.8509541787</v>
      </c>
      <c r="M298" s="2">
        <f>+IF($D298&lt;2022,0,-((E298-'aob Demand'!J297)*'aob Demand'!N297)-0.5*('Welfare change 1 MW'!$E298-'aob Demand'!J297)*('Welfare change 1 MW'!I298-'aob Demand'!N297))</f>
        <v>2005.1247869845536</v>
      </c>
      <c r="N298" s="2">
        <f>+IF($D298&lt;2022,0,-((F298-'aob Demand'!K297)*'aob Demand'!O297)-0.5*('Welfare change 1 MW'!$E298-'aob Demand'!K297)*('Welfare change 1 MW'!J298-'aob Demand'!O297))</f>
        <v>81.97952374286649</v>
      </c>
      <c r="O298" s="2">
        <f>+IF($D298&lt;2022,0,-((G298-'aob Demand'!L297)*'aob Demand'!P297)-0.5*('Welfare change 1 MW'!$E298-'aob Demand'!L297)*('Welfare change 1 MW'!K298-'aob Demand'!P297))</f>
        <v>3575.292170439709</v>
      </c>
      <c r="P298" s="2">
        <f>+IF($D298&lt;2022,0,-((H298-'aob Demand'!M297)*'aob Demand'!Q297)-0.5*('Welfare change 1 MW'!$E298-'aob Demand'!M297)*('Welfare change 1 MW'!L298-'aob Demand'!Q297))</f>
        <v>11227.702075615527</v>
      </c>
      <c r="Q298" s="2">
        <f t="shared" si="33"/>
        <v>16890.098556782657</v>
      </c>
      <c r="R298" s="2">
        <f t="shared" si="34"/>
        <v>349.1125391540383</v>
      </c>
      <c r="S298" s="2">
        <f t="shared" si="36"/>
        <v>14.273465610861935</v>
      </c>
      <c r="T298" s="2">
        <f t="shared" si="37"/>
        <v>622.49458783902344</v>
      </c>
      <c r="U298" s="2">
        <f t="shared" si="38"/>
        <v>1954.8566782110197</v>
      </c>
      <c r="V298" s="2">
        <f t="shared" si="39"/>
        <v>2940.7372708149437</v>
      </c>
      <c r="W298" s="2">
        <f t="shared" si="35"/>
        <v>7025744.3117455225</v>
      </c>
    </row>
    <row r="299" spans="1:23" x14ac:dyDescent="0.45">
      <c r="A299" s="2" t="s">
        <v>150</v>
      </c>
      <c r="B299" s="2">
        <v>2</v>
      </c>
      <c r="C299" s="2">
        <v>2010</v>
      </c>
      <c r="D299" s="2">
        <v>2008</v>
      </c>
      <c r="E299" s="2">
        <v>450.01810939999905</v>
      </c>
      <c r="F299" s="2">
        <v>342.93025829999999</v>
      </c>
      <c r="G299" s="2">
        <v>188.6745134</v>
      </c>
      <c r="H299" s="2">
        <v>144.6511663</v>
      </c>
      <c r="I299" s="2">
        <v>5864.2869999999903</v>
      </c>
      <c r="J299" s="2">
        <v>5.5500000000000001E-2</v>
      </c>
      <c r="K299" s="2">
        <v>12309.715</v>
      </c>
      <c r="L299" s="2">
        <v>48614.250999999997</v>
      </c>
      <c r="M299" s="2">
        <f>+IF($D299&lt;2022,0,-((E299-'aob Demand'!J298)*'aob Demand'!N298)-0.5*('Welfare change 1 MW'!$E299-'aob Demand'!J298)*('Welfare change 1 MW'!I299-'aob Demand'!N298))</f>
        <v>0</v>
      </c>
      <c r="N299" s="2">
        <f>+IF($D299&lt;2022,0,-((F299-'aob Demand'!K298)*'aob Demand'!O298)-0.5*('Welfare change 1 MW'!$E299-'aob Demand'!K298)*('Welfare change 1 MW'!J299-'aob Demand'!O298))</f>
        <v>0</v>
      </c>
      <c r="O299" s="2">
        <f>+IF($D299&lt;2022,0,-((G299-'aob Demand'!L298)*'aob Demand'!P298)-0.5*('Welfare change 1 MW'!$E299-'aob Demand'!L298)*('Welfare change 1 MW'!K299-'aob Demand'!P298))</f>
        <v>0</v>
      </c>
      <c r="P299" s="2">
        <f>+IF($D299&lt;2022,0,-((H299-'aob Demand'!M298)*'aob Demand'!Q298)-0.5*('Welfare change 1 MW'!$E299-'aob Demand'!M298)*('Welfare change 1 MW'!L299-'aob Demand'!Q298))</f>
        <v>0</v>
      </c>
      <c r="Q299" s="2">
        <f t="shared" si="33"/>
        <v>0</v>
      </c>
      <c r="R299" s="2">
        <f t="shared" si="34"/>
        <v>0</v>
      </c>
      <c r="S299" s="2">
        <f t="shared" si="36"/>
        <v>0</v>
      </c>
      <c r="T299" s="2">
        <f t="shared" si="37"/>
        <v>0</v>
      </c>
      <c r="U299" s="2">
        <f t="shared" si="38"/>
        <v>0</v>
      </c>
      <c r="V299" s="2">
        <f t="shared" si="39"/>
        <v>0</v>
      </c>
      <c r="W299" s="2">
        <f t="shared" si="35"/>
        <v>66788.252999999982</v>
      </c>
    </row>
    <row r="300" spans="1:23" x14ac:dyDescent="0.45">
      <c r="A300" s="2" t="s">
        <v>150</v>
      </c>
      <c r="B300" s="2">
        <v>2</v>
      </c>
      <c r="C300" s="2">
        <v>2011</v>
      </c>
      <c r="D300" s="2">
        <v>2009</v>
      </c>
      <c r="E300" s="2">
        <v>161.45100819999999</v>
      </c>
      <c r="F300" s="2">
        <v>66.307355659999999</v>
      </c>
      <c r="G300" s="2">
        <v>54.691158139999999</v>
      </c>
      <c r="H300" s="2">
        <v>34.498309820000003</v>
      </c>
      <c r="I300" s="2">
        <v>6297.3890000000001</v>
      </c>
      <c r="J300" s="2">
        <v>0.01</v>
      </c>
      <c r="K300" s="2">
        <v>12365.33</v>
      </c>
      <c r="L300" s="2">
        <v>47518.614000000001</v>
      </c>
      <c r="M300" s="2">
        <f>+IF($D300&lt;2022,0,-((E300-'aob Demand'!J299)*'aob Demand'!N299)-0.5*('Welfare change 1 MW'!$E300-'aob Demand'!J299)*('Welfare change 1 MW'!I300-'aob Demand'!N299))</f>
        <v>0</v>
      </c>
      <c r="N300" s="2">
        <f>+IF($D300&lt;2022,0,-((F300-'aob Demand'!K299)*'aob Demand'!O299)-0.5*('Welfare change 1 MW'!$E300-'aob Demand'!K299)*('Welfare change 1 MW'!J300-'aob Demand'!O299))</f>
        <v>0</v>
      </c>
      <c r="O300" s="2">
        <f>+IF($D300&lt;2022,0,-((G300-'aob Demand'!L299)*'aob Demand'!P299)-0.5*('Welfare change 1 MW'!$E300-'aob Demand'!L299)*('Welfare change 1 MW'!K300-'aob Demand'!P299))</f>
        <v>0</v>
      </c>
      <c r="P300" s="2">
        <f>+IF($D300&lt;2022,0,-((H300-'aob Demand'!M299)*'aob Demand'!Q299)-0.5*('Welfare change 1 MW'!$E300-'aob Demand'!M299)*('Welfare change 1 MW'!L300-'aob Demand'!Q299))</f>
        <v>0</v>
      </c>
      <c r="Q300" s="2">
        <f t="shared" si="33"/>
        <v>0</v>
      </c>
      <c r="R300" s="2">
        <f t="shared" si="34"/>
        <v>0</v>
      </c>
      <c r="S300" s="2">
        <f t="shared" si="36"/>
        <v>0</v>
      </c>
      <c r="T300" s="2">
        <f t="shared" si="37"/>
        <v>0</v>
      </c>
      <c r="U300" s="2">
        <f t="shared" si="38"/>
        <v>0</v>
      </c>
      <c r="V300" s="2">
        <f t="shared" si="39"/>
        <v>0</v>
      </c>
      <c r="W300" s="2">
        <f t="shared" si="35"/>
        <v>66181.332999999999</v>
      </c>
    </row>
    <row r="301" spans="1:23" x14ac:dyDescent="0.45">
      <c r="A301" s="2" t="s">
        <v>150</v>
      </c>
      <c r="B301" s="2">
        <v>2</v>
      </c>
      <c r="C301" s="2">
        <v>2012</v>
      </c>
      <c r="D301" s="2">
        <v>2010</v>
      </c>
      <c r="E301" s="2">
        <v>179.97421509999899</v>
      </c>
      <c r="F301" s="2">
        <v>80.941120499999997</v>
      </c>
      <c r="G301" s="2">
        <v>91.038427130000002</v>
      </c>
      <c r="H301" s="2">
        <v>59.978059610000003</v>
      </c>
      <c r="I301" s="2">
        <v>6119.3090000000002</v>
      </c>
      <c r="J301" s="2">
        <v>6.0000000000000001E-3</v>
      </c>
      <c r="K301" s="2">
        <v>12291.141</v>
      </c>
      <c r="L301" s="2">
        <v>48239.41</v>
      </c>
      <c r="M301" s="2">
        <f>+IF($D301&lt;2022,0,-((E301-'aob Demand'!J300)*'aob Demand'!N300)-0.5*('Welfare change 1 MW'!$E301-'aob Demand'!J300)*('Welfare change 1 MW'!I301-'aob Demand'!N300))</f>
        <v>0</v>
      </c>
      <c r="N301" s="2">
        <f>+IF($D301&lt;2022,0,-((F301-'aob Demand'!K300)*'aob Demand'!O300)-0.5*('Welfare change 1 MW'!$E301-'aob Demand'!K300)*('Welfare change 1 MW'!J301-'aob Demand'!O300))</f>
        <v>0</v>
      </c>
      <c r="O301" s="2">
        <f>+IF($D301&lt;2022,0,-((G301-'aob Demand'!L300)*'aob Demand'!P300)-0.5*('Welfare change 1 MW'!$E301-'aob Demand'!L300)*('Welfare change 1 MW'!K301-'aob Demand'!P300))</f>
        <v>0</v>
      </c>
      <c r="P301" s="2">
        <f>+IF($D301&lt;2022,0,-((H301-'aob Demand'!M300)*'aob Demand'!Q300)-0.5*('Welfare change 1 MW'!$E301-'aob Demand'!M300)*('Welfare change 1 MW'!L301-'aob Demand'!Q300))</f>
        <v>0</v>
      </c>
      <c r="Q301" s="2">
        <f t="shared" si="33"/>
        <v>0</v>
      </c>
      <c r="R301" s="2">
        <f t="shared" si="34"/>
        <v>0</v>
      </c>
      <c r="S301" s="2">
        <f t="shared" si="36"/>
        <v>0</v>
      </c>
      <c r="T301" s="2">
        <f t="shared" si="37"/>
        <v>0</v>
      </c>
      <c r="U301" s="2">
        <f t="shared" si="38"/>
        <v>0</v>
      </c>
      <c r="V301" s="2">
        <f t="shared" si="39"/>
        <v>0</v>
      </c>
      <c r="W301" s="2">
        <f t="shared" si="35"/>
        <v>66649.86</v>
      </c>
    </row>
    <row r="302" spans="1:23" x14ac:dyDescent="0.45">
      <c r="A302" s="2" t="s">
        <v>150</v>
      </c>
      <c r="B302" s="2">
        <v>2</v>
      </c>
      <c r="C302" s="2">
        <v>2013</v>
      </c>
      <c r="D302" s="2">
        <v>2011</v>
      </c>
      <c r="E302" s="2">
        <v>200.93200490000001</v>
      </c>
      <c r="F302" s="2">
        <v>112.5906446</v>
      </c>
      <c r="G302" s="2">
        <v>66.618594259999995</v>
      </c>
      <c r="H302" s="2">
        <v>40.87216703</v>
      </c>
      <c r="I302" s="2">
        <v>6507.5959999999995</v>
      </c>
      <c r="J302" s="2">
        <v>1.0999999999999999E-2</v>
      </c>
      <c r="K302" s="2">
        <v>12742.591999999901</v>
      </c>
      <c r="L302" s="2">
        <v>50326.025000000001</v>
      </c>
      <c r="M302" s="2">
        <f>+IF($D302&lt;2022,0,-((E302-'aob Demand'!J301)*'aob Demand'!N301)-0.5*('Welfare change 1 MW'!$E302-'aob Demand'!J301)*('Welfare change 1 MW'!I302-'aob Demand'!N301))</f>
        <v>0</v>
      </c>
      <c r="N302" s="2">
        <f>+IF($D302&lt;2022,0,-((F302-'aob Demand'!K301)*'aob Demand'!O301)-0.5*('Welfare change 1 MW'!$E302-'aob Demand'!K301)*('Welfare change 1 MW'!J302-'aob Demand'!O301))</f>
        <v>0</v>
      </c>
      <c r="O302" s="2">
        <f>+IF($D302&lt;2022,0,-((G302-'aob Demand'!L301)*'aob Demand'!P301)-0.5*('Welfare change 1 MW'!$E302-'aob Demand'!L301)*('Welfare change 1 MW'!K302-'aob Demand'!P301))</f>
        <v>0</v>
      </c>
      <c r="P302" s="2">
        <f>+IF($D302&lt;2022,0,-((H302-'aob Demand'!M301)*'aob Demand'!Q301)-0.5*('Welfare change 1 MW'!$E302-'aob Demand'!M301)*('Welfare change 1 MW'!L302-'aob Demand'!Q301))</f>
        <v>0</v>
      </c>
      <c r="Q302" s="2">
        <f t="shared" si="33"/>
        <v>0</v>
      </c>
      <c r="R302" s="2">
        <f t="shared" si="34"/>
        <v>0</v>
      </c>
      <c r="S302" s="2">
        <f t="shared" si="36"/>
        <v>0</v>
      </c>
      <c r="T302" s="2">
        <f t="shared" si="37"/>
        <v>0</v>
      </c>
      <c r="U302" s="2">
        <f t="shared" si="38"/>
        <v>0</v>
      </c>
      <c r="V302" s="2">
        <f t="shared" si="39"/>
        <v>0</v>
      </c>
      <c r="W302" s="2">
        <f t="shared" si="35"/>
        <v>69576.212999999902</v>
      </c>
    </row>
    <row r="303" spans="1:23" x14ac:dyDescent="0.45">
      <c r="A303" s="2" t="s">
        <v>150</v>
      </c>
      <c r="B303" s="2">
        <v>2</v>
      </c>
      <c r="C303" s="2">
        <v>2014</v>
      </c>
      <c r="D303" s="2">
        <v>2012</v>
      </c>
      <c r="E303" s="2">
        <v>266.32904139999999</v>
      </c>
      <c r="F303" s="2">
        <v>182.12272769999899</v>
      </c>
      <c r="G303" s="2">
        <v>148.76885540000001</v>
      </c>
      <c r="H303" s="2">
        <v>110.71034659999999</v>
      </c>
      <c r="I303" s="2">
        <v>6733.0059999999903</v>
      </c>
      <c r="J303" s="2">
        <v>5.0000000000000001E-3</v>
      </c>
      <c r="K303" s="2">
        <v>12579.735000000001</v>
      </c>
      <c r="L303" s="2">
        <v>50785.843999999997</v>
      </c>
      <c r="M303" s="2">
        <f>+IF($D303&lt;2022,0,-((E303-'aob Demand'!J302)*'aob Demand'!N302)-0.5*('Welfare change 1 MW'!$E303-'aob Demand'!J302)*('Welfare change 1 MW'!I303-'aob Demand'!N302))</f>
        <v>0</v>
      </c>
      <c r="N303" s="2">
        <f>+IF($D303&lt;2022,0,-((F303-'aob Demand'!K302)*'aob Demand'!O302)-0.5*('Welfare change 1 MW'!$E303-'aob Demand'!K302)*('Welfare change 1 MW'!J303-'aob Demand'!O302))</f>
        <v>0</v>
      </c>
      <c r="O303" s="2">
        <f>+IF($D303&lt;2022,0,-((G303-'aob Demand'!L302)*'aob Demand'!P302)-0.5*('Welfare change 1 MW'!$E303-'aob Demand'!L302)*('Welfare change 1 MW'!K303-'aob Demand'!P302))</f>
        <v>0</v>
      </c>
      <c r="P303" s="2">
        <f>+IF($D303&lt;2022,0,-((H303-'aob Demand'!M302)*'aob Demand'!Q302)-0.5*('Welfare change 1 MW'!$E303-'aob Demand'!M302)*('Welfare change 1 MW'!L303-'aob Demand'!Q302))</f>
        <v>0</v>
      </c>
      <c r="Q303" s="2">
        <f t="shared" si="33"/>
        <v>0</v>
      </c>
      <c r="R303" s="2">
        <f t="shared" si="34"/>
        <v>0</v>
      </c>
      <c r="S303" s="2">
        <f t="shared" si="36"/>
        <v>0</v>
      </c>
      <c r="T303" s="2">
        <f t="shared" si="37"/>
        <v>0</v>
      </c>
      <c r="U303" s="2">
        <f t="shared" si="38"/>
        <v>0</v>
      </c>
      <c r="V303" s="2">
        <f t="shared" si="39"/>
        <v>0</v>
      </c>
      <c r="W303" s="2">
        <f t="shared" si="35"/>
        <v>70098.584999999992</v>
      </c>
    </row>
    <row r="304" spans="1:23" x14ac:dyDescent="0.45">
      <c r="A304" s="2" t="s">
        <v>150</v>
      </c>
      <c r="B304" s="2">
        <v>2</v>
      </c>
      <c r="C304" s="2">
        <v>2015</v>
      </c>
      <c r="D304" s="2">
        <v>2013</v>
      </c>
      <c r="E304" s="2">
        <v>217.9897843</v>
      </c>
      <c r="F304" s="2">
        <v>94.079840259999997</v>
      </c>
      <c r="G304" s="2">
        <v>98.537339599999996</v>
      </c>
      <c r="H304" s="2">
        <v>61.505181610000001</v>
      </c>
      <c r="I304" s="2">
        <v>6203.0010000000002</v>
      </c>
      <c r="J304" s="2">
        <v>8.9999999999999993E-3</v>
      </c>
      <c r="K304" s="2">
        <v>12217.448</v>
      </c>
      <c r="L304" s="2">
        <v>50222.692000000003</v>
      </c>
      <c r="M304" s="2">
        <f>+IF($D304&lt;2022,0,-((E304-'aob Demand'!J303)*'aob Demand'!N303)-0.5*('Welfare change 1 MW'!$E304-'aob Demand'!J303)*('Welfare change 1 MW'!I304-'aob Demand'!N303))</f>
        <v>0</v>
      </c>
      <c r="N304" s="2">
        <f>+IF($D304&lt;2022,0,-((F304-'aob Demand'!K303)*'aob Demand'!O303)-0.5*('Welfare change 1 MW'!$E304-'aob Demand'!K303)*('Welfare change 1 MW'!J304-'aob Demand'!O303))</f>
        <v>0</v>
      </c>
      <c r="O304" s="2">
        <f>+IF($D304&lt;2022,0,-((G304-'aob Demand'!L303)*'aob Demand'!P303)-0.5*('Welfare change 1 MW'!$E304-'aob Demand'!L303)*('Welfare change 1 MW'!K304-'aob Demand'!P303))</f>
        <v>0</v>
      </c>
      <c r="P304" s="2">
        <f>+IF($D304&lt;2022,0,-((H304-'aob Demand'!M303)*'aob Demand'!Q303)-0.5*('Welfare change 1 MW'!$E304-'aob Demand'!M303)*('Welfare change 1 MW'!L304-'aob Demand'!Q303))</f>
        <v>0</v>
      </c>
      <c r="Q304" s="2">
        <f t="shared" si="33"/>
        <v>0</v>
      </c>
      <c r="R304" s="2">
        <f t="shared" si="34"/>
        <v>0</v>
      </c>
      <c r="S304" s="2">
        <f t="shared" si="36"/>
        <v>0</v>
      </c>
      <c r="T304" s="2">
        <f t="shared" si="37"/>
        <v>0</v>
      </c>
      <c r="U304" s="2">
        <f t="shared" si="38"/>
        <v>0</v>
      </c>
      <c r="V304" s="2">
        <f t="shared" si="39"/>
        <v>0</v>
      </c>
      <c r="W304" s="2">
        <f t="shared" si="35"/>
        <v>68643.141000000003</v>
      </c>
    </row>
    <row r="305" spans="1:23" x14ac:dyDescent="0.45">
      <c r="A305" s="2" t="s">
        <v>150</v>
      </c>
      <c r="B305" s="2">
        <v>2</v>
      </c>
      <c r="C305" s="2">
        <v>2016</v>
      </c>
      <c r="D305" s="2">
        <v>2014</v>
      </c>
      <c r="E305" s="2">
        <v>226.31112599999901</v>
      </c>
      <c r="F305" s="2">
        <v>108.20429849999999</v>
      </c>
      <c r="G305" s="2">
        <v>86.669955169999994</v>
      </c>
      <c r="H305" s="2">
        <v>59.604343759999999</v>
      </c>
      <c r="I305" s="2">
        <v>6195.8180000000002</v>
      </c>
      <c r="J305" s="2">
        <v>0.01</v>
      </c>
      <c r="K305" s="2">
        <v>11789.4039999999</v>
      </c>
      <c r="L305" s="2">
        <v>49406.905999999901</v>
      </c>
      <c r="M305" s="2">
        <f>+IF($D305&lt;2022,0,-((E305-'aob Demand'!J304)*'aob Demand'!N304)-0.5*('Welfare change 1 MW'!$E305-'aob Demand'!J304)*('Welfare change 1 MW'!I305-'aob Demand'!N304))</f>
        <v>0</v>
      </c>
      <c r="N305" s="2">
        <f>+IF($D305&lt;2022,0,-((F305-'aob Demand'!K304)*'aob Demand'!O304)-0.5*('Welfare change 1 MW'!$E305-'aob Demand'!K304)*('Welfare change 1 MW'!J305-'aob Demand'!O304))</f>
        <v>0</v>
      </c>
      <c r="O305" s="2">
        <f>+IF($D305&lt;2022,0,-((G305-'aob Demand'!L304)*'aob Demand'!P304)-0.5*('Welfare change 1 MW'!$E305-'aob Demand'!L304)*('Welfare change 1 MW'!K305-'aob Demand'!P304))</f>
        <v>0</v>
      </c>
      <c r="P305" s="2">
        <f>+IF($D305&lt;2022,0,-((H305-'aob Demand'!M304)*'aob Demand'!Q304)-0.5*('Welfare change 1 MW'!$E305-'aob Demand'!M304)*('Welfare change 1 MW'!L305-'aob Demand'!Q304))</f>
        <v>0</v>
      </c>
      <c r="Q305" s="2">
        <f t="shared" si="33"/>
        <v>0</v>
      </c>
      <c r="R305" s="2">
        <f t="shared" si="34"/>
        <v>0</v>
      </c>
      <c r="S305" s="2">
        <f t="shared" si="36"/>
        <v>0</v>
      </c>
      <c r="T305" s="2">
        <f t="shared" si="37"/>
        <v>0</v>
      </c>
      <c r="U305" s="2">
        <f t="shared" si="38"/>
        <v>0</v>
      </c>
      <c r="V305" s="2">
        <f t="shared" si="39"/>
        <v>0</v>
      </c>
      <c r="W305" s="2">
        <f t="shared" si="35"/>
        <v>67392.127999999793</v>
      </c>
    </row>
    <row r="306" spans="1:23" x14ac:dyDescent="0.45">
      <c r="A306" s="2" t="s">
        <v>150</v>
      </c>
      <c r="B306" s="2">
        <v>2</v>
      </c>
      <c r="C306" s="2">
        <v>2017</v>
      </c>
      <c r="D306" s="2">
        <v>2015</v>
      </c>
      <c r="E306" s="2">
        <v>206.6729224</v>
      </c>
      <c r="F306" s="2">
        <v>91.648044810000002</v>
      </c>
      <c r="G306" s="2">
        <v>92.607452269999996</v>
      </c>
      <c r="H306" s="2">
        <v>71.202043410000002</v>
      </c>
      <c r="I306" s="2">
        <v>6274.8109999999997</v>
      </c>
      <c r="J306" s="2">
        <v>1.2E-2</v>
      </c>
      <c r="K306" s="2">
        <v>12227.466999999901</v>
      </c>
      <c r="L306" s="2">
        <v>49446.069000000003</v>
      </c>
      <c r="M306" s="2">
        <f>+IF($D306&lt;2022,0,-((E306-'aob Demand'!J305)*'aob Demand'!N305)-0.5*('Welfare change 1 MW'!$E306-'aob Demand'!J305)*('Welfare change 1 MW'!I306-'aob Demand'!N305))</f>
        <v>0</v>
      </c>
      <c r="N306" s="2">
        <f>+IF($D306&lt;2022,0,-((F306-'aob Demand'!K305)*'aob Demand'!O305)-0.5*('Welfare change 1 MW'!$E306-'aob Demand'!K305)*('Welfare change 1 MW'!J306-'aob Demand'!O305))</f>
        <v>0</v>
      </c>
      <c r="O306" s="2">
        <f>+IF($D306&lt;2022,0,-((G306-'aob Demand'!L305)*'aob Demand'!P305)-0.5*('Welfare change 1 MW'!$E306-'aob Demand'!L305)*('Welfare change 1 MW'!K306-'aob Demand'!P305))</f>
        <v>0</v>
      </c>
      <c r="P306" s="2">
        <f>+IF($D306&lt;2022,0,-((H306-'aob Demand'!M305)*'aob Demand'!Q305)-0.5*('Welfare change 1 MW'!$E306-'aob Demand'!M305)*('Welfare change 1 MW'!L306-'aob Demand'!Q305))</f>
        <v>0</v>
      </c>
      <c r="Q306" s="2">
        <f t="shared" si="33"/>
        <v>0</v>
      </c>
      <c r="R306" s="2">
        <f t="shared" si="34"/>
        <v>0</v>
      </c>
      <c r="S306" s="2">
        <f t="shared" si="36"/>
        <v>0</v>
      </c>
      <c r="T306" s="2">
        <f t="shared" si="37"/>
        <v>0</v>
      </c>
      <c r="U306" s="2">
        <f t="shared" si="38"/>
        <v>0</v>
      </c>
      <c r="V306" s="2">
        <f t="shared" si="39"/>
        <v>0</v>
      </c>
      <c r="W306" s="2">
        <f t="shared" si="35"/>
        <v>67948.346999999907</v>
      </c>
    </row>
    <row r="307" spans="1:23" x14ac:dyDescent="0.45">
      <c r="A307" s="2" t="s">
        <v>150</v>
      </c>
      <c r="B307" s="2">
        <v>2</v>
      </c>
      <c r="C307" s="2">
        <v>2018</v>
      </c>
      <c r="D307" s="2">
        <v>2016</v>
      </c>
      <c r="E307" s="2">
        <v>156.3529274</v>
      </c>
      <c r="F307" s="2">
        <v>82.284879110000006</v>
      </c>
      <c r="G307" s="2">
        <v>71.845606369999999</v>
      </c>
      <c r="H307" s="2">
        <v>61.901369369999998</v>
      </c>
      <c r="I307" s="2">
        <v>8734.6369999999897</v>
      </c>
      <c r="J307" s="2">
        <v>8.2170000000000005</v>
      </c>
      <c r="K307" s="2">
        <v>16031.451999999999</v>
      </c>
      <c r="L307" s="2">
        <v>61732.567999999999</v>
      </c>
      <c r="M307" s="2">
        <f>+IF($D307&lt;2022,0,-((E307-'aob Demand'!J306)*'aob Demand'!N306)-0.5*('Welfare change 1 MW'!$E307-'aob Demand'!J306)*('Welfare change 1 MW'!I307-'aob Demand'!N306))</f>
        <v>0</v>
      </c>
      <c r="N307" s="2">
        <f>+IF($D307&lt;2022,0,-((F307-'aob Demand'!K306)*'aob Demand'!O306)-0.5*('Welfare change 1 MW'!$E307-'aob Demand'!K306)*('Welfare change 1 MW'!J307-'aob Demand'!O306))</f>
        <v>0</v>
      </c>
      <c r="O307" s="2">
        <f>+IF($D307&lt;2022,0,-((G307-'aob Demand'!L306)*'aob Demand'!P306)-0.5*('Welfare change 1 MW'!$E307-'aob Demand'!L306)*('Welfare change 1 MW'!K307-'aob Demand'!P306))</f>
        <v>0</v>
      </c>
      <c r="P307" s="2">
        <f>+IF($D307&lt;2022,0,-((H307-'aob Demand'!M306)*'aob Demand'!Q306)-0.5*('Welfare change 1 MW'!$E307-'aob Demand'!M306)*('Welfare change 1 MW'!L307-'aob Demand'!Q306))</f>
        <v>0</v>
      </c>
      <c r="Q307" s="2">
        <f t="shared" si="33"/>
        <v>0</v>
      </c>
      <c r="R307" s="2">
        <f t="shared" si="34"/>
        <v>0</v>
      </c>
      <c r="S307" s="2">
        <f t="shared" si="36"/>
        <v>0</v>
      </c>
      <c r="T307" s="2">
        <f t="shared" si="37"/>
        <v>0</v>
      </c>
      <c r="U307" s="2">
        <f t="shared" si="38"/>
        <v>0</v>
      </c>
      <c r="V307" s="2">
        <f t="shared" si="39"/>
        <v>0</v>
      </c>
      <c r="W307" s="2">
        <f t="shared" si="35"/>
        <v>86498.656999999992</v>
      </c>
    </row>
    <row r="308" spans="1:23" x14ac:dyDescent="0.45">
      <c r="A308" s="2" t="s">
        <v>150</v>
      </c>
      <c r="B308" s="2">
        <v>2</v>
      </c>
      <c r="C308" s="2">
        <v>2019</v>
      </c>
      <c r="D308" s="2">
        <v>2017</v>
      </c>
      <c r="E308" s="2">
        <v>244.4631249</v>
      </c>
      <c r="F308" s="2">
        <v>149.18845759999999</v>
      </c>
      <c r="G308" s="2">
        <v>86.159875709999994</v>
      </c>
      <c r="H308" s="2">
        <v>60.879018979999998</v>
      </c>
      <c r="I308" s="2">
        <v>9040.0400000000009</v>
      </c>
      <c r="J308" s="2">
        <v>7.7589999999999897</v>
      </c>
      <c r="K308" s="2">
        <v>16478.031999999999</v>
      </c>
      <c r="L308" s="2">
        <v>60913.034</v>
      </c>
      <c r="M308" s="2">
        <f>+IF($D308&lt;2022,0,-((E308-'aob Demand'!J307)*'aob Demand'!N307)-0.5*('Welfare change 1 MW'!$E308-'aob Demand'!J307)*('Welfare change 1 MW'!I308-'aob Demand'!N307))</f>
        <v>0</v>
      </c>
      <c r="N308" s="2">
        <f>+IF($D308&lt;2022,0,-((F308-'aob Demand'!K307)*'aob Demand'!O307)-0.5*('Welfare change 1 MW'!$E308-'aob Demand'!K307)*('Welfare change 1 MW'!J308-'aob Demand'!O307))</f>
        <v>0</v>
      </c>
      <c r="O308" s="2">
        <f>+IF($D308&lt;2022,0,-((G308-'aob Demand'!L307)*'aob Demand'!P307)-0.5*('Welfare change 1 MW'!$E308-'aob Demand'!L307)*('Welfare change 1 MW'!K308-'aob Demand'!P307))</f>
        <v>0</v>
      </c>
      <c r="P308" s="2">
        <f>+IF($D308&lt;2022,0,-((H308-'aob Demand'!M307)*'aob Demand'!Q307)-0.5*('Welfare change 1 MW'!$E308-'aob Demand'!M307)*('Welfare change 1 MW'!L308-'aob Demand'!Q307))</f>
        <v>0</v>
      </c>
      <c r="Q308" s="2">
        <f t="shared" si="33"/>
        <v>0</v>
      </c>
      <c r="R308" s="2">
        <f t="shared" si="34"/>
        <v>0</v>
      </c>
      <c r="S308" s="2">
        <f t="shared" si="36"/>
        <v>0</v>
      </c>
      <c r="T308" s="2">
        <f t="shared" si="37"/>
        <v>0</v>
      </c>
      <c r="U308" s="2">
        <f t="shared" si="38"/>
        <v>0</v>
      </c>
      <c r="V308" s="2">
        <f t="shared" si="39"/>
        <v>0</v>
      </c>
      <c r="W308" s="2">
        <f t="shared" si="35"/>
        <v>86431.106</v>
      </c>
    </row>
    <row r="309" spans="1:23" x14ac:dyDescent="0.45">
      <c r="A309" s="2" t="s">
        <v>150</v>
      </c>
      <c r="B309" s="2">
        <v>2</v>
      </c>
      <c r="C309" s="2">
        <v>2020</v>
      </c>
      <c r="D309" s="2">
        <v>2018</v>
      </c>
      <c r="E309" s="2">
        <v>286.87905576548098</v>
      </c>
      <c r="F309" s="2">
        <v>138.06087329482801</v>
      </c>
      <c r="G309" s="2">
        <v>104.69816474301</v>
      </c>
      <c r="H309" s="2">
        <v>83.021002123487094</v>
      </c>
      <c r="I309" s="2">
        <v>9020.8343105004697</v>
      </c>
      <c r="J309" s="2">
        <v>10.016203125191</v>
      </c>
      <c r="K309" s="2">
        <v>16434.894696499301</v>
      </c>
      <c r="L309" s="2">
        <v>60757.853855603898</v>
      </c>
      <c r="M309" s="2">
        <f>+IF($D309&lt;2022,0,-((E309-'aob Demand'!J308)*'aob Demand'!N308)-0.5*('Welfare change 1 MW'!$E309-'aob Demand'!J308)*('Welfare change 1 MW'!I309-'aob Demand'!N308))</f>
        <v>0</v>
      </c>
      <c r="N309" s="2">
        <f>+IF($D309&lt;2022,0,-((F309-'aob Demand'!K308)*'aob Demand'!O308)-0.5*('Welfare change 1 MW'!$E309-'aob Demand'!K308)*('Welfare change 1 MW'!J309-'aob Demand'!O308))</f>
        <v>0</v>
      </c>
      <c r="O309" s="2">
        <f>+IF($D309&lt;2022,0,-((G309-'aob Demand'!L308)*'aob Demand'!P308)-0.5*('Welfare change 1 MW'!$E309-'aob Demand'!L308)*('Welfare change 1 MW'!K309-'aob Demand'!P308))</f>
        <v>0</v>
      </c>
      <c r="P309" s="2">
        <f>+IF($D309&lt;2022,0,-((H309-'aob Demand'!M308)*'aob Demand'!Q308)-0.5*('Welfare change 1 MW'!$E309-'aob Demand'!M308)*('Welfare change 1 MW'!L309-'aob Demand'!Q308))</f>
        <v>0</v>
      </c>
      <c r="Q309" s="2">
        <f t="shared" si="33"/>
        <v>0</v>
      </c>
      <c r="R309" s="2">
        <f t="shared" si="34"/>
        <v>0</v>
      </c>
      <c r="S309" s="2">
        <f t="shared" si="36"/>
        <v>0</v>
      </c>
      <c r="T309" s="2">
        <f t="shared" si="37"/>
        <v>0</v>
      </c>
      <c r="U309" s="2">
        <f t="shared" si="38"/>
        <v>0</v>
      </c>
      <c r="V309" s="2">
        <f t="shared" si="39"/>
        <v>0</v>
      </c>
      <c r="W309" s="2">
        <f t="shared" si="35"/>
        <v>86213.582862603667</v>
      </c>
    </row>
    <row r="310" spans="1:23" x14ac:dyDescent="0.45">
      <c r="A310" s="2" t="s">
        <v>150</v>
      </c>
      <c r="B310" s="2">
        <v>2</v>
      </c>
      <c r="C310" s="2">
        <v>2021</v>
      </c>
      <c r="D310" s="2">
        <v>2019</v>
      </c>
      <c r="E310" s="2">
        <v>279.40700533345199</v>
      </c>
      <c r="F310" s="2">
        <v>138.022742705318</v>
      </c>
      <c r="G310" s="2">
        <v>104.66253357382099</v>
      </c>
      <c r="H310" s="2">
        <v>82.993506900663903</v>
      </c>
      <c r="I310" s="2">
        <v>9035.9248488744997</v>
      </c>
      <c r="J310" s="2">
        <v>10.112139121814</v>
      </c>
      <c r="K310" s="2">
        <v>16463.139002199299</v>
      </c>
      <c r="L310" s="2">
        <v>60862.096530736802</v>
      </c>
      <c r="M310" s="2">
        <f>+IF($D310&lt;2022,0,-((E310-'aob Demand'!J309)*'aob Demand'!N309)-0.5*('Welfare change 1 MW'!$E310-'aob Demand'!J309)*('Welfare change 1 MW'!I310-'aob Demand'!N309))</f>
        <v>0</v>
      </c>
      <c r="N310" s="2">
        <f>+IF($D310&lt;2022,0,-((F310-'aob Demand'!K309)*'aob Demand'!O309)-0.5*('Welfare change 1 MW'!$E310-'aob Demand'!K309)*('Welfare change 1 MW'!J310-'aob Demand'!O309))</f>
        <v>0</v>
      </c>
      <c r="O310" s="2">
        <f>+IF($D310&lt;2022,0,-((G310-'aob Demand'!L309)*'aob Demand'!P309)-0.5*('Welfare change 1 MW'!$E310-'aob Demand'!L309)*('Welfare change 1 MW'!K310-'aob Demand'!P309))</f>
        <v>0</v>
      </c>
      <c r="P310" s="2">
        <f>+IF($D310&lt;2022,0,-((H310-'aob Demand'!M309)*'aob Demand'!Q309)-0.5*('Welfare change 1 MW'!$E310-'aob Demand'!M309)*('Welfare change 1 MW'!L310-'aob Demand'!Q309))</f>
        <v>0</v>
      </c>
      <c r="Q310" s="2">
        <f t="shared" si="33"/>
        <v>0</v>
      </c>
      <c r="R310" s="2">
        <f t="shared" si="34"/>
        <v>0</v>
      </c>
      <c r="S310" s="2">
        <f t="shared" si="36"/>
        <v>0</v>
      </c>
      <c r="T310" s="2">
        <f t="shared" si="37"/>
        <v>0</v>
      </c>
      <c r="U310" s="2">
        <f t="shared" si="38"/>
        <v>0</v>
      </c>
      <c r="V310" s="2">
        <f t="shared" si="39"/>
        <v>0</v>
      </c>
      <c r="W310" s="2">
        <f t="shared" si="35"/>
        <v>86361.160381810594</v>
      </c>
    </row>
    <row r="311" spans="1:23" x14ac:dyDescent="0.45">
      <c r="A311" s="2" t="s">
        <v>150</v>
      </c>
      <c r="B311" s="2">
        <v>2</v>
      </c>
      <c r="C311" s="2">
        <v>2022</v>
      </c>
      <c r="D311" s="2">
        <v>2020</v>
      </c>
      <c r="E311" s="2">
        <v>274.577506470804</v>
      </c>
      <c r="F311" s="2">
        <v>138.05275865119</v>
      </c>
      <c r="G311" s="2">
        <v>104.68591648464999</v>
      </c>
      <c r="H311" s="2">
        <v>83.012017930954897</v>
      </c>
      <c r="I311" s="2">
        <v>9051.1847589076006</v>
      </c>
      <c r="J311" s="2">
        <v>10.195111010665</v>
      </c>
      <c r="K311" s="2">
        <v>16491.011974203</v>
      </c>
      <c r="L311" s="2">
        <v>60964.981251983998</v>
      </c>
      <c r="M311" s="2">
        <f>+IF($D311&lt;2022,0,-((E311-'aob Demand'!J310)*'aob Demand'!N310)-0.5*('Welfare change 1 MW'!$E311-'aob Demand'!J310)*('Welfare change 1 MW'!I311-'aob Demand'!N310))</f>
        <v>0</v>
      </c>
      <c r="N311" s="2">
        <f>+IF($D311&lt;2022,0,-((F311-'aob Demand'!K310)*'aob Demand'!O310)-0.5*('Welfare change 1 MW'!$E311-'aob Demand'!K310)*('Welfare change 1 MW'!J311-'aob Demand'!O310))</f>
        <v>0</v>
      </c>
      <c r="O311" s="2">
        <f>+IF($D311&lt;2022,0,-((G311-'aob Demand'!L310)*'aob Demand'!P310)-0.5*('Welfare change 1 MW'!$E311-'aob Demand'!L310)*('Welfare change 1 MW'!K311-'aob Demand'!P310))</f>
        <v>0</v>
      </c>
      <c r="P311" s="2">
        <f>+IF($D311&lt;2022,0,-((H311-'aob Demand'!M310)*'aob Demand'!Q310)-0.5*('Welfare change 1 MW'!$E311-'aob Demand'!M310)*('Welfare change 1 MW'!L311-'aob Demand'!Q310))</f>
        <v>0</v>
      </c>
      <c r="Q311" s="2">
        <f t="shared" si="33"/>
        <v>0</v>
      </c>
      <c r="R311" s="2">
        <f t="shared" si="34"/>
        <v>0</v>
      </c>
      <c r="S311" s="2">
        <f t="shared" si="36"/>
        <v>0</v>
      </c>
      <c r="T311" s="2">
        <f t="shared" si="37"/>
        <v>0</v>
      </c>
      <c r="U311" s="2">
        <f t="shared" si="38"/>
        <v>0</v>
      </c>
      <c r="V311" s="2">
        <f t="shared" si="39"/>
        <v>0</v>
      </c>
      <c r="W311" s="2">
        <f t="shared" si="35"/>
        <v>86507.177985094604</v>
      </c>
    </row>
    <row r="312" spans="1:23" x14ac:dyDescent="0.45">
      <c r="A312" s="2" t="s">
        <v>150</v>
      </c>
      <c r="B312" s="2">
        <v>2</v>
      </c>
      <c r="C312" s="2">
        <v>2023</v>
      </c>
      <c r="D312" s="2">
        <v>2021</v>
      </c>
      <c r="E312" s="2">
        <v>272.75794328519999</v>
      </c>
      <c r="F312" s="2">
        <v>138.08306738577701</v>
      </c>
      <c r="G312" s="2">
        <v>104.708957533533</v>
      </c>
      <c r="H312" s="2">
        <v>83.030260596678502</v>
      </c>
      <c r="I312" s="2">
        <v>9065.9640810158598</v>
      </c>
      <c r="J312" s="2">
        <v>10.2277367819575</v>
      </c>
      <c r="K312" s="2">
        <v>16517.9680454974</v>
      </c>
      <c r="L312" s="2">
        <v>61064.592559147997</v>
      </c>
      <c r="M312" s="2">
        <f>+IF($D312&lt;2022,0,-((E312-'aob Demand'!J311)*'aob Demand'!N311)-0.5*('Welfare change 1 MW'!$E312-'aob Demand'!J311)*('Welfare change 1 MW'!I312-'aob Demand'!N311))</f>
        <v>0</v>
      </c>
      <c r="N312" s="2">
        <f>+IF($D312&lt;2022,0,-((F312-'aob Demand'!K311)*'aob Demand'!O311)-0.5*('Welfare change 1 MW'!$E312-'aob Demand'!K311)*('Welfare change 1 MW'!J312-'aob Demand'!O311))</f>
        <v>0</v>
      </c>
      <c r="O312" s="2">
        <f>+IF($D312&lt;2022,0,-((G312-'aob Demand'!L311)*'aob Demand'!P311)-0.5*('Welfare change 1 MW'!$E312-'aob Demand'!L311)*('Welfare change 1 MW'!K312-'aob Demand'!P311))</f>
        <v>0</v>
      </c>
      <c r="P312" s="2">
        <f>+IF($D312&lt;2022,0,-((H312-'aob Demand'!M311)*'aob Demand'!Q311)-0.5*('Welfare change 1 MW'!$E312-'aob Demand'!M311)*('Welfare change 1 MW'!L312-'aob Demand'!Q311))</f>
        <v>0</v>
      </c>
      <c r="Q312" s="2">
        <f t="shared" si="33"/>
        <v>0</v>
      </c>
      <c r="R312" s="2">
        <f t="shared" si="34"/>
        <v>0</v>
      </c>
      <c r="S312" s="2">
        <f t="shared" si="36"/>
        <v>0</v>
      </c>
      <c r="T312" s="2">
        <f t="shared" si="37"/>
        <v>0</v>
      </c>
      <c r="U312" s="2">
        <f t="shared" si="38"/>
        <v>0</v>
      </c>
      <c r="V312" s="2">
        <f t="shared" si="39"/>
        <v>0</v>
      </c>
      <c r="W312" s="2">
        <f t="shared" si="35"/>
        <v>86648.52468566125</v>
      </c>
    </row>
    <row r="313" spans="1:23" x14ac:dyDescent="0.45">
      <c r="A313" s="2" t="s">
        <v>150</v>
      </c>
      <c r="B313" s="2">
        <v>2</v>
      </c>
      <c r="C313" s="2">
        <v>2024</v>
      </c>
      <c r="D313" s="2">
        <v>2022</v>
      </c>
      <c r="E313" s="2">
        <v>149.42921209379136</v>
      </c>
      <c r="F313" s="2">
        <v>149.42921209379136</v>
      </c>
      <c r="G313" s="2">
        <v>116.04804142230836</v>
      </c>
      <c r="H313" s="2">
        <v>94.364730473475362</v>
      </c>
      <c r="I313" s="2">
        <v>9083.5887134859404</v>
      </c>
      <c r="J313" s="2">
        <v>12.745357401108965</v>
      </c>
      <c r="K313" s="2">
        <v>16555.327719687411</v>
      </c>
      <c r="L313" s="2">
        <v>61194.868971585165</v>
      </c>
      <c r="M313" s="2">
        <f>+IF($D313&lt;2022,0,-((E313-'aob Demand'!J312)*'aob Demand'!N312)-0.5*('Welfare change 1 MW'!$E313-'aob Demand'!J312)*('Welfare change 1 MW'!I313-'aob Demand'!N312))</f>
        <v>21.784216013106683</v>
      </c>
      <c r="N313" s="2">
        <f>+IF($D313&lt;2022,0,-((F313-'aob Demand'!K312)*'aob Demand'!O312)-0.5*('Welfare change 1 MW'!$E313-'aob Demand'!K312)*('Welfare change 1 MW'!J313-'aob Demand'!O312))</f>
        <v>3.0565850959081455E-2</v>
      </c>
      <c r="O313" s="2">
        <f>+IF($D313&lt;2022,0,-((G313-'aob Demand'!L312)*'aob Demand'!P312)-0.5*('Welfare change 1 MW'!$E313-'aob Demand'!L312)*('Welfare change 1 MW'!K313-'aob Demand'!P312))</f>
        <v>39.50677497393557</v>
      </c>
      <c r="P313" s="2">
        <f>+IF($D313&lt;2022,0,-((H313-'aob Demand'!M312)*'aob Demand'!Q312)-0.5*('Welfare change 1 MW'!$E313-'aob Demand'!M312)*('Welfare change 1 MW'!L313-'aob Demand'!Q312))</f>
        <v>145.56134818723518</v>
      </c>
      <c r="Q313" s="2">
        <f t="shared" si="33"/>
        <v>206.88290502523651</v>
      </c>
      <c r="R313" s="2">
        <f t="shared" si="34"/>
        <v>18.290447830345418</v>
      </c>
      <c r="S313" s="2">
        <f t="shared" si="36"/>
        <v>2.566367786753616E-2</v>
      </c>
      <c r="T313" s="2">
        <f t="shared" si="37"/>
        <v>33.170650078534258</v>
      </c>
      <c r="U313" s="2">
        <f t="shared" si="38"/>
        <v>122.21611480218162</v>
      </c>
      <c r="V313" s="2">
        <f t="shared" si="39"/>
        <v>173.70287638892884</v>
      </c>
      <c r="W313" s="2">
        <f t="shared" si="35"/>
        <v>86833.785404758513</v>
      </c>
    </row>
    <row r="314" spans="1:23" x14ac:dyDescent="0.45">
      <c r="A314" s="2" t="s">
        <v>150</v>
      </c>
      <c r="B314" s="2">
        <v>2</v>
      </c>
      <c r="C314" s="2">
        <v>2025</v>
      </c>
      <c r="D314" s="2">
        <v>2023</v>
      </c>
      <c r="E314" s="2">
        <v>149.33867795255242</v>
      </c>
      <c r="F314" s="2">
        <v>149.33867795255242</v>
      </c>
      <c r="G314" s="2">
        <v>115.9533998021144</v>
      </c>
      <c r="H314" s="2">
        <v>94.262329756364295</v>
      </c>
      <c r="I314" s="2">
        <v>9098.5132611537174</v>
      </c>
      <c r="J314" s="2">
        <v>12.766395426167467</v>
      </c>
      <c r="K314" s="2">
        <v>16582.447796403027</v>
      </c>
      <c r="L314" s="2">
        <v>61295.170930870394</v>
      </c>
      <c r="M314" s="2">
        <f>+IF($D314&lt;2022,0,-((E314-'aob Demand'!J313)*'aob Demand'!N313)-0.5*('Welfare change 1 MW'!$E314-'aob Demand'!J313)*('Welfare change 1 MW'!I314-'aob Demand'!N313))</f>
        <v>21.664845220841794</v>
      </c>
      <c r="N314" s="2">
        <f>+IF($D314&lt;2022,0,-((F314-'aob Demand'!K313)*'aob Demand'!O313)-0.5*('Welfare change 1 MW'!$E314-'aob Demand'!K313)*('Welfare change 1 MW'!J314-'aob Demand'!O313))</f>
        <v>3.0398590736450647E-2</v>
      </c>
      <c r="O314" s="2">
        <f>+IF($D314&lt;2022,0,-((G314-'aob Demand'!L313)*'aob Demand'!P313)-0.5*('Welfare change 1 MW'!$E314-'aob Demand'!L313)*('Welfare change 1 MW'!K314-'aob Demand'!P313))</f>
        <v>39.289929220655353</v>
      </c>
      <c r="P314" s="2">
        <f>+IF($D314&lt;2022,0,-((H314-'aob Demand'!M313)*'aob Demand'!Q313)-0.5*('Welfare change 1 MW'!$E314-'aob Demand'!M313)*('Welfare change 1 MW'!L314-'aob Demand'!Q313))</f>
        <v>144.76199987774154</v>
      </c>
      <c r="Q314" s="2">
        <f t="shared" si="33"/>
        <v>205.74717290997515</v>
      </c>
      <c r="R314" s="2">
        <f t="shared" si="34"/>
        <v>17.160586614461295</v>
      </c>
      <c r="S314" s="2">
        <f t="shared" si="36"/>
        <v>2.4078531093708545E-2</v>
      </c>
      <c r="T314" s="2">
        <f t="shared" si="37"/>
        <v>31.121303964751437</v>
      </c>
      <c r="U314" s="2">
        <f t="shared" si="38"/>
        <v>114.66506278082215</v>
      </c>
      <c r="V314" s="2">
        <f t="shared" si="39"/>
        <v>162.9710318911286</v>
      </c>
      <c r="W314" s="2">
        <f t="shared" si="35"/>
        <v>86976.131988427136</v>
      </c>
    </row>
    <row r="315" spans="1:23" x14ac:dyDescent="0.45">
      <c r="A315" s="2" t="s">
        <v>150</v>
      </c>
      <c r="B315" s="2">
        <v>2</v>
      </c>
      <c r="C315" s="2">
        <v>2026</v>
      </c>
      <c r="D315" s="2">
        <v>2024</v>
      </c>
      <c r="E315" s="2">
        <v>149.24833364039216</v>
      </c>
      <c r="F315" s="2">
        <v>149.24833364039216</v>
      </c>
      <c r="G315" s="2">
        <v>115.85585821085418</v>
      </c>
      <c r="H315" s="2">
        <v>94.160178669543384</v>
      </c>
      <c r="I315" s="2">
        <v>9113.4635231258108</v>
      </c>
      <c r="J315" s="2">
        <v>12.787675388985518</v>
      </c>
      <c r="K315" s="2">
        <v>16609.613790775609</v>
      </c>
      <c r="L315" s="2">
        <v>61395.641340195834</v>
      </c>
      <c r="M315" s="2">
        <f>+IF($D315&lt;2022,0,-((E315-'aob Demand'!J314)*'aob Demand'!N314)-0.5*('Welfare change 1 MW'!$E315-'aob Demand'!J314)*('Welfare change 1 MW'!I315-'aob Demand'!N314))</f>
        <v>21.325354439056323</v>
      </c>
      <c r="N315" s="2">
        <f>+IF($D315&lt;2022,0,-((F315-'aob Demand'!K314)*'aob Demand'!O314)-0.5*('Welfare change 1 MW'!$E315-'aob Demand'!K314)*('Welfare change 1 MW'!J315-'aob Demand'!O314))</f>
        <v>2.9922949648036788E-2</v>
      </c>
      <c r="O315" s="2">
        <f>+IF($D315&lt;2022,0,-((G315-'aob Demand'!L314)*'aob Demand'!P314)-0.5*('Welfare change 1 MW'!$E315-'aob Demand'!L314)*('Welfare change 1 MW'!K315-'aob Demand'!P314))</f>
        <v>38.673875796729313</v>
      </c>
      <c r="P315" s="2">
        <f>+IF($D315&lt;2022,0,-((H315-'aob Demand'!M314)*'aob Demand'!Q314)-0.5*('Welfare change 1 MW'!$E315-'aob Demand'!M314)*('Welfare change 1 MW'!L315-'aob Demand'!Q314))</f>
        <v>142.49185800324867</v>
      </c>
      <c r="Q315" s="2">
        <f t="shared" si="33"/>
        <v>202.52101118868234</v>
      </c>
      <c r="R315" s="2">
        <f t="shared" si="34"/>
        <v>15.935545393850283</v>
      </c>
      <c r="S315" s="2">
        <f t="shared" si="36"/>
        <v>2.236016868075499E-2</v>
      </c>
      <c r="T315" s="2">
        <f t="shared" si="37"/>
        <v>28.899369765512766</v>
      </c>
      <c r="U315" s="2">
        <f t="shared" si="38"/>
        <v>106.47820545979722</v>
      </c>
      <c r="V315" s="2">
        <f t="shared" si="39"/>
        <v>151.33548078784102</v>
      </c>
      <c r="W315" s="2">
        <f t="shared" si="35"/>
        <v>87118.718654097262</v>
      </c>
    </row>
    <row r="316" spans="1:23" x14ac:dyDescent="0.45">
      <c r="A316" s="2" t="s">
        <v>150</v>
      </c>
      <c r="B316" s="2">
        <v>2</v>
      </c>
      <c r="C316" s="2">
        <v>2027</v>
      </c>
      <c r="D316" s="2">
        <v>2025</v>
      </c>
      <c r="E316" s="2">
        <v>149.27893844308556</v>
      </c>
      <c r="F316" s="2">
        <v>149.27893844308556</v>
      </c>
      <c r="G316" s="2">
        <v>115.87926302153957</v>
      </c>
      <c r="H316" s="2">
        <v>94.178972473723974</v>
      </c>
      <c r="I316" s="2">
        <v>9128.1945804801144</v>
      </c>
      <c r="J316" s="2">
        <v>12.808368030529776</v>
      </c>
      <c r="K316" s="2">
        <v>16636.459939043321</v>
      </c>
      <c r="L316" s="2">
        <v>61494.872142468885</v>
      </c>
      <c r="M316" s="2">
        <f>+IF($D316&lt;2022,0,-((E316-'aob Demand'!J315)*'aob Demand'!N315)-0.5*('Welfare change 1 MW'!$E316-'aob Demand'!J315)*('Welfare change 1 MW'!I316-'aob Demand'!N315))</f>
        <v>21.222423599426165</v>
      </c>
      <c r="N316" s="2">
        <f>+IF($D316&lt;2022,0,-((F316-'aob Demand'!K315)*'aob Demand'!O315)-0.5*('Welfare change 1 MW'!$E316-'aob Demand'!K315)*('Welfare change 1 MW'!J316-'aob Demand'!O315))</f>
        <v>2.9778573360226684E-2</v>
      </c>
      <c r="O316" s="2">
        <f>+IF($D316&lt;2022,0,-((G316-'aob Demand'!L315)*'aob Demand'!P315)-0.5*('Welfare change 1 MW'!$E316-'aob Demand'!L315)*('Welfare change 1 MW'!K316-'aob Demand'!P315))</f>
        <v>38.487202674561772</v>
      </c>
      <c r="P316" s="2">
        <f>+IF($D316&lt;2022,0,-((H316-'aob Demand'!M315)*'aob Demand'!Q315)-0.5*('Welfare change 1 MW'!$E316-'aob Demand'!M315)*('Welfare change 1 MW'!L316-'aob Demand'!Q315))</f>
        <v>141.80405930781595</v>
      </c>
      <c r="Q316" s="2">
        <f t="shared" si="33"/>
        <v>201.54346415516412</v>
      </c>
      <c r="R316" s="2">
        <f t="shared" si="34"/>
        <v>14.960971210091209</v>
      </c>
      <c r="S316" s="2">
        <f t="shared" si="36"/>
        <v>2.0992719169547952E-2</v>
      </c>
      <c r="T316" s="2">
        <f t="shared" si="37"/>
        <v>27.131959197470422</v>
      </c>
      <c r="U316" s="2">
        <f t="shared" si="38"/>
        <v>99.966266286177841</v>
      </c>
      <c r="V316" s="2">
        <f t="shared" si="39"/>
        <v>142.08018941290902</v>
      </c>
      <c r="W316" s="2">
        <f t="shared" si="35"/>
        <v>87259.52666199232</v>
      </c>
    </row>
    <row r="317" spans="1:23" x14ac:dyDescent="0.45">
      <c r="A317" s="2" t="s">
        <v>150</v>
      </c>
      <c r="B317" s="2">
        <v>2</v>
      </c>
      <c r="C317" s="2">
        <v>2028</v>
      </c>
      <c r="D317" s="2">
        <v>2026</v>
      </c>
      <c r="E317" s="2">
        <v>149.40699104541127</v>
      </c>
      <c r="F317" s="2">
        <v>149.40699104541127</v>
      </c>
      <c r="G317" s="2">
        <v>116.00029581670427</v>
      </c>
      <c r="H317" s="2">
        <v>94.295445065209563</v>
      </c>
      <c r="I317" s="2">
        <v>9142.7520771005547</v>
      </c>
      <c r="J317" s="2">
        <v>12.82858621073801</v>
      </c>
      <c r="K317" s="2">
        <v>16663.054760192623</v>
      </c>
      <c r="L317" s="2">
        <v>61593.127265767762</v>
      </c>
      <c r="M317" s="2">
        <f>+IF($D317&lt;2022,0,-((E317-'aob Demand'!J316)*'aob Demand'!N316)-0.5*('Welfare change 1 MW'!$E317-'aob Demand'!J316)*('Welfare change 1 MW'!I317-'aob Demand'!N316))</f>
        <v>21.308469046271259</v>
      </c>
      <c r="N317" s="2">
        <f>+IF($D317&lt;2022,0,-((F317-'aob Demand'!K316)*'aob Demand'!O316)-0.5*('Welfare change 1 MW'!$E317-'aob Demand'!K316)*('Welfare change 1 MW'!J317-'aob Demand'!O316))</f>
        <v>2.9898823666409998E-2</v>
      </c>
      <c r="O317" s="2">
        <f>+IF($D317&lt;2022,0,-((G317-'aob Demand'!L316)*'aob Demand'!P316)-0.5*('Welfare change 1 MW'!$E317-'aob Demand'!L316)*('Welfare change 1 MW'!K317-'aob Demand'!P316))</f>
        <v>38.643540433827148</v>
      </c>
      <c r="P317" s="2">
        <f>+IF($D317&lt;2022,0,-((H317-'aob Demand'!M316)*'aob Demand'!Q316)-0.5*('Welfare change 1 MW'!$E317-'aob Demand'!M316)*('Welfare change 1 MW'!L317-'aob Demand'!Q316))</f>
        <v>142.38031549894222</v>
      </c>
      <c r="Q317" s="2">
        <f t="shared" si="33"/>
        <v>202.36222380270704</v>
      </c>
      <c r="R317" s="2">
        <f t="shared" si="34"/>
        <v>14.171348919624055</v>
      </c>
      <c r="S317" s="2">
        <f t="shared" si="36"/>
        <v>1.9884425368285823E-2</v>
      </c>
      <c r="T317" s="2">
        <f t="shared" si="37"/>
        <v>25.700161461069118</v>
      </c>
      <c r="U317" s="2">
        <f t="shared" si="38"/>
        <v>94.691041662364071</v>
      </c>
      <c r="V317" s="2">
        <f t="shared" si="39"/>
        <v>134.58243646842553</v>
      </c>
      <c r="W317" s="2">
        <f t="shared" si="35"/>
        <v>87398.934103060936</v>
      </c>
    </row>
    <row r="318" spans="1:23" x14ac:dyDescent="0.45">
      <c r="A318" s="2" t="s">
        <v>150</v>
      </c>
      <c r="B318" s="2">
        <v>2</v>
      </c>
      <c r="C318" s="2">
        <v>2029</v>
      </c>
      <c r="D318" s="2">
        <v>2027</v>
      </c>
      <c r="E318" s="2">
        <v>149.43461213866041</v>
      </c>
      <c r="F318" s="2">
        <v>149.43461213866041</v>
      </c>
      <c r="G318" s="2">
        <v>116.02104279836743</v>
      </c>
      <c r="H318" s="2">
        <v>94.311672686365313</v>
      </c>
      <c r="I318" s="2">
        <v>9157.5355992863806</v>
      </c>
      <c r="J318" s="2">
        <v>12.849351168560052</v>
      </c>
      <c r="K318" s="2">
        <v>16689.995429340783</v>
      </c>
      <c r="L318" s="2">
        <v>61692.708417303293</v>
      </c>
      <c r="M318" s="2">
        <f>+IF($D318&lt;2022,0,-((E318-'aob Demand'!J317)*'aob Demand'!N317)-0.5*('Welfare change 1 MW'!$E318-'aob Demand'!J317)*('Welfare change 1 MW'!I318-'aob Demand'!N317))</f>
        <v>21.200654789886315</v>
      </c>
      <c r="N318" s="2">
        <f>+IF($D318&lt;2022,0,-((F318-'aob Demand'!K317)*'aob Demand'!O317)-0.5*('Welfare change 1 MW'!$E318-'aob Demand'!K317)*('Welfare change 1 MW'!J318-'aob Demand'!O317))</f>
        <v>2.9747594802677312E-2</v>
      </c>
      <c r="O318" s="2">
        <f>+IF($D318&lt;2022,0,-((G318-'aob Demand'!L317)*'aob Demand'!P317)-0.5*('Welfare change 1 MW'!$E318-'aob Demand'!L317)*('Welfare change 1 MW'!K318-'aob Demand'!P317))</f>
        <v>38.448004592390305</v>
      </c>
      <c r="P318" s="2">
        <f>+IF($D318&lt;2022,0,-((H318-'aob Demand'!M317)*'aob Demand'!Q317)-0.5*('Welfare change 1 MW'!$E318-'aob Demand'!M317)*('Welfare change 1 MW'!L318-'aob Demand'!Q317))</f>
        <v>141.65985560800397</v>
      </c>
      <c r="Q318" s="2">
        <f t="shared" si="33"/>
        <v>201.33826258508327</v>
      </c>
      <c r="R318" s="2">
        <f t="shared" si="34"/>
        <v>13.301553095722024</v>
      </c>
      <c r="S318" s="2">
        <f t="shared" si="36"/>
        <v>1.8664008996863567E-2</v>
      </c>
      <c r="T318" s="2">
        <f t="shared" si="37"/>
        <v>24.122753734673037</v>
      </c>
      <c r="U318" s="2">
        <f t="shared" si="38"/>
        <v>88.879145930958501</v>
      </c>
      <c r="V318" s="2">
        <f t="shared" si="39"/>
        <v>126.32211677035043</v>
      </c>
      <c r="W318" s="2">
        <f t="shared" si="35"/>
        <v>87540.239445930463</v>
      </c>
    </row>
    <row r="319" spans="1:23" x14ac:dyDescent="0.45">
      <c r="A319" s="2" t="s">
        <v>150</v>
      </c>
      <c r="B319" s="2">
        <v>2</v>
      </c>
      <c r="C319" s="2">
        <v>2030</v>
      </c>
      <c r="D319" s="2">
        <v>2028</v>
      </c>
      <c r="E319" s="2">
        <v>149.46111872619173</v>
      </c>
      <c r="F319" s="2">
        <v>149.46111872619173</v>
      </c>
      <c r="G319" s="2">
        <v>116.04052324911777</v>
      </c>
      <c r="H319" s="2">
        <v>94.326589831423462</v>
      </c>
      <c r="I319" s="2">
        <v>9172.3457380734508</v>
      </c>
      <c r="J319" s="2">
        <v>12.870159858821173</v>
      </c>
      <c r="K319" s="2">
        <v>16716.983485789973</v>
      </c>
      <c r="L319" s="2">
        <v>61792.465432930199</v>
      </c>
      <c r="M319" s="2">
        <f>+IF($D319&lt;2022,0,-((E319-'aob Demand'!J318)*'aob Demand'!N318)-0.5*('Welfare change 1 MW'!$E319-'aob Demand'!J318)*('Welfare change 1 MW'!I319-'aob Demand'!N318))</f>
        <v>21.090052042863583</v>
      </c>
      <c r="N319" s="2">
        <f>+IF($D319&lt;2022,0,-((F319-'aob Demand'!K318)*'aob Demand'!O318)-0.5*('Welfare change 1 MW'!$E319-'aob Demand'!K318)*('Welfare change 1 MW'!J319-'aob Demand'!O318))</f>
        <v>2.9592467289564221E-2</v>
      </c>
      <c r="O319" s="2">
        <f>+IF($D319&lt;2022,0,-((G319-'aob Demand'!L318)*'aob Demand'!P318)-0.5*('Welfare change 1 MW'!$E319-'aob Demand'!L318)*('Welfare change 1 MW'!K319-'aob Demand'!P318))</f>
        <v>38.247406654920376</v>
      </c>
      <c r="P319" s="2">
        <f>+IF($D319&lt;2022,0,-((H319-'aob Demand'!M318)*'aob Demand'!Q318)-0.5*('Welfare change 1 MW'!$E319-'aob Demand'!M318)*('Welfare change 1 MW'!L319-'aob Demand'!Q318))</f>
        <v>140.92074119175271</v>
      </c>
      <c r="Q319" s="2">
        <f t="shared" si="33"/>
        <v>200.28779235682623</v>
      </c>
      <c r="R319" s="2">
        <f t="shared" si="34"/>
        <v>12.48316939993922</v>
      </c>
      <c r="S319" s="2">
        <f t="shared" si="36"/>
        <v>1.7515735920755587E-2</v>
      </c>
      <c r="T319" s="2">
        <f t="shared" si="37"/>
        <v>22.638581233055422</v>
      </c>
      <c r="U319" s="2">
        <f t="shared" si="38"/>
        <v>83.410770190910739</v>
      </c>
      <c r="V319" s="2">
        <f t="shared" si="39"/>
        <v>118.55003655982613</v>
      </c>
      <c r="W319" s="2">
        <f t="shared" si="35"/>
        <v>87681.794656793616</v>
      </c>
    </row>
    <row r="320" spans="1:23" x14ac:dyDescent="0.45">
      <c r="A320" s="2" t="s">
        <v>150</v>
      </c>
      <c r="B320" s="2">
        <v>2</v>
      </c>
      <c r="C320" s="2">
        <v>2031</v>
      </c>
      <c r="D320" s="2">
        <v>2029</v>
      </c>
      <c r="E320" s="2">
        <v>149.48642479030653</v>
      </c>
      <c r="F320" s="2">
        <v>149.48642479030653</v>
      </c>
      <c r="G320" s="2">
        <v>116.05879950270753</v>
      </c>
      <c r="H320" s="2">
        <v>94.340301296366334</v>
      </c>
      <c r="I320" s="2">
        <v>9187.1822779787162</v>
      </c>
      <c r="J320" s="2">
        <v>12.891008553636651</v>
      </c>
      <c r="K320" s="2">
        <v>16744.018840058474</v>
      </c>
      <c r="L320" s="2">
        <v>61892.397854184193</v>
      </c>
      <c r="M320" s="2">
        <f>+IF($D320&lt;2022,0,-((E320-'aob Demand'!J319)*'aob Demand'!N319)-0.5*('Welfare change 1 MW'!$E320-'aob Demand'!J319)*('Welfare change 1 MW'!I320-'aob Demand'!N319))</f>
        <v>20.977293824716273</v>
      </c>
      <c r="N320" s="2">
        <f>+IF($D320&lt;2022,0,-((F320-'aob Demand'!K319)*'aob Demand'!O319)-0.5*('Welfare change 1 MW'!$E320-'aob Demand'!K319)*('Welfare change 1 MW'!J320-'aob Demand'!O319))</f>
        <v>2.9434321203656567E-2</v>
      </c>
      <c r="O320" s="2">
        <f>+IF($D320&lt;2022,0,-((G320-'aob Demand'!L319)*'aob Demand'!P319)-0.5*('Welfare change 1 MW'!$E320-'aob Demand'!L319)*('Welfare change 1 MW'!K320-'aob Demand'!P319))</f>
        <v>38.042896247364233</v>
      </c>
      <c r="P320" s="2">
        <f>+IF($D320&lt;2022,0,-((H320-'aob Demand'!M319)*'aob Demand'!Q319)-0.5*('Welfare change 1 MW'!$E320-'aob Demand'!M319)*('Welfare change 1 MW'!L320-'aob Demand'!Q319))</f>
        <v>140.16720865511144</v>
      </c>
      <c r="Q320" s="2">
        <f t="shared" si="33"/>
        <v>199.21683304839559</v>
      </c>
      <c r="R320" s="2">
        <f t="shared" si="34"/>
        <v>11.713611305535323</v>
      </c>
      <c r="S320" s="2">
        <f t="shared" si="36"/>
        <v>1.6435971222163732E-2</v>
      </c>
      <c r="T320" s="2">
        <f t="shared" si="37"/>
        <v>21.242954563251924</v>
      </c>
      <c r="U320" s="2">
        <f t="shared" si="38"/>
        <v>78.26863720778573</v>
      </c>
      <c r="V320" s="2">
        <f t="shared" si="39"/>
        <v>111.24163904779513</v>
      </c>
      <c r="W320" s="2">
        <f t="shared" si="35"/>
        <v>87823.598972221385</v>
      </c>
    </row>
    <row r="321" spans="1:23" x14ac:dyDescent="0.45">
      <c r="A321" s="2" t="s">
        <v>150</v>
      </c>
      <c r="B321" s="2">
        <v>2</v>
      </c>
      <c r="C321" s="2">
        <v>2032</v>
      </c>
      <c r="D321" s="2">
        <v>2030</v>
      </c>
      <c r="E321" s="2">
        <v>149.65529670794595</v>
      </c>
      <c r="F321" s="2">
        <v>149.65529670794595</v>
      </c>
      <c r="G321" s="2">
        <v>116.22063831289495</v>
      </c>
      <c r="H321" s="2">
        <v>94.497573841678545</v>
      </c>
      <c r="I321" s="2">
        <v>9201.7514262571294</v>
      </c>
      <c r="J321" s="2">
        <v>12.911146685503486</v>
      </c>
      <c r="K321" s="2">
        <v>16770.662394607582</v>
      </c>
      <c r="L321" s="2">
        <v>61990.813277188165</v>
      </c>
      <c r="M321" s="2">
        <f>+IF($D321&lt;2022,0,-((E321-'aob Demand'!J320)*'aob Demand'!N320)-0.5*('Welfare change 1 MW'!$E321-'aob Demand'!J320)*('Welfare change 1 MW'!I321-'aob Demand'!N320))</f>
        <v>21.136261585351999</v>
      </c>
      <c r="N321" s="2">
        <f>+IF($D321&lt;2022,0,-((F321-'aob Demand'!K320)*'aob Demand'!O320)-0.5*('Welfare change 1 MW'!$E321-'aob Demand'!K320)*('Welfare change 1 MW'!J321-'aob Demand'!O320))</f>
        <v>2.9656677416100685E-2</v>
      </c>
      <c r="O321" s="2">
        <f>+IF($D321&lt;2022,0,-((G321-'aob Demand'!L320)*'aob Demand'!P320)-0.5*('Welfare change 1 MW'!$E321-'aob Demand'!L320)*('Welfare change 1 MW'!K321-'aob Demand'!P320))</f>
        <v>38.331601594048223</v>
      </c>
      <c r="P321" s="2">
        <f>+IF($D321&lt;2022,0,-((H321-'aob Demand'!M320)*'aob Demand'!Q320)-0.5*('Welfare change 1 MW'!$E321-'aob Demand'!M320)*('Welfare change 1 MW'!L321-'aob Demand'!Q320))</f>
        <v>141.23126771330831</v>
      </c>
      <c r="Q321" s="2">
        <f t="shared" si="33"/>
        <v>200.72878757012464</v>
      </c>
      <c r="R321" s="2">
        <f t="shared" si="34"/>
        <v>11.13431893657755</v>
      </c>
      <c r="S321" s="2">
        <f t="shared" si="36"/>
        <v>1.5622767707365239E-2</v>
      </c>
      <c r="T321" s="2">
        <f t="shared" si="37"/>
        <v>20.192609548026162</v>
      </c>
      <c r="U321" s="2">
        <f t="shared" si="38"/>
        <v>74.398870026615157</v>
      </c>
      <c r="V321" s="2">
        <f t="shared" si="39"/>
        <v>105.74142127892624</v>
      </c>
      <c r="W321" s="2">
        <f t="shared" si="35"/>
        <v>87963.227098052885</v>
      </c>
    </row>
    <row r="322" spans="1:23" x14ac:dyDescent="0.45">
      <c r="A322" s="2" t="s">
        <v>150</v>
      </c>
      <c r="B322" s="2">
        <v>2</v>
      </c>
      <c r="C322" s="2">
        <v>2033</v>
      </c>
      <c r="D322" s="2">
        <v>2031</v>
      </c>
      <c r="E322" s="2">
        <v>149.89320432602952</v>
      </c>
      <c r="F322" s="2">
        <v>149.89320432602952</v>
      </c>
      <c r="G322" s="2">
        <v>116.45172706751552</v>
      </c>
      <c r="H322" s="2">
        <v>94.72415683419112</v>
      </c>
      <c r="I322" s="2">
        <v>9216.2034093552047</v>
      </c>
      <c r="J322" s="2">
        <v>12.930952980048128</v>
      </c>
      <c r="K322" s="2">
        <v>16797.138984913829</v>
      </c>
      <c r="L322" s="2">
        <v>62088.578166486775</v>
      </c>
      <c r="M322" s="2">
        <f>+IF($D322&lt;2022,0,-((E322-'aob Demand'!J321)*'aob Demand'!N321)-0.5*('Welfare change 1 MW'!$E322-'aob Demand'!J321)*('Welfare change 1 MW'!I322-'aob Demand'!N321))</f>
        <v>21.423788688365651</v>
      </c>
      <c r="N322" s="2">
        <f>+IF($D322&lt;2022,0,-((F322-'aob Demand'!K321)*'aob Demand'!O321)-0.5*('Welfare change 1 MW'!$E322-'aob Demand'!K321)*('Welfare change 1 MW'!J322-'aob Demand'!O321))</f>
        <v>3.0059015831023751E-2</v>
      </c>
      <c r="O322" s="2">
        <f>+IF($D322&lt;2022,0,-((G322-'aob Demand'!L321)*'aob Demand'!P321)-0.5*('Welfare change 1 MW'!$E322-'aob Demand'!L321)*('Welfare change 1 MW'!K322-'aob Demand'!P321))</f>
        <v>38.853676318039795</v>
      </c>
      <c r="P322" s="2">
        <f>+IF($D322&lt;2022,0,-((H322-'aob Demand'!M321)*'aob Demand'!Q321)-0.5*('Welfare change 1 MW'!$E322-'aob Demand'!M321)*('Welfare change 1 MW'!L322-'aob Demand'!Q321))</f>
        <v>143.15534989698705</v>
      </c>
      <c r="Q322" s="2">
        <f t="shared" si="33"/>
        <v>203.46287391922351</v>
      </c>
      <c r="R322" s="2">
        <f t="shared" si="34"/>
        <v>10.64696662986522</v>
      </c>
      <c r="S322" s="2">
        <f t="shared" si="36"/>
        <v>1.4938409967294857E-2</v>
      </c>
      <c r="T322" s="2">
        <f t="shared" si="37"/>
        <v>19.309086792403011</v>
      </c>
      <c r="U322" s="2">
        <f t="shared" si="38"/>
        <v>71.143823130948476</v>
      </c>
      <c r="V322" s="2">
        <f t="shared" si="39"/>
        <v>101.114814963184</v>
      </c>
      <c r="W322" s="2">
        <f t="shared" si="35"/>
        <v>88101.920560755811</v>
      </c>
    </row>
    <row r="323" spans="1:23" x14ac:dyDescent="0.45">
      <c r="A323" s="2" t="s">
        <v>150</v>
      </c>
      <c r="B323" s="2">
        <v>2</v>
      </c>
      <c r="C323" s="2">
        <v>2034</v>
      </c>
      <c r="D323" s="2">
        <v>2032</v>
      </c>
      <c r="E323" s="2">
        <v>149.94831471403185</v>
      </c>
      <c r="F323" s="2">
        <v>149.94831471403185</v>
      </c>
      <c r="G323" s="2">
        <v>116.50012114052888</v>
      </c>
      <c r="H323" s="2">
        <v>94.768073697945766</v>
      </c>
      <c r="I323" s="2">
        <v>9231.0496234295861</v>
      </c>
      <c r="J323" s="2">
        <v>12.95173677509081</v>
      </c>
      <c r="K323" s="2">
        <v>16824.21286193217</v>
      </c>
      <c r="L323" s="2">
        <v>62188.638111901302</v>
      </c>
      <c r="M323" s="2">
        <f>+IF($D323&lt;2022,0,-((E323-'aob Demand'!J322)*'aob Demand'!N322)-0.5*('Welfare change 1 MW'!$E323-'aob Demand'!J322)*('Welfare change 1 MW'!I323-'aob Demand'!N322))</f>
        <v>21.365473725885156</v>
      </c>
      <c r="N323" s="2">
        <f>+IF($D323&lt;2022,0,-((F323-'aob Demand'!K322)*'aob Demand'!O322)-0.5*('Welfare change 1 MW'!$E323-'aob Demand'!K322)*('Welfare change 1 MW'!J323-'aob Demand'!O322))</f>
        <v>2.9977088528527946E-2</v>
      </c>
      <c r="O323" s="2">
        <f>+IF($D323&lt;2022,0,-((G323-'aob Demand'!L322)*'aob Demand'!P322)-0.5*('Welfare change 1 MW'!$E323-'aob Demand'!L322)*('Welfare change 1 MW'!K323-'aob Demand'!P322))</f>
        <v>38.747991350409272</v>
      </c>
      <c r="P323" s="2">
        <f>+IF($D323&lt;2022,0,-((H323-'aob Demand'!M322)*'aob Demand'!Q322)-0.5*('Welfare change 1 MW'!$E323-'aob Demand'!M322)*('Welfare change 1 MW'!L323-'aob Demand'!Q322))</f>
        <v>142.76600946574095</v>
      </c>
      <c r="Q323" s="2">
        <f t="shared" si="33"/>
        <v>202.90945163056392</v>
      </c>
      <c r="R323" s="2">
        <f t="shared" si="34"/>
        <v>10.01696781139082</v>
      </c>
      <c r="S323" s="2">
        <f t="shared" si="36"/>
        <v>1.4054428875390504E-2</v>
      </c>
      <c r="T323" s="2">
        <f t="shared" si="37"/>
        <v>18.166570378584918</v>
      </c>
      <c r="U323" s="2">
        <f t="shared" si="38"/>
        <v>66.934276287374814</v>
      </c>
      <c r="V323" s="2">
        <f t="shared" si="39"/>
        <v>95.131868906225947</v>
      </c>
      <c r="W323" s="2">
        <f t="shared" si="35"/>
        <v>88243.900597263055</v>
      </c>
    </row>
    <row r="324" spans="1:23" x14ac:dyDescent="0.45">
      <c r="A324" s="2" t="s">
        <v>150</v>
      </c>
      <c r="B324" s="2">
        <v>2</v>
      </c>
      <c r="C324" s="2">
        <v>2035</v>
      </c>
      <c r="D324" s="2">
        <v>2033</v>
      </c>
      <c r="E324" s="2">
        <v>150.00154884556386</v>
      </c>
      <c r="F324" s="2">
        <v>150.00154884556386</v>
      </c>
      <c r="G324" s="2">
        <v>116.54636344767685</v>
      </c>
      <c r="H324" s="2">
        <v>94.809759677629955</v>
      </c>
      <c r="I324" s="2">
        <v>9245.9244238916417</v>
      </c>
      <c r="J324" s="2">
        <v>12.972571764604123</v>
      </c>
      <c r="K324" s="2">
        <v>16851.3369484822</v>
      </c>
      <c r="L324" s="2">
        <v>62288.884829065209</v>
      </c>
      <c r="M324" s="2">
        <f>+IF($D324&lt;2022,0,-((E324-'aob Demand'!J323)*'aob Demand'!N323)-0.5*('Welfare change 1 MW'!$E324-'aob Demand'!J323)*('Welfare change 1 MW'!I324-'aob Demand'!N323))</f>
        <v>21.30188097797954</v>
      </c>
      <c r="N324" s="2">
        <f>+IF($D324&lt;2022,0,-((F324-'aob Demand'!K323)*'aob Demand'!O323)-0.5*('Welfare change 1 MW'!$E324-'aob Demand'!K323)*('Welfare change 1 MW'!J324-'aob Demand'!O323))</f>
        <v>2.9887782663875862E-2</v>
      </c>
      <c r="O324" s="2">
        <f>+IF($D324&lt;2022,0,-((G324-'aob Demand'!L323)*'aob Demand'!P323)-0.5*('Welfare change 1 MW'!$E324-'aob Demand'!L323)*('Welfare change 1 MW'!K324-'aob Demand'!P323))</f>
        <v>38.632725173271403</v>
      </c>
      <c r="P324" s="2">
        <f>+IF($D324&lt;2022,0,-((H324-'aob Demand'!M323)*'aob Demand'!Q323)-0.5*('Welfare change 1 MW'!$E324-'aob Demand'!M323)*('Welfare change 1 MW'!L324-'aob Demand'!Q323))</f>
        <v>142.34136069144577</v>
      </c>
      <c r="Q324" s="2">
        <f t="shared" si="33"/>
        <v>202.30585462536061</v>
      </c>
      <c r="R324" s="2">
        <f t="shared" si="34"/>
        <v>9.421842499661361</v>
      </c>
      <c r="S324" s="2">
        <f t="shared" si="36"/>
        <v>1.3219395095402363E-2</v>
      </c>
      <c r="T324" s="2">
        <f t="shared" si="37"/>
        <v>17.087291600752806</v>
      </c>
      <c r="U324" s="2">
        <f t="shared" si="38"/>
        <v>62.957721104941328</v>
      </c>
      <c r="V324" s="2">
        <f t="shared" si="39"/>
        <v>89.480074600450905</v>
      </c>
      <c r="W324" s="2">
        <f t="shared" si="35"/>
        <v>88386.146201439056</v>
      </c>
    </row>
    <row r="325" spans="1:23" x14ac:dyDescent="0.45">
      <c r="A325" s="2" t="s">
        <v>150</v>
      </c>
      <c r="B325" s="2">
        <v>2</v>
      </c>
      <c r="C325" s="2">
        <v>2036</v>
      </c>
      <c r="D325" s="2">
        <v>2034</v>
      </c>
      <c r="E325" s="2">
        <v>150.05267633182908</v>
      </c>
      <c r="F325" s="2">
        <v>150.05267633182908</v>
      </c>
      <c r="G325" s="2">
        <v>116.59049387174306</v>
      </c>
      <c r="H325" s="2">
        <v>94.849331928468274</v>
      </c>
      <c r="I325" s="2">
        <v>9260.8275292039434</v>
      </c>
      <c r="J325" s="2">
        <v>12.993451439160808</v>
      </c>
      <c r="K325" s="2">
        <v>16878.511239979012</v>
      </c>
      <c r="L325" s="2">
        <v>62389.318101072313</v>
      </c>
      <c r="M325" s="2">
        <f>+IF($D325&lt;2022,0,-((E325-'aob Demand'!J324)*'aob Demand'!N324)-0.5*('Welfare change 1 MW'!$E325-'aob Demand'!J324)*('Welfare change 1 MW'!I325-'aob Demand'!N324))</f>
        <v>21.233999817755027</v>
      </c>
      <c r="N325" s="2">
        <f>+IF($D325&lt;2022,0,-((F325-'aob Demand'!K324)*'aob Demand'!O324)-0.5*('Welfare change 1 MW'!$E325-'aob Demand'!K324)*('Welfare change 1 MW'!J325-'aob Demand'!O324))</f>
        <v>2.9792472068083733E-2</v>
      </c>
      <c r="O325" s="2">
        <f>+IF($D325&lt;2022,0,-((G325-'aob Demand'!L324)*'aob Demand'!P324)-0.5*('Welfare change 1 MW'!$E325-'aob Demand'!L324)*('Welfare change 1 MW'!K325-'aob Demand'!P324))</f>
        <v>38.509674744811491</v>
      </c>
      <c r="P325" s="2">
        <f>+IF($D325&lt;2022,0,-((H325-'aob Demand'!M324)*'aob Demand'!Q324)-0.5*('Welfare change 1 MW'!$E325-'aob Demand'!M324)*('Welfare change 1 MW'!L325-'aob Demand'!Q324))</f>
        <v>141.88802535948062</v>
      </c>
      <c r="Q325" s="2">
        <f t="shared" si="33"/>
        <v>201.66149239411521</v>
      </c>
      <c r="R325" s="2">
        <f t="shared" si="34"/>
        <v>8.8602062236140036</v>
      </c>
      <c r="S325" s="2">
        <f t="shared" si="36"/>
        <v>1.2431357666950849E-2</v>
      </c>
      <c r="T325" s="2">
        <f t="shared" si="37"/>
        <v>16.068741771299671</v>
      </c>
      <c r="U325" s="2">
        <f t="shared" si="38"/>
        <v>59.204915519269569</v>
      </c>
      <c r="V325" s="2">
        <f t="shared" si="39"/>
        <v>84.146294871850188</v>
      </c>
      <c r="W325" s="2">
        <f t="shared" si="35"/>
        <v>88528.656870255276</v>
      </c>
    </row>
    <row r="326" spans="1:23" x14ac:dyDescent="0.45">
      <c r="A326" s="2" t="s">
        <v>150</v>
      </c>
      <c r="B326" s="2">
        <v>2</v>
      </c>
      <c r="C326" s="2">
        <v>2037</v>
      </c>
      <c r="D326" s="2">
        <v>2035</v>
      </c>
      <c r="E326" s="2">
        <v>150.1017722152024</v>
      </c>
      <c r="F326" s="2">
        <v>150.1017722152024</v>
      </c>
      <c r="G326" s="2">
        <v>116.63258803320541</v>
      </c>
      <c r="H326" s="2">
        <v>94.886866052411321</v>
      </c>
      <c r="I326" s="2">
        <v>9275.7588395312141</v>
      </c>
      <c r="J326" s="2">
        <v>13.014375481673639</v>
      </c>
      <c r="K326" s="2">
        <v>16905.735600756878</v>
      </c>
      <c r="L326" s="2">
        <v>62489.937393377026</v>
      </c>
      <c r="M326" s="2">
        <f>+IF($D326&lt;2022,0,-((E326-'aob Demand'!J325)*'aob Demand'!N325)-0.5*('Welfare change 1 MW'!$E326-'aob Demand'!J325)*('Welfare change 1 MW'!I326-'aob Demand'!N325))</f>
        <v>21.162033985850588</v>
      </c>
      <c r="N326" s="2">
        <f>+IF($D326&lt;2022,0,-((F326-'aob Demand'!K325)*'aob Demand'!O325)-0.5*('Welfare change 1 MW'!$E326-'aob Demand'!K325)*('Welfare change 1 MW'!J326-'aob Demand'!O325))</f>
        <v>2.9691442070923557E-2</v>
      </c>
      <c r="O326" s="2">
        <f>+IF($D326&lt;2022,0,-((G326-'aob Demand'!L325)*'aob Demand'!P325)-0.5*('Welfare change 1 MW'!$E326-'aob Demand'!L325)*('Welfare change 1 MW'!K326-'aob Demand'!P325))</f>
        <v>38.379209833806712</v>
      </c>
      <c r="P326" s="2">
        <f>+IF($D326&lt;2022,0,-((H326-'aob Demand'!M325)*'aob Demand'!Q325)-0.5*('Welfare change 1 MW'!$E326-'aob Demand'!M325)*('Welfare change 1 MW'!L326-'aob Demand'!Q325))</f>
        <v>141.40736610044979</v>
      </c>
      <c r="Q326" s="2">
        <f t="shared" ref="Q326:Q389" si="40">+SUM(M326:P326)</f>
        <v>200.978301362178</v>
      </c>
      <c r="R326" s="2">
        <f t="shared" ref="R326:R389" si="41">+M326/(1.06^($D326-2019))</f>
        <v>8.3303560343335068</v>
      </c>
      <c r="S326" s="2">
        <f t="shared" si="36"/>
        <v>1.168792582929217E-2</v>
      </c>
      <c r="T326" s="2">
        <f t="shared" si="37"/>
        <v>15.107833322910764</v>
      </c>
      <c r="U326" s="2">
        <f t="shared" si="38"/>
        <v>55.664484155053763</v>
      </c>
      <c r="V326" s="2">
        <f t="shared" si="39"/>
        <v>79.114361438127318</v>
      </c>
      <c r="W326" s="2">
        <f t="shared" ref="W326:W389" si="42">+SUM(I326,K326,L326)</f>
        <v>88671.431833665119</v>
      </c>
    </row>
    <row r="327" spans="1:23" x14ac:dyDescent="0.45">
      <c r="A327" s="2" t="s">
        <v>150</v>
      </c>
      <c r="B327" s="2">
        <v>2</v>
      </c>
      <c r="C327" s="2">
        <v>2038</v>
      </c>
      <c r="D327" s="2">
        <v>2036</v>
      </c>
      <c r="E327" s="2">
        <v>150.14893434873545</v>
      </c>
      <c r="F327" s="2">
        <v>150.14893434873545</v>
      </c>
      <c r="G327" s="2">
        <v>116.67274390066245</v>
      </c>
      <c r="H327" s="2">
        <v>94.922460050504554</v>
      </c>
      <c r="I327" s="2">
        <v>9290.7182091812392</v>
      </c>
      <c r="J327" s="2">
        <v>13.035343473721742</v>
      </c>
      <c r="K327" s="2">
        <v>16933.009826105037</v>
      </c>
      <c r="L327" s="2">
        <v>62590.741905497503</v>
      </c>
      <c r="M327" s="2">
        <f>+IF($D327&lt;2022,0,-((E327-'aob Demand'!J326)*'aob Demand'!N326)-0.5*('Welfare change 1 MW'!$E327-'aob Demand'!J326)*('Welfare change 1 MW'!I327-'aob Demand'!N326))</f>
        <v>21.086224491926771</v>
      </c>
      <c r="N327" s="2">
        <f>+IF($D327&lt;2022,0,-((F327-'aob Demand'!K326)*'aob Demand'!O326)-0.5*('Welfare change 1 MW'!$E327-'aob Demand'!K326)*('Welfare change 1 MW'!J327-'aob Demand'!O326))</f>
        <v>2.9585030201932285E-2</v>
      </c>
      <c r="O327" s="2">
        <f>+IF($D327&lt;2022,0,-((G327-'aob Demand'!L326)*'aob Demand'!P326)-0.5*('Welfare change 1 MW'!$E327-'aob Demand'!L326)*('Welfare change 1 MW'!K327-'aob Demand'!P326))</f>
        <v>38.241767870671694</v>
      </c>
      <c r="P327" s="2">
        <f>+IF($D327&lt;2022,0,-((H327-'aob Demand'!M326)*'aob Demand'!Q326)-0.5*('Welfare change 1 MW'!$E327-'aob Demand'!M326)*('Welfare change 1 MW'!L327-'aob Demand'!Q326))</f>
        <v>140.90099489983484</v>
      </c>
      <c r="Q327" s="2">
        <f t="shared" si="40"/>
        <v>200.25857229263522</v>
      </c>
      <c r="R327" s="2">
        <f t="shared" si="41"/>
        <v>7.8306734988492916</v>
      </c>
      <c r="S327" s="2">
        <f t="shared" si="36"/>
        <v>1.0986827540113984E-2</v>
      </c>
      <c r="T327" s="2">
        <f t="shared" si="37"/>
        <v>14.201631891411768</v>
      </c>
      <c r="U327" s="2">
        <f t="shared" si="38"/>
        <v>52.325616050709911</v>
      </c>
      <c r="V327" s="2">
        <f t="shared" si="39"/>
        <v>74.368908268511078</v>
      </c>
      <c r="W327" s="2">
        <f t="shared" si="42"/>
        <v>88814.469940783776</v>
      </c>
    </row>
    <row r="328" spans="1:23" x14ac:dyDescent="0.45">
      <c r="A328" s="2" t="s">
        <v>150</v>
      </c>
      <c r="B328" s="2">
        <v>2</v>
      </c>
      <c r="C328" s="2">
        <v>2039</v>
      </c>
      <c r="D328" s="2">
        <v>2037</v>
      </c>
      <c r="E328" s="2">
        <v>150.19425561937095</v>
      </c>
      <c r="F328" s="2">
        <v>150.19425561937095</v>
      </c>
      <c r="G328" s="2">
        <v>116.71105450928293</v>
      </c>
      <c r="H328" s="2">
        <v>94.956206999903728</v>
      </c>
      <c r="I328" s="2">
        <v>9305.7055018496467</v>
      </c>
      <c r="J328" s="2">
        <v>13.05635501989167</v>
      </c>
      <c r="K328" s="2">
        <v>16960.33372539574</v>
      </c>
      <c r="L328" s="2">
        <v>62691.73089121926</v>
      </c>
      <c r="M328" s="2">
        <f>+IF($D328&lt;2022,0,-((E328-'aob Demand'!J327)*'aob Demand'!N327)-0.5*('Welfare change 1 MW'!$E328-'aob Demand'!J327)*('Welfare change 1 MW'!I328-'aob Demand'!N327))</f>
        <v>21.006799608713454</v>
      </c>
      <c r="N328" s="2">
        <f>+IF($D328&lt;2022,0,-((F328-'aob Demand'!K327)*'aob Demand'!O327)-0.5*('Welfare change 1 MW'!$E328-'aob Demand'!K327)*('Welfare change 1 MW'!J328-'aob Demand'!O327))</f>
        <v>2.9473556139141585E-2</v>
      </c>
      <c r="O328" s="2">
        <f>+IF($D328&lt;2022,0,-((G328-'aob Demand'!L327)*'aob Demand'!P327)-0.5*('Welfare change 1 MW'!$E328-'aob Demand'!L327)*('Welfare change 1 MW'!K328-'aob Demand'!P327))</f>
        <v>38.097763172724918</v>
      </c>
      <c r="P328" s="2">
        <f>+IF($D328&lt;2022,0,-((H328-'aob Demand'!M327)*'aob Demand'!Q327)-0.5*('Welfare change 1 MW'!$E328-'aob Demand'!M327)*('Welfare change 1 MW'!L328-'aob Demand'!Q327))</f>
        <v>140.37043857698148</v>
      </c>
      <c r="Q328" s="2">
        <f t="shared" si="40"/>
        <v>199.50447491455901</v>
      </c>
      <c r="R328" s="2">
        <f t="shared" si="41"/>
        <v>7.3596018144081574</v>
      </c>
      <c r="S328" s="2">
        <f t="shared" si="36"/>
        <v>1.0325877395846297E-2</v>
      </c>
      <c r="T328" s="2">
        <f t="shared" si="37"/>
        <v>13.347314783475031</v>
      </c>
      <c r="U328" s="2">
        <f t="shared" si="38"/>
        <v>49.177911613528806</v>
      </c>
      <c r="V328" s="2">
        <f t="shared" si="39"/>
        <v>69.895154088807843</v>
      </c>
      <c r="W328" s="2">
        <f t="shared" si="42"/>
        <v>88957.770118464643</v>
      </c>
    </row>
    <row r="329" spans="1:23" x14ac:dyDescent="0.45">
      <c r="A329" s="2" t="s">
        <v>150</v>
      </c>
      <c r="B329" s="2">
        <v>2</v>
      </c>
      <c r="C329" s="2">
        <v>2040</v>
      </c>
      <c r="D329" s="2">
        <v>2038</v>
      </c>
      <c r="E329" s="2">
        <v>150.23782410634345</v>
      </c>
      <c r="F329" s="2">
        <v>150.23782410634345</v>
      </c>
      <c r="G329" s="2">
        <v>116.74760807892343</v>
      </c>
      <c r="H329" s="2">
        <v>94.988195160274941</v>
      </c>
      <c r="I329" s="2">
        <v>9320.7205904410985</v>
      </c>
      <c r="J329" s="2">
        <v>13.077409748199583</v>
      </c>
      <c r="K329" s="2">
        <v>16987.707121758664</v>
      </c>
      <c r="L329" s="2">
        <v>62792.903657365852</v>
      </c>
      <c r="M329" s="2">
        <f>+IF($D329&lt;2022,0,-((E329-'aob Demand'!J328)*'aob Demand'!N328)-0.5*('Welfare change 1 MW'!$E329-'aob Demand'!J328)*('Welfare change 1 MW'!I329-'aob Demand'!N328))</f>
        <v>20.923975268865668</v>
      </c>
      <c r="N329" s="2">
        <f>+IF($D329&lt;2022,0,-((F329-'aob Demand'!K328)*'aob Demand'!O328)-0.5*('Welfare change 1 MW'!$E329-'aob Demand'!K328)*('Welfare change 1 MW'!J329-'aob Demand'!O328))</f>
        <v>2.9357322268921418E-2</v>
      </c>
      <c r="O329" s="2">
        <f>+IF($D329&lt;2022,0,-((G329-'aob Demand'!L328)*'aob Demand'!P328)-0.5*('Welfare change 1 MW'!$E329-'aob Demand'!L328)*('Welfare change 1 MW'!K329-'aob Demand'!P328))</f>
        <v>37.947587666036355</v>
      </c>
      <c r="P329" s="2">
        <f>+IF($D329&lt;2022,0,-((H329-'aob Demand'!M328)*'aob Demand'!Q328)-0.5*('Welfare change 1 MW'!$E329-'aob Demand'!M328)*('Welfare change 1 MW'!L329-'aob Demand'!Q328))</f>
        <v>139.81714144025133</v>
      </c>
      <c r="Q329" s="2">
        <f t="shared" si="40"/>
        <v>198.71806169742229</v>
      </c>
      <c r="R329" s="2">
        <f t="shared" si="41"/>
        <v>6.9156460577246319</v>
      </c>
      <c r="S329" s="2">
        <f t="shared" si="36"/>
        <v>9.7029769632978706E-3</v>
      </c>
      <c r="T329" s="2">
        <f t="shared" si="37"/>
        <v>12.542171440685857</v>
      </c>
      <c r="U329" s="2">
        <f t="shared" si="38"/>
        <v>46.211384336816813</v>
      </c>
      <c r="V329" s="2">
        <f t="shared" si="39"/>
        <v>65.678904812190609</v>
      </c>
      <c r="W329" s="2">
        <f t="shared" si="42"/>
        <v>89101.331369565611</v>
      </c>
    </row>
    <row r="330" spans="1:23" x14ac:dyDescent="0.45">
      <c r="A330" s="2" t="s">
        <v>150</v>
      </c>
      <c r="B330" s="2">
        <v>2</v>
      </c>
      <c r="C330" s="2">
        <v>2041</v>
      </c>
      <c r="D330" s="2">
        <v>2039</v>
      </c>
      <c r="E330" s="2">
        <v>150.27972335289599</v>
      </c>
      <c r="F330" s="2">
        <v>150.27972335289599</v>
      </c>
      <c r="G330" s="2">
        <v>116.78248828597897</v>
      </c>
      <c r="H330" s="2">
        <v>95.018508245712283</v>
      </c>
      <c r="I330" s="2">
        <v>9335.7633565400029</v>
      </c>
      <c r="J330" s="2">
        <v>13.098507308760475</v>
      </c>
      <c r="K330" s="2">
        <v>17015.129851291844</v>
      </c>
      <c r="L330" s="2">
        <v>62894.259560754464</v>
      </c>
      <c r="M330" s="2">
        <f>+IF($D330&lt;2022,0,-((E330-'aob Demand'!J329)*'aob Demand'!N329)-0.5*('Welfare change 1 MW'!$E330-'aob Demand'!J329)*('Welfare change 1 MW'!I330-'aob Demand'!N329))</f>
        <v>20.837955830815943</v>
      </c>
      <c r="N330" s="2">
        <f>+IF($D330&lt;2022,0,-((F330-'aob Demand'!K329)*'aob Demand'!O329)-0.5*('Welfare change 1 MW'!$E330-'aob Demand'!K329)*('Welfare change 1 MW'!J330-'aob Demand'!O329))</f>
        <v>2.9236614760416252E-2</v>
      </c>
      <c r="O330" s="2">
        <f>+IF($D330&lt;2022,0,-((G330-'aob Demand'!L329)*'aob Demand'!P329)-0.5*('Welfare change 1 MW'!$E330-'aob Demand'!L329)*('Welfare change 1 MW'!K330-'aob Demand'!P329))</f>
        <v>37.791612274922244</v>
      </c>
      <c r="P330" s="2">
        <f>+IF($D330&lt;2022,0,-((H330-'aob Demand'!M329)*'aob Demand'!Q329)-0.5*('Welfare change 1 MW'!$E330-'aob Demand'!M329)*('Welfare change 1 MW'!L330-'aob Demand'!Q329))</f>
        <v>139.24247040691625</v>
      </c>
      <c r="Q330" s="2">
        <f t="shared" si="40"/>
        <v>197.90127512741486</v>
      </c>
      <c r="R330" s="2">
        <f t="shared" si="41"/>
        <v>6.4973731266918522</v>
      </c>
      <c r="S330" s="2">
        <f t="shared" si="36"/>
        <v>9.1161146804452503E-3</v>
      </c>
      <c r="T330" s="2">
        <f t="shared" si="37"/>
        <v>11.78360334396692</v>
      </c>
      <c r="U330" s="2">
        <f t="shared" si="38"/>
        <v>43.416460456172196</v>
      </c>
      <c r="V330" s="2">
        <f t="shared" si="39"/>
        <v>61.706553041511413</v>
      </c>
      <c r="W330" s="2">
        <f t="shared" si="42"/>
        <v>89245.152768586311</v>
      </c>
    </row>
    <row r="331" spans="1:23" x14ac:dyDescent="0.45">
      <c r="A331" s="2" t="s">
        <v>150</v>
      </c>
      <c r="B331" s="2">
        <v>2</v>
      </c>
      <c r="C331" s="2">
        <v>2042</v>
      </c>
      <c r="D331" s="2">
        <v>2040</v>
      </c>
      <c r="E331" s="2">
        <v>150.32003261263918</v>
      </c>
      <c r="F331" s="2">
        <v>150.32003261263918</v>
      </c>
      <c r="G331" s="2">
        <v>116.81577451018119</v>
      </c>
      <c r="H331" s="2">
        <v>95.047225671653194</v>
      </c>
      <c r="I331" s="2">
        <v>9350.8336899321348</v>
      </c>
      <c r="J331" s="2">
        <v>13.119647372578246</v>
      </c>
      <c r="K331" s="2">
        <v>17042.60176234983</v>
      </c>
      <c r="L331" s="2">
        <v>62995.798005447927</v>
      </c>
      <c r="M331" s="2">
        <f>+IF($D331&lt;2022,0,-((E331-'aob Demand'!J330)*'aob Demand'!N330)-0.5*('Welfare change 1 MW'!$E331-'aob Demand'!J330)*('Welfare change 1 MW'!I331-'aob Demand'!N330))</f>
        <v>20.748934763467158</v>
      </c>
      <c r="N331" s="2">
        <f>+IF($D331&lt;2022,0,-((F331-'aob Demand'!K330)*'aob Demand'!O330)-0.5*('Welfare change 1 MW'!$E331-'aob Demand'!K330)*('Welfare change 1 MW'!J331-'aob Demand'!O330))</f>
        <v>2.9111704526026596E-2</v>
      </c>
      <c r="O331" s="2">
        <f>+IF($D331&lt;2022,0,-((G331-'aob Demand'!L330)*'aob Demand'!P330)-0.5*('Welfare change 1 MW'!$E331-'aob Demand'!L330)*('Welfare change 1 MW'!K331-'aob Demand'!P330))</f>
        <v>37.630188162041385</v>
      </c>
      <c r="P331" s="2">
        <f>+IF($D331&lt;2022,0,-((H331-'aob Demand'!M330)*'aob Demand'!Q330)-0.5*('Welfare change 1 MW'!$E331-'aob Demand'!M330)*('Welfare change 1 MW'!L331-'aob Demand'!Q330))</f>
        <v>138.64771957286189</v>
      </c>
      <c r="Q331" s="2">
        <f t="shared" si="40"/>
        <v>197.05595420289646</v>
      </c>
      <c r="R331" s="2">
        <f t="shared" si="41"/>
        <v>6.1034112614151468</v>
      </c>
      <c r="S331" s="2">
        <f t="shared" si="36"/>
        <v>8.5633651687982114E-3</v>
      </c>
      <c r="T331" s="2">
        <f t="shared" si="37"/>
        <v>11.069123153337051</v>
      </c>
      <c r="U331" s="2">
        <f t="shared" si="38"/>
        <v>40.783975787542069</v>
      </c>
      <c r="V331" s="2">
        <f t="shared" si="39"/>
        <v>57.965073567463065</v>
      </c>
      <c r="W331" s="2">
        <f t="shared" si="42"/>
        <v>89389.23345772989</v>
      </c>
    </row>
    <row r="332" spans="1:23" x14ac:dyDescent="0.45">
      <c r="A332" s="2" t="s">
        <v>150</v>
      </c>
      <c r="B332" s="2">
        <v>2</v>
      </c>
      <c r="C332" s="2">
        <v>2043</v>
      </c>
      <c r="D332" s="2">
        <v>2041</v>
      </c>
      <c r="E332" s="2">
        <v>150.35882706761367</v>
      </c>
      <c r="F332" s="2">
        <v>150.35882706761367</v>
      </c>
      <c r="G332" s="2">
        <v>116.84754205305669</v>
      </c>
      <c r="H332" s="2">
        <v>95.074422773454984</v>
      </c>
      <c r="I332" s="2">
        <v>9365.9314881843511</v>
      </c>
      <c r="J332" s="2">
        <v>13.140829630481361</v>
      </c>
      <c r="K332" s="2">
        <v>17070.122714917223</v>
      </c>
      <c r="L332" s="2">
        <v>63097.518440338303</v>
      </c>
      <c r="M332" s="2">
        <f>+IF($D332&lt;2022,0,-((E332-'aob Demand'!J331)*'aob Demand'!N331)-0.5*('Welfare change 1 MW'!$E332-'aob Demand'!J331)*('Welfare change 1 MW'!I332-'aob Demand'!N331))</f>
        <v>20.657095251196964</v>
      </c>
      <c r="N332" s="2">
        <f>+IF($D332&lt;2022,0,-((F332-'aob Demand'!K331)*'aob Demand'!O331)-0.5*('Welfare change 1 MW'!$E332-'aob Demand'!K331)*('Welfare change 1 MW'!J332-'aob Demand'!O331))</f>
        <v>2.8982848070056466E-2</v>
      </c>
      <c r="O332" s="2">
        <f>+IF($D332&lt;2022,0,-((G332-'aob Demand'!L331)*'aob Demand'!P331)-0.5*('Welfare change 1 MW'!$E332-'aob Demand'!L331)*('Welfare change 1 MW'!K332-'aob Demand'!P331))</f>
        <v>37.463647826624758</v>
      </c>
      <c r="P332" s="2">
        <f>+IF($D332&lt;2022,0,-((H332-'aob Demand'!M331)*'aob Demand'!Q331)-0.5*('Welfare change 1 MW'!$E332-'aob Demand'!M331)*('Welfare change 1 MW'!L332-'aob Demand'!Q331))</f>
        <v>138.03411425848302</v>
      </c>
      <c r="Q332" s="2">
        <f t="shared" si="40"/>
        <v>196.18384018437479</v>
      </c>
      <c r="R332" s="2">
        <f t="shared" si="41"/>
        <v>5.7324492195258951</v>
      </c>
      <c r="S332" s="2">
        <f t="shared" si="36"/>
        <v>8.0428880623574488E-3</v>
      </c>
      <c r="T332" s="2">
        <f t="shared" si="37"/>
        <v>10.396353220663203</v>
      </c>
      <c r="U332" s="2">
        <f t="shared" si="38"/>
        <v>38.305170253941647</v>
      </c>
      <c r="V332" s="2">
        <f t="shared" si="39"/>
        <v>54.4420155821931</v>
      </c>
      <c r="W332" s="2">
        <f t="shared" si="42"/>
        <v>89533.572643439868</v>
      </c>
    </row>
    <row r="333" spans="1:23" x14ac:dyDescent="0.45">
      <c r="A333" s="2" t="s">
        <v>150</v>
      </c>
      <c r="B333" s="2">
        <v>2</v>
      </c>
      <c r="C333" s="2">
        <v>2044</v>
      </c>
      <c r="D333" s="2">
        <v>2042</v>
      </c>
      <c r="E333" s="2">
        <v>150.39617805054954</v>
      </c>
      <c r="F333" s="2">
        <v>150.39617805054954</v>
      </c>
      <c r="G333" s="2">
        <v>116.87786236053857</v>
      </c>
      <c r="H333" s="2">
        <v>95.100171029100963</v>
      </c>
      <c r="I333" s="2">
        <v>9381.0566562155782</v>
      </c>
      <c r="J333" s="2">
        <v>13.162053792035501</v>
      </c>
      <c r="K333" s="2">
        <v>17097.692579969786</v>
      </c>
      <c r="L333" s="2">
        <v>63199.420356680872</v>
      </c>
      <c r="M333" s="2">
        <f>+IF($D333&lt;2022,0,-((E333-'aob Demand'!J332)*'aob Demand'!N332)-0.5*('Welfare change 1 MW'!$E333-'aob Demand'!J332)*('Welfare change 1 MW'!I333-'aob Demand'!N332))</f>
        <v>20.562610785559993</v>
      </c>
      <c r="N333" s="2">
        <f>+IF($D333&lt;2022,0,-((F333-'aob Demand'!K332)*'aob Demand'!O332)-0.5*('Welfare change 1 MW'!$E333-'aob Demand'!K332)*('Welfare change 1 MW'!J333-'aob Demand'!O332))</f>
        <v>2.8850288318524202E-2</v>
      </c>
      <c r="O333" s="2">
        <f>+IF($D333&lt;2022,0,-((G333-'aob Demand'!L332)*'aob Demand'!P332)-0.5*('Welfare change 1 MW'!$E333-'aob Demand'!L332)*('Welfare change 1 MW'!K333-'aob Demand'!P332))</f>
        <v>37.292306177424983</v>
      </c>
      <c r="P333" s="2">
        <f>+IF($D333&lt;2022,0,-((H333-'aob Demand'!M332)*'aob Demand'!Q332)-0.5*('Welfare change 1 MW'!$E333-'aob Demand'!M332)*('Welfare change 1 MW'!L333-'aob Demand'!Q332))</f>
        <v>137.40281496324809</v>
      </c>
      <c r="Q333" s="2">
        <f t="shared" si="40"/>
        <v>195.28658221455157</v>
      </c>
      <c r="R333" s="2">
        <f t="shared" si="41"/>
        <v>5.3832351874839484</v>
      </c>
      <c r="S333" s="2">
        <f t="shared" si="36"/>
        <v>7.5529264676059962E-3</v>
      </c>
      <c r="T333" s="2">
        <f t="shared" si="37"/>
        <v>9.7630236223562292</v>
      </c>
      <c r="U333" s="2">
        <f t="shared" si="38"/>
        <v>35.971680643244696</v>
      </c>
      <c r="V333" s="2">
        <f t="shared" si="39"/>
        <v>51.125492379552476</v>
      </c>
      <c r="W333" s="2">
        <f t="shared" si="42"/>
        <v>89678.169592866238</v>
      </c>
    </row>
    <row r="334" spans="1:23" x14ac:dyDescent="0.45">
      <c r="A334" s="2" t="s">
        <v>150</v>
      </c>
      <c r="B334" s="2">
        <v>2</v>
      </c>
      <c r="C334" s="2">
        <v>2045</v>
      </c>
      <c r="D334" s="2">
        <v>2043</v>
      </c>
      <c r="E334" s="2">
        <v>150.43215324356055</v>
      </c>
      <c r="F334" s="2">
        <v>150.43215324356055</v>
      </c>
      <c r="G334" s="2">
        <v>116.90680322201554</v>
      </c>
      <c r="H334" s="2">
        <v>95.124538258353354</v>
      </c>
      <c r="I334" s="2">
        <v>9396.2091059157465</v>
      </c>
      <c r="J334" s="2">
        <v>13.183319584577367</v>
      </c>
      <c r="K334" s="2">
        <v>17125.311238906826</v>
      </c>
      <c r="L334" s="2">
        <v>63301.503285903847</v>
      </c>
      <c r="M334" s="2">
        <f>+IF($D334&lt;2022,0,-((E334-'aob Demand'!J333)*'aob Demand'!N333)-0.5*('Welfare change 1 MW'!$E334-'aob Demand'!J333)*('Welfare change 1 MW'!I334-'aob Demand'!N333))</f>
        <v>20.465645699583074</v>
      </c>
      <c r="N334" s="2">
        <f>+IF($D334&lt;2022,0,-((F334-'aob Demand'!K333)*'aob Demand'!O333)-0.5*('Welfare change 1 MW'!$E334-'aob Demand'!K333)*('Welfare change 1 MW'!J334-'aob Demand'!O333))</f>
        <v>2.8714255368419681E-2</v>
      </c>
      <c r="O334" s="2">
        <f>+IF($D334&lt;2022,0,-((G334-'aob Demand'!L333)*'aob Demand'!P333)-0.5*('Welfare change 1 MW'!$E334-'aob Demand'!L333)*('Welfare change 1 MW'!K334-'aob Demand'!P333))</f>
        <v>37.116461503158355</v>
      </c>
      <c r="P334" s="2">
        <f>+IF($D334&lt;2022,0,-((H334-'aob Demand'!M333)*'aob Demand'!Q333)-0.5*('Welfare change 1 MW'!$E334-'aob Demand'!M333)*('Welfare change 1 MW'!L334-'aob Demand'!Q333))</f>
        <v>136.75492093926778</v>
      </c>
      <c r="Q334" s="2">
        <f t="shared" si="40"/>
        <v>194.36574239737763</v>
      </c>
      <c r="R334" s="2">
        <f t="shared" si="41"/>
        <v>5.0545754656036372</v>
      </c>
      <c r="S334" s="2">
        <f t="shared" si="36"/>
        <v>7.0918051073877624E-3</v>
      </c>
      <c r="T334" s="2">
        <f t="shared" si="37"/>
        <v>9.166969781349632</v>
      </c>
      <c r="U334" s="2">
        <f t="shared" si="38"/>
        <v>33.775531851128932</v>
      </c>
      <c r="V334" s="2">
        <f t="shared" si="39"/>
        <v>48.004168903189587</v>
      </c>
      <c r="W334" s="2">
        <f t="shared" si="42"/>
        <v>89823.023630726413</v>
      </c>
    </row>
    <row r="335" spans="1:23" x14ac:dyDescent="0.45">
      <c r="A335" s="2" t="s">
        <v>150</v>
      </c>
      <c r="B335" s="2">
        <v>2</v>
      </c>
      <c r="C335" s="2">
        <v>2046</v>
      </c>
      <c r="D335" s="2">
        <v>2044</v>
      </c>
      <c r="E335" s="2">
        <v>150.46681686059949</v>
      </c>
      <c r="F335" s="2">
        <v>150.46681686059949</v>
      </c>
      <c r="G335" s="2">
        <v>116.93442895310748</v>
      </c>
      <c r="H335" s="2">
        <v>95.147588805614774</v>
      </c>
      <c r="I335" s="2">
        <v>9411.3887557977141</v>
      </c>
      <c r="J335" s="2">
        <v>13.204626752330883</v>
      </c>
      <c r="K335" s="2">
        <v>17152.978583032367</v>
      </c>
      <c r="L335" s="2">
        <v>63403.766797607568</v>
      </c>
      <c r="M335" s="2">
        <f>+IF($D335&lt;2022,0,-((E335-'aob Demand'!J334)*'aob Demand'!N334)-0.5*('Welfare change 1 MW'!$E335-'aob Demand'!J334)*('Welfare change 1 MW'!I335-'aob Demand'!N334))</f>
        <v>20.36635565892993</v>
      </c>
      <c r="N335" s="2">
        <f>+IF($D335&lt;2022,0,-((F335-'aob Demand'!K334)*'aob Demand'!O334)-0.5*('Welfare change 1 MW'!$E335-'aob Demand'!K334)*('Welfare change 1 MW'!J335-'aob Demand'!O334))</f>
        <v>2.8574967176414015E-2</v>
      </c>
      <c r="O335" s="2">
        <f>+IF($D335&lt;2022,0,-((G335-'aob Demand'!L334)*'aob Demand'!P334)-0.5*('Welfare change 1 MW'!$E335-'aob Demand'!L334)*('Welfare change 1 MW'!K335-'aob Demand'!P334))</f>
        <v>36.936396361305093</v>
      </c>
      <c r="P335" s="2">
        <f>+IF($D335&lt;2022,0,-((H335-'aob Demand'!M334)*'aob Demand'!Q334)-0.5*('Welfare change 1 MW'!$E335-'aob Demand'!M334)*('Welfare change 1 MW'!L335-'aob Demand'!Q334))</f>
        <v>136.0914734734439</v>
      </c>
      <c r="Q335" s="2">
        <f t="shared" si="40"/>
        <v>193.42280046085534</v>
      </c>
      <c r="R335" s="2">
        <f t="shared" si="41"/>
        <v>4.7453329768859307</v>
      </c>
      <c r="S335" s="2">
        <f t="shared" si="36"/>
        <v>6.6579282187982239E-3</v>
      </c>
      <c r="T335" s="2">
        <f t="shared" si="37"/>
        <v>8.6061297679331457</v>
      </c>
      <c r="U335" s="2">
        <f t="shared" si="38"/>
        <v>31.709126942569618</v>
      </c>
      <c r="V335" s="2">
        <f t="shared" si="39"/>
        <v>45.067247615607492</v>
      </c>
      <c r="W335" s="2">
        <f t="shared" si="42"/>
        <v>89968.134136437642</v>
      </c>
    </row>
    <row r="336" spans="1:23" x14ac:dyDescent="0.45">
      <c r="A336" s="2" t="s">
        <v>150</v>
      </c>
      <c r="B336" s="2">
        <v>2</v>
      </c>
      <c r="C336" s="2">
        <v>2047</v>
      </c>
      <c r="D336" s="2">
        <v>2045</v>
      </c>
      <c r="E336" s="2">
        <v>150.50022983429054</v>
      </c>
      <c r="F336" s="2">
        <v>150.50022983429054</v>
      </c>
      <c r="G336" s="2">
        <v>116.96080058278554</v>
      </c>
      <c r="H336" s="2">
        <v>95.169383727130736</v>
      </c>
      <c r="I336" s="2">
        <v>9426.5955306397336</v>
      </c>
      <c r="J336" s="2">
        <v>13.225975055499015</v>
      </c>
      <c r="K336" s="2">
        <v>17180.694513022299</v>
      </c>
      <c r="L336" s="2">
        <v>63506.21049750848</v>
      </c>
      <c r="M336" s="2">
        <f>+IF($D336&lt;2022,0,-((E336-'aob Demand'!J335)*'aob Demand'!N335)-0.5*('Welfare change 1 MW'!$E336-'aob Demand'!J335)*('Welfare change 1 MW'!I336-'aob Demand'!N335))</f>
        <v>20.264888151132926</v>
      </c>
      <c r="N336" s="2">
        <f>+IF($D336&lt;2022,0,-((F336-'aob Demand'!K335)*'aob Demand'!O335)-0.5*('Welfare change 1 MW'!$E336-'aob Demand'!K335)*('Welfare change 1 MW'!J336-'aob Demand'!O335))</f>
        <v>2.8432630244736121E-2</v>
      </c>
      <c r="O336" s="2">
        <f>+IF($D336&lt;2022,0,-((G336-'aob Demand'!L335)*'aob Demand'!P335)-0.5*('Welfare change 1 MW'!$E336-'aob Demand'!L335)*('Welfare change 1 MW'!K336-'aob Demand'!P335))</f>
        <v>36.752378466752312</v>
      </c>
      <c r="P336" s="2">
        <f>+IF($D336&lt;2022,0,-((H336-'aob Demand'!M335)*'aob Demand'!Q335)-0.5*('Welfare change 1 MW'!$E336-'aob Demand'!M335)*('Welfare change 1 MW'!L336-'aob Demand'!Q335))</f>
        <v>135.41345914569291</v>
      </c>
      <c r="Q336" s="2">
        <f t="shared" si="40"/>
        <v>192.45915839382289</v>
      </c>
      <c r="R336" s="2">
        <f t="shared" si="41"/>
        <v>4.4544256476684767</v>
      </c>
      <c r="S336" s="2">
        <f t="shared" si="36"/>
        <v>6.2497772723086303E-3</v>
      </c>
      <c r="T336" s="2">
        <f t="shared" si="37"/>
        <v>8.0785413684095637</v>
      </c>
      <c r="U336" s="2">
        <f t="shared" si="38"/>
        <v>29.765236351643036</v>
      </c>
      <c r="V336" s="2">
        <f t="shared" si="39"/>
        <v>42.304453144993388</v>
      </c>
      <c r="W336" s="2">
        <f t="shared" si="42"/>
        <v>90113.500541170506</v>
      </c>
    </row>
    <row r="337" spans="1:23" x14ac:dyDescent="0.45">
      <c r="A337" s="2" t="s">
        <v>150</v>
      </c>
      <c r="B337" s="2">
        <v>2</v>
      </c>
      <c r="C337" s="2">
        <v>2048</v>
      </c>
      <c r="D337" s="2">
        <v>2046</v>
      </c>
      <c r="E337" s="2">
        <v>150.53244998409662</v>
      </c>
      <c r="F337" s="2">
        <v>150.53244998409662</v>
      </c>
      <c r="G337" s="2">
        <v>116.98597602183862</v>
      </c>
      <c r="H337" s="2">
        <v>95.189980959541927</v>
      </c>
      <c r="I337" s="2">
        <v>9441.8293611655499</v>
      </c>
      <c r="J337" s="2">
        <v>13.247364269449816</v>
      </c>
      <c r="K337" s="2">
        <v>17208.458938447711</v>
      </c>
      <c r="L337" s="2">
        <v>63608.834025599928</v>
      </c>
      <c r="M337" s="2">
        <f>+IF($D337&lt;2022,0,-((E337-'aob Demand'!J336)*'aob Demand'!N336)-0.5*('Welfare change 1 MW'!$E337-'aob Demand'!J336)*('Welfare change 1 MW'!I337-'aob Demand'!N336))</f>
        <v>20.161382927874612</v>
      </c>
      <c r="N337" s="2">
        <f>+IF($D337&lt;2022,0,-((F337-'aob Demand'!K336)*'aob Demand'!O336)-0.5*('Welfare change 1 MW'!$E337-'aob Demand'!K336)*('Welfare change 1 MW'!J337-'aob Demand'!O336))</f>
        <v>2.8287440241183438E-2</v>
      </c>
      <c r="O337" s="2">
        <f>+IF($D337&lt;2022,0,-((G337-'aob Demand'!L336)*'aob Demand'!P336)-0.5*('Welfare change 1 MW'!$E337-'aob Demand'!L336)*('Welfare change 1 MW'!K337-'aob Demand'!P336))</f>
        <v>36.564661495724472</v>
      </c>
      <c r="P337" s="2">
        <f>+IF($D337&lt;2022,0,-((H337-'aob Demand'!M336)*'aob Demand'!Q336)-0.5*('Welfare change 1 MW'!$E337-'aob Demand'!M336)*('Welfare change 1 MW'!L337-'aob Demand'!Q336))</f>
        <v>134.7218128124419</v>
      </c>
      <c r="Q337" s="2">
        <f t="shared" si="40"/>
        <v>191.47614467628216</v>
      </c>
      <c r="R337" s="2">
        <f t="shared" si="41"/>
        <v>4.1808246807221412</v>
      </c>
      <c r="S337" s="2">
        <f t="shared" si="36"/>
        <v>5.865908540990135E-3</v>
      </c>
      <c r="T337" s="2">
        <f t="shared" si="37"/>
        <v>7.5823389581188234</v>
      </c>
      <c r="U337" s="2">
        <f t="shared" si="38"/>
        <v>27.936986369082486</v>
      </c>
      <c r="V337" s="2">
        <f t="shared" si="39"/>
        <v>39.706015916464445</v>
      </c>
      <c r="W337" s="2">
        <f t="shared" si="42"/>
        <v>90259.122325213189</v>
      </c>
    </row>
    <row r="338" spans="1:23" x14ac:dyDescent="0.45">
      <c r="A338" s="2" t="s">
        <v>150</v>
      </c>
      <c r="B338" s="2">
        <v>2</v>
      </c>
      <c r="C338" s="2">
        <v>2049</v>
      </c>
      <c r="D338" s="2">
        <v>2047</v>
      </c>
      <c r="E338" s="2">
        <v>150.56353217455614</v>
      </c>
      <c r="F338" s="2">
        <v>150.56353217455614</v>
      </c>
      <c r="G338" s="2">
        <v>117.01001022137214</v>
      </c>
      <c r="H338" s="2">
        <v>95.209435478455845</v>
      </c>
      <c r="I338" s="2">
        <v>9457.0901837443362</v>
      </c>
      <c r="J338" s="2">
        <v>13.268794183953126</v>
      </c>
      <c r="K338" s="2">
        <v>17236.271777327507</v>
      </c>
      <c r="L338" s="2">
        <v>63711.637054426625</v>
      </c>
      <c r="M338" s="2">
        <f>+IF($D338&lt;2022,0,-((E338-'aob Demand'!J337)*'aob Demand'!N337)-0.5*('Welfare change 1 MW'!$E338-'aob Demand'!J337)*('Welfare change 1 MW'!I338-'aob Demand'!N337))</f>
        <v>20.055972424996021</v>
      </c>
      <c r="N338" s="2">
        <f>+IF($D338&lt;2022,0,-((F338-'aob Demand'!K337)*'aob Demand'!O337)-0.5*('Welfare change 1 MW'!$E338-'aob Demand'!K337)*('Welfare change 1 MW'!J338-'aob Demand'!O337))</f>
        <v>2.813958258785975E-2</v>
      </c>
      <c r="O338" s="2">
        <f>+IF($D338&lt;2022,0,-((G338-'aob Demand'!L337)*'aob Demand'!P337)-0.5*('Welfare change 1 MW'!$E338-'aob Demand'!L337)*('Welfare change 1 MW'!K338-'aob Demand'!P337))</f>
        <v>36.373485845337136</v>
      </c>
      <c r="P338" s="2">
        <f>+IF($D338&lt;2022,0,-((H338-'aob Demand'!M337)*'aob Demand'!Q337)-0.5*('Welfare change 1 MW'!$E338-'aob Demand'!M337)*('Welfare change 1 MW'!L338-'aob Demand'!Q337))</f>
        <v>134.01742038927321</v>
      </c>
      <c r="Q338" s="2">
        <f t="shared" si="40"/>
        <v>190.47501824219421</v>
      </c>
      <c r="R338" s="2">
        <f t="shared" si="41"/>
        <v>3.9235527553349061</v>
      </c>
      <c r="S338" s="2">
        <f t="shared" si="36"/>
        <v>5.5049505681893244E-3</v>
      </c>
      <c r="T338" s="2">
        <f t="shared" si="37"/>
        <v>7.1157502406486302</v>
      </c>
      <c r="U338" s="2">
        <f t="shared" si="38"/>
        <v>26.217847127465507</v>
      </c>
      <c r="V338" s="2">
        <f t="shared" si="39"/>
        <v>37.262655074017232</v>
      </c>
      <c r="W338" s="2">
        <f t="shared" si="42"/>
        <v>90404.99901549847</v>
      </c>
    </row>
    <row r="339" spans="1:23" x14ac:dyDescent="0.45">
      <c r="A339" s="2" t="s">
        <v>150</v>
      </c>
      <c r="B339" s="2">
        <v>2</v>
      </c>
      <c r="C339" s="2">
        <v>2050</v>
      </c>
      <c r="D339" s="2">
        <v>2048</v>
      </c>
      <c r="E339" s="2">
        <v>150.59352846663637</v>
      </c>
      <c r="F339" s="2">
        <v>150.59352846663637</v>
      </c>
      <c r="G339" s="2">
        <v>117.03295532441136</v>
      </c>
      <c r="H339" s="2">
        <v>95.22779945012185</v>
      </c>
      <c r="I339" s="2">
        <v>9472.3779401040392</v>
      </c>
      <c r="J339" s="2">
        <v>13.290264602450215</v>
      </c>
      <c r="K339" s="2">
        <v>17264.132955701236</v>
      </c>
      <c r="L339" s="2">
        <v>63814.619287436421</v>
      </c>
      <c r="M339" s="2">
        <f>+IF($D339&lt;2022,0,-((E339-'aob Demand'!J338)*'aob Demand'!N338)-0.5*('Welfare change 1 MW'!$E339-'aob Demand'!J338)*('Welfare change 1 MW'!I339-'aob Demand'!N338))</f>
        <v>19.948782158334296</v>
      </c>
      <c r="N339" s="2">
        <f>+IF($D339&lt;2022,0,-((F339-'aob Demand'!K338)*'aob Demand'!O338)-0.5*('Welfare change 1 MW'!$E339-'aob Demand'!K338)*('Welfare change 1 MW'!J339-'aob Demand'!O338))</f>
        <v>2.7989233015969454E-2</v>
      </c>
      <c r="O339" s="2">
        <f>+IF($D339&lt;2022,0,-((G339-'aob Demand'!L338)*'aob Demand'!P338)-0.5*('Welfare change 1 MW'!$E339-'aob Demand'!L338)*('Welfare change 1 MW'!K339-'aob Demand'!P338))</f>
        <v>36.179079353187994</v>
      </c>
      <c r="P339" s="2">
        <f>+IF($D339&lt;2022,0,-((H339-'aob Demand'!M338)*'aob Demand'!Q338)-0.5*('Welfare change 1 MW'!$E339-'aob Demand'!M338)*('Welfare change 1 MW'!L339-'aob Demand'!Q338))</f>
        <v>133.30112150980958</v>
      </c>
      <c r="Q339" s="2">
        <f t="shared" si="40"/>
        <v>189.45697225434782</v>
      </c>
      <c r="R339" s="2">
        <f t="shared" si="41"/>
        <v>3.6816821774810284</v>
      </c>
      <c r="S339" s="2">
        <f t="shared" si="36"/>
        <v>5.1656015659686102E-3</v>
      </c>
      <c r="T339" s="2">
        <f t="shared" si="37"/>
        <v>6.6770928969543748</v>
      </c>
      <c r="U339" s="2">
        <f t="shared" si="38"/>
        <v>24.601620259603752</v>
      </c>
      <c r="V339" s="2">
        <f t="shared" si="39"/>
        <v>34.965560935605119</v>
      </c>
      <c r="W339" s="2">
        <f t="shared" si="42"/>
        <v>90551.130183241694</v>
      </c>
    </row>
    <row r="340" spans="1:23" x14ac:dyDescent="0.45">
      <c r="A340" s="2" t="s">
        <v>150</v>
      </c>
      <c r="B340" s="2">
        <v>2</v>
      </c>
      <c r="C340" s="2">
        <v>2051</v>
      </c>
      <c r="D340" s="2">
        <v>2049</v>
      </c>
      <c r="E340" s="2">
        <v>150.6224882675485</v>
      </c>
      <c r="F340" s="2">
        <v>150.6224882675485</v>
      </c>
      <c r="G340" s="2">
        <v>117.05486081595849</v>
      </c>
      <c r="H340" s="2">
        <v>95.245122381552093</v>
      </c>
      <c r="I340" s="2">
        <v>9487.6925770470225</v>
      </c>
      <c r="J340" s="2">
        <v>13.311775341328939</v>
      </c>
      <c r="K340" s="2">
        <v>17292.042407204652</v>
      </c>
      <c r="L340" s="2">
        <v>63917.78045734475</v>
      </c>
      <c r="M340" s="2">
        <f>+IF($D340&lt;2022,0,-((E340-'aob Demand'!J339)*'aob Demand'!N339)-0.5*('Welfare change 1 MW'!$E340-'aob Demand'!J339)*('Welfare change 1 MW'!I340-'aob Demand'!N339))</f>
        <v>19.83993110963856</v>
      </c>
      <c r="N340" s="2">
        <f>+IF($D340&lt;2022,0,-((F340-'aob Demand'!K339)*'aob Demand'!O339)-0.5*('Welfare change 1 MW'!$E340-'aob Demand'!K339)*('Welfare change 1 MW'!J340-'aob Demand'!O339))</f>
        <v>2.7836558106644749E-2</v>
      </c>
      <c r="O340" s="2">
        <f>+IF($D340&lt;2022,0,-((G340-'aob Demand'!L339)*'aob Demand'!P339)-0.5*('Welfare change 1 MW'!$E340-'aob Demand'!L339)*('Welfare change 1 MW'!K340-'aob Demand'!P339))</f>
        <v>35.981657996609371</v>
      </c>
      <c r="P340" s="2">
        <f>+IF($D340&lt;2022,0,-((H340-'aob Demand'!M339)*'aob Demand'!Q339)-0.5*('Welfare change 1 MW'!$E340-'aob Demand'!M339)*('Welfare change 1 MW'!L340-'aob Demand'!Q339))</f>
        <v>132.57371210021458</v>
      </c>
      <c r="Q340" s="2">
        <f t="shared" si="40"/>
        <v>188.42313776456916</v>
      </c>
      <c r="R340" s="2">
        <f t="shared" si="41"/>
        <v>3.4543330027571351</v>
      </c>
      <c r="S340" s="2">
        <f t="shared" si="36"/>
        <v>4.8466267760493955E-3</v>
      </c>
      <c r="T340" s="2">
        <f t="shared" si="37"/>
        <v>6.2647711841713285</v>
      </c>
      <c r="U340" s="2">
        <f t="shared" si="38"/>
        <v>23.082426369077101</v>
      </c>
      <c r="V340" s="2">
        <f t="shared" si="39"/>
        <v>32.806377182781617</v>
      </c>
      <c r="W340" s="2">
        <f t="shared" si="42"/>
        <v>90697.515441596421</v>
      </c>
    </row>
    <row r="341" spans="1:23" x14ac:dyDescent="0.45">
      <c r="A341" s="2" t="s">
        <v>151</v>
      </c>
      <c r="B341" s="2">
        <v>1</v>
      </c>
      <c r="C341" s="2">
        <v>2010</v>
      </c>
      <c r="D341" s="2">
        <v>2008</v>
      </c>
      <c r="E341" s="2">
        <v>456.069961699999</v>
      </c>
      <c r="F341" s="2">
        <v>353.58384280000001</v>
      </c>
      <c r="G341" s="2">
        <v>201.03001689999999</v>
      </c>
      <c r="H341" s="2">
        <v>162.70740959999901</v>
      </c>
      <c r="I341" s="2">
        <v>155703.40900000001</v>
      </c>
      <c r="J341" s="2">
        <v>2523.2154999999998</v>
      </c>
      <c r="K341" s="2">
        <v>275833.17550000001</v>
      </c>
      <c r="L341" s="2">
        <v>858271.67050000001</v>
      </c>
      <c r="M341" s="2">
        <f>+IF($D341&lt;2022,0,-((E341-'aob Demand'!J340)*'aob Demand'!N340)-0.5*('Welfare change 1 MW'!$E341-'aob Demand'!J340)*('Welfare change 1 MW'!I341-'aob Demand'!N340))</f>
        <v>0</v>
      </c>
      <c r="N341" s="2">
        <f>+IF($D341&lt;2022,0,-((F341-'aob Demand'!K340)*'aob Demand'!O340)-0.5*('Welfare change 1 MW'!$E341-'aob Demand'!K340)*('Welfare change 1 MW'!J341-'aob Demand'!O340))</f>
        <v>0</v>
      </c>
      <c r="O341" s="2">
        <f>+IF($D341&lt;2022,0,-((G341-'aob Demand'!L340)*'aob Demand'!P340)-0.5*('Welfare change 1 MW'!$E341-'aob Demand'!L340)*('Welfare change 1 MW'!K341-'aob Demand'!P340))</f>
        <v>0</v>
      </c>
      <c r="P341" s="2">
        <f>+IF($D341&lt;2022,0,-((H341-'aob Demand'!M340)*'aob Demand'!Q340)-0.5*('Welfare change 1 MW'!$E341-'aob Demand'!M340)*('Welfare change 1 MW'!L341-'aob Demand'!Q340))</f>
        <v>0</v>
      </c>
      <c r="Q341" s="2">
        <f t="shared" si="40"/>
        <v>0</v>
      </c>
      <c r="R341" s="2">
        <f t="shared" si="41"/>
        <v>0</v>
      </c>
      <c r="S341" s="2">
        <f t="shared" ref="S341:S404" si="43">+N341/(1.06^($D341-2019))</f>
        <v>0</v>
      </c>
      <c r="T341" s="2">
        <f t="shared" ref="T341:T404" si="44">+O341/(1.06^($D341-2019))</f>
        <v>0</v>
      </c>
      <c r="U341" s="2">
        <f t="shared" ref="U341:U404" si="45">+P341/(1.06^($D341-2019))</f>
        <v>0</v>
      </c>
      <c r="V341" s="2">
        <f t="shared" ref="V341:V404" si="46">+Q341/(1.06^($D341-2019))</f>
        <v>0</v>
      </c>
      <c r="W341" s="2">
        <f t="shared" si="42"/>
        <v>1289808.2549999999</v>
      </c>
    </row>
    <row r="342" spans="1:23" x14ac:dyDescent="0.45">
      <c r="A342" s="2" t="s">
        <v>151</v>
      </c>
      <c r="B342" s="2">
        <v>1</v>
      </c>
      <c r="C342" s="2">
        <v>2011</v>
      </c>
      <c r="D342" s="2">
        <v>2009</v>
      </c>
      <c r="E342" s="2">
        <v>160.2290208</v>
      </c>
      <c r="F342" s="2">
        <v>64.820201960000006</v>
      </c>
      <c r="G342" s="2">
        <v>53.700944550000003</v>
      </c>
      <c r="H342" s="2">
        <v>34.296470509999999</v>
      </c>
      <c r="I342" s="2">
        <v>159804.44899999999</v>
      </c>
      <c r="J342" s="2">
        <v>1633.644</v>
      </c>
      <c r="K342" s="2">
        <v>266227.755</v>
      </c>
      <c r="L342" s="2">
        <v>829860.92299999995</v>
      </c>
      <c r="M342" s="2">
        <f>+IF($D342&lt;2022,0,-((E342-'aob Demand'!J341)*'aob Demand'!N341)-0.5*('Welfare change 1 MW'!$E342-'aob Demand'!J341)*('Welfare change 1 MW'!I342-'aob Demand'!N341))</f>
        <v>0</v>
      </c>
      <c r="N342" s="2">
        <f>+IF($D342&lt;2022,0,-((F342-'aob Demand'!K341)*'aob Demand'!O341)-0.5*('Welfare change 1 MW'!$E342-'aob Demand'!K341)*('Welfare change 1 MW'!J342-'aob Demand'!O341))</f>
        <v>0</v>
      </c>
      <c r="O342" s="2">
        <f>+IF($D342&lt;2022,0,-((G342-'aob Demand'!L341)*'aob Demand'!P341)-0.5*('Welfare change 1 MW'!$E342-'aob Demand'!L341)*('Welfare change 1 MW'!K342-'aob Demand'!P341))</f>
        <v>0</v>
      </c>
      <c r="P342" s="2">
        <f>+IF($D342&lt;2022,0,-((H342-'aob Demand'!M341)*'aob Demand'!Q341)-0.5*('Welfare change 1 MW'!$E342-'aob Demand'!M341)*('Welfare change 1 MW'!L342-'aob Demand'!Q341))</f>
        <v>0</v>
      </c>
      <c r="Q342" s="2">
        <f t="shared" si="40"/>
        <v>0</v>
      </c>
      <c r="R342" s="2">
        <f t="shared" si="41"/>
        <v>0</v>
      </c>
      <c r="S342" s="2">
        <f t="shared" si="43"/>
        <v>0</v>
      </c>
      <c r="T342" s="2">
        <f t="shared" si="44"/>
        <v>0</v>
      </c>
      <c r="U342" s="2">
        <f t="shared" si="45"/>
        <v>0</v>
      </c>
      <c r="V342" s="2">
        <f t="shared" si="46"/>
        <v>0</v>
      </c>
      <c r="W342" s="2">
        <f t="shared" si="42"/>
        <v>1255893.1269999999</v>
      </c>
    </row>
    <row r="343" spans="1:23" x14ac:dyDescent="0.45">
      <c r="A343" s="2" t="s">
        <v>151</v>
      </c>
      <c r="B343" s="2">
        <v>1</v>
      </c>
      <c r="C343" s="2">
        <v>2012</v>
      </c>
      <c r="D343" s="2">
        <v>2010</v>
      </c>
      <c r="E343" s="2">
        <v>180.3683321</v>
      </c>
      <c r="F343" s="2">
        <v>83.208015689999996</v>
      </c>
      <c r="G343" s="2">
        <v>93.483177449999999</v>
      </c>
      <c r="H343" s="2">
        <v>62.307972390000003</v>
      </c>
      <c r="I343" s="2">
        <v>158489.889</v>
      </c>
      <c r="J343" s="2">
        <v>2121.491</v>
      </c>
      <c r="K343" s="2">
        <v>278484.01299999998</v>
      </c>
      <c r="L343" s="2">
        <v>843667.96699999995</v>
      </c>
      <c r="M343" s="2">
        <f>+IF($D343&lt;2022,0,-((E343-'aob Demand'!J342)*'aob Demand'!N342)-0.5*('Welfare change 1 MW'!$E343-'aob Demand'!J342)*('Welfare change 1 MW'!I343-'aob Demand'!N342))</f>
        <v>0</v>
      </c>
      <c r="N343" s="2">
        <f>+IF($D343&lt;2022,0,-((F343-'aob Demand'!K342)*'aob Demand'!O342)-0.5*('Welfare change 1 MW'!$E343-'aob Demand'!K342)*('Welfare change 1 MW'!J343-'aob Demand'!O342))</f>
        <v>0</v>
      </c>
      <c r="O343" s="2">
        <f>+IF($D343&lt;2022,0,-((G343-'aob Demand'!L342)*'aob Demand'!P342)-0.5*('Welfare change 1 MW'!$E343-'aob Demand'!L342)*('Welfare change 1 MW'!K343-'aob Demand'!P342))</f>
        <v>0</v>
      </c>
      <c r="P343" s="2">
        <f>+IF($D343&lt;2022,0,-((H343-'aob Demand'!M342)*'aob Demand'!Q342)-0.5*('Welfare change 1 MW'!$E343-'aob Demand'!M342)*('Welfare change 1 MW'!L343-'aob Demand'!Q342))</f>
        <v>0</v>
      </c>
      <c r="Q343" s="2">
        <f t="shared" si="40"/>
        <v>0</v>
      </c>
      <c r="R343" s="2">
        <f t="shared" si="41"/>
        <v>0</v>
      </c>
      <c r="S343" s="2">
        <f t="shared" si="43"/>
        <v>0</v>
      </c>
      <c r="T343" s="2">
        <f t="shared" si="44"/>
        <v>0</v>
      </c>
      <c r="U343" s="2">
        <f t="shared" si="45"/>
        <v>0</v>
      </c>
      <c r="V343" s="2">
        <f t="shared" si="46"/>
        <v>0</v>
      </c>
      <c r="W343" s="2">
        <f t="shared" si="42"/>
        <v>1280641.8689999999</v>
      </c>
    </row>
    <row r="344" spans="1:23" x14ac:dyDescent="0.45">
      <c r="A344" s="2" t="s">
        <v>151</v>
      </c>
      <c r="B344" s="2">
        <v>1</v>
      </c>
      <c r="C344" s="2">
        <v>2013</v>
      </c>
      <c r="D344" s="2">
        <v>2011</v>
      </c>
      <c r="E344" s="2">
        <v>209.5766874</v>
      </c>
      <c r="F344" s="2">
        <v>115.29284629999999</v>
      </c>
      <c r="G344" s="2">
        <v>68.859324380000004</v>
      </c>
      <c r="H344" s="2">
        <v>43.047318990000001</v>
      </c>
      <c r="I344" s="2">
        <v>155161.66899999999</v>
      </c>
      <c r="J344" s="2">
        <v>2136.069</v>
      </c>
      <c r="K344" s="2">
        <v>269646.57299999997</v>
      </c>
      <c r="L344" s="2">
        <v>849462.96799999999</v>
      </c>
      <c r="M344" s="2">
        <f>+IF($D344&lt;2022,0,-((E344-'aob Demand'!J343)*'aob Demand'!N343)-0.5*('Welfare change 1 MW'!$E344-'aob Demand'!J343)*('Welfare change 1 MW'!I344-'aob Demand'!N343))</f>
        <v>0</v>
      </c>
      <c r="N344" s="2">
        <f>+IF($D344&lt;2022,0,-((F344-'aob Demand'!K343)*'aob Demand'!O343)-0.5*('Welfare change 1 MW'!$E344-'aob Demand'!K343)*('Welfare change 1 MW'!J344-'aob Demand'!O343))</f>
        <v>0</v>
      </c>
      <c r="O344" s="2">
        <f>+IF($D344&lt;2022,0,-((G344-'aob Demand'!L343)*'aob Demand'!P343)-0.5*('Welfare change 1 MW'!$E344-'aob Demand'!L343)*('Welfare change 1 MW'!K344-'aob Demand'!P343))</f>
        <v>0</v>
      </c>
      <c r="P344" s="2">
        <f>+IF($D344&lt;2022,0,-((H344-'aob Demand'!M343)*'aob Demand'!Q343)-0.5*('Welfare change 1 MW'!$E344-'aob Demand'!M343)*('Welfare change 1 MW'!L344-'aob Demand'!Q343))</f>
        <v>0</v>
      </c>
      <c r="Q344" s="2">
        <f t="shared" si="40"/>
        <v>0</v>
      </c>
      <c r="R344" s="2">
        <f t="shared" si="41"/>
        <v>0</v>
      </c>
      <c r="S344" s="2">
        <f t="shared" si="43"/>
        <v>0</v>
      </c>
      <c r="T344" s="2">
        <f t="shared" si="44"/>
        <v>0</v>
      </c>
      <c r="U344" s="2">
        <f t="shared" si="45"/>
        <v>0</v>
      </c>
      <c r="V344" s="2">
        <f t="shared" si="46"/>
        <v>0</v>
      </c>
      <c r="W344" s="2">
        <f t="shared" si="42"/>
        <v>1274271.21</v>
      </c>
    </row>
    <row r="345" spans="1:23" x14ac:dyDescent="0.45">
      <c r="A345" s="2" t="s">
        <v>151</v>
      </c>
      <c r="B345" s="2">
        <v>1</v>
      </c>
      <c r="C345" s="2">
        <v>2014</v>
      </c>
      <c r="D345" s="2">
        <v>2012</v>
      </c>
      <c r="E345" s="2">
        <v>279.4196025</v>
      </c>
      <c r="F345" s="2">
        <v>182.9097099</v>
      </c>
      <c r="G345" s="2">
        <v>149.2920427</v>
      </c>
      <c r="H345" s="2">
        <v>114.3949899</v>
      </c>
      <c r="I345" s="2">
        <v>160627.073</v>
      </c>
      <c r="J345" s="2">
        <v>2166.4389999999999</v>
      </c>
      <c r="K345" s="2">
        <v>274006.86099999998</v>
      </c>
      <c r="L345" s="2">
        <v>846124.31400000001</v>
      </c>
      <c r="M345" s="2">
        <f>+IF($D345&lt;2022,0,-((E345-'aob Demand'!J344)*'aob Demand'!N344)-0.5*('Welfare change 1 MW'!$E345-'aob Demand'!J344)*('Welfare change 1 MW'!I345-'aob Demand'!N344))</f>
        <v>0</v>
      </c>
      <c r="N345" s="2">
        <f>+IF($D345&lt;2022,0,-((F345-'aob Demand'!K344)*'aob Demand'!O344)-0.5*('Welfare change 1 MW'!$E345-'aob Demand'!K344)*('Welfare change 1 MW'!J345-'aob Demand'!O344))</f>
        <v>0</v>
      </c>
      <c r="O345" s="2">
        <f>+IF($D345&lt;2022,0,-((G345-'aob Demand'!L344)*'aob Demand'!P344)-0.5*('Welfare change 1 MW'!$E345-'aob Demand'!L344)*('Welfare change 1 MW'!K345-'aob Demand'!P344))</f>
        <v>0</v>
      </c>
      <c r="P345" s="2">
        <f>+IF($D345&lt;2022,0,-((H345-'aob Demand'!M344)*'aob Demand'!Q344)-0.5*('Welfare change 1 MW'!$E345-'aob Demand'!M344)*('Welfare change 1 MW'!L345-'aob Demand'!Q344))</f>
        <v>0</v>
      </c>
      <c r="Q345" s="2">
        <f t="shared" si="40"/>
        <v>0</v>
      </c>
      <c r="R345" s="2">
        <f t="shared" si="41"/>
        <v>0</v>
      </c>
      <c r="S345" s="2">
        <f t="shared" si="43"/>
        <v>0</v>
      </c>
      <c r="T345" s="2">
        <f t="shared" si="44"/>
        <v>0</v>
      </c>
      <c r="U345" s="2">
        <f t="shared" si="45"/>
        <v>0</v>
      </c>
      <c r="V345" s="2">
        <f t="shared" si="46"/>
        <v>0</v>
      </c>
      <c r="W345" s="2">
        <f t="shared" si="42"/>
        <v>1280758.2480000001</v>
      </c>
    </row>
    <row r="346" spans="1:23" x14ac:dyDescent="0.45">
      <c r="A346" s="2" t="s">
        <v>151</v>
      </c>
      <c r="B346" s="2">
        <v>1</v>
      </c>
      <c r="C346" s="2">
        <v>2015</v>
      </c>
      <c r="D346" s="2">
        <v>2013</v>
      </c>
      <c r="E346" s="2">
        <v>203.77851559999999</v>
      </c>
      <c r="F346" s="2">
        <v>96.170156890000001</v>
      </c>
      <c r="G346" s="2">
        <v>100.6563737</v>
      </c>
      <c r="H346" s="2">
        <v>64.312911009999993</v>
      </c>
      <c r="I346" s="2">
        <v>156240.03899999999</v>
      </c>
      <c r="J346" s="2">
        <v>2118.8879999999999</v>
      </c>
      <c r="K346" s="2">
        <v>272991.25899999897</v>
      </c>
      <c r="L346" s="2">
        <v>846217.85800000001</v>
      </c>
      <c r="M346" s="2">
        <f>+IF($D346&lt;2022,0,-((E346-'aob Demand'!J345)*'aob Demand'!N345)-0.5*('Welfare change 1 MW'!$E346-'aob Demand'!J345)*('Welfare change 1 MW'!I346-'aob Demand'!N345))</f>
        <v>0</v>
      </c>
      <c r="N346" s="2">
        <f>+IF($D346&lt;2022,0,-((F346-'aob Demand'!K345)*'aob Demand'!O345)-0.5*('Welfare change 1 MW'!$E346-'aob Demand'!K345)*('Welfare change 1 MW'!J346-'aob Demand'!O345))</f>
        <v>0</v>
      </c>
      <c r="O346" s="2">
        <f>+IF($D346&lt;2022,0,-((G346-'aob Demand'!L345)*'aob Demand'!P345)-0.5*('Welfare change 1 MW'!$E346-'aob Demand'!L345)*('Welfare change 1 MW'!K346-'aob Demand'!P345))</f>
        <v>0</v>
      </c>
      <c r="P346" s="2">
        <f>+IF($D346&lt;2022,0,-((H346-'aob Demand'!M345)*'aob Demand'!Q345)-0.5*('Welfare change 1 MW'!$E346-'aob Demand'!M345)*('Welfare change 1 MW'!L346-'aob Demand'!Q345))</f>
        <v>0</v>
      </c>
      <c r="Q346" s="2">
        <f t="shared" si="40"/>
        <v>0</v>
      </c>
      <c r="R346" s="2">
        <f t="shared" si="41"/>
        <v>0</v>
      </c>
      <c r="S346" s="2">
        <f t="shared" si="43"/>
        <v>0</v>
      </c>
      <c r="T346" s="2">
        <f t="shared" si="44"/>
        <v>0</v>
      </c>
      <c r="U346" s="2">
        <f t="shared" si="45"/>
        <v>0</v>
      </c>
      <c r="V346" s="2">
        <f t="shared" si="46"/>
        <v>0</v>
      </c>
      <c r="W346" s="2">
        <f t="shared" si="42"/>
        <v>1275449.155999999</v>
      </c>
    </row>
    <row r="347" spans="1:23" x14ac:dyDescent="0.45">
      <c r="A347" s="2" t="s">
        <v>151</v>
      </c>
      <c r="B347" s="2">
        <v>1</v>
      </c>
      <c r="C347" s="2">
        <v>2016</v>
      </c>
      <c r="D347" s="2">
        <v>2014</v>
      </c>
      <c r="E347" s="2">
        <v>231.671546699999</v>
      </c>
      <c r="F347" s="2">
        <v>105.0373061</v>
      </c>
      <c r="G347" s="2">
        <v>88.305083920000001</v>
      </c>
      <c r="H347" s="2">
        <v>63.33684135</v>
      </c>
      <c r="I347" s="2">
        <v>154049.291</v>
      </c>
      <c r="J347" s="2">
        <v>2103.4380000000001</v>
      </c>
      <c r="K347" s="2">
        <v>270447.34299999999</v>
      </c>
      <c r="L347" s="2">
        <v>844148.86699999997</v>
      </c>
      <c r="M347" s="2">
        <f>+IF($D347&lt;2022,0,-((E347-'aob Demand'!J346)*'aob Demand'!N346)-0.5*('Welfare change 1 MW'!$E347-'aob Demand'!J346)*('Welfare change 1 MW'!I347-'aob Demand'!N346))</f>
        <v>0</v>
      </c>
      <c r="N347" s="2">
        <f>+IF($D347&lt;2022,0,-((F347-'aob Demand'!K346)*'aob Demand'!O346)-0.5*('Welfare change 1 MW'!$E347-'aob Demand'!K346)*('Welfare change 1 MW'!J347-'aob Demand'!O346))</f>
        <v>0</v>
      </c>
      <c r="O347" s="2">
        <f>+IF($D347&lt;2022,0,-((G347-'aob Demand'!L346)*'aob Demand'!P346)-0.5*('Welfare change 1 MW'!$E347-'aob Demand'!L346)*('Welfare change 1 MW'!K347-'aob Demand'!P346))</f>
        <v>0</v>
      </c>
      <c r="P347" s="2">
        <f>+IF($D347&lt;2022,0,-((H347-'aob Demand'!M346)*'aob Demand'!Q346)-0.5*('Welfare change 1 MW'!$E347-'aob Demand'!M346)*('Welfare change 1 MW'!L347-'aob Demand'!Q346))</f>
        <v>0</v>
      </c>
      <c r="Q347" s="2">
        <f t="shared" si="40"/>
        <v>0</v>
      </c>
      <c r="R347" s="2">
        <f t="shared" si="41"/>
        <v>0</v>
      </c>
      <c r="S347" s="2">
        <f t="shared" si="43"/>
        <v>0</v>
      </c>
      <c r="T347" s="2">
        <f t="shared" si="44"/>
        <v>0</v>
      </c>
      <c r="U347" s="2">
        <f t="shared" si="45"/>
        <v>0</v>
      </c>
      <c r="V347" s="2">
        <f t="shared" si="46"/>
        <v>0</v>
      </c>
      <c r="W347" s="2">
        <f t="shared" si="42"/>
        <v>1268645.5009999999</v>
      </c>
    </row>
    <row r="348" spans="1:23" x14ac:dyDescent="0.45">
      <c r="A348" s="2" t="s">
        <v>151</v>
      </c>
      <c r="B348" s="2">
        <v>1</v>
      </c>
      <c r="C348" s="2">
        <v>2017</v>
      </c>
      <c r="D348" s="2">
        <v>2015</v>
      </c>
      <c r="E348" s="2">
        <v>236.60060179999999</v>
      </c>
      <c r="F348" s="2">
        <v>92.709150510000001</v>
      </c>
      <c r="G348" s="2">
        <v>89.502448770000001</v>
      </c>
      <c r="H348" s="2">
        <v>71.523213369999993</v>
      </c>
      <c r="I348" s="2">
        <v>145503.337</v>
      </c>
      <c r="J348" s="2">
        <v>13174.063</v>
      </c>
      <c r="K348" s="2">
        <v>273497.69399999903</v>
      </c>
      <c r="L348" s="2">
        <v>860951.48899999994</v>
      </c>
      <c r="M348" s="2">
        <f>+IF($D348&lt;2022,0,-((E348-'aob Demand'!J347)*'aob Demand'!N347)-0.5*('Welfare change 1 MW'!$E348-'aob Demand'!J347)*('Welfare change 1 MW'!I348-'aob Demand'!N347))</f>
        <v>0</v>
      </c>
      <c r="N348" s="2">
        <f>+IF($D348&lt;2022,0,-((F348-'aob Demand'!K347)*'aob Demand'!O347)-0.5*('Welfare change 1 MW'!$E348-'aob Demand'!K347)*('Welfare change 1 MW'!J348-'aob Demand'!O347))</f>
        <v>0</v>
      </c>
      <c r="O348" s="2">
        <f>+IF($D348&lt;2022,0,-((G348-'aob Demand'!L347)*'aob Demand'!P347)-0.5*('Welfare change 1 MW'!$E348-'aob Demand'!L347)*('Welfare change 1 MW'!K348-'aob Demand'!P347))</f>
        <v>0</v>
      </c>
      <c r="P348" s="2">
        <f>+IF($D348&lt;2022,0,-((H348-'aob Demand'!M347)*'aob Demand'!Q347)-0.5*('Welfare change 1 MW'!$E348-'aob Demand'!M347)*('Welfare change 1 MW'!L348-'aob Demand'!Q347))</f>
        <v>0</v>
      </c>
      <c r="Q348" s="2">
        <f t="shared" si="40"/>
        <v>0</v>
      </c>
      <c r="R348" s="2">
        <f t="shared" si="41"/>
        <v>0</v>
      </c>
      <c r="S348" s="2">
        <f t="shared" si="43"/>
        <v>0</v>
      </c>
      <c r="T348" s="2">
        <f t="shared" si="44"/>
        <v>0</v>
      </c>
      <c r="U348" s="2">
        <f t="shared" si="45"/>
        <v>0</v>
      </c>
      <c r="V348" s="2">
        <f t="shared" si="46"/>
        <v>0</v>
      </c>
      <c r="W348" s="2">
        <f t="shared" si="42"/>
        <v>1279952.5199999991</v>
      </c>
    </row>
    <row r="349" spans="1:23" x14ac:dyDescent="0.45">
      <c r="A349" s="2" t="s">
        <v>151</v>
      </c>
      <c r="B349" s="2">
        <v>1</v>
      </c>
      <c r="C349" s="2">
        <v>2018</v>
      </c>
      <c r="D349" s="2">
        <v>2016</v>
      </c>
      <c r="E349" s="2">
        <v>237.6058534</v>
      </c>
      <c r="F349" s="2">
        <v>84.446562529999994</v>
      </c>
      <c r="G349" s="2">
        <v>72.484478809999999</v>
      </c>
      <c r="H349" s="2">
        <v>62.540162350000003</v>
      </c>
      <c r="I349" s="2">
        <v>134940.606</v>
      </c>
      <c r="J349" s="2">
        <v>16881.036</v>
      </c>
      <c r="K349" s="2">
        <v>269384.34299999999</v>
      </c>
      <c r="L349" s="2">
        <v>848489.00300000003</v>
      </c>
      <c r="M349" s="2">
        <f>+IF($D349&lt;2022,0,-((E349-'aob Demand'!J348)*'aob Demand'!N348)-0.5*('Welfare change 1 MW'!$E349-'aob Demand'!J348)*('Welfare change 1 MW'!I349-'aob Demand'!N348))</f>
        <v>0</v>
      </c>
      <c r="N349" s="2">
        <f>+IF($D349&lt;2022,0,-((F349-'aob Demand'!K348)*'aob Demand'!O348)-0.5*('Welfare change 1 MW'!$E349-'aob Demand'!K348)*('Welfare change 1 MW'!J349-'aob Demand'!O348))</f>
        <v>0</v>
      </c>
      <c r="O349" s="2">
        <f>+IF($D349&lt;2022,0,-((G349-'aob Demand'!L348)*'aob Demand'!P348)-0.5*('Welfare change 1 MW'!$E349-'aob Demand'!L348)*('Welfare change 1 MW'!K349-'aob Demand'!P348))</f>
        <v>0</v>
      </c>
      <c r="P349" s="2">
        <f>+IF($D349&lt;2022,0,-((H349-'aob Demand'!M348)*'aob Demand'!Q348)-0.5*('Welfare change 1 MW'!$E349-'aob Demand'!M348)*('Welfare change 1 MW'!L349-'aob Demand'!Q348))</f>
        <v>0</v>
      </c>
      <c r="Q349" s="2">
        <f t="shared" si="40"/>
        <v>0</v>
      </c>
      <c r="R349" s="2">
        <f t="shared" si="41"/>
        <v>0</v>
      </c>
      <c r="S349" s="2">
        <f t="shared" si="43"/>
        <v>0</v>
      </c>
      <c r="T349" s="2">
        <f t="shared" si="44"/>
        <v>0</v>
      </c>
      <c r="U349" s="2">
        <f t="shared" si="45"/>
        <v>0</v>
      </c>
      <c r="V349" s="2">
        <f t="shared" si="46"/>
        <v>0</v>
      </c>
      <c r="W349" s="2">
        <f t="shared" si="42"/>
        <v>1252813.952</v>
      </c>
    </row>
    <row r="350" spans="1:23" x14ac:dyDescent="0.45">
      <c r="A350" s="2" t="s">
        <v>151</v>
      </c>
      <c r="B350" s="2">
        <v>1</v>
      </c>
      <c r="C350" s="2">
        <v>2019</v>
      </c>
      <c r="D350" s="2">
        <v>2017</v>
      </c>
      <c r="E350" s="2">
        <v>286.55820019999999</v>
      </c>
      <c r="F350" s="2">
        <v>151.44478330000001</v>
      </c>
      <c r="G350" s="2">
        <v>86.207240420000005</v>
      </c>
      <c r="H350" s="2">
        <v>61.803588130000001</v>
      </c>
      <c r="I350" s="2">
        <v>134766.53</v>
      </c>
      <c r="J350" s="2">
        <v>18954.352999999999</v>
      </c>
      <c r="K350" s="2">
        <v>261979.875</v>
      </c>
      <c r="L350" s="2">
        <v>802229.67</v>
      </c>
      <c r="M350" s="2">
        <f>+IF($D350&lt;2022,0,-((E350-'aob Demand'!J349)*'aob Demand'!N349)-0.5*('Welfare change 1 MW'!$E350-'aob Demand'!J349)*('Welfare change 1 MW'!I350-'aob Demand'!N349))</f>
        <v>0</v>
      </c>
      <c r="N350" s="2">
        <f>+IF($D350&lt;2022,0,-((F350-'aob Demand'!K349)*'aob Demand'!O349)-0.5*('Welfare change 1 MW'!$E350-'aob Demand'!K349)*('Welfare change 1 MW'!J350-'aob Demand'!O349))</f>
        <v>0</v>
      </c>
      <c r="O350" s="2">
        <f>+IF($D350&lt;2022,0,-((G350-'aob Demand'!L349)*'aob Demand'!P349)-0.5*('Welfare change 1 MW'!$E350-'aob Demand'!L349)*('Welfare change 1 MW'!K350-'aob Demand'!P349))</f>
        <v>0</v>
      </c>
      <c r="P350" s="2">
        <f>+IF($D350&lt;2022,0,-((H350-'aob Demand'!M349)*'aob Demand'!Q349)-0.5*('Welfare change 1 MW'!$E350-'aob Demand'!M349)*('Welfare change 1 MW'!L350-'aob Demand'!Q349))</f>
        <v>0</v>
      </c>
      <c r="Q350" s="2">
        <f t="shared" si="40"/>
        <v>0</v>
      </c>
      <c r="R350" s="2">
        <f t="shared" si="41"/>
        <v>0</v>
      </c>
      <c r="S350" s="2">
        <f t="shared" si="43"/>
        <v>0</v>
      </c>
      <c r="T350" s="2">
        <f t="shared" si="44"/>
        <v>0</v>
      </c>
      <c r="U350" s="2">
        <f t="shared" si="45"/>
        <v>0</v>
      </c>
      <c r="V350" s="2">
        <f t="shared" si="46"/>
        <v>0</v>
      </c>
      <c r="W350" s="2">
        <f t="shared" si="42"/>
        <v>1198976.0750000002</v>
      </c>
    </row>
    <row r="351" spans="1:23" x14ac:dyDescent="0.45">
      <c r="A351" s="2" t="s">
        <v>151</v>
      </c>
      <c r="B351" s="2">
        <v>1</v>
      </c>
      <c r="C351" s="2">
        <v>2020</v>
      </c>
      <c r="D351" s="2">
        <v>2018</v>
      </c>
      <c r="E351" s="2">
        <v>289.99280390258201</v>
      </c>
      <c r="F351" s="2">
        <v>141.17462143192799</v>
      </c>
      <c r="G351" s="2">
        <v>106.370299712942</v>
      </c>
      <c r="H351" s="2">
        <v>83.994989004399002</v>
      </c>
      <c r="I351" s="2">
        <v>133438.35707948499</v>
      </c>
      <c r="J351" s="2">
        <v>18838.281382906302</v>
      </c>
      <c r="K351" s="2">
        <v>256868.926202253</v>
      </c>
      <c r="L351" s="2">
        <v>786291.32221671403</v>
      </c>
      <c r="M351" s="2">
        <f>+IF($D351&lt;2022,0,-((E351-'aob Demand'!J350)*'aob Demand'!N350)-0.5*('Welfare change 1 MW'!$E351-'aob Demand'!J350)*('Welfare change 1 MW'!I351-'aob Demand'!N350))</f>
        <v>0</v>
      </c>
      <c r="N351" s="2">
        <f>+IF($D351&lt;2022,0,-((F351-'aob Demand'!K350)*'aob Demand'!O350)-0.5*('Welfare change 1 MW'!$E351-'aob Demand'!K350)*('Welfare change 1 MW'!J351-'aob Demand'!O350))</f>
        <v>0</v>
      </c>
      <c r="O351" s="2">
        <f>+IF($D351&lt;2022,0,-((G351-'aob Demand'!L350)*'aob Demand'!P350)-0.5*('Welfare change 1 MW'!$E351-'aob Demand'!L350)*('Welfare change 1 MW'!K351-'aob Demand'!P350))</f>
        <v>0</v>
      </c>
      <c r="P351" s="2">
        <f>+IF($D351&lt;2022,0,-((H351-'aob Demand'!M350)*'aob Demand'!Q350)-0.5*('Welfare change 1 MW'!$E351-'aob Demand'!M350)*('Welfare change 1 MW'!L351-'aob Demand'!Q350))</f>
        <v>0</v>
      </c>
      <c r="Q351" s="2">
        <f t="shared" si="40"/>
        <v>0</v>
      </c>
      <c r="R351" s="2">
        <f t="shared" si="41"/>
        <v>0</v>
      </c>
      <c r="S351" s="2">
        <f t="shared" si="43"/>
        <v>0</v>
      </c>
      <c r="T351" s="2">
        <f t="shared" si="44"/>
        <v>0</v>
      </c>
      <c r="U351" s="2">
        <f t="shared" si="45"/>
        <v>0</v>
      </c>
      <c r="V351" s="2">
        <f t="shared" si="46"/>
        <v>0</v>
      </c>
      <c r="W351" s="2">
        <f t="shared" si="42"/>
        <v>1176598.605498452</v>
      </c>
    </row>
    <row r="352" spans="1:23" x14ac:dyDescent="0.45">
      <c r="A352" s="2" t="s">
        <v>151</v>
      </c>
      <c r="B352" s="2">
        <v>1</v>
      </c>
      <c r="C352" s="2">
        <v>2021</v>
      </c>
      <c r="D352" s="2">
        <v>2019</v>
      </c>
      <c r="E352" s="2">
        <v>282.37801155260502</v>
      </c>
      <c r="F352" s="2">
        <v>140.99374892447099</v>
      </c>
      <c r="G352" s="2">
        <v>106.100527425256</v>
      </c>
      <c r="H352" s="2">
        <v>83.778048168634797</v>
      </c>
      <c r="I352" s="2">
        <v>134047.02076418401</v>
      </c>
      <c r="J352" s="2">
        <v>18888.086296698799</v>
      </c>
      <c r="K352" s="2">
        <v>257920.97488604899</v>
      </c>
      <c r="L352" s="2">
        <v>789618.78724944103</v>
      </c>
      <c r="M352" s="2">
        <f>+IF($D352&lt;2022,0,-((E352-'aob Demand'!J351)*'aob Demand'!N351)-0.5*('Welfare change 1 MW'!$E352-'aob Demand'!J351)*('Welfare change 1 MW'!I352-'aob Demand'!N351))</f>
        <v>0</v>
      </c>
      <c r="N352" s="2">
        <f>+IF($D352&lt;2022,0,-((F352-'aob Demand'!K351)*'aob Demand'!O351)-0.5*('Welfare change 1 MW'!$E352-'aob Demand'!K351)*('Welfare change 1 MW'!J352-'aob Demand'!O351))</f>
        <v>0</v>
      </c>
      <c r="O352" s="2">
        <f>+IF($D352&lt;2022,0,-((G352-'aob Demand'!L351)*'aob Demand'!P351)-0.5*('Welfare change 1 MW'!$E352-'aob Demand'!L351)*('Welfare change 1 MW'!K352-'aob Demand'!P351))</f>
        <v>0</v>
      </c>
      <c r="P352" s="2">
        <f>+IF($D352&lt;2022,0,-((H352-'aob Demand'!M351)*'aob Demand'!Q351)-0.5*('Welfare change 1 MW'!$E352-'aob Demand'!M351)*('Welfare change 1 MW'!L352-'aob Demand'!Q351))</f>
        <v>0</v>
      </c>
      <c r="Q352" s="2">
        <f t="shared" si="40"/>
        <v>0</v>
      </c>
      <c r="R352" s="2">
        <f t="shared" si="41"/>
        <v>0</v>
      </c>
      <c r="S352" s="2">
        <f t="shared" si="43"/>
        <v>0</v>
      </c>
      <c r="T352" s="2">
        <f t="shared" si="44"/>
        <v>0</v>
      </c>
      <c r="U352" s="2">
        <f t="shared" si="45"/>
        <v>0</v>
      </c>
      <c r="V352" s="2">
        <f t="shared" si="46"/>
        <v>0</v>
      </c>
      <c r="W352" s="2">
        <f t="shared" si="42"/>
        <v>1181586.782899674</v>
      </c>
    </row>
    <row r="353" spans="1:23" x14ac:dyDescent="0.45">
      <c r="A353" s="2" t="s">
        <v>151</v>
      </c>
      <c r="B353" s="2">
        <v>1</v>
      </c>
      <c r="C353" s="2">
        <v>2022</v>
      </c>
      <c r="D353" s="2">
        <v>2020</v>
      </c>
      <c r="E353" s="2">
        <v>277.60210321946602</v>
      </c>
      <c r="F353" s="2">
        <v>141.07735539985299</v>
      </c>
      <c r="G353" s="2">
        <v>106.15701919265</v>
      </c>
      <c r="H353" s="2">
        <v>83.824137839637004</v>
      </c>
      <c r="I353" s="2">
        <v>134606.36444191099</v>
      </c>
      <c r="J353" s="2">
        <v>18937.383574554398</v>
      </c>
      <c r="K353" s="2">
        <v>258885.79334226699</v>
      </c>
      <c r="L353" s="2">
        <v>792656.168976482</v>
      </c>
      <c r="M353" s="2">
        <f>+IF($D353&lt;2022,0,-((E353-'aob Demand'!J352)*'aob Demand'!N352)-0.5*('Welfare change 1 MW'!$E353-'aob Demand'!J352)*('Welfare change 1 MW'!I353-'aob Demand'!N352))</f>
        <v>0</v>
      </c>
      <c r="N353" s="2">
        <f>+IF($D353&lt;2022,0,-((F353-'aob Demand'!K352)*'aob Demand'!O352)-0.5*('Welfare change 1 MW'!$E353-'aob Demand'!K352)*('Welfare change 1 MW'!J353-'aob Demand'!O352))</f>
        <v>0</v>
      </c>
      <c r="O353" s="2">
        <f>+IF($D353&lt;2022,0,-((G353-'aob Demand'!L352)*'aob Demand'!P352)-0.5*('Welfare change 1 MW'!$E353-'aob Demand'!L352)*('Welfare change 1 MW'!K353-'aob Demand'!P352))</f>
        <v>0</v>
      </c>
      <c r="P353" s="2">
        <f>+IF($D353&lt;2022,0,-((H353-'aob Demand'!M352)*'aob Demand'!Q352)-0.5*('Welfare change 1 MW'!$E353-'aob Demand'!M352)*('Welfare change 1 MW'!L353-'aob Demand'!Q352))</f>
        <v>0</v>
      </c>
      <c r="Q353" s="2">
        <f t="shared" si="40"/>
        <v>0</v>
      </c>
      <c r="R353" s="2">
        <f t="shared" si="41"/>
        <v>0</v>
      </c>
      <c r="S353" s="2">
        <f t="shared" si="43"/>
        <v>0</v>
      </c>
      <c r="T353" s="2">
        <f t="shared" si="44"/>
        <v>0</v>
      </c>
      <c r="U353" s="2">
        <f t="shared" si="45"/>
        <v>0</v>
      </c>
      <c r="V353" s="2">
        <f t="shared" si="46"/>
        <v>0</v>
      </c>
      <c r="W353" s="2">
        <f t="shared" si="42"/>
        <v>1186148.3267606599</v>
      </c>
    </row>
    <row r="354" spans="1:23" x14ac:dyDescent="0.45">
      <c r="A354" s="2" t="s">
        <v>151</v>
      </c>
      <c r="B354" s="2">
        <v>1</v>
      </c>
      <c r="C354" s="2">
        <v>2023</v>
      </c>
      <c r="D354" s="2">
        <v>2021</v>
      </c>
      <c r="E354" s="2">
        <v>275.82875962812102</v>
      </c>
      <c r="F354" s="2">
        <v>141.15388372869799</v>
      </c>
      <c r="G354" s="2">
        <v>106.208643116158</v>
      </c>
      <c r="H354" s="2">
        <v>83.866055240954097</v>
      </c>
      <c r="I354" s="2">
        <v>135096.236456157</v>
      </c>
      <c r="J354" s="2">
        <v>18999.344557398301</v>
      </c>
      <c r="K354" s="2">
        <v>259800.96569433899</v>
      </c>
      <c r="L354" s="2">
        <v>795478.44661694497</v>
      </c>
      <c r="M354" s="2">
        <f>+IF($D354&lt;2022,0,-((E354-'aob Demand'!J353)*'aob Demand'!N353)-0.5*('Welfare change 1 MW'!$E354-'aob Demand'!J353)*('Welfare change 1 MW'!I354-'aob Demand'!N353))</f>
        <v>0</v>
      </c>
      <c r="N354" s="2">
        <f>+IF($D354&lt;2022,0,-((F354-'aob Demand'!K353)*'aob Demand'!O353)-0.5*('Welfare change 1 MW'!$E354-'aob Demand'!K353)*('Welfare change 1 MW'!J354-'aob Demand'!O353))</f>
        <v>0</v>
      </c>
      <c r="O354" s="2">
        <f>+IF($D354&lt;2022,0,-((G354-'aob Demand'!L353)*'aob Demand'!P353)-0.5*('Welfare change 1 MW'!$E354-'aob Demand'!L353)*('Welfare change 1 MW'!K354-'aob Demand'!P353))</f>
        <v>0</v>
      </c>
      <c r="P354" s="2">
        <f>+IF($D354&lt;2022,0,-((H354-'aob Demand'!M353)*'aob Demand'!Q353)-0.5*('Welfare change 1 MW'!$E354-'aob Demand'!M353)*('Welfare change 1 MW'!L354-'aob Demand'!Q353))</f>
        <v>0</v>
      </c>
      <c r="Q354" s="2">
        <f t="shared" si="40"/>
        <v>0</v>
      </c>
      <c r="R354" s="2">
        <f t="shared" si="41"/>
        <v>0</v>
      </c>
      <c r="S354" s="2">
        <f t="shared" si="43"/>
        <v>0</v>
      </c>
      <c r="T354" s="2">
        <f t="shared" si="44"/>
        <v>0</v>
      </c>
      <c r="U354" s="2">
        <f t="shared" si="45"/>
        <v>0</v>
      </c>
      <c r="V354" s="2">
        <f t="shared" si="46"/>
        <v>0</v>
      </c>
      <c r="W354" s="2">
        <f t="shared" si="42"/>
        <v>1190375.648767441</v>
      </c>
    </row>
    <row r="355" spans="1:23" x14ac:dyDescent="0.45">
      <c r="A355" s="2" t="s">
        <v>151</v>
      </c>
      <c r="B355" s="2">
        <v>1</v>
      </c>
      <c r="C355" s="2">
        <v>2024</v>
      </c>
      <c r="D355" s="2">
        <v>2022</v>
      </c>
      <c r="E355" s="2">
        <v>156.76480282751302</v>
      </c>
      <c r="F355" s="2">
        <v>156.76480282751302</v>
      </c>
      <c r="G355" s="2">
        <v>121.80158994116501</v>
      </c>
      <c r="H355" s="2">
        <v>99.449012303829804</v>
      </c>
      <c r="I355" s="2">
        <v>137019.86426838193</v>
      </c>
      <c r="J355" s="2">
        <v>18257.483876943355</v>
      </c>
      <c r="K355" s="2">
        <v>259130.33881803576</v>
      </c>
      <c r="L355" s="2">
        <v>796104.95920302265</v>
      </c>
      <c r="M355" s="2">
        <f>+IF($D355&lt;2022,0,-((E355-'aob Demand'!J354)*'aob Demand'!N354)-0.5*('Welfare change 1 MW'!$E355-'aob Demand'!J354)*('Welfare change 1 MW'!I355-'aob Demand'!N354))</f>
        <v>451.34600169886204</v>
      </c>
      <c r="N355" s="2">
        <f>+IF($D355&lt;2022,0,-((F355-'aob Demand'!K354)*'aob Demand'!O354)-0.5*('Welfare change 1 MW'!$E355-'aob Demand'!K354)*('Welfare change 1 MW'!J355-'aob Demand'!O354))</f>
        <v>60.14049417534963</v>
      </c>
      <c r="O355" s="2">
        <f>+IF($D355&lt;2022,0,-((G355-'aob Demand'!L354)*'aob Demand'!P354)-0.5*('Welfare change 1 MW'!$E355-'aob Demand'!L354)*('Welfare change 1 MW'!K355-'aob Demand'!P354))</f>
        <v>847.81157778969691</v>
      </c>
      <c r="P355" s="2">
        <f>+IF($D355&lt;2022,0,-((H355-'aob Demand'!M354)*'aob Demand'!Q354)-0.5*('Welfare change 1 MW'!$E355-'aob Demand'!M354)*('Welfare change 1 MW'!L355-'aob Demand'!Q354))</f>
        <v>2593.3319489045243</v>
      </c>
      <c r="Q355" s="2">
        <f t="shared" si="40"/>
        <v>3952.6300225684327</v>
      </c>
      <c r="R355" s="2">
        <f t="shared" si="41"/>
        <v>378.95880634589452</v>
      </c>
      <c r="S355" s="2">
        <f t="shared" si="43"/>
        <v>50.495118600715365</v>
      </c>
      <c r="T355" s="2">
        <f t="shared" si="44"/>
        <v>711.83894909026969</v>
      </c>
      <c r="U355" s="2">
        <f t="shared" si="45"/>
        <v>2177.4115116039784</v>
      </c>
      <c r="V355" s="2">
        <f t="shared" si="46"/>
        <v>3318.7043856408577</v>
      </c>
      <c r="W355" s="2">
        <f t="shared" si="42"/>
        <v>1192255.1622894404</v>
      </c>
    </row>
    <row r="356" spans="1:23" x14ac:dyDescent="0.45">
      <c r="A356" s="2" t="s">
        <v>151</v>
      </c>
      <c r="B356" s="2">
        <v>1</v>
      </c>
      <c r="C356" s="2">
        <v>2025</v>
      </c>
      <c r="D356" s="2">
        <v>2023</v>
      </c>
      <c r="E356" s="2">
        <v>156.84562168943205</v>
      </c>
      <c r="F356" s="2">
        <v>156.84562168943205</v>
      </c>
      <c r="G356" s="2">
        <v>121.58534980499505</v>
      </c>
      <c r="H356" s="2">
        <v>99.277023425817646</v>
      </c>
      <c r="I356" s="2">
        <v>137529.29396360877</v>
      </c>
      <c r="J356" s="2">
        <v>18323.882191723875</v>
      </c>
      <c r="K356" s="2">
        <v>260076.81408286717</v>
      </c>
      <c r="L356" s="2">
        <v>799019.56069050392</v>
      </c>
      <c r="M356" s="2">
        <f>+IF($D356&lt;2022,0,-((E356-'aob Demand'!J355)*'aob Demand'!N355)-0.5*('Welfare change 1 MW'!$E356-'aob Demand'!J355)*('Welfare change 1 MW'!I356-'aob Demand'!N355))</f>
        <v>449.56008412624215</v>
      </c>
      <c r="N356" s="2">
        <f>+IF($D356&lt;2022,0,-((F356-'aob Demand'!K355)*'aob Demand'!O355)-0.5*('Welfare change 1 MW'!$E356-'aob Demand'!K355)*('Welfare change 1 MW'!J356-'aob Demand'!O355))</f>
        <v>59.897682757031269</v>
      </c>
      <c r="O356" s="2">
        <f>+IF($D356&lt;2022,0,-((G356-'aob Demand'!L355)*'aob Demand'!P355)-0.5*('Welfare change 1 MW'!$E356-'aob Demand'!L355)*('Welfare change 1 MW'!K356-'aob Demand'!P355))</f>
        <v>844.33965596655173</v>
      </c>
      <c r="P356" s="2">
        <f>+IF($D356&lt;2022,0,-((H356-'aob Demand'!M355)*'aob Demand'!Q355)-0.5*('Welfare change 1 MW'!$E356-'aob Demand'!M355)*('Welfare change 1 MW'!L356-'aob Demand'!Q355))</f>
        <v>2582.7293884168703</v>
      </c>
      <c r="Q356" s="2">
        <f t="shared" si="40"/>
        <v>3936.5268112666954</v>
      </c>
      <c r="R356" s="2">
        <f t="shared" si="41"/>
        <v>356.09369388114777</v>
      </c>
      <c r="S356" s="2">
        <f t="shared" si="43"/>
        <v>47.444574954485709</v>
      </c>
      <c r="T356" s="2">
        <f t="shared" si="44"/>
        <v>668.79609111167588</v>
      </c>
      <c r="U356" s="2">
        <f t="shared" si="45"/>
        <v>2045.7635824236108</v>
      </c>
      <c r="V356" s="2">
        <f t="shared" si="46"/>
        <v>3118.09794237092</v>
      </c>
      <c r="W356" s="2">
        <f t="shared" si="42"/>
        <v>1196625.6687369798</v>
      </c>
    </row>
    <row r="357" spans="1:23" x14ac:dyDescent="0.45">
      <c r="A357" s="2" t="s">
        <v>151</v>
      </c>
      <c r="B357" s="2">
        <v>1</v>
      </c>
      <c r="C357" s="2">
        <v>2026</v>
      </c>
      <c r="D357" s="2">
        <v>2024</v>
      </c>
      <c r="E357" s="2">
        <v>156.69576506635457</v>
      </c>
      <c r="F357" s="2">
        <v>156.69576506635457</v>
      </c>
      <c r="G357" s="2">
        <v>121.41754742684154</v>
      </c>
      <c r="H357" s="2">
        <v>99.098721949436836</v>
      </c>
      <c r="I357" s="2">
        <v>138039.76896248013</v>
      </c>
      <c r="J357" s="2">
        <v>18389.857758112448</v>
      </c>
      <c r="K357" s="2">
        <v>261033.77825673574</v>
      </c>
      <c r="L357" s="2">
        <v>801970.45287734969</v>
      </c>
      <c r="M357" s="2">
        <f>+IF($D357&lt;2022,0,-((E357-'aob Demand'!J356)*'aob Demand'!N356)-0.5*('Welfare change 1 MW'!$E357-'aob Demand'!J356)*('Welfare change 1 MW'!I357-'aob Demand'!N356))</f>
        <v>441.86242352567314</v>
      </c>
      <c r="N357" s="2">
        <f>+IF($D357&lt;2022,0,-((F357-'aob Demand'!K356)*'aob Demand'!O356)-0.5*('Welfare change 1 MW'!$E357-'aob Demand'!K356)*('Welfare change 1 MW'!J357-'aob Demand'!O356))</f>
        <v>58.865551415843036</v>
      </c>
      <c r="O357" s="2">
        <f>+IF($D357&lt;2022,0,-((G357-'aob Demand'!L356)*'aob Demand'!P356)-0.5*('Welfare change 1 MW'!$E357-'aob Demand'!L356)*('Welfare change 1 MW'!K357-'aob Demand'!P356))</f>
        <v>829.84243103335814</v>
      </c>
      <c r="P357" s="2">
        <f>+IF($D357&lt;2022,0,-((H357-'aob Demand'!M356)*'aob Demand'!Q356)-0.5*('Welfare change 1 MW'!$E357-'aob Demand'!M356)*('Welfare change 1 MW'!L357-'aob Demand'!Q356))</f>
        <v>2538.3930541197819</v>
      </c>
      <c r="Q357" s="2">
        <f t="shared" si="40"/>
        <v>3868.9634600946565</v>
      </c>
      <c r="R357" s="2">
        <f t="shared" si="41"/>
        <v>330.18530726196229</v>
      </c>
      <c r="S357" s="2">
        <f t="shared" si="43"/>
        <v>43.987764395755796</v>
      </c>
      <c r="T357" s="2">
        <f t="shared" si="44"/>
        <v>620.106538780714</v>
      </c>
      <c r="U357" s="2">
        <f t="shared" si="45"/>
        <v>1896.834955637438</v>
      </c>
      <c r="V357" s="2">
        <f t="shared" si="46"/>
        <v>2891.1145660758702</v>
      </c>
      <c r="W357" s="2">
        <f t="shared" si="42"/>
        <v>1201044.0000965656</v>
      </c>
    </row>
    <row r="358" spans="1:23" x14ac:dyDescent="0.45">
      <c r="A358" s="2" t="s">
        <v>151</v>
      </c>
      <c r="B358" s="2">
        <v>1</v>
      </c>
      <c r="C358" s="2">
        <v>2027</v>
      </c>
      <c r="D358" s="2">
        <v>2025</v>
      </c>
      <c r="E358" s="2">
        <v>156.69936338698494</v>
      </c>
      <c r="F358" s="2">
        <v>156.69936338698494</v>
      </c>
      <c r="G358" s="2">
        <v>121.40367790728794</v>
      </c>
      <c r="H358" s="2">
        <v>99.074324752655826</v>
      </c>
      <c r="I358" s="2">
        <v>138529.07453524583</v>
      </c>
      <c r="J358" s="2">
        <v>18454.685762536694</v>
      </c>
      <c r="K358" s="2">
        <v>261956.63130169775</v>
      </c>
      <c r="L358" s="2">
        <v>804808.59787882643</v>
      </c>
      <c r="M358" s="2">
        <f>+IF($D358&lt;2022,0,-((E358-'aob Demand'!J357)*'aob Demand'!N357)-0.5*('Welfare change 1 MW'!$E358-'aob Demand'!J357)*('Welfare change 1 MW'!I358-'aob Demand'!N357))</f>
        <v>438.65087027888876</v>
      </c>
      <c r="N358" s="2">
        <f>+IF($D358&lt;2022,0,-((F358-'aob Demand'!K357)*'aob Demand'!O357)-0.5*('Welfare change 1 MW'!$E358-'aob Demand'!K357)*('Welfare change 1 MW'!J358-'aob Demand'!O357))</f>
        <v>58.436570067466178</v>
      </c>
      <c r="O358" s="2">
        <f>+IF($D358&lt;2022,0,-((G358-'aob Demand'!L357)*'aob Demand'!P357)-0.5*('Welfare change 1 MW'!$E358-'aob Demand'!L357)*('Welfare change 1 MW'!K358-'aob Demand'!P357))</f>
        <v>823.79908437066319</v>
      </c>
      <c r="P358" s="2">
        <f>+IF($D358&lt;2022,0,-((H358-'aob Demand'!M357)*'aob Demand'!Q357)-0.5*('Welfare change 1 MW'!$E358-'aob Demand'!M357)*('Welfare change 1 MW'!L358-'aob Demand'!Q357))</f>
        <v>2519.9081139637333</v>
      </c>
      <c r="Q358" s="2">
        <f t="shared" si="40"/>
        <v>3840.7946386807516</v>
      </c>
      <c r="R358" s="2">
        <f t="shared" si="41"/>
        <v>309.23155457613973</v>
      </c>
      <c r="S358" s="2">
        <f t="shared" si="43"/>
        <v>41.195476016201965</v>
      </c>
      <c r="T358" s="2">
        <f t="shared" si="44"/>
        <v>580.74584773165316</v>
      </c>
      <c r="U358" s="2">
        <f t="shared" si="45"/>
        <v>1776.4357858781989</v>
      </c>
      <c r="V358" s="2">
        <f t="shared" si="46"/>
        <v>2707.6086642021937</v>
      </c>
      <c r="W358" s="2">
        <f t="shared" si="42"/>
        <v>1205294.3037157701</v>
      </c>
    </row>
    <row r="359" spans="1:23" x14ac:dyDescent="0.45">
      <c r="A359" s="2" t="s">
        <v>151</v>
      </c>
      <c r="B359" s="2">
        <v>1</v>
      </c>
      <c r="C359" s="2">
        <v>2028</v>
      </c>
      <c r="D359" s="2">
        <v>2026</v>
      </c>
      <c r="E359" s="2">
        <v>156.82596539977609</v>
      </c>
      <c r="F359" s="2">
        <v>156.82596539977609</v>
      </c>
      <c r="G359" s="2">
        <v>121.51388690237212</v>
      </c>
      <c r="H359" s="2">
        <v>99.174310321992422</v>
      </c>
      <c r="I359" s="2">
        <v>139001.38414681552</v>
      </c>
      <c r="J359" s="2">
        <v>18518.621174053878</v>
      </c>
      <c r="K359" s="2">
        <v>262852.24094135972</v>
      </c>
      <c r="L359" s="2">
        <v>807556.47732461023</v>
      </c>
      <c r="M359" s="2">
        <f>+IF($D359&lt;2022,0,-((E359-'aob Demand'!J358)*'aob Demand'!N358)-0.5*('Welfare change 1 MW'!$E359-'aob Demand'!J358)*('Welfare change 1 MW'!I359-'aob Demand'!N358))</f>
        <v>439.09572548537056</v>
      </c>
      <c r="N359" s="2">
        <f>+IF($D359&lt;2022,0,-((F359-'aob Demand'!K358)*'aob Demand'!O358)-0.5*('Welfare change 1 MW'!$E359-'aob Demand'!K358)*('Welfare change 1 MW'!J359-'aob Demand'!O358))</f>
        <v>58.499039051448335</v>
      </c>
      <c r="O359" s="2">
        <f>+IF($D359&lt;2022,0,-((G359-'aob Demand'!L358)*'aob Demand'!P358)-0.5*('Welfare change 1 MW'!$E359-'aob Demand'!L358)*('Welfare change 1 MW'!K359-'aob Demand'!P358))</f>
        <v>824.64541977390343</v>
      </c>
      <c r="P359" s="2">
        <f>+IF($D359&lt;2022,0,-((H359-'aob Demand'!M358)*'aob Demand'!Q358)-0.5*('Welfare change 1 MW'!$E359-'aob Demand'!M358)*('Welfare change 1 MW'!L359-'aob Demand'!Q358))</f>
        <v>2522.4915593935575</v>
      </c>
      <c r="Q359" s="2">
        <f t="shared" si="40"/>
        <v>3844.7317437042798</v>
      </c>
      <c r="R359" s="2">
        <f t="shared" si="41"/>
        <v>292.02373579520616</v>
      </c>
      <c r="S359" s="2">
        <f t="shared" si="43"/>
        <v>38.905202061236551</v>
      </c>
      <c r="T359" s="2">
        <f t="shared" si="44"/>
        <v>548.43630263671184</v>
      </c>
      <c r="U359" s="2">
        <f t="shared" si="45"/>
        <v>1677.6009556269848</v>
      </c>
      <c r="V359" s="2">
        <f t="shared" si="46"/>
        <v>2556.9661961201391</v>
      </c>
      <c r="W359" s="2">
        <f t="shared" si="42"/>
        <v>1209410.1024127854</v>
      </c>
    </row>
    <row r="360" spans="1:23" x14ac:dyDescent="0.45">
      <c r="A360" s="2" t="s">
        <v>151</v>
      </c>
      <c r="B360" s="2">
        <v>1</v>
      </c>
      <c r="C360" s="2">
        <v>2029</v>
      </c>
      <c r="D360" s="2">
        <v>2027</v>
      </c>
      <c r="E360" s="2">
        <v>156.83108968353443</v>
      </c>
      <c r="F360" s="2">
        <v>156.83108968353443</v>
      </c>
      <c r="G360" s="2">
        <v>121.5034906274084</v>
      </c>
      <c r="H360" s="2">
        <v>99.153934770801001</v>
      </c>
      <c r="I360" s="2">
        <v>139493.50369163635</v>
      </c>
      <c r="J360" s="2">
        <v>18583.873271847817</v>
      </c>
      <c r="K360" s="2">
        <v>263780.68165835232</v>
      </c>
      <c r="L360" s="2">
        <v>810411.49560974212</v>
      </c>
      <c r="M360" s="2">
        <f>+IF($D360&lt;2022,0,-((E360-'aob Demand'!J359)*'aob Demand'!N359)-0.5*('Welfare change 1 MW'!$E360-'aob Demand'!J359)*('Welfare change 1 MW'!I360-'aob Demand'!N359))</f>
        <v>436.0862906527683</v>
      </c>
      <c r="N360" s="2">
        <f>+IF($D360&lt;2022,0,-((F360-'aob Demand'!K359)*'aob Demand'!O359)-0.5*('Welfare change 1 MW'!$E360-'aob Demand'!K359)*('Welfare change 1 MW'!J360-'aob Demand'!O359))</f>
        <v>58.097131024798713</v>
      </c>
      <c r="O360" s="2">
        <f>+IF($D360&lt;2022,0,-((G360-'aob Demand'!L359)*'aob Demand'!P359)-0.5*('Welfare change 1 MW'!$E360-'aob Demand'!L359)*('Welfare change 1 MW'!K360-'aob Demand'!P359))</f>
        <v>818.9831734213351</v>
      </c>
      <c r="P360" s="2">
        <f>+IF($D360&lt;2022,0,-((H360-'aob Demand'!M359)*'aob Demand'!Q359)-0.5*('Welfare change 1 MW'!$E360-'aob Demand'!M359)*('Welfare change 1 MW'!L360-'aob Demand'!Q359))</f>
        <v>2505.1721758809649</v>
      </c>
      <c r="Q360" s="2">
        <f t="shared" si="40"/>
        <v>3818.3387709798671</v>
      </c>
      <c r="R360" s="2">
        <f t="shared" si="41"/>
        <v>273.60593372811434</v>
      </c>
      <c r="S360" s="2">
        <f t="shared" si="43"/>
        <v>36.450858744425759</v>
      </c>
      <c r="T360" s="2">
        <f t="shared" si="44"/>
        <v>513.84017492533417</v>
      </c>
      <c r="U360" s="2">
        <f t="shared" si="45"/>
        <v>1571.7760154890395</v>
      </c>
      <c r="V360" s="2">
        <f t="shared" si="46"/>
        <v>2395.6729828869138</v>
      </c>
      <c r="W360" s="2">
        <f t="shared" si="42"/>
        <v>1213685.6809597309</v>
      </c>
    </row>
    <row r="361" spans="1:23" x14ac:dyDescent="0.45">
      <c r="A361" s="2" t="s">
        <v>151</v>
      </c>
      <c r="B361" s="2">
        <v>1</v>
      </c>
      <c r="C361" s="2">
        <v>2030</v>
      </c>
      <c r="D361" s="2">
        <v>2028</v>
      </c>
      <c r="E361" s="2">
        <v>156.8382032432668</v>
      </c>
      <c r="F361" s="2">
        <v>156.8382032432668</v>
      </c>
      <c r="G361" s="2">
        <v>121.49423090138279</v>
      </c>
      <c r="H361" s="2">
        <v>99.134447463946785</v>
      </c>
      <c r="I361" s="2">
        <v>139987.22374301622</v>
      </c>
      <c r="J361" s="2">
        <v>18649.344124782212</v>
      </c>
      <c r="K361" s="2">
        <v>264712.11411643552</v>
      </c>
      <c r="L361" s="2">
        <v>813275.72061943577</v>
      </c>
      <c r="M361" s="2">
        <f>+IF($D361&lt;2022,0,-((E361-'aob Demand'!J360)*'aob Demand'!N360)-0.5*('Welfare change 1 MW'!$E361-'aob Demand'!J360)*('Welfare change 1 MW'!I361-'aob Demand'!N360))</f>
        <v>433.06803080854195</v>
      </c>
      <c r="N361" s="2">
        <f>+IF($D361&lt;2022,0,-((F361-'aob Demand'!K360)*'aob Demand'!O360)-0.5*('Welfare change 1 MW'!$E361-'aob Demand'!K360)*('Welfare change 1 MW'!J361-'aob Demand'!O360))</f>
        <v>57.694084646015469</v>
      </c>
      <c r="O361" s="2">
        <f>+IF($D361&lt;2022,0,-((G361-'aob Demand'!L360)*'aob Demand'!P360)-0.5*('Welfare change 1 MW'!$E361-'aob Demand'!L360)*('Welfare change 1 MW'!K361-'aob Demand'!P360))</f>
        <v>813.30434600398507</v>
      </c>
      <c r="P361" s="2">
        <f>+IF($D361&lt;2022,0,-((H361-'aob Demand'!M360)*'aob Demand'!Q360)-0.5*('Welfare change 1 MW'!$E361-'aob Demand'!M360)*('Welfare change 1 MW'!L361-'aob Demand'!Q360))</f>
        <v>2487.8020177163557</v>
      </c>
      <c r="Q361" s="2">
        <f t="shared" si="40"/>
        <v>3791.8684791748983</v>
      </c>
      <c r="R361" s="2">
        <f t="shared" si="41"/>
        <v>256.33230203954952</v>
      </c>
      <c r="S361" s="2">
        <f t="shared" si="43"/>
        <v>34.149040056747765</v>
      </c>
      <c r="T361" s="2">
        <f t="shared" si="44"/>
        <v>481.39359278205058</v>
      </c>
      <c r="U361" s="2">
        <f t="shared" si="45"/>
        <v>1472.5261918532069</v>
      </c>
      <c r="V361" s="2">
        <f t="shared" si="46"/>
        <v>2244.401126731555</v>
      </c>
      <c r="W361" s="2">
        <f t="shared" si="42"/>
        <v>1217975.0584788877</v>
      </c>
    </row>
    <row r="362" spans="1:23" x14ac:dyDescent="0.45">
      <c r="A362" s="2" t="s">
        <v>151</v>
      </c>
      <c r="B362" s="2">
        <v>1</v>
      </c>
      <c r="C362" s="2">
        <v>2031</v>
      </c>
      <c r="D362" s="2">
        <v>2029</v>
      </c>
      <c r="E362" s="2">
        <v>156.84664627661255</v>
      </c>
      <c r="F362" s="2">
        <v>156.84664627661255</v>
      </c>
      <c r="G362" s="2">
        <v>121.48629670551257</v>
      </c>
      <c r="H362" s="2">
        <v>99.116284136404161</v>
      </c>
      <c r="I362" s="2">
        <v>140482.4896647573</v>
      </c>
      <c r="J362" s="2">
        <v>18715.033492878814</v>
      </c>
      <c r="K362" s="2">
        <v>265646.50683945767</v>
      </c>
      <c r="L362" s="2">
        <v>816148.98899251269</v>
      </c>
      <c r="M362" s="2">
        <f>+IF($D362&lt;2022,0,-((E362-'aob Demand'!J361)*'aob Demand'!N361)-0.5*('Welfare change 1 MW'!$E362-'aob Demand'!J361)*('Welfare change 1 MW'!I362-'aob Demand'!N361))</f>
        <v>430.09205766464311</v>
      </c>
      <c r="N362" s="2">
        <f>+IF($D362&lt;2022,0,-((F362-'aob Demand'!K361)*'aob Demand'!O361)-0.5*('Welfare change 1 MW'!$E362-'aob Demand'!K361)*('Welfare change 1 MW'!J362-'aob Demand'!O361))</f>
        <v>57.296729887285409</v>
      </c>
      <c r="O362" s="2">
        <f>+IF($D362&lt;2022,0,-((G362-'aob Demand'!L361)*'aob Demand'!P361)-0.5*('Welfare change 1 MW'!$E362-'aob Demand'!L361)*('Welfare change 1 MW'!K362-'aob Demand'!P361))</f>
        <v>807.7053104555423</v>
      </c>
      <c r="P362" s="2">
        <f>+IF($D362&lt;2022,0,-((H362-'aob Demand'!M361)*'aob Demand'!Q361)-0.5*('Welfare change 1 MW'!$E362-'aob Demand'!M361)*('Welfare change 1 MW'!L362-'aob Demand'!Q361))</f>
        <v>2470.6758556937416</v>
      </c>
      <c r="Q362" s="2">
        <f t="shared" si="40"/>
        <v>3765.7699537012122</v>
      </c>
      <c r="R362" s="2">
        <f t="shared" si="41"/>
        <v>240.1611585926124</v>
      </c>
      <c r="S362" s="2">
        <f t="shared" si="43"/>
        <v>31.994194703376504</v>
      </c>
      <c r="T362" s="2">
        <f t="shared" si="44"/>
        <v>451.01842664497855</v>
      </c>
      <c r="U362" s="2">
        <f t="shared" si="45"/>
        <v>1379.6124932696748</v>
      </c>
      <c r="V362" s="2">
        <f t="shared" si="46"/>
        <v>2102.7862732106423</v>
      </c>
      <c r="W362" s="2">
        <f t="shared" si="42"/>
        <v>1222277.9854967277</v>
      </c>
    </row>
    <row r="363" spans="1:23" x14ac:dyDescent="0.45">
      <c r="A363" s="2" t="s">
        <v>151</v>
      </c>
      <c r="B363" s="2">
        <v>1</v>
      </c>
      <c r="C363" s="2">
        <v>2032</v>
      </c>
      <c r="D363" s="2">
        <v>2030</v>
      </c>
      <c r="E363" s="2">
        <v>157.03535393214995</v>
      </c>
      <c r="F363" s="2">
        <v>157.03535393214995</v>
      </c>
      <c r="G363" s="2">
        <v>121.65862891046794</v>
      </c>
      <c r="H363" s="2">
        <v>99.278385203625533</v>
      </c>
      <c r="I363" s="2">
        <v>140951.98341152689</v>
      </c>
      <c r="J363" s="2">
        <v>18779.302032683849</v>
      </c>
      <c r="K363" s="2">
        <v>266539.26539800531</v>
      </c>
      <c r="L363" s="2">
        <v>818884.76040832361</v>
      </c>
      <c r="M363" s="2">
        <f>+IF($D363&lt;2022,0,-((E363-'aob Demand'!J362)*'aob Demand'!N362)-0.5*('Welfare change 1 MW'!$E363-'aob Demand'!J362)*('Welfare change 1 MW'!I363-'aob Demand'!N362))</f>
        <v>432.27886078391776</v>
      </c>
      <c r="N363" s="2">
        <f>+IF($D363&lt;2022,0,-((F363-'aob Demand'!K362)*'aob Demand'!O362)-0.5*('Welfare change 1 MW'!$E363-'aob Demand'!K362)*('Welfare change 1 MW'!J363-'aob Demand'!O362))</f>
        <v>57.593338472609339</v>
      </c>
      <c r="O363" s="2">
        <f>+IF($D363&lt;2022,0,-((G363-'aob Demand'!L362)*'aob Demand'!P362)-0.5*('Welfare change 1 MW'!$E363-'aob Demand'!L362)*('Welfare change 1 MW'!K363-'aob Demand'!P362))</f>
        <v>811.833807476674</v>
      </c>
      <c r="P363" s="2">
        <f>+IF($D363&lt;2022,0,-((H363-'aob Demand'!M362)*'aob Demand'!Q362)-0.5*('Welfare change 1 MW'!$E363-'aob Demand'!M362)*('Welfare change 1 MW'!L363-'aob Demand'!Q362))</f>
        <v>2483.2959994368407</v>
      </c>
      <c r="Q363" s="2">
        <f t="shared" si="40"/>
        <v>3785.0020061700416</v>
      </c>
      <c r="R363" s="2">
        <f t="shared" si="41"/>
        <v>227.71911135146888</v>
      </c>
      <c r="S363" s="2">
        <f t="shared" si="43"/>
        <v>30.33945225302789</v>
      </c>
      <c r="T363" s="2">
        <f t="shared" si="44"/>
        <v>427.66392246989437</v>
      </c>
      <c r="U363" s="2">
        <f t="shared" si="45"/>
        <v>1308.1693543582444</v>
      </c>
      <c r="V363" s="2">
        <f t="shared" si="46"/>
        <v>1993.8918404326355</v>
      </c>
      <c r="W363" s="2">
        <f t="shared" si="42"/>
        <v>1226376.0092178558</v>
      </c>
    </row>
    <row r="364" spans="1:23" x14ac:dyDescent="0.45">
      <c r="A364" s="2" t="s">
        <v>151</v>
      </c>
      <c r="B364" s="2">
        <v>1</v>
      </c>
      <c r="C364" s="2">
        <v>2033</v>
      </c>
      <c r="D364" s="2">
        <v>2031</v>
      </c>
      <c r="E364" s="2">
        <v>157.31106460711118</v>
      </c>
      <c r="F364" s="2">
        <v>157.31106460711118</v>
      </c>
      <c r="G364" s="2">
        <v>121.91922872704519</v>
      </c>
      <c r="H364" s="2">
        <v>99.529112598158292</v>
      </c>
      <c r="I364" s="2">
        <v>141409.53718944854</v>
      </c>
      <c r="J364" s="2">
        <v>18842.984203239972</v>
      </c>
      <c r="K364" s="2">
        <v>267413.05590993149</v>
      </c>
      <c r="L364" s="2">
        <v>821557.43437379831</v>
      </c>
      <c r="M364" s="2">
        <f>+IF($D364&lt;2022,0,-((E364-'aob Demand'!J363)*'aob Demand'!N363)-0.5*('Welfare change 1 MW'!$E364-'aob Demand'!J363)*('Welfare change 1 MW'!I364-'aob Demand'!N363))</f>
        <v>437.02167674059615</v>
      </c>
      <c r="N364" s="2">
        <f>+IF($D364&lt;2022,0,-((F364-'aob Demand'!K363)*'aob Demand'!O363)-0.5*('Welfare change 1 MW'!$E364-'aob Demand'!K363)*('Welfare change 1 MW'!J364-'aob Demand'!O363))</f>
        <v>58.233643323959257</v>
      </c>
      <c r="O364" s="2">
        <f>+IF($D364&lt;2022,0,-((G364-'aob Demand'!L363)*'aob Demand'!P363)-0.5*('Welfare change 1 MW'!$E364-'aob Demand'!L363)*('Welfare change 1 MW'!K364-'aob Demand'!P363))</f>
        <v>820.77915983826915</v>
      </c>
      <c r="P364" s="2">
        <f>+IF($D364&lt;2022,0,-((H364-'aob Demand'!M363)*'aob Demand'!Q363)-0.5*('Welfare change 1 MW'!$E364-'aob Demand'!M363)*('Welfare change 1 MW'!L364-'aob Demand'!Q363))</f>
        <v>2510.6456171328941</v>
      </c>
      <c r="Q364" s="2">
        <f t="shared" si="40"/>
        <v>3826.680097035719</v>
      </c>
      <c r="R364" s="2">
        <f t="shared" si="41"/>
        <v>217.1863845591277</v>
      </c>
      <c r="S364" s="2">
        <f t="shared" si="43"/>
        <v>28.940336661478074</v>
      </c>
      <c r="T364" s="2">
        <f t="shared" si="44"/>
        <v>407.90209670208981</v>
      </c>
      <c r="U364" s="2">
        <f t="shared" si="45"/>
        <v>1247.71395451392</v>
      </c>
      <c r="V364" s="2">
        <f t="shared" si="46"/>
        <v>1901.7427724366157</v>
      </c>
      <c r="W364" s="2">
        <f t="shared" si="42"/>
        <v>1230380.0274731782</v>
      </c>
    </row>
    <row r="365" spans="1:23" x14ac:dyDescent="0.45">
      <c r="A365" s="2" t="s">
        <v>151</v>
      </c>
      <c r="B365" s="2">
        <v>1</v>
      </c>
      <c r="C365" s="2">
        <v>2034</v>
      </c>
      <c r="D365" s="2">
        <v>2032</v>
      </c>
      <c r="E365" s="2">
        <v>157.36200783463693</v>
      </c>
      <c r="F365" s="2">
        <v>157.36200783463693</v>
      </c>
      <c r="G365" s="2">
        <v>121.95568163673795</v>
      </c>
      <c r="H365" s="2">
        <v>99.555864809599342</v>
      </c>
      <c r="I365" s="2">
        <v>141902.96526568162</v>
      </c>
      <c r="J365" s="2">
        <v>18908.9491957426</v>
      </c>
      <c r="K365" s="2">
        <v>268345.89487817552</v>
      </c>
      <c r="L365" s="2">
        <v>824423.39825475845</v>
      </c>
      <c r="M365" s="2">
        <f>+IF($D365&lt;2022,0,-((E365-'aob Demand'!J364)*'aob Demand'!N364)-0.5*('Welfare change 1 MW'!$E365-'aob Demand'!J364)*('Welfare change 1 MW'!I365-'aob Demand'!N364))</f>
        <v>435.37766809665544</v>
      </c>
      <c r="N365" s="2">
        <f>+IF($D365&lt;2022,0,-((F365-'aob Demand'!K364)*'aob Demand'!O364)-0.5*('Welfare change 1 MW'!$E365-'aob Demand'!K364)*('Welfare change 1 MW'!J365-'aob Demand'!O364))</f>
        <v>58.015237324935093</v>
      </c>
      <c r="O365" s="2">
        <f>+IF($D365&lt;2022,0,-((G365-'aob Demand'!L364)*'aob Demand'!P364)-0.5*('Welfare change 1 MW'!$E365-'aob Demand'!L364)*('Welfare change 1 MW'!K365-'aob Demand'!P364))</f>
        <v>817.68993153359065</v>
      </c>
      <c r="P365" s="2">
        <f>+IF($D365&lt;2022,0,-((H365-'aob Demand'!M364)*'aob Demand'!Q364)-0.5*('Welfare change 1 MW'!$E365-'aob Demand'!M364)*('Welfare change 1 MW'!L365-'aob Demand'!Q364))</f>
        <v>2501.1944785578562</v>
      </c>
      <c r="Q365" s="2">
        <f t="shared" si="40"/>
        <v>3812.2773155130371</v>
      </c>
      <c r="R365" s="2">
        <f t="shared" si="41"/>
        <v>204.12204021663527</v>
      </c>
      <c r="S365" s="2">
        <f t="shared" si="43"/>
        <v>27.199807142586447</v>
      </c>
      <c r="T365" s="2">
        <f t="shared" si="44"/>
        <v>383.36494799770719</v>
      </c>
      <c r="U365" s="2">
        <f t="shared" si="45"/>
        <v>1172.6575737652879</v>
      </c>
      <c r="V365" s="2">
        <f t="shared" si="46"/>
        <v>1787.3443691222169</v>
      </c>
      <c r="W365" s="2">
        <f t="shared" si="42"/>
        <v>1234672.2583986155</v>
      </c>
    </row>
    <row r="366" spans="1:23" x14ac:dyDescent="0.45">
      <c r="A366" s="2" t="s">
        <v>151</v>
      </c>
      <c r="B366" s="2">
        <v>1</v>
      </c>
      <c r="C366" s="2">
        <v>2035</v>
      </c>
      <c r="D366" s="2">
        <v>2033</v>
      </c>
      <c r="E366" s="2">
        <v>157.4135005286422</v>
      </c>
      <c r="F366" s="2">
        <v>157.4135005286422</v>
      </c>
      <c r="G366" s="2">
        <v>121.9910999208192</v>
      </c>
      <c r="H366" s="2">
        <v>99.581125747687295</v>
      </c>
      <c r="I366" s="2">
        <v>142398.33222009489</v>
      </c>
      <c r="J366" s="2">
        <v>18975.153272531294</v>
      </c>
      <c r="K366" s="2">
        <v>269282.23617361725</v>
      </c>
      <c r="L366" s="2">
        <v>827300.2836903166</v>
      </c>
      <c r="M366" s="2">
        <f>+IF($D366&lt;2022,0,-((E366-'aob Demand'!J365)*'aob Demand'!N365)-0.5*('Welfare change 1 MW'!$E366-'aob Demand'!J365)*('Welfare change 1 MW'!I366-'aob Demand'!N365))</f>
        <v>433.61704208202627</v>
      </c>
      <c r="N366" s="2">
        <f>+IF($D366&lt;2022,0,-((F366-'aob Demand'!K365)*'aob Demand'!O365)-0.5*('Welfare change 1 MW'!$E366-'aob Demand'!K365)*('Welfare change 1 MW'!J366-'aob Demand'!O365))</f>
        <v>57.781223324798127</v>
      </c>
      <c r="O366" s="2">
        <f>+IF($D366&lt;2022,0,-((G366-'aob Demand'!L365)*'aob Demand'!P365)-0.5*('Welfare change 1 MW'!$E366-'aob Demand'!L365)*('Welfare change 1 MW'!K366-'aob Demand'!P365))</f>
        <v>814.38086048232367</v>
      </c>
      <c r="P366" s="2">
        <f>+IF($D366&lt;2022,0,-((H366-'aob Demand'!M365)*'aob Demand'!Q365)-0.5*('Welfare change 1 MW'!$E366-'aob Demand'!M365)*('Welfare change 1 MW'!L366-'aob Demand'!Q365))</f>
        <v>2491.0709652364653</v>
      </c>
      <c r="Q366" s="2">
        <f t="shared" si="40"/>
        <v>3796.8500911256133</v>
      </c>
      <c r="R366" s="2">
        <f t="shared" si="41"/>
        <v>191.78923588434142</v>
      </c>
      <c r="S366" s="2">
        <f t="shared" si="43"/>
        <v>25.556690799595462</v>
      </c>
      <c r="T366" s="2">
        <f t="shared" si="44"/>
        <v>360.2014399636796</v>
      </c>
      <c r="U366" s="2">
        <f t="shared" si="45"/>
        <v>1101.8030902622913</v>
      </c>
      <c r="V366" s="2">
        <f t="shared" si="46"/>
        <v>1679.3504569099077</v>
      </c>
      <c r="W366" s="2">
        <f t="shared" si="42"/>
        <v>1238980.8520840288</v>
      </c>
    </row>
    <row r="367" spans="1:23" x14ac:dyDescent="0.45">
      <c r="A367" s="2" t="s">
        <v>151</v>
      </c>
      <c r="B367" s="2">
        <v>1</v>
      </c>
      <c r="C367" s="2">
        <v>2036</v>
      </c>
      <c r="D367" s="2">
        <v>2034</v>
      </c>
      <c r="E367" s="2">
        <v>157.46446195066403</v>
      </c>
      <c r="F367" s="2">
        <v>157.46446195066403</v>
      </c>
      <c r="G367" s="2">
        <v>122.02596419377302</v>
      </c>
      <c r="H367" s="2">
        <v>99.605827515298017</v>
      </c>
      <c r="I367" s="2">
        <v>142895.51551102728</v>
      </c>
      <c r="J367" s="2">
        <v>19041.594341866217</v>
      </c>
      <c r="K367" s="2">
        <v>270221.98603511148</v>
      </c>
      <c r="L367" s="2">
        <v>830187.67329082894</v>
      </c>
      <c r="M367" s="2">
        <f>+IF($D367&lt;2022,0,-((E367-'aob Demand'!J366)*'aob Demand'!N366)-0.5*('Welfare change 1 MW'!$E367-'aob Demand'!J366)*('Welfare change 1 MW'!I367-'aob Demand'!N366))</f>
        <v>431.83655562623676</v>
      </c>
      <c r="N367" s="2">
        <f>+IF($D367&lt;2022,0,-((F367-'aob Demand'!K366)*'aob Demand'!O366)-0.5*('Welfare change 1 MW'!$E367-'aob Demand'!K366)*('Welfare change 1 MW'!J367-'aob Demand'!O366))</f>
        <v>57.544538642914837</v>
      </c>
      <c r="O367" s="2">
        <f>+IF($D367&lt;2022,0,-((G367-'aob Demand'!L366)*'aob Demand'!P366)-0.5*('Welfare change 1 MW'!$E367-'aob Demand'!L366)*('Welfare change 1 MW'!K367-'aob Demand'!P366))</f>
        <v>811.03440450942082</v>
      </c>
      <c r="P367" s="2">
        <f>+IF($D367&lt;2022,0,-((H367-'aob Demand'!M366)*'aob Demand'!Q366)-0.5*('Welfare change 1 MW'!$E367-'aob Demand'!M366)*('Welfare change 1 MW'!L367-'aob Demand'!Q366))</f>
        <v>2480.8331379535439</v>
      </c>
      <c r="Q367" s="2">
        <f t="shared" si="40"/>
        <v>3781.2486367321162</v>
      </c>
      <c r="R367" s="2">
        <f t="shared" si="41"/>
        <v>180.19030661120823</v>
      </c>
      <c r="S367" s="2">
        <f t="shared" si="43"/>
        <v>24.011325411834509</v>
      </c>
      <c r="T367" s="2">
        <f t="shared" si="44"/>
        <v>338.41632005623626</v>
      </c>
      <c r="U367" s="2">
        <f t="shared" si="45"/>
        <v>1035.1649899829267</v>
      </c>
      <c r="V367" s="2">
        <f t="shared" si="46"/>
        <v>1577.7829420622056</v>
      </c>
      <c r="W367" s="2">
        <f t="shared" si="42"/>
        <v>1243305.1748369676</v>
      </c>
    </row>
    <row r="368" spans="1:23" x14ac:dyDescent="0.45">
      <c r="A368" s="2" t="s">
        <v>151</v>
      </c>
      <c r="B368" s="2">
        <v>1</v>
      </c>
      <c r="C368" s="2">
        <v>2037</v>
      </c>
      <c r="D368" s="2">
        <v>2035</v>
      </c>
      <c r="E368" s="2">
        <v>157.5148924955038</v>
      </c>
      <c r="F368" s="2">
        <v>157.5148924955038</v>
      </c>
      <c r="G368" s="2">
        <v>122.06028625857779</v>
      </c>
      <c r="H368" s="2">
        <v>99.629981342812897</v>
      </c>
      <c r="I368" s="2">
        <v>143394.52025490362</v>
      </c>
      <c r="J368" s="2">
        <v>19108.273152052647</v>
      </c>
      <c r="K368" s="2">
        <v>271165.15483188926</v>
      </c>
      <c r="L368" s="2">
        <v>833085.59855136834</v>
      </c>
      <c r="M368" s="2">
        <f>+IF($D368&lt;2022,0,-((E368-'aob Demand'!J367)*'aob Demand'!N367)-0.5*('Welfare change 1 MW'!$E368-'aob Demand'!J367)*('Welfare change 1 MW'!I368-'aob Demand'!N367))</f>
        <v>430.03697684735914</v>
      </c>
      <c r="N368" s="2">
        <f>+IF($D368&lt;2022,0,-((F368-'aob Demand'!K367)*'aob Demand'!O367)-0.5*('Welfare change 1 MW'!$E368-'aob Demand'!K367)*('Welfare change 1 MW'!J368-'aob Demand'!O367))</f>
        <v>57.305286174638709</v>
      </c>
      <c r="O368" s="2">
        <f>+IF($D368&lt;2022,0,-((G368-'aob Demand'!L367)*'aob Demand'!P367)-0.5*('Welfare change 1 MW'!$E368-'aob Demand'!L367)*('Welfare change 1 MW'!K368-'aob Demand'!P367))</f>
        <v>807.65201323653105</v>
      </c>
      <c r="P368" s="2">
        <f>+IF($D368&lt;2022,0,-((H368-'aob Demand'!M367)*'aob Demand'!Q367)-0.5*('Welfare change 1 MW'!$E368-'aob Demand'!M367)*('Welfare change 1 MW'!L368-'aob Demand'!Q367))</f>
        <v>2470.4854298796449</v>
      </c>
      <c r="Q368" s="2">
        <f t="shared" si="40"/>
        <v>3765.4797061381737</v>
      </c>
      <c r="R368" s="2">
        <f t="shared" si="41"/>
        <v>169.28245779503916</v>
      </c>
      <c r="S368" s="2">
        <f t="shared" si="43"/>
        <v>22.558012939743538</v>
      </c>
      <c r="T368" s="2">
        <f t="shared" si="44"/>
        <v>317.9292135437006</v>
      </c>
      <c r="U368" s="2">
        <f t="shared" si="45"/>
        <v>972.49740843867721</v>
      </c>
      <c r="V368" s="2">
        <f t="shared" si="46"/>
        <v>1482.2670927171605</v>
      </c>
      <c r="W368" s="2">
        <f t="shared" si="42"/>
        <v>1247645.2736381614</v>
      </c>
    </row>
    <row r="369" spans="1:23" x14ac:dyDescent="0.45">
      <c r="A369" s="2" t="s">
        <v>151</v>
      </c>
      <c r="B369" s="2">
        <v>1</v>
      </c>
      <c r="C369" s="2">
        <v>2038</v>
      </c>
      <c r="D369" s="2">
        <v>2036</v>
      </c>
      <c r="E369" s="2">
        <v>157.56480366451891</v>
      </c>
      <c r="F369" s="2">
        <v>157.56480366451891</v>
      </c>
      <c r="G369" s="2">
        <v>122.0940777159019</v>
      </c>
      <c r="H369" s="2">
        <v>99.653598845249604</v>
      </c>
      <c r="I369" s="2">
        <v>143895.35153787964</v>
      </c>
      <c r="J369" s="2">
        <v>19175.190458585919</v>
      </c>
      <c r="K369" s="2">
        <v>272111.75242029584</v>
      </c>
      <c r="L369" s="2">
        <v>835994.08943085093</v>
      </c>
      <c r="M369" s="2">
        <f>+IF($D369&lt;2022,0,-((E369-'aob Demand'!J368)*'aob Demand'!N368)-0.5*('Welfare change 1 MW'!$E369-'aob Demand'!J368)*('Welfare change 1 MW'!I369-'aob Demand'!N368))</f>
        <v>428.21890112498301</v>
      </c>
      <c r="N369" s="2">
        <f>+IF($D369&lt;2022,0,-((F369-'aob Demand'!K368)*'aob Demand'!O368)-0.5*('Welfare change 1 MW'!$E369-'aob Demand'!K368)*('Welfare change 1 MW'!J369-'aob Demand'!O368))</f>
        <v>57.063545828833639</v>
      </c>
      <c r="O369" s="2">
        <f>+IF($D369&lt;2022,0,-((G369-'aob Demand'!L368)*'aob Demand'!P368)-0.5*('Welfare change 1 MW'!$E369-'aob Demand'!L368)*('Welfare change 1 MW'!K369-'aob Demand'!P368))</f>
        <v>804.23480854990362</v>
      </c>
      <c r="P369" s="2">
        <f>+IF($D369&lt;2022,0,-((H369-'aob Demand'!M368)*'aob Demand'!Q368)-0.5*('Welfare change 1 MW'!$E369-'aob Demand'!M368)*('Welfare change 1 MW'!L369-'aob Demand'!Q368))</f>
        <v>2460.0312719307594</v>
      </c>
      <c r="Q369" s="2">
        <f t="shared" si="40"/>
        <v>3749.5485274344796</v>
      </c>
      <c r="R369" s="2">
        <f t="shared" si="41"/>
        <v>159.02526324850695</v>
      </c>
      <c r="S369" s="2">
        <f t="shared" si="43"/>
        <v>21.191370519805591</v>
      </c>
      <c r="T369" s="2">
        <f t="shared" si="44"/>
        <v>298.66419209256964</v>
      </c>
      <c r="U369" s="2">
        <f t="shared" si="45"/>
        <v>913.56808303089804</v>
      </c>
      <c r="V369" s="2">
        <f t="shared" si="46"/>
        <v>1392.4489088917803</v>
      </c>
      <c r="W369" s="2">
        <f t="shared" si="42"/>
        <v>1252001.1933890264</v>
      </c>
    </row>
    <row r="370" spans="1:23" x14ac:dyDescent="0.45">
      <c r="A370" s="2" t="s">
        <v>151</v>
      </c>
      <c r="B370" s="2">
        <v>1</v>
      </c>
      <c r="C370" s="2">
        <v>2039</v>
      </c>
      <c r="D370" s="2">
        <v>2037</v>
      </c>
      <c r="E370" s="2">
        <v>157.61420677478955</v>
      </c>
      <c r="F370" s="2">
        <v>157.61420677478955</v>
      </c>
      <c r="G370" s="2">
        <v>122.12734995942854</v>
      </c>
      <c r="H370" s="2">
        <v>99.67669143696844</v>
      </c>
      <c r="I370" s="2">
        <v>144398.01448216828</v>
      </c>
      <c r="J370" s="2">
        <v>19242.347020773948</v>
      </c>
      <c r="K370" s="2">
        <v>273061.78872042469</v>
      </c>
      <c r="L370" s="2">
        <v>838913.1760887549</v>
      </c>
      <c r="M370" s="2">
        <f>+IF($D370&lt;2022,0,-((E370-'aob Demand'!J369)*'aob Demand'!N369)-0.5*('Welfare change 1 MW'!$E370-'aob Demand'!J369)*('Welfare change 1 MW'!I370-'aob Demand'!N369))</f>
        <v>426.38291111146998</v>
      </c>
      <c r="N370" s="2">
        <f>+IF($D370&lt;2022,0,-((F370-'aob Demand'!K369)*'aob Demand'!O369)-0.5*('Welfare change 1 MW'!$E370-'aob Demand'!K369)*('Welfare change 1 MW'!J370-'aob Demand'!O369))</f>
        <v>56.819395812038017</v>
      </c>
      <c r="O370" s="2">
        <f>+IF($D370&lt;2022,0,-((G370-'aob Demand'!L369)*'aob Demand'!P369)-0.5*('Welfare change 1 MW'!$E370-'aob Demand'!L369)*('Welfare change 1 MW'!K370-'aob Demand'!P369))</f>
        <v>800.78388835607882</v>
      </c>
      <c r="P370" s="2">
        <f>+IF($D370&lt;2022,0,-((H370-'aob Demand'!M369)*'aob Demand'!Q369)-0.5*('Welfare change 1 MW'!$E370-'aob Demand'!M369)*('Welfare change 1 MW'!L370-'aob Demand'!Q369))</f>
        <v>2449.4740216729492</v>
      </c>
      <c r="Q370" s="2">
        <f t="shared" si="40"/>
        <v>3733.460216952536</v>
      </c>
      <c r="R370" s="2">
        <f t="shared" si="41"/>
        <v>149.38060555149895</v>
      </c>
      <c r="S370" s="2">
        <f t="shared" si="43"/>
        <v>19.906322538460234</v>
      </c>
      <c r="T370" s="2">
        <f t="shared" si="44"/>
        <v>280.54966332185415</v>
      </c>
      <c r="U370" s="2">
        <f t="shared" si="45"/>
        <v>858.15801502539978</v>
      </c>
      <c r="V370" s="2">
        <f t="shared" si="46"/>
        <v>1307.9946064372132</v>
      </c>
      <c r="W370" s="2">
        <f t="shared" si="42"/>
        <v>1256372.9792913478</v>
      </c>
    </row>
    <row r="371" spans="1:23" x14ac:dyDescent="0.45">
      <c r="A371" s="2" t="s">
        <v>151</v>
      </c>
      <c r="B371" s="2">
        <v>1</v>
      </c>
      <c r="C371" s="2">
        <v>2040</v>
      </c>
      <c r="D371" s="2">
        <v>2038</v>
      </c>
      <c r="E371" s="2">
        <v>157.66311288977798</v>
      </c>
      <c r="F371" s="2">
        <v>157.66311288977798</v>
      </c>
      <c r="G371" s="2">
        <v>122.16011412777898</v>
      </c>
      <c r="H371" s="2">
        <v>99.699270276858584</v>
      </c>
      <c r="I371" s="2">
        <v>144902.51425472597</v>
      </c>
      <c r="J371" s="2">
        <v>19309.743602188122</v>
      </c>
      <c r="K371" s="2">
        <v>274015.27373076626</v>
      </c>
      <c r="L371" s="2">
        <v>841842.88893382601</v>
      </c>
      <c r="M371" s="2">
        <f>+IF($D371&lt;2022,0,-((E371-'aob Demand'!J370)*'aob Demand'!N370)-0.5*('Welfare change 1 MW'!$E371-'aob Demand'!J370)*('Welfare change 1 MW'!I371-'aob Demand'!N370))</f>
        <v>424.52957626105217</v>
      </c>
      <c r="N371" s="2">
        <f>+IF($D371&lt;2022,0,-((F371-'aob Demand'!K370)*'aob Demand'!O370)-0.5*('Welfare change 1 MW'!$E371-'aob Demand'!K370)*('Welfare change 1 MW'!J371-'aob Demand'!O370))</f>
        <v>56.572912563379653</v>
      </c>
      <c r="O371" s="2">
        <f>+IF($D371&lt;2022,0,-((G371-'aob Demand'!L370)*'aob Demand'!P370)-0.5*('Welfare change 1 MW'!$E371-'aob Demand'!L370)*('Welfare change 1 MW'!K371-'aob Demand'!P370))</f>
        <v>797.3003257007972</v>
      </c>
      <c r="P371" s="2">
        <f>+IF($D371&lt;2022,0,-((H371-'aob Demand'!M370)*'aob Demand'!Q370)-0.5*('Welfare change 1 MW'!$E371-'aob Demand'!M370)*('Welfare change 1 MW'!L371-'aob Demand'!Q370))</f>
        <v>2438.8169606471947</v>
      </c>
      <c r="Q371" s="2">
        <f t="shared" si="40"/>
        <v>3717.2197751724239</v>
      </c>
      <c r="R371" s="2">
        <f t="shared" si="41"/>
        <v>140.31254829601102</v>
      </c>
      <c r="S371" s="2">
        <f t="shared" si="43"/>
        <v>18.698083644033414</v>
      </c>
      <c r="T371" s="2">
        <f t="shared" si="44"/>
        <v>263.51813091940249</v>
      </c>
      <c r="U371" s="2">
        <f t="shared" si="45"/>
        <v>806.06073572013361</v>
      </c>
      <c r="V371" s="2">
        <f t="shared" si="46"/>
        <v>1228.5894985795805</v>
      </c>
      <c r="W371" s="2">
        <f t="shared" si="42"/>
        <v>1260760.6769193183</v>
      </c>
    </row>
    <row r="372" spans="1:23" x14ac:dyDescent="0.45">
      <c r="A372" s="2" t="s">
        <v>151</v>
      </c>
      <c r="B372" s="2">
        <v>1</v>
      </c>
      <c r="C372" s="2">
        <v>2041</v>
      </c>
      <c r="D372" s="2">
        <v>2039</v>
      </c>
      <c r="E372" s="2">
        <v>157.71153284579512</v>
      </c>
      <c r="F372" s="2">
        <v>157.71153284579512</v>
      </c>
      <c r="G372" s="2">
        <v>122.19238113062111</v>
      </c>
      <c r="H372" s="2">
        <v>99.721346294345125</v>
      </c>
      <c r="I372" s="2">
        <v>145408.85606366501</v>
      </c>
      <c r="J372" s="2">
        <v>19377.380970452796</v>
      </c>
      <c r="K372" s="2">
        <v>274972.21752235055</v>
      </c>
      <c r="L372" s="2">
        <v>844783.25860480405</v>
      </c>
      <c r="M372" s="2">
        <f>+IF($D372&lt;2022,0,-((E372-'aob Demand'!J371)*'aob Demand'!N371)-0.5*('Welfare change 1 MW'!$E372-'aob Demand'!J371)*('Welfare change 1 MW'!I372-'aob Demand'!N371))</f>
        <v>422.65945476083067</v>
      </c>
      <c r="N372" s="2">
        <f>+IF($D372&lt;2022,0,-((F372-'aob Demand'!K371)*'aob Demand'!O371)-0.5*('Welfare change 1 MW'!$E372-'aob Demand'!K371)*('Welfare change 1 MW'!J372-'aob Demand'!O371))</f>
        <v>56.324171012517951</v>
      </c>
      <c r="O372" s="2">
        <f>+IF($D372&lt;2022,0,-((G372-'aob Demand'!L371)*'aob Demand'!P371)-0.5*('Welfare change 1 MW'!$E372-'aob Demand'!L371)*('Welfare change 1 MW'!K372-'aob Demand'!P371))</f>
        <v>793.78517239610187</v>
      </c>
      <c r="P372" s="2">
        <f>+IF($D372&lt;2022,0,-((H372-'aob Demand'!M371)*'aob Demand'!Q371)-0.5*('Welfare change 1 MW'!$E372-'aob Demand'!M371)*('Welfare change 1 MW'!L372-'aob Demand'!Q371))</f>
        <v>2428.0633054453547</v>
      </c>
      <c r="Q372" s="2">
        <f t="shared" si="40"/>
        <v>3700.8321036148054</v>
      </c>
      <c r="R372" s="2">
        <f t="shared" si="41"/>
        <v>131.78721585752211</v>
      </c>
      <c r="S372" s="2">
        <f t="shared" si="43"/>
        <v>17.562142759643265</v>
      </c>
      <c r="T372" s="2">
        <f t="shared" si="44"/>
        <v>247.50596888518987</v>
      </c>
      <c r="U372" s="2">
        <f t="shared" si="45"/>
        <v>757.08161581651188</v>
      </c>
      <c r="V372" s="2">
        <f t="shared" si="46"/>
        <v>1153.9369433188672</v>
      </c>
      <c r="W372" s="2">
        <f t="shared" si="42"/>
        <v>1265164.3321908196</v>
      </c>
    </row>
    <row r="373" spans="1:23" x14ac:dyDescent="0.45">
      <c r="A373" s="2" t="s">
        <v>151</v>
      </c>
      <c r="B373" s="2">
        <v>1</v>
      </c>
      <c r="C373" s="2">
        <v>2042</v>
      </c>
      <c r="D373" s="2">
        <v>2040</v>
      </c>
      <c r="E373" s="2">
        <v>157.75947726410021</v>
      </c>
      <c r="F373" s="2">
        <v>157.75947726410021</v>
      </c>
      <c r="G373" s="2">
        <v>122.22416166096023</v>
      </c>
      <c r="H373" s="2">
        <v>99.742930201730715</v>
      </c>
      <c r="I373" s="2">
        <v>145917.04515674914</v>
      </c>
      <c r="J373" s="2">
        <v>19445.259897161039</v>
      </c>
      <c r="K373" s="2">
        <v>275932.63023632183</v>
      </c>
      <c r="L373" s="2">
        <v>847734.31596240588</v>
      </c>
      <c r="M373" s="2">
        <f>+IF($D373&lt;2022,0,-((E373-'aob Demand'!J372)*'aob Demand'!N372)-0.5*('Welfare change 1 MW'!$E373-'aob Demand'!J372)*('Welfare change 1 MW'!I373-'aob Demand'!N372))</f>
        <v>420.77309458686403</v>
      </c>
      <c r="N373" s="2">
        <f>+IF($D373&lt;2022,0,-((F373-'aob Demand'!K372)*'aob Demand'!O372)-0.5*('Welfare change 1 MW'!$E373-'aob Demand'!K372)*('Welfare change 1 MW'!J373-'aob Demand'!O372))</f>
        <v>56.073244720552438</v>
      </c>
      <c r="O373" s="2">
        <f>+IF($D373&lt;2022,0,-((G373-'aob Demand'!L372)*'aob Demand'!P372)-0.5*('Welfare change 1 MW'!$E373-'aob Demand'!L372)*('Welfare change 1 MW'!K373-'aob Demand'!P372))</f>
        <v>790.2394610189283</v>
      </c>
      <c r="P373" s="2">
        <f>+IF($D373&lt;2022,0,-((H373-'aob Demand'!M372)*'aob Demand'!Q372)-0.5*('Welfare change 1 MW'!$E373-'aob Demand'!M372)*('Welfare change 1 MW'!L373-'aob Demand'!Q372))</f>
        <v>2417.2162138451299</v>
      </c>
      <c r="Q373" s="2">
        <f t="shared" si="40"/>
        <v>3684.3020141714746</v>
      </c>
      <c r="R373" s="2">
        <f t="shared" si="41"/>
        <v>123.77267909308455</v>
      </c>
      <c r="S373" s="2">
        <f t="shared" si="43"/>
        <v>16.494247882743789</v>
      </c>
      <c r="T373" s="2">
        <f t="shared" si="44"/>
        <v>232.45320690340881</v>
      </c>
      <c r="U373" s="2">
        <f t="shared" si="45"/>
        <v>711.03720885150494</v>
      </c>
      <c r="V373" s="2">
        <f t="shared" si="46"/>
        <v>1083.757342730742</v>
      </c>
      <c r="W373" s="2">
        <f t="shared" si="42"/>
        <v>1269583.9913554769</v>
      </c>
    </row>
    <row r="374" spans="1:23" x14ac:dyDescent="0.45">
      <c r="A374" s="2" t="s">
        <v>151</v>
      </c>
      <c r="B374" s="2">
        <v>1</v>
      </c>
      <c r="C374" s="2">
        <v>2043</v>
      </c>
      <c r="D374" s="2">
        <v>2041</v>
      </c>
      <c r="E374" s="2">
        <v>157.80695654469244</v>
      </c>
      <c r="F374" s="2">
        <v>157.80695654469244</v>
      </c>
      <c r="G374" s="2">
        <v>122.25546618901542</v>
      </c>
      <c r="H374" s="2">
        <v>99.764032488100327</v>
      </c>
      <c r="I374" s="2">
        <v>146427.08682276178</v>
      </c>
      <c r="J374" s="2">
        <v>19513.381157963559</v>
      </c>
      <c r="K374" s="2">
        <v>276896.52208619768</v>
      </c>
      <c r="L374" s="2">
        <v>850696.09209671128</v>
      </c>
      <c r="M374" s="2">
        <f>+IF($D374&lt;2022,0,-((E374-'aob Demand'!J373)*'aob Demand'!N373)-0.5*('Welfare change 1 MW'!$E374-'aob Demand'!J373)*('Welfare change 1 MW'!I374-'aob Demand'!N373))</f>
        <v>418.87103379006959</v>
      </c>
      <c r="N374" s="2">
        <f>+IF($D374&lt;2022,0,-((F374-'aob Demand'!K373)*'aob Demand'!O373)-0.5*('Welfare change 1 MW'!$E374-'aob Demand'!K373)*('Welfare change 1 MW'!J374-'aob Demand'!O373))</f>
        <v>55.820205917702474</v>
      </c>
      <c r="O374" s="2">
        <f>+IF($D374&lt;2022,0,-((G374-'aob Demand'!L373)*'aob Demand'!P373)-0.5*('Welfare change 1 MW'!$E374-'aob Demand'!L373)*('Welfare change 1 MW'!K374-'aob Demand'!P373))</f>
        <v>786.6642054323064</v>
      </c>
      <c r="P374" s="2">
        <f>+IF($D374&lt;2022,0,-((H374-'aob Demand'!M373)*'aob Demand'!Q373)-0.5*('Welfare change 1 MW'!$E374-'aob Demand'!M373)*('Welfare change 1 MW'!L374-'aob Demand'!Q373))</f>
        <v>2406.2787863424537</v>
      </c>
      <c r="Q374" s="2">
        <f t="shared" si="40"/>
        <v>3667.6342314825324</v>
      </c>
      <c r="R374" s="2">
        <f t="shared" si="41"/>
        <v>116.23884682396262</v>
      </c>
      <c r="S374" s="2">
        <f t="shared" si="43"/>
        <v>15.490391652629228</v>
      </c>
      <c r="T374" s="2">
        <f t="shared" si="44"/>
        <v>218.30332656272583</v>
      </c>
      <c r="U374" s="2">
        <f t="shared" si="45"/>
        <v>667.75462779217423</v>
      </c>
      <c r="V374" s="2">
        <f t="shared" si="46"/>
        <v>1017.7871928314919</v>
      </c>
      <c r="W374" s="2">
        <f t="shared" si="42"/>
        <v>1274019.7010056707</v>
      </c>
    </row>
    <row r="375" spans="1:23" x14ac:dyDescent="0.45">
      <c r="A375" s="2" t="s">
        <v>151</v>
      </c>
      <c r="B375" s="2">
        <v>1</v>
      </c>
      <c r="C375" s="2">
        <v>2044</v>
      </c>
      <c r="D375" s="2">
        <v>2042</v>
      </c>
      <c r="E375" s="2">
        <v>157.85398088086151</v>
      </c>
      <c r="F375" s="2">
        <v>157.85398088086151</v>
      </c>
      <c r="G375" s="2">
        <v>122.2863049767295</v>
      </c>
      <c r="H375" s="2">
        <v>99.784663433817798</v>
      </c>
      <c r="I375" s="2">
        <v>146938.98638965</v>
      </c>
      <c r="J375" s="2">
        <v>19581.745532462439</v>
      </c>
      <c r="K375" s="2">
        <v>277863.90335485176</v>
      </c>
      <c r="L375" s="2">
        <v>853668.61831720558</v>
      </c>
      <c r="M375" s="2">
        <f>+IF($D375&lt;2022,0,-((E375-'aob Demand'!J374)*'aob Demand'!N374)-0.5*('Welfare change 1 MW'!$E375-'aob Demand'!J374)*('Welfare change 1 MW'!I375-'aob Demand'!N374))</f>
        <v>416.95380114420942</v>
      </c>
      <c r="N375" s="2">
        <f>+IF($D375&lt;2022,0,-((F375-'aob Demand'!K374)*'aob Demand'!O374)-0.5*('Welfare change 1 MW'!$E375-'aob Demand'!K374)*('Welfare change 1 MW'!J375-'aob Demand'!O374))</f>
        <v>55.565125589936386</v>
      </c>
      <c r="O375" s="2">
        <f>+IF($D375&lt;2022,0,-((G375-'aob Demand'!L374)*'aob Demand'!P374)-0.5*('Welfare change 1 MW'!$E375-'aob Demand'!L374)*('Welfare change 1 MW'!K375-'aob Demand'!P374))</f>
        <v>783.0604019860923</v>
      </c>
      <c r="P375" s="2">
        <f>+IF($D375&lt;2022,0,-((H375-'aob Demand'!M374)*'aob Demand'!Q374)-0.5*('Welfare change 1 MW'!$E375-'aob Demand'!M374)*('Welfare change 1 MW'!L375-'aob Demand'!Q374))</f>
        <v>2395.2540699441006</v>
      </c>
      <c r="Q375" s="2">
        <f t="shared" si="40"/>
        <v>3650.8333986643388</v>
      </c>
      <c r="R375" s="2">
        <f t="shared" si="41"/>
        <v>109.15736320073354</v>
      </c>
      <c r="S375" s="2">
        <f t="shared" si="43"/>
        <v>14.546797699578411</v>
      </c>
      <c r="T375" s="2">
        <f t="shared" si="44"/>
        <v>205.00306862089241</v>
      </c>
      <c r="U375" s="2">
        <f t="shared" si="45"/>
        <v>627.07095547138056</v>
      </c>
      <c r="V375" s="2">
        <f t="shared" si="46"/>
        <v>955.7781849925849</v>
      </c>
      <c r="W375" s="2">
        <f t="shared" si="42"/>
        <v>1278471.5080617075</v>
      </c>
    </row>
    <row r="376" spans="1:23" x14ac:dyDescent="0.45">
      <c r="A376" s="2" t="s">
        <v>151</v>
      </c>
      <c r="B376" s="2">
        <v>1</v>
      </c>
      <c r="C376" s="2">
        <v>2045</v>
      </c>
      <c r="D376" s="2">
        <v>2043</v>
      </c>
      <c r="E376" s="2">
        <v>157.90056025874429</v>
      </c>
      <c r="F376" s="2">
        <v>157.90056025874429</v>
      </c>
      <c r="G376" s="2">
        <v>122.31668807743227</v>
      </c>
      <c r="H376" s="2">
        <v>99.80483311021807</v>
      </c>
      <c r="I376" s="2">
        <v>147452.74922497472</v>
      </c>
      <c r="J376" s="2">
        <v>19650.35380424482</v>
      </c>
      <c r="K376" s="2">
        <v>278834.78439527558</v>
      </c>
      <c r="L376" s="2">
        <v>856651.92615524738</v>
      </c>
      <c r="M376" s="2">
        <f>+IF($D376&lt;2022,0,-((E376-'aob Demand'!J375)*'aob Demand'!N375)-0.5*('Welfare change 1 MW'!$E376-'aob Demand'!J375)*('Welfare change 1 MW'!I376-'aob Demand'!N375))</f>
        <v>415.02191628421883</v>
      </c>
      <c r="N376" s="2">
        <f>+IF($D376&lt;2022,0,-((F376-'aob Demand'!K375)*'aob Demand'!O375)-0.5*('Welfare change 1 MW'!$E376-'aob Demand'!K375)*('Welfare change 1 MW'!J376-'aob Demand'!O375))</f>
        <v>55.308073497209996</v>
      </c>
      <c r="O376" s="2">
        <f>+IF($D376&lt;2022,0,-((G376-'aob Demand'!L375)*'aob Demand'!P375)-0.5*('Welfare change 1 MW'!$E376-'aob Demand'!L375)*('Welfare change 1 MW'!K376-'aob Demand'!P375))</f>
        <v>779.42902982879264</v>
      </c>
      <c r="P376" s="2">
        <f>+IF($D376&lt;2022,0,-((H376-'aob Demand'!M375)*'aob Demand'!Q375)-0.5*('Welfare change 1 MW'!$E376-'aob Demand'!M375)*('Welfare change 1 MW'!L376-'aob Demand'!Q375))</f>
        <v>2384.1450590000759</v>
      </c>
      <c r="Q376" s="2">
        <f t="shared" si="40"/>
        <v>3633.9040786102973</v>
      </c>
      <c r="R376" s="2">
        <f t="shared" si="41"/>
        <v>102.50151041072476</v>
      </c>
      <c r="S376" s="2">
        <f t="shared" si="43"/>
        <v>13.659907703498236</v>
      </c>
      <c r="T376" s="2">
        <f t="shared" si="44"/>
        <v>192.50225031659372</v>
      </c>
      <c r="U376" s="2">
        <f t="shared" si="45"/>
        <v>588.83268568982498</v>
      </c>
      <c r="V376" s="2">
        <f t="shared" si="46"/>
        <v>897.49635412064174</v>
      </c>
      <c r="W376" s="2">
        <f t="shared" si="42"/>
        <v>1282939.4597754977</v>
      </c>
    </row>
    <row r="377" spans="1:23" x14ac:dyDescent="0.45">
      <c r="A377" s="2" t="s">
        <v>151</v>
      </c>
      <c r="B377" s="2">
        <v>1</v>
      </c>
      <c r="C377" s="2">
        <v>2046</v>
      </c>
      <c r="D377" s="2">
        <v>2044</v>
      </c>
      <c r="E377" s="2">
        <v>157.94670445017476</v>
      </c>
      <c r="F377" s="2">
        <v>157.94670445017476</v>
      </c>
      <c r="G377" s="2">
        <v>122.34662532868876</v>
      </c>
      <c r="H377" s="2">
        <v>99.824551372455659</v>
      </c>
      <c r="I377" s="2">
        <v>147968.38073745882</v>
      </c>
      <c r="J377" s="2">
        <v>19719.206760981251</v>
      </c>
      <c r="K377" s="2">
        <v>279809.17563313071</v>
      </c>
      <c r="L377" s="2">
        <v>859646.04737240425</v>
      </c>
      <c r="M377" s="2">
        <f>+IF($D377&lt;2022,0,-((E377-'aob Demand'!J376)*'aob Demand'!N376)-0.5*('Welfare change 1 MW'!$E377-'aob Demand'!J376)*('Welfare change 1 MW'!I377-'aob Demand'!N376))</f>
        <v>413.07588963374144</v>
      </c>
      <c r="N377" s="2">
        <f>+IF($D377&lt;2022,0,-((F377-'aob Demand'!K376)*'aob Demand'!O376)-0.5*('Welfare change 1 MW'!$E377-'aob Demand'!K376)*('Welfare change 1 MW'!J377-'aob Demand'!O376))</f>
        <v>55.04911816340465</v>
      </c>
      <c r="O377" s="2">
        <f>+IF($D377&lt;2022,0,-((G377-'aob Demand'!L376)*'aob Demand'!P376)-0.5*('Welfare change 1 MW'!$E377-'aob Demand'!L376)*('Welfare change 1 MW'!K377-'aob Demand'!P376))</f>
        <v>775.7710507043405</v>
      </c>
      <c r="P377" s="2">
        <f>+IF($D377&lt;2022,0,-((H377-'aob Demand'!M376)*'aob Demand'!Q376)-0.5*('Welfare change 1 MW'!$E377-'aob Demand'!M376)*('Welfare change 1 MW'!L377-'aob Demand'!Q376))</f>
        <v>2372.9546946435999</v>
      </c>
      <c r="Q377" s="2">
        <f t="shared" si="40"/>
        <v>3616.8507531450864</v>
      </c>
      <c r="R377" s="2">
        <f t="shared" si="41"/>
        <v>96.246116578839931</v>
      </c>
      <c r="S377" s="2">
        <f t="shared" si="43"/>
        <v>12.82636914252039</v>
      </c>
      <c r="T377" s="2">
        <f t="shared" si="44"/>
        <v>180.75359239867922</v>
      </c>
      <c r="U377" s="2">
        <f t="shared" si="45"/>
        <v>552.89519409974775</v>
      </c>
      <c r="V377" s="2">
        <f t="shared" si="46"/>
        <v>842.72127221978724</v>
      </c>
      <c r="W377" s="2">
        <f t="shared" si="42"/>
        <v>1287423.6037429939</v>
      </c>
    </row>
    <row r="378" spans="1:23" x14ac:dyDescent="0.45">
      <c r="A378" s="2" t="s">
        <v>151</v>
      </c>
      <c r="B378" s="2">
        <v>1</v>
      </c>
      <c r="C378" s="2">
        <v>2047</v>
      </c>
      <c r="D378" s="2">
        <v>2045</v>
      </c>
      <c r="E378" s="2">
        <v>157.9924230236449</v>
      </c>
      <c r="F378" s="2">
        <v>157.9924230236449</v>
      </c>
      <c r="G378" s="2">
        <v>122.3761263632119</v>
      </c>
      <c r="H378" s="2">
        <v>99.8438278704037</v>
      </c>
      <c r="I378" s="2">
        <v>148485.88637568706</v>
      </c>
      <c r="J378" s="2">
        <v>19788.305194353739</v>
      </c>
      <c r="K378" s="2">
        <v>280787.08756463515</v>
      </c>
      <c r="L378" s="2">
        <v>862651.01395347889</v>
      </c>
      <c r="M378" s="2">
        <f>+IF($D378&lt;2022,0,-((E378-'aob Demand'!J377)*'aob Demand'!N377)-0.5*('Welfare change 1 MW'!$E378-'aob Demand'!J377)*('Welfare change 1 MW'!I378-'aob Demand'!N377))</f>
        <v>411.11622275541117</v>
      </c>
      <c r="N378" s="2">
        <f>+IF($D378&lt;2022,0,-((F378-'aob Demand'!K377)*'aob Demand'!O377)-0.5*('Welfare change 1 MW'!$E378-'aob Demand'!K377)*('Welfare change 1 MW'!J378-'aob Demand'!O377))</f>
        <v>54.788326923211592</v>
      </c>
      <c r="O378" s="2">
        <f>+IF($D378&lt;2022,0,-((G378-'aob Demand'!L377)*'aob Demand'!P377)-0.5*('Welfare change 1 MW'!$E378-'aob Demand'!L377)*('Welfare change 1 MW'!K378-'aob Demand'!P377))</f>
        <v>772.08740969690939</v>
      </c>
      <c r="P378" s="2">
        <f>+IF($D378&lt;2022,0,-((H378-'aob Demand'!M377)*'aob Demand'!Q377)-0.5*('Welfare change 1 MW'!$E378-'aob Demand'!M377)*('Welfare change 1 MW'!L378-'aob Demand'!Q377))</f>
        <v>2361.6858670571514</v>
      </c>
      <c r="Q378" s="2">
        <f t="shared" si="40"/>
        <v>3599.6778264326836</v>
      </c>
      <c r="R378" s="2">
        <f t="shared" si="41"/>
        <v>90.367468754665225</v>
      </c>
      <c r="S378" s="2">
        <f t="shared" si="43"/>
        <v>12.043023717649051</v>
      </c>
      <c r="T378" s="2">
        <f t="shared" si="44"/>
        <v>169.71255574403753</v>
      </c>
      <c r="U378" s="2">
        <f t="shared" si="45"/>
        <v>519.12223840067986</v>
      </c>
      <c r="V378" s="2">
        <f t="shared" si="46"/>
        <v>791.24528661703164</v>
      </c>
      <c r="W378" s="2">
        <f t="shared" si="42"/>
        <v>1291923.9878938012</v>
      </c>
    </row>
    <row r="379" spans="1:23" x14ac:dyDescent="0.45">
      <c r="A379" s="2" t="s">
        <v>151</v>
      </c>
      <c r="B379" s="2">
        <v>1</v>
      </c>
      <c r="C379" s="2">
        <v>2048</v>
      </c>
      <c r="D379" s="2">
        <v>2046</v>
      </c>
      <c r="E379" s="2">
        <v>158.03772534389574</v>
      </c>
      <c r="F379" s="2">
        <v>158.03772534389574</v>
      </c>
      <c r="G379" s="2">
        <v>122.40520060852775</v>
      </c>
      <c r="H379" s="2">
        <v>99.862672048340755</v>
      </c>
      <c r="I379" s="2">
        <v>149005.27162856914</v>
      </c>
      <c r="J379" s="2">
        <v>19857.649900089604</v>
      </c>
      <c r="K379" s="2">
        <v>281768.5307573459</v>
      </c>
      <c r="L379" s="2">
        <v>865666.85810904845</v>
      </c>
      <c r="M379" s="2">
        <f>+IF($D379&lt;2022,0,-((E379-'aob Demand'!J378)*'aob Demand'!N378)-0.5*('Welfare change 1 MW'!$E379-'aob Demand'!J378)*('Welfare change 1 MW'!I379-'aob Demand'!N378))</f>
        <v>409.14340844455876</v>
      </c>
      <c r="N379" s="2">
        <f>+IF($D379&lt;2022,0,-((F379-'aob Demand'!K378)*'aob Demand'!O378)-0.5*('Welfare change 1 MW'!$E379-'aob Demand'!K378)*('Welfare change 1 MW'!J379-'aob Demand'!O378))</f>
        <v>54.525765934469518</v>
      </c>
      <c r="O379" s="2">
        <f>+IF($D379&lt;2022,0,-((G379-'aob Demand'!L378)*'aob Demand'!P378)-0.5*('Welfare change 1 MW'!$E379-'aob Demand'!L378)*('Welfare change 1 MW'!K379-'aob Demand'!P378))</f>
        <v>768.37903530912297</v>
      </c>
      <c r="P379" s="2">
        <f>+IF($D379&lt;2022,0,-((H379-'aob Demand'!M378)*'aob Demand'!Q378)-0.5*('Welfare change 1 MW'!$E379-'aob Demand'!M378)*('Welfare change 1 MW'!L379-'aob Demand'!Q378))</f>
        <v>2350.341415751951</v>
      </c>
      <c r="Q379" s="2">
        <f t="shared" si="40"/>
        <v>3582.3896254401025</v>
      </c>
      <c r="R379" s="2">
        <f t="shared" si="41"/>
        <v>84.84323055115523</v>
      </c>
      <c r="S379" s="2">
        <f t="shared" si="43"/>
        <v>11.30689639543195</v>
      </c>
      <c r="T379" s="2">
        <f t="shared" si="44"/>
        <v>159.33718666334084</v>
      </c>
      <c r="U379" s="2">
        <f t="shared" si="45"/>
        <v>487.38548512530326</v>
      </c>
      <c r="V379" s="2">
        <f t="shared" si="46"/>
        <v>742.87279873523141</v>
      </c>
      <c r="W379" s="2">
        <f t="shared" si="42"/>
        <v>1296440.6604949636</v>
      </c>
    </row>
    <row r="380" spans="1:23" x14ac:dyDescent="0.45">
      <c r="A380" s="2" t="s">
        <v>151</v>
      </c>
      <c r="B380" s="2">
        <v>1</v>
      </c>
      <c r="C380" s="2">
        <v>2049</v>
      </c>
      <c r="D380" s="2">
        <v>2047</v>
      </c>
      <c r="E380" s="2">
        <v>158.08262057042091</v>
      </c>
      <c r="F380" s="2">
        <v>158.08262057042091</v>
      </c>
      <c r="G380" s="2">
        <v>122.43385728548591</v>
      </c>
      <c r="H380" s="2">
        <v>99.881093143459111</v>
      </c>
      <c r="I380" s="2">
        <v>149526.54202600697</v>
      </c>
      <c r="J380" s="2">
        <v>19927.241678007267</v>
      </c>
      <c r="K380" s="2">
        <v>282753.51585126761</v>
      </c>
      <c r="L380" s="2">
        <v>868693.61227905622</v>
      </c>
      <c r="M380" s="2">
        <f>+IF($D380&lt;2022,0,-((E380-'aob Demand'!J379)*'aob Demand'!N379)-0.5*('Welfare change 1 MW'!$E380-'aob Demand'!J379)*('Welfare change 1 MW'!I380-'aob Demand'!N379))</f>
        <v>407.15793072105771</v>
      </c>
      <c r="N380" s="2">
        <f>+IF($D380&lt;2022,0,-((F380-'aob Demand'!K379)*'aob Demand'!O379)-0.5*('Welfare change 1 MW'!$E380-'aob Demand'!K379)*('Welfare change 1 MW'!J380-'aob Demand'!O379))</f>
        <v>54.261500176902906</v>
      </c>
      <c r="O380" s="2">
        <f>+IF($D380&lt;2022,0,-((G380-'aob Demand'!L379)*'aob Demand'!P379)-0.5*('Welfare change 1 MW'!$E380-'aob Demand'!L379)*('Welfare change 1 MW'!K380-'aob Demand'!P379))</f>
        <v>764.64683951567781</v>
      </c>
      <c r="P380" s="2">
        <f>+IF($D380&lt;2022,0,-((H380-'aob Demand'!M379)*'aob Demand'!Q379)-0.5*('Welfare change 1 MW'!$E380-'aob Demand'!M379)*('Welfare change 1 MW'!L380-'aob Demand'!Q379))</f>
        <v>2338.9241296157029</v>
      </c>
      <c r="Q380" s="2">
        <f t="shared" si="40"/>
        <v>3564.9904000293413</v>
      </c>
      <c r="R380" s="2">
        <f t="shared" si="41"/>
        <v>79.652364247672807</v>
      </c>
      <c r="S380" s="2">
        <f t="shared" si="43"/>
        <v>10.615185043950076</v>
      </c>
      <c r="T380" s="2">
        <f t="shared" si="44"/>
        <v>149.58797062867725</v>
      </c>
      <c r="U380" s="2">
        <f t="shared" si="45"/>
        <v>457.56406215615391</v>
      </c>
      <c r="V380" s="2">
        <f t="shared" si="46"/>
        <v>697.41958207645405</v>
      </c>
      <c r="W380" s="2">
        <f t="shared" si="42"/>
        <v>1300973.6701563308</v>
      </c>
    </row>
    <row r="381" spans="1:23" x14ac:dyDescent="0.45">
      <c r="A381" s="2" t="s">
        <v>151</v>
      </c>
      <c r="B381" s="2">
        <v>1</v>
      </c>
      <c r="C381" s="2">
        <v>2050</v>
      </c>
      <c r="D381" s="2">
        <v>2048</v>
      </c>
      <c r="E381" s="2">
        <v>158.12711765806853</v>
      </c>
      <c r="F381" s="2">
        <v>158.12711765806853</v>
      </c>
      <c r="G381" s="2">
        <v>122.46210540884154</v>
      </c>
      <c r="H381" s="2">
        <v>99.899100186450241</v>
      </c>
      <c r="I381" s="2">
        <v>150049.70313923334</v>
      </c>
      <c r="J381" s="2">
        <v>19997.081332042548</v>
      </c>
      <c r="K381" s="2">
        <v>283742.05355942005</v>
      </c>
      <c r="L381" s="2">
        <v>871731.30913465773</v>
      </c>
      <c r="M381" s="2">
        <f>+IF($D381&lt;2022,0,-((E381-'aob Demand'!J380)*'aob Demand'!N380)-0.5*('Welfare change 1 MW'!$E381-'aob Demand'!J380)*('Welfare change 1 MW'!I381-'aob Demand'!N380))</f>
        <v>405.16026491148074</v>
      </c>
      <c r="N381" s="2">
        <f>+IF($D381&lt;2022,0,-((F381-'aob Demand'!K380)*'aob Demand'!O380)-0.5*('Welfare change 1 MW'!$E381-'aob Demand'!K380)*('Welfare change 1 MW'!J381-'aob Demand'!O380))</f>
        <v>53.995593462979386</v>
      </c>
      <c r="O381" s="2">
        <f>+IF($D381&lt;2022,0,-((G381-'aob Demand'!L380)*'aob Demand'!P380)-0.5*('Welfare change 1 MW'!$E381-'aob Demand'!L380)*('Welfare change 1 MW'!K381-'aob Demand'!P380))</f>
        <v>760.89171787632608</v>
      </c>
      <c r="P381" s="2">
        <f>+IF($D381&lt;2022,0,-((H381-'aob Demand'!M380)*'aob Demand'!Q380)-0.5*('Welfare change 1 MW'!$E381-'aob Demand'!M380)*('Welfare change 1 MW'!L381-'aob Demand'!Q380))</f>
        <v>2327.4367473947923</v>
      </c>
      <c r="Q381" s="2">
        <f t="shared" si="40"/>
        <v>3547.4843236455786</v>
      </c>
      <c r="R381" s="2">
        <f t="shared" si="41"/>
        <v>74.775057169336691</v>
      </c>
      <c r="S381" s="2">
        <f t="shared" si="43"/>
        <v>9.9652506372229332</v>
      </c>
      <c r="T381" s="2">
        <f t="shared" si="44"/>
        <v>140.42769400476041</v>
      </c>
      <c r="U381" s="2">
        <f t="shared" si="45"/>
        <v>429.54413578163582</v>
      </c>
      <c r="V381" s="2">
        <f t="shared" si="46"/>
        <v>654.71213759295586</v>
      </c>
      <c r="W381" s="2">
        <f t="shared" si="42"/>
        <v>1305523.0658333111</v>
      </c>
    </row>
    <row r="382" spans="1:23" x14ac:dyDescent="0.45">
      <c r="A382" s="2" t="s">
        <v>151</v>
      </c>
      <c r="B382" s="2">
        <v>1</v>
      </c>
      <c r="C382" s="2">
        <v>2051</v>
      </c>
      <c r="D382" s="2">
        <v>2049</v>
      </c>
      <c r="E382" s="2">
        <v>158.17122536579097</v>
      </c>
      <c r="F382" s="2">
        <v>158.17122536579097</v>
      </c>
      <c r="G382" s="2">
        <v>122.48995379601897</v>
      </c>
      <c r="H382" s="2">
        <v>99.916702010261673</v>
      </c>
      <c r="I382" s="2">
        <v>150574.76057983225</v>
      </c>
      <c r="J382" s="2">
        <v>20067.169670196086</v>
      </c>
      <c r="K382" s="2">
        <v>284734.15466626984</v>
      </c>
      <c r="L382" s="2">
        <v>874779.98157301836</v>
      </c>
      <c r="M382" s="2">
        <f>+IF($D382&lt;2022,0,-((E382-'aob Demand'!J381)*'aob Demand'!N381)-0.5*('Welfare change 1 MW'!$E382-'aob Demand'!J381)*('Welfare change 1 MW'!I382-'aob Demand'!N381))</f>
        <v>403.15087791963259</v>
      </c>
      <c r="N382" s="2">
        <f>+IF($D382&lt;2022,0,-((F382-'aob Demand'!K381)*'aob Demand'!O381)-0.5*('Welfare change 1 MW'!$E382-'aob Demand'!K381)*('Welfare change 1 MW'!J382-'aob Demand'!O381))</f>
        <v>53.728108474145905</v>
      </c>
      <c r="O382" s="2">
        <f>+IF($D382&lt;2022,0,-((G382-'aob Demand'!L381)*'aob Demand'!P381)-0.5*('Welfare change 1 MW'!$E382-'aob Demand'!L381)*('Welfare change 1 MW'!K382-'aob Demand'!P381))</f>
        <v>757.11455010055022</v>
      </c>
      <c r="P382" s="2">
        <f>+IF($D382&lt;2022,0,-((H382-'aob Demand'!M381)*'aob Demand'!Q381)-0.5*('Welfare change 1 MW'!$E382-'aob Demand'!M381)*('Welfare change 1 MW'!L382-'aob Demand'!Q381))</f>
        <v>2315.8819593442504</v>
      </c>
      <c r="Q382" s="2">
        <f t="shared" si="40"/>
        <v>3529.8754958385789</v>
      </c>
      <c r="R382" s="2">
        <f t="shared" si="41"/>
        <v>70.192652131324365</v>
      </c>
      <c r="S382" s="2">
        <f t="shared" si="43"/>
        <v>9.3546080000143021</v>
      </c>
      <c r="T382" s="2">
        <f t="shared" si="44"/>
        <v>131.82131343235278</v>
      </c>
      <c r="U382" s="2">
        <f t="shared" si="45"/>
        <v>403.21851111500365</v>
      </c>
      <c r="V382" s="2">
        <f t="shared" si="46"/>
        <v>614.58708467869508</v>
      </c>
      <c r="W382" s="2">
        <f t="shared" si="42"/>
        <v>1310088.8968191205</v>
      </c>
    </row>
    <row r="383" spans="1:23" x14ac:dyDescent="0.45">
      <c r="A383" s="2" t="s">
        <v>152</v>
      </c>
      <c r="B383" s="2">
        <v>1</v>
      </c>
      <c r="C383" s="2">
        <v>2010</v>
      </c>
      <c r="D383" s="2">
        <v>2008</v>
      </c>
      <c r="E383" s="2">
        <v>329.38826820000003</v>
      </c>
      <c r="F383" s="2">
        <v>228.19329289999999</v>
      </c>
      <c r="G383" s="2">
        <v>167.37180859999901</v>
      </c>
      <c r="H383" s="2">
        <v>113.7829325</v>
      </c>
      <c r="I383" s="2">
        <v>144083.02900000001</v>
      </c>
      <c r="J383" s="2">
        <v>11797.459500000001</v>
      </c>
      <c r="K383" s="2">
        <v>280029.75599999999</v>
      </c>
      <c r="L383" s="2">
        <v>938345.97549999994</v>
      </c>
      <c r="M383" s="2">
        <f>+IF($D383&lt;2022,0,-((E383-'aob Demand'!J382)*'aob Demand'!N382)-0.5*('Welfare change 1 MW'!$E383-'aob Demand'!J382)*('Welfare change 1 MW'!I383-'aob Demand'!N382))</f>
        <v>0</v>
      </c>
      <c r="N383" s="2">
        <f>+IF($D383&lt;2022,0,-((F383-'aob Demand'!K382)*'aob Demand'!O382)-0.5*('Welfare change 1 MW'!$E383-'aob Demand'!K382)*('Welfare change 1 MW'!J383-'aob Demand'!O382))</f>
        <v>0</v>
      </c>
      <c r="O383" s="2">
        <f>+IF($D383&lt;2022,0,-((G383-'aob Demand'!L382)*'aob Demand'!P382)-0.5*('Welfare change 1 MW'!$E383-'aob Demand'!L382)*('Welfare change 1 MW'!K383-'aob Demand'!P382))</f>
        <v>0</v>
      </c>
      <c r="P383" s="2">
        <f>+IF($D383&lt;2022,0,-((H383-'aob Demand'!M382)*'aob Demand'!Q382)-0.5*('Welfare change 1 MW'!$E383-'aob Demand'!M382)*('Welfare change 1 MW'!L383-'aob Demand'!Q382))</f>
        <v>0</v>
      </c>
      <c r="Q383" s="2">
        <f t="shared" si="40"/>
        <v>0</v>
      </c>
      <c r="R383" s="2">
        <f t="shared" si="41"/>
        <v>0</v>
      </c>
      <c r="S383" s="2">
        <f t="shared" si="43"/>
        <v>0</v>
      </c>
      <c r="T383" s="2">
        <f t="shared" si="44"/>
        <v>0</v>
      </c>
      <c r="U383" s="2">
        <f t="shared" si="45"/>
        <v>0</v>
      </c>
      <c r="V383" s="2">
        <f t="shared" si="46"/>
        <v>0</v>
      </c>
      <c r="W383" s="2">
        <f t="shared" si="42"/>
        <v>1362458.7604999999</v>
      </c>
    </row>
    <row r="384" spans="1:23" x14ac:dyDescent="0.45">
      <c r="A384" s="2" t="s">
        <v>152</v>
      </c>
      <c r="B384" s="2">
        <v>1</v>
      </c>
      <c r="C384" s="2">
        <v>2011</v>
      </c>
      <c r="D384" s="2">
        <v>2009</v>
      </c>
      <c r="E384" s="2">
        <v>241.81462169999901</v>
      </c>
      <c r="F384" s="2">
        <v>143.72136130000001</v>
      </c>
      <c r="G384" s="2">
        <v>78.211629070000001</v>
      </c>
      <c r="H384" s="2">
        <v>45.228651139999997</v>
      </c>
      <c r="I384" s="2">
        <v>140366.91199999899</v>
      </c>
      <c r="J384" s="2">
        <v>17366.898000000001</v>
      </c>
      <c r="K384" s="2">
        <v>275811.43900000001</v>
      </c>
      <c r="L384" s="2">
        <v>916050.56799999997</v>
      </c>
      <c r="M384" s="2">
        <f>+IF($D384&lt;2022,0,-((E384-'aob Demand'!J383)*'aob Demand'!N383)-0.5*('Welfare change 1 MW'!$E384-'aob Demand'!J383)*('Welfare change 1 MW'!I384-'aob Demand'!N383))</f>
        <v>0</v>
      </c>
      <c r="N384" s="2">
        <f>+IF($D384&lt;2022,0,-((F384-'aob Demand'!K383)*'aob Demand'!O383)-0.5*('Welfare change 1 MW'!$E384-'aob Demand'!K383)*('Welfare change 1 MW'!J384-'aob Demand'!O383))</f>
        <v>0</v>
      </c>
      <c r="O384" s="2">
        <f>+IF($D384&lt;2022,0,-((G384-'aob Demand'!L383)*'aob Demand'!P383)-0.5*('Welfare change 1 MW'!$E384-'aob Demand'!L383)*('Welfare change 1 MW'!K384-'aob Demand'!P383))</f>
        <v>0</v>
      </c>
      <c r="P384" s="2">
        <f>+IF($D384&lt;2022,0,-((H384-'aob Demand'!M383)*'aob Demand'!Q383)-0.5*('Welfare change 1 MW'!$E384-'aob Demand'!M383)*('Welfare change 1 MW'!L384-'aob Demand'!Q383))</f>
        <v>0</v>
      </c>
      <c r="Q384" s="2">
        <f t="shared" si="40"/>
        <v>0</v>
      </c>
      <c r="R384" s="2">
        <f t="shared" si="41"/>
        <v>0</v>
      </c>
      <c r="S384" s="2">
        <f t="shared" si="43"/>
        <v>0</v>
      </c>
      <c r="T384" s="2">
        <f t="shared" si="44"/>
        <v>0</v>
      </c>
      <c r="U384" s="2">
        <f t="shared" si="45"/>
        <v>0</v>
      </c>
      <c r="V384" s="2">
        <f t="shared" si="46"/>
        <v>0</v>
      </c>
      <c r="W384" s="2">
        <f t="shared" si="42"/>
        <v>1332228.9189999988</v>
      </c>
    </row>
    <row r="385" spans="1:23" x14ac:dyDescent="0.45">
      <c r="A385" s="2" t="s">
        <v>152</v>
      </c>
      <c r="B385" s="2">
        <v>1</v>
      </c>
      <c r="C385" s="2">
        <v>2012</v>
      </c>
      <c r="D385" s="2">
        <v>2010</v>
      </c>
      <c r="E385" s="2">
        <v>223.57655170000001</v>
      </c>
      <c r="F385" s="2">
        <v>119.2848561</v>
      </c>
      <c r="G385" s="2">
        <v>92.783137190000005</v>
      </c>
      <c r="H385" s="2">
        <v>70.61025171</v>
      </c>
      <c r="I385" s="2">
        <v>134911.622</v>
      </c>
      <c r="J385" s="2">
        <v>22391.645</v>
      </c>
      <c r="K385" s="2">
        <v>275192.89500000002</v>
      </c>
      <c r="L385" s="2">
        <v>910902.61599999899</v>
      </c>
      <c r="M385" s="2">
        <f>+IF($D385&lt;2022,0,-((E385-'aob Demand'!J384)*'aob Demand'!N384)-0.5*('Welfare change 1 MW'!$E385-'aob Demand'!J384)*('Welfare change 1 MW'!I385-'aob Demand'!N384))</f>
        <v>0</v>
      </c>
      <c r="N385" s="2">
        <f>+IF($D385&lt;2022,0,-((F385-'aob Demand'!K384)*'aob Demand'!O384)-0.5*('Welfare change 1 MW'!$E385-'aob Demand'!K384)*('Welfare change 1 MW'!J385-'aob Demand'!O384))</f>
        <v>0</v>
      </c>
      <c r="O385" s="2">
        <f>+IF($D385&lt;2022,0,-((G385-'aob Demand'!L384)*'aob Demand'!P384)-0.5*('Welfare change 1 MW'!$E385-'aob Demand'!L384)*('Welfare change 1 MW'!K385-'aob Demand'!P384))</f>
        <v>0</v>
      </c>
      <c r="P385" s="2">
        <f>+IF($D385&lt;2022,0,-((H385-'aob Demand'!M384)*'aob Demand'!Q384)-0.5*('Welfare change 1 MW'!$E385-'aob Demand'!M384)*('Welfare change 1 MW'!L385-'aob Demand'!Q384))</f>
        <v>0</v>
      </c>
      <c r="Q385" s="2">
        <f t="shared" si="40"/>
        <v>0</v>
      </c>
      <c r="R385" s="2">
        <f t="shared" si="41"/>
        <v>0</v>
      </c>
      <c r="S385" s="2">
        <f t="shared" si="43"/>
        <v>0</v>
      </c>
      <c r="T385" s="2">
        <f t="shared" si="44"/>
        <v>0</v>
      </c>
      <c r="U385" s="2">
        <f t="shared" si="45"/>
        <v>0</v>
      </c>
      <c r="V385" s="2">
        <f t="shared" si="46"/>
        <v>0</v>
      </c>
      <c r="W385" s="2">
        <f t="shared" si="42"/>
        <v>1321007.132999999</v>
      </c>
    </row>
    <row r="386" spans="1:23" x14ac:dyDescent="0.45">
      <c r="A386" s="2" t="s">
        <v>152</v>
      </c>
      <c r="B386" s="2">
        <v>1</v>
      </c>
      <c r="C386" s="2">
        <v>2013</v>
      </c>
      <c r="D386" s="2">
        <v>2011</v>
      </c>
      <c r="E386" s="2">
        <v>200.1927694</v>
      </c>
      <c r="F386" s="2">
        <v>104.3277375</v>
      </c>
      <c r="G386" s="2">
        <v>95.583681179999999</v>
      </c>
      <c r="H386" s="2">
        <v>60.782573999999997</v>
      </c>
      <c r="I386" s="2">
        <v>137812.31200000001</v>
      </c>
      <c r="J386" s="2">
        <v>22806.464</v>
      </c>
      <c r="K386" s="2">
        <v>280871.24099999998</v>
      </c>
      <c r="L386" s="2">
        <v>926000.91899999999</v>
      </c>
      <c r="M386" s="2">
        <f>+IF($D386&lt;2022,0,-((E386-'aob Demand'!J385)*'aob Demand'!N385)-0.5*('Welfare change 1 MW'!$E386-'aob Demand'!J385)*('Welfare change 1 MW'!I386-'aob Demand'!N385))</f>
        <v>0</v>
      </c>
      <c r="N386" s="2">
        <f>+IF($D386&lt;2022,0,-((F386-'aob Demand'!K385)*'aob Demand'!O385)-0.5*('Welfare change 1 MW'!$E386-'aob Demand'!K385)*('Welfare change 1 MW'!J386-'aob Demand'!O385))</f>
        <v>0</v>
      </c>
      <c r="O386" s="2">
        <f>+IF($D386&lt;2022,0,-((G386-'aob Demand'!L385)*'aob Demand'!P385)-0.5*('Welfare change 1 MW'!$E386-'aob Demand'!L385)*('Welfare change 1 MW'!K386-'aob Demand'!P385))</f>
        <v>0</v>
      </c>
      <c r="P386" s="2">
        <f>+IF($D386&lt;2022,0,-((H386-'aob Demand'!M385)*'aob Demand'!Q385)-0.5*('Welfare change 1 MW'!$E386-'aob Demand'!M385)*('Welfare change 1 MW'!L386-'aob Demand'!Q385))</f>
        <v>0</v>
      </c>
      <c r="Q386" s="2">
        <f t="shared" si="40"/>
        <v>0</v>
      </c>
      <c r="R386" s="2">
        <f t="shared" si="41"/>
        <v>0</v>
      </c>
      <c r="S386" s="2">
        <f t="shared" si="43"/>
        <v>0</v>
      </c>
      <c r="T386" s="2">
        <f t="shared" si="44"/>
        <v>0</v>
      </c>
      <c r="U386" s="2">
        <f t="shared" si="45"/>
        <v>0</v>
      </c>
      <c r="V386" s="2">
        <f t="shared" si="46"/>
        <v>0</v>
      </c>
      <c r="W386" s="2">
        <f t="shared" si="42"/>
        <v>1344684.4720000001</v>
      </c>
    </row>
    <row r="387" spans="1:23" x14ac:dyDescent="0.45">
      <c r="A387" s="2" t="s">
        <v>152</v>
      </c>
      <c r="B387" s="2">
        <v>1</v>
      </c>
      <c r="C387" s="2">
        <v>2014</v>
      </c>
      <c r="D387" s="2">
        <v>2012</v>
      </c>
      <c r="E387" s="2">
        <v>233.2245585</v>
      </c>
      <c r="F387" s="2">
        <v>135.00916119999999</v>
      </c>
      <c r="G387" s="2">
        <v>123.7429482</v>
      </c>
      <c r="H387" s="2">
        <v>93.787798379999998</v>
      </c>
      <c r="I387" s="2">
        <v>138898.772</v>
      </c>
      <c r="J387" s="2">
        <v>22671.544999999998</v>
      </c>
      <c r="K387" s="2">
        <v>281523.49400000001</v>
      </c>
      <c r="L387" s="2">
        <v>940913.76500000001</v>
      </c>
      <c r="M387" s="2">
        <f>+IF($D387&lt;2022,0,-((E387-'aob Demand'!J386)*'aob Demand'!N386)-0.5*('Welfare change 1 MW'!$E387-'aob Demand'!J386)*('Welfare change 1 MW'!I387-'aob Demand'!N386))</f>
        <v>0</v>
      </c>
      <c r="N387" s="2">
        <f>+IF($D387&lt;2022,0,-((F387-'aob Demand'!K386)*'aob Demand'!O386)-0.5*('Welfare change 1 MW'!$E387-'aob Demand'!K386)*('Welfare change 1 MW'!J387-'aob Demand'!O386))</f>
        <v>0</v>
      </c>
      <c r="O387" s="2">
        <f>+IF($D387&lt;2022,0,-((G387-'aob Demand'!L386)*'aob Demand'!P386)-0.5*('Welfare change 1 MW'!$E387-'aob Demand'!L386)*('Welfare change 1 MW'!K387-'aob Demand'!P386))</f>
        <v>0</v>
      </c>
      <c r="P387" s="2">
        <f>+IF($D387&lt;2022,0,-((H387-'aob Demand'!M386)*'aob Demand'!Q386)-0.5*('Welfare change 1 MW'!$E387-'aob Demand'!M386)*('Welfare change 1 MW'!L387-'aob Demand'!Q386))</f>
        <v>0</v>
      </c>
      <c r="Q387" s="2">
        <f t="shared" si="40"/>
        <v>0</v>
      </c>
      <c r="R387" s="2">
        <f t="shared" si="41"/>
        <v>0</v>
      </c>
      <c r="S387" s="2">
        <f t="shared" si="43"/>
        <v>0</v>
      </c>
      <c r="T387" s="2">
        <f t="shared" si="44"/>
        <v>0</v>
      </c>
      <c r="U387" s="2">
        <f t="shared" si="45"/>
        <v>0</v>
      </c>
      <c r="V387" s="2">
        <f t="shared" si="46"/>
        <v>0</v>
      </c>
      <c r="W387" s="2">
        <f t="shared" si="42"/>
        <v>1361336.031</v>
      </c>
    </row>
    <row r="388" spans="1:23" x14ac:dyDescent="0.45">
      <c r="A388" s="2" t="s">
        <v>152</v>
      </c>
      <c r="B388" s="2">
        <v>1</v>
      </c>
      <c r="C388" s="2">
        <v>2015</v>
      </c>
      <c r="D388" s="2">
        <v>2013</v>
      </c>
      <c r="E388" s="2">
        <v>219.2101318</v>
      </c>
      <c r="F388" s="2">
        <v>98.956611080000002</v>
      </c>
      <c r="G388" s="2">
        <v>103.95011</v>
      </c>
      <c r="H388" s="2">
        <v>79.357178590000004</v>
      </c>
      <c r="I388" s="2">
        <v>136496.48000000001</v>
      </c>
      <c r="J388" s="2">
        <v>22993.798999999999</v>
      </c>
      <c r="K388" s="2">
        <v>278523.04800000001</v>
      </c>
      <c r="L388" s="2">
        <v>925360.66899999999</v>
      </c>
      <c r="M388" s="2">
        <f>+IF($D388&lt;2022,0,-((E388-'aob Demand'!J387)*'aob Demand'!N387)-0.5*('Welfare change 1 MW'!$E388-'aob Demand'!J387)*('Welfare change 1 MW'!I388-'aob Demand'!N387))</f>
        <v>0</v>
      </c>
      <c r="N388" s="2">
        <f>+IF($D388&lt;2022,0,-((F388-'aob Demand'!K387)*'aob Demand'!O387)-0.5*('Welfare change 1 MW'!$E388-'aob Demand'!K387)*('Welfare change 1 MW'!J388-'aob Demand'!O387))</f>
        <v>0</v>
      </c>
      <c r="O388" s="2">
        <f>+IF($D388&lt;2022,0,-((G388-'aob Demand'!L387)*'aob Demand'!P387)-0.5*('Welfare change 1 MW'!$E388-'aob Demand'!L387)*('Welfare change 1 MW'!K388-'aob Demand'!P387))</f>
        <v>0</v>
      </c>
      <c r="P388" s="2">
        <f>+IF($D388&lt;2022,0,-((H388-'aob Demand'!M387)*'aob Demand'!Q387)-0.5*('Welfare change 1 MW'!$E388-'aob Demand'!M387)*('Welfare change 1 MW'!L388-'aob Demand'!Q387))</f>
        <v>0</v>
      </c>
      <c r="Q388" s="2">
        <f t="shared" si="40"/>
        <v>0</v>
      </c>
      <c r="R388" s="2">
        <f t="shared" si="41"/>
        <v>0</v>
      </c>
      <c r="S388" s="2">
        <f t="shared" si="43"/>
        <v>0</v>
      </c>
      <c r="T388" s="2">
        <f t="shared" si="44"/>
        <v>0</v>
      </c>
      <c r="U388" s="2">
        <f t="shared" si="45"/>
        <v>0</v>
      </c>
      <c r="V388" s="2">
        <f t="shared" si="46"/>
        <v>0</v>
      </c>
      <c r="W388" s="2">
        <f t="shared" si="42"/>
        <v>1340380.1970000002</v>
      </c>
    </row>
    <row r="389" spans="1:23" x14ac:dyDescent="0.45">
      <c r="A389" s="2" t="s">
        <v>152</v>
      </c>
      <c r="B389" s="2">
        <v>1</v>
      </c>
      <c r="C389" s="2">
        <v>2016</v>
      </c>
      <c r="D389" s="2">
        <v>2014</v>
      </c>
      <c r="E389" s="2">
        <v>233.08091859999899</v>
      </c>
      <c r="F389" s="2">
        <v>106.8156158</v>
      </c>
      <c r="G389" s="2">
        <v>94.233960099999905</v>
      </c>
      <c r="H389" s="2">
        <v>73.192733039999993</v>
      </c>
      <c r="I389" s="2">
        <v>138299.427</v>
      </c>
      <c r="J389" s="2">
        <v>22514.885999999999</v>
      </c>
      <c r="K389" s="2">
        <v>279643.90000000002</v>
      </c>
      <c r="L389" s="2">
        <v>926446.76399999997</v>
      </c>
      <c r="M389" s="2">
        <f>+IF($D389&lt;2022,0,-((E389-'aob Demand'!J388)*'aob Demand'!N388)-0.5*('Welfare change 1 MW'!$E389-'aob Demand'!J388)*('Welfare change 1 MW'!I389-'aob Demand'!N388))</f>
        <v>0</v>
      </c>
      <c r="N389" s="2">
        <f>+IF($D389&lt;2022,0,-((F389-'aob Demand'!K388)*'aob Demand'!O388)-0.5*('Welfare change 1 MW'!$E389-'aob Demand'!K388)*('Welfare change 1 MW'!J389-'aob Demand'!O388))</f>
        <v>0</v>
      </c>
      <c r="O389" s="2">
        <f>+IF($D389&lt;2022,0,-((G389-'aob Demand'!L388)*'aob Demand'!P388)-0.5*('Welfare change 1 MW'!$E389-'aob Demand'!L388)*('Welfare change 1 MW'!K389-'aob Demand'!P388))</f>
        <v>0</v>
      </c>
      <c r="P389" s="2">
        <f>+IF($D389&lt;2022,0,-((H389-'aob Demand'!M388)*'aob Demand'!Q388)-0.5*('Welfare change 1 MW'!$E389-'aob Demand'!M388)*('Welfare change 1 MW'!L389-'aob Demand'!Q388))</f>
        <v>0</v>
      </c>
      <c r="Q389" s="2">
        <f t="shared" si="40"/>
        <v>0</v>
      </c>
      <c r="R389" s="2">
        <f t="shared" si="41"/>
        <v>0</v>
      </c>
      <c r="S389" s="2">
        <f t="shared" si="43"/>
        <v>0</v>
      </c>
      <c r="T389" s="2">
        <f t="shared" si="44"/>
        <v>0</v>
      </c>
      <c r="U389" s="2">
        <f t="shared" si="45"/>
        <v>0</v>
      </c>
      <c r="V389" s="2">
        <f t="shared" si="46"/>
        <v>0</v>
      </c>
      <c r="W389" s="2">
        <f t="shared" si="42"/>
        <v>1344390.091</v>
      </c>
    </row>
    <row r="390" spans="1:23" x14ac:dyDescent="0.45">
      <c r="A390" s="2" t="s">
        <v>152</v>
      </c>
      <c r="B390" s="2">
        <v>1</v>
      </c>
      <c r="C390" s="2">
        <v>2017</v>
      </c>
      <c r="D390" s="2">
        <v>2015</v>
      </c>
      <c r="E390" s="2">
        <v>225.8198361</v>
      </c>
      <c r="F390" s="2">
        <v>84.556454079999995</v>
      </c>
      <c r="G390" s="2">
        <v>87.984918960000002</v>
      </c>
      <c r="H390" s="2">
        <v>77.667760680000001</v>
      </c>
      <c r="I390" s="2">
        <v>138593.91</v>
      </c>
      <c r="J390" s="2">
        <v>22484.74</v>
      </c>
      <c r="K390" s="2">
        <v>283251.01799999998</v>
      </c>
      <c r="L390" s="2">
        <v>953565.28500000003</v>
      </c>
      <c r="M390" s="2">
        <f>+IF($D390&lt;2022,0,-((E390-'aob Demand'!J389)*'aob Demand'!N389)-0.5*('Welfare change 1 MW'!$E390-'aob Demand'!J389)*('Welfare change 1 MW'!I390-'aob Demand'!N389))</f>
        <v>0</v>
      </c>
      <c r="N390" s="2">
        <f>+IF($D390&lt;2022,0,-((F390-'aob Demand'!K389)*'aob Demand'!O389)-0.5*('Welfare change 1 MW'!$E390-'aob Demand'!K389)*('Welfare change 1 MW'!J390-'aob Demand'!O389))</f>
        <v>0</v>
      </c>
      <c r="O390" s="2">
        <f>+IF($D390&lt;2022,0,-((G390-'aob Demand'!L389)*'aob Demand'!P389)-0.5*('Welfare change 1 MW'!$E390-'aob Demand'!L389)*('Welfare change 1 MW'!K390-'aob Demand'!P389))</f>
        <v>0</v>
      </c>
      <c r="P390" s="2">
        <f>+IF($D390&lt;2022,0,-((H390-'aob Demand'!M389)*'aob Demand'!Q389)-0.5*('Welfare change 1 MW'!$E390-'aob Demand'!M389)*('Welfare change 1 MW'!L390-'aob Demand'!Q389))</f>
        <v>0</v>
      </c>
      <c r="Q390" s="2">
        <f t="shared" ref="Q390:Q453" si="47">+SUM(M390:P390)</f>
        <v>0</v>
      </c>
      <c r="R390" s="2">
        <f t="shared" ref="R390:R453" si="48">+M390/(1.06^($D390-2019))</f>
        <v>0</v>
      </c>
      <c r="S390" s="2">
        <f t="shared" si="43"/>
        <v>0</v>
      </c>
      <c r="T390" s="2">
        <f t="shared" si="44"/>
        <v>0</v>
      </c>
      <c r="U390" s="2">
        <f t="shared" si="45"/>
        <v>0</v>
      </c>
      <c r="V390" s="2">
        <f t="shared" si="46"/>
        <v>0</v>
      </c>
      <c r="W390" s="2">
        <f t="shared" ref="W390:W453" si="49">+SUM(I390,K390,L390)</f>
        <v>1375410.213</v>
      </c>
    </row>
    <row r="391" spans="1:23" x14ac:dyDescent="0.45">
      <c r="A391" s="2" t="s">
        <v>152</v>
      </c>
      <c r="B391" s="2">
        <v>1</v>
      </c>
      <c r="C391" s="2">
        <v>2018</v>
      </c>
      <c r="D391" s="2">
        <v>2016</v>
      </c>
      <c r="E391" s="2">
        <v>230.3840137</v>
      </c>
      <c r="F391" s="2">
        <v>98.191993550000007</v>
      </c>
      <c r="G391" s="2">
        <v>76.666053680000005</v>
      </c>
      <c r="H391" s="2">
        <v>69.307832730000001</v>
      </c>
      <c r="I391" s="2">
        <v>141787.74299999999</v>
      </c>
      <c r="J391" s="2">
        <v>24503.891</v>
      </c>
      <c r="K391" s="2">
        <v>292258.89500000002</v>
      </c>
      <c r="L391" s="2">
        <v>987814.85599999898</v>
      </c>
      <c r="M391" s="2">
        <f>+IF($D391&lt;2022,0,-((E391-'aob Demand'!J390)*'aob Demand'!N390)-0.5*('Welfare change 1 MW'!$E391-'aob Demand'!J390)*('Welfare change 1 MW'!I391-'aob Demand'!N390))</f>
        <v>0</v>
      </c>
      <c r="N391" s="2">
        <f>+IF($D391&lt;2022,0,-((F391-'aob Demand'!K390)*'aob Demand'!O390)-0.5*('Welfare change 1 MW'!$E391-'aob Demand'!K390)*('Welfare change 1 MW'!J391-'aob Demand'!O390))</f>
        <v>0</v>
      </c>
      <c r="O391" s="2">
        <f>+IF($D391&lt;2022,0,-((G391-'aob Demand'!L390)*'aob Demand'!P390)-0.5*('Welfare change 1 MW'!$E391-'aob Demand'!L390)*('Welfare change 1 MW'!K391-'aob Demand'!P390))</f>
        <v>0</v>
      </c>
      <c r="P391" s="2">
        <f>+IF($D391&lt;2022,0,-((H391-'aob Demand'!M390)*'aob Demand'!Q390)-0.5*('Welfare change 1 MW'!$E391-'aob Demand'!M390)*('Welfare change 1 MW'!L391-'aob Demand'!Q390))</f>
        <v>0</v>
      </c>
      <c r="Q391" s="2">
        <f t="shared" si="47"/>
        <v>0</v>
      </c>
      <c r="R391" s="2">
        <f t="shared" si="48"/>
        <v>0</v>
      </c>
      <c r="S391" s="2">
        <f t="shared" si="43"/>
        <v>0</v>
      </c>
      <c r="T391" s="2">
        <f t="shared" si="44"/>
        <v>0</v>
      </c>
      <c r="U391" s="2">
        <f t="shared" si="45"/>
        <v>0</v>
      </c>
      <c r="V391" s="2">
        <f t="shared" si="46"/>
        <v>0</v>
      </c>
      <c r="W391" s="2">
        <f t="shared" si="49"/>
        <v>1421861.493999999</v>
      </c>
    </row>
    <row r="392" spans="1:23" x14ac:dyDescent="0.45">
      <c r="A392" s="2" t="s">
        <v>152</v>
      </c>
      <c r="B392" s="2">
        <v>1</v>
      </c>
      <c r="C392" s="2">
        <v>2019</v>
      </c>
      <c r="D392" s="2">
        <v>2017</v>
      </c>
      <c r="E392" s="2">
        <v>272.80033039999898</v>
      </c>
      <c r="F392" s="2">
        <v>142.9869956</v>
      </c>
      <c r="G392" s="2">
        <v>87.512772810000001</v>
      </c>
      <c r="H392" s="2">
        <v>59.39836854</v>
      </c>
      <c r="I392" s="2">
        <v>146591.86199999999</v>
      </c>
      <c r="J392" s="2">
        <v>24102.664000000001</v>
      </c>
      <c r="K392" s="2">
        <v>298340.49300000002</v>
      </c>
      <c r="L392" s="2">
        <v>1008365.25599999</v>
      </c>
      <c r="M392" s="2">
        <f>+IF($D392&lt;2022,0,-((E392-'aob Demand'!J391)*'aob Demand'!N391)-0.5*('Welfare change 1 MW'!$E392-'aob Demand'!J391)*('Welfare change 1 MW'!I392-'aob Demand'!N391))</f>
        <v>0</v>
      </c>
      <c r="N392" s="2">
        <f>+IF($D392&lt;2022,0,-((F392-'aob Demand'!K391)*'aob Demand'!O391)-0.5*('Welfare change 1 MW'!$E392-'aob Demand'!K391)*('Welfare change 1 MW'!J392-'aob Demand'!O391))</f>
        <v>0</v>
      </c>
      <c r="O392" s="2">
        <f>+IF($D392&lt;2022,0,-((G392-'aob Demand'!L391)*'aob Demand'!P391)-0.5*('Welfare change 1 MW'!$E392-'aob Demand'!L391)*('Welfare change 1 MW'!K392-'aob Demand'!P391))</f>
        <v>0</v>
      </c>
      <c r="P392" s="2">
        <f>+IF($D392&lt;2022,0,-((H392-'aob Demand'!M391)*'aob Demand'!Q391)-0.5*('Welfare change 1 MW'!$E392-'aob Demand'!M391)*('Welfare change 1 MW'!L392-'aob Demand'!Q391))</f>
        <v>0</v>
      </c>
      <c r="Q392" s="2">
        <f t="shared" si="47"/>
        <v>0</v>
      </c>
      <c r="R392" s="2">
        <f t="shared" si="48"/>
        <v>0</v>
      </c>
      <c r="S392" s="2">
        <f t="shared" si="43"/>
        <v>0</v>
      </c>
      <c r="T392" s="2">
        <f t="shared" si="44"/>
        <v>0</v>
      </c>
      <c r="U392" s="2">
        <f t="shared" si="45"/>
        <v>0</v>
      </c>
      <c r="V392" s="2">
        <f t="shared" si="46"/>
        <v>0</v>
      </c>
      <c r="W392" s="2">
        <f t="shared" si="49"/>
        <v>1453297.61099999</v>
      </c>
    </row>
    <row r="393" spans="1:23" x14ac:dyDescent="0.45">
      <c r="A393" s="2" t="s">
        <v>152</v>
      </c>
      <c r="B393" s="2">
        <v>1</v>
      </c>
      <c r="C393" s="2">
        <v>2020</v>
      </c>
      <c r="D393" s="2">
        <v>2018</v>
      </c>
      <c r="E393" s="2">
        <v>302.45491579361698</v>
      </c>
      <c r="F393" s="2">
        <v>153.63673332296401</v>
      </c>
      <c r="G393" s="2">
        <v>120.831688187918</v>
      </c>
      <c r="H393" s="2">
        <v>92.126951357241197</v>
      </c>
      <c r="I393" s="2">
        <v>142973.885308264</v>
      </c>
      <c r="J393" s="2">
        <v>23707.265049928701</v>
      </c>
      <c r="K393" s="2">
        <v>287931.50446749799</v>
      </c>
      <c r="L393" s="2">
        <v>971925.46110730805</v>
      </c>
      <c r="M393" s="2">
        <f>+IF($D393&lt;2022,0,-((E393-'aob Demand'!J392)*'aob Demand'!N392)-0.5*('Welfare change 1 MW'!$E393-'aob Demand'!J392)*('Welfare change 1 MW'!I393-'aob Demand'!N392))</f>
        <v>0</v>
      </c>
      <c r="N393" s="2">
        <f>+IF($D393&lt;2022,0,-((F393-'aob Demand'!K392)*'aob Demand'!O392)-0.5*('Welfare change 1 MW'!$E393-'aob Demand'!K392)*('Welfare change 1 MW'!J393-'aob Demand'!O392))</f>
        <v>0</v>
      </c>
      <c r="O393" s="2">
        <f>+IF($D393&lt;2022,0,-((G393-'aob Demand'!L392)*'aob Demand'!P392)-0.5*('Welfare change 1 MW'!$E393-'aob Demand'!L392)*('Welfare change 1 MW'!K393-'aob Demand'!P392))</f>
        <v>0</v>
      </c>
      <c r="P393" s="2">
        <f>+IF($D393&lt;2022,0,-((H393-'aob Demand'!M392)*'aob Demand'!Q392)-0.5*('Welfare change 1 MW'!$E393-'aob Demand'!M392)*('Welfare change 1 MW'!L393-'aob Demand'!Q392))</f>
        <v>0</v>
      </c>
      <c r="Q393" s="2">
        <f t="shared" si="47"/>
        <v>0</v>
      </c>
      <c r="R393" s="2">
        <f t="shared" si="48"/>
        <v>0</v>
      </c>
      <c r="S393" s="2">
        <f t="shared" si="43"/>
        <v>0</v>
      </c>
      <c r="T393" s="2">
        <f t="shared" si="44"/>
        <v>0</v>
      </c>
      <c r="U393" s="2">
        <f t="shared" si="45"/>
        <v>0</v>
      </c>
      <c r="V393" s="2">
        <f t="shared" si="46"/>
        <v>0</v>
      </c>
      <c r="W393" s="2">
        <f t="shared" si="49"/>
        <v>1402830.8508830699</v>
      </c>
    </row>
    <row r="394" spans="1:23" x14ac:dyDescent="0.45">
      <c r="A394" s="2" t="s">
        <v>152</v>
      </c>
      <c r="B394" s="2">
        <v>1</v>
      </c>
      <c r="C394" s="2">
        <v>2021</v>
      </c>
      <c r="D394" s="2">
        <v>2019</v>
      </c>
      <c r="E394" s="2">
        <v>294.528055656633</v>
      </c>
      <c r="F394" s="2">
        <v>153.143793028499</v>
      </c>
      <c r="G394" s="2">
        <v>120.283637758262</v>
      </c>
      <c r="H394" s="2">
        <v>91.694150509627406</v>
      </c>
      <c r="I394" s="2">
        <v>143865.66763407001</v>
      </c>
      <c r="J394" s="2">
        <v>23816.679189636401</v>
      </c>
      <c r="K394" s="2">
        <v>289642.457377007</v>
      </c>
      <c r="L394" s="2">
        <v>977803.89032856701</v>
      </c>
      <c r="M394" s="2">
        <f>+IF($D394&lt;2022,0,-((E394-'aob Demand'!J393)*'aob Demand'!N393)-0.5*('Welfare change 1 MW'!$E394-'aob Demand'!J393)*('Welfare change 1 MW'!I394-'aob Demand'!N393))</f>
        <v>0</v>
      </c>
      <c r="N394" s="2">
        <f>+IF($D394&lt;2022,0,-((F394-'aob Demand'!K393)*'aob Demand'!O393)-0.5*('Welfare change 1 MW'!$E394-'aob Demand'!K393)*('Welfare change 1 MW'!J394-'aob Demand'!O393))</f>
        <v>0</v>
      </c>
      <c r="O394" s="2">
        <f>+IF($D394&lt;2022,0,-((G394-'aob Demand'!L393)*'aob Demand'!P393)-0.5*('Welfare change 1 MW'!$E394-'aob Demand'!L393)*('Welfare change 1 MW'!K394-'aob Demand'!P393))</f>
        <v>0</v>
      </c>
      <c r="P394" s="2">
        <f>+IF($D394&lt;2022,0,-((H394-'aob Demand'!M393)*'aob Demand'!Q393)-0.5*('Welfare change 1 MW'!$E394-'aob Demand'!M393)*('Welfare change 1 MW'!L394-'aob Demand'!Q393))</f>
        <v>0</v>
      </c>
      <c r="Q394" s="2">
        <f t="shared" si="47"/>
        <v>0</v>
      </c>
      <c r="R394" s="2">
        <f t="shared" si="48"/>
        <v>0</v>
      </c>
      <c r="S394" s="2">
        <f t="shared" si="43"/>
        <v>0</v>
      </c>
      <c r="T394" s="2">
        <f t="shared" si="44"/>
        <v>0</v>
      </c>
      <c r="U394" s="2">
        <f t="shared" si="45"/>
        <v>0</v>
      </c>
      <c r="V394" s="2">
        <f t="shared" si="46"/>
        <v>0</v>
      </c>
      <c r="W394" s="2">
        <f t="shared" si="49"/>
        <v>1411312.0153396442</v>
      </c>
    </row>
    <row r="395" spans="1:23" x14ac:dyDescent="0.45">
      <c r="A395" s="2" t="s">
        <v>152</v>
      </c>
      <c r="B395" s="2">
        <v>1</v>
      </c>
      <c r="C395" s="2">
        <v>2022</v>
      </c>
      <c r="D395" s="2">
        <v>2020</v>
      </c>
      <c r="E395" s="2">
        <v>289.79271891456602</v>
      </c>
      <c r="F395" s="2">
        <v>153.267971094952</v>
      </c>
      <c r="G395" s="2">
        <v>120.376555527883</v>
      </c>
      <c r="H395" s="2">
        <v>91.766246866184304</v>
      </c>
      <c r="I395" s="2">
        <v>144681.62588832801</v>
      </c>
      <c r="J395" s="2">
        <v>23920.453444742299</v>
      </c>
      <c r="K395" s="2">
        <v>291195.50270115101</v>
      </c>
      <c r="L395" s="2">
        <v>983122.847869294</v>
      </c>
      <c r="M395" s="2">
        <f>+IF($D395&lt;2022,0,-((E395-'aob Demand'!J394)*'aob Demand'!N394)-0.5*('Welfare change 1 MW'!$E395-'aob Demand'!J394)*('Welfare change 1 MW'!I395-'aob Demand'!N394))</f>
        <v>0</v>
      </c>
      <c r="N395" s="2">
        <f>+IF($D395&lt;2022,0,-((F395-'aob Demand'!K394)*'aob Demand'!O394)-0.5*('Welfare change 1 MW'!$E395-'aob Demand'!K394)*('Welfare change 1 MW'!J395-'aob Demand'!O394))</f>
        <v>0</v>
      </c>
      <c r="O395" s="2">
        <f>+IF($D395&lt;2022,0,-((G395-'aob Demand'!L394)*'aob Demand'!P394)-0.5*('Welfare change 1 MW'!$E395-'aob Demand'!L394)*('Welfare change 1 MW'!K395-'aob Demand'!P394))</f>
        <v>0</v>
      </c>
      <c r="P395" s="2">
        <f>+IF($D395&lt;2022,0,-((H395-'aob Demand'!M394)*'aob Demand'!Q394)-0.5*('Welfare change 1 MW'!$E395-'aob Demand'!M394)*('Welfare change 1 MW'!L395-'aob Demand'!Q394))</f>
        <v>0</v>
      </c>
      <c r="Q395" s="2">
        <f t="shared" si="47"/>
        <v>0</v>
      </c>
      <c r="R395" s="2">
        <f t="shared" si="48"/>
        <v>0</v>
      </c>
      <c r="S395" s="2">
        <f t="shared" si="43"/>
        <v>0</v>
      </c>
      <c r="T395" s="2">
        <f t="shared" si="44"/>
        <v>0</v>
      </c>
      <c r="U395" s="2">
        <f t="shared" si="45"/>
        <v>0</v>
      </c>
      <c r="V395" s="2">
        <f t="shared" si="46"/>
        <v>0</v>
      </c>
      <c r="W395" s="2">
        <f t="shared" si="49"/>
        <v>1418999.976458773</v>
      </c>
    </row>
    <row r="396" spans="1:23" x14ac:dyDescent="0.45">
      <c r="A396" s="2" t="s">
        <v>152</v>
      </c>
      <c r="B396" s="2">
        <v>1</v>
      </c>
      <c r="C396" s="2">
        <v>2023</v>
      </c>
      <c r="D396" s="2">
        <v>2021</v>
      </c>
      <c r="E396" s="2">
        <v>288.05585404368702</v>
      </c>
      <c r="F396" s="2">
        <v>153.38097814426499</v>
      </c>
      <c r="G396" s="2">
        <v>120.460464262434</v>
      </c>
      <c r="H396" s="2">
        <v>91.831140349249296</v>
      </c>
      <c r="I396" s="2">
        <v>145439.99623183801</v>
      </c>
      <c r="J396" s="2">
        <v>24038.506086400801</v>
      </c>
      <c r="K396" s="2">
        <v>292700.17001036101</v>
      </c>
      <c r="L396" s="2">
        <v>988221.07975283905</v>
      </c>
      <c r="M396" s="2">
        <f>+IF($D396&lt;2022,0,-((E396-'aob Demand'!J395)*'aob Demand'!N395)-0.5*('Welfare change 1 MW'!$E396-'aob Demand'!J395)*('Welfare change 1 MW'!I396-'aob Demand'!N395))</f>
        <v>0</v>
      </c>
      <c r="N396" s="2">
        <f>+IF($D396&lt;2022,0,-((F396-'aob Demand'!K395)*'aob Demand'!O395)-0.5*('Welfare change 1 MW'!$E396-'aob Demand'!K395)*('Welfare change 1 MW'!J396-'aob Demand'!O395))</f>
        <v>0</v>
      </c>
      <c r="O396" s="2">
        <f>+IF($D396&lt;2022,0,-((G396-'aob Demand'!L395)*'aob Demand'!P395)-0.5*('Welfare change 1 MW'!$E396-'aob Demand'!L395)*('Welfare change 1 MW'!K396-'aob Demand'!P395))</f>
        <v>0</v>
      </c>
      <c r="P396" s="2">
        <f>+IF($D396&lt;2022,0,-((H396-'aob Demand'!M395)*'aob Demand'!Q395)-0.5*('Welfare change 1 MW'!$E396-'aob Demand'!M395)*('Welfare change 1 MW'!L396-'aob Demand'!Q395))</f>
        <v>0</v>
      </c>
      <c r="Q396" s="2">
        <f t="shared" si="47"/>
        <v>0</v>
      </c>
      <c r="R396" s="2">
        <f t="shared" si="48"/>
        <v>0</v>
      </c>
      <c r="S396" s="2">
        <f t="shared" si="43"/>
        <v>0</v>
      </c>
      <c r="T396" s="2">
        <f t="shared" si="44"/>
        <v>0</v>
      </c>
      <c r="U396" s="2">
        <f t="shared" si="45"/>
        <v>0</v>
      </c>
      <c r="V396" s="2">
        <f t="shared" si="46"/>
        <v>0</v>
      </c>
      <c r="W396" s="2">
        <f t="shared" si="49"/>
        <v>1426361.2459950382</v>
      </c>
    </row>
    <row r="397" spans="1:23" x14ac:dyDescent="0.45">
      <c r="A397" s="2" t="s">
        <v>152</v>
      </c>
      <c r="B397" s="2">
        <v>1</v>
      </c>
      <c r="C397" s="2">
        <v>2024</v>
      </c>
      <c r="D397" s="2">
        <v>2022</v>
      </c>
      <c r="E397" s="2">
        <v>170.19306333277214</v>
      </c>
      <c r="F397" s="2">
        <v>170.19306333277214</v>
      </c>
      <c r="G397" s="2">
        <v>137.2489511753171</v>
      </c>
      <c r="H397" s="2">
        <v>108.60061729408011</v>
      </c>
      <c r="I397" s="2">
        <v>146920.82574949207</v>
      </c>
      <c r="J397" s="2">
        <v>23255.964477318597</v>
      </c>
      <c r="K397" s="2">
        <v>292410.01986344653</v>
      </c>
      <c r="L397" s="2">
        <v>989312.95100092317</v>
      </c>
      <c r="M397" s="2">
        <f>+IF($D397&lt;2022,0,-((E397-'aob Demand'!J396)*'aob Demand'!N396)-0.5*('Welfare change 1 MW'!$E397-'aob Demand'!J396)*('Welfare change 1 MW'!I397-'aob Demand'!N396))</f>
        <v>520.18288522383307</v>
      </c>
      <c r="N397" s="2">
        <f>+IF($D397&lt;2022,0,-((F397-'aob Demand'!K396)*'aob Demand'!O396)-0.5*('Welfare change 1 MW'!$E397-'aob Demand'!K396)*('Welfare change 1 MW'!J397-'aob Demand'!O396))</f>
        <v>82.339277898568312</v>
      </c>
      <c r="O397" s="2">
        <f>+IF($D397&lt;2022,0,-((G397-'aob Demand'!L396)*'aob Demand'!P396)-0.5*('Welfare change 1 MW'!$E397-'aob Demand'!L396)*('Welfare change 1 MW'!K397-'aob Demand'!P396))</f>
        <v>1029.3557689603501</v>
      </c>
      <c r="P397" s="2">
        <f>+IF($D397&lt;2022,0,-((H397-'aob Demand'!M396)*'aob Demand'!Q396)-0.5*('Welfare change 1 MW'!$E397-'aob Demand'!M396)*('Welfare change 1 MW'!L397-'aob Demand'!Q396))</f>
        <v>3465.1470005304732</v>
      </c>
      <c r="Q397" s="2">
        <f t="shared" si="47"/>
        <v>5097.0249326132252</v>
      </c>
      <c r="R397" s="2">
        <f t="shared" si="48"/>
        <v>436.75558113730875</v>
      </c>
      <c r="S397" s="2">
        <f t="shared" si="43"/>
        <v>69.133645474593365</v>
      </c>
      <c r="T397" s="2">
        <f t="shared" si="44"/>
        <v>864.26695271965275</v>
      </c>
      <c r="U397" s="2">
        <f t="shared" si="45"/>
        <v>2909.4042401869265</v>
      </c>
      <c r="V397" s="2">
        <f t="shared" si="46"/>
        <v>4279.5604195184815</v>
      </c>
      <c r="W397" s="2">
        <f t="shared" si="49"/>
        <v>1428643.7966138618</v>
      </c>
    </row>
    <row r="398" spans="1:23" x14ac:dyDescent="0.45">
      <c r="A398" s="2" t="s">
        <v>152</v>
      </c>
      <c r="B398" s="2">
        <v>1</v>
      </c>
      <c r="C398" s="2">
        <v>2025</v>
      </c>
      <c r="D398" s="2">
        <v>2023</v>
      </c>
      <c r="E398" s="2">
        <v>170.51313481590978</v>
      </c>
      <c r="F398" s="2">
        <v>170.51313481590978</v>
      </c>
      <c r="G398" s="2">
        <v>137.35033730298079</v>
      </c>
      <c r="H398" s="2">
        <v>108.73074090826478</v>
      </c>
      <c r="I398" s="2">
        <v>147664.88751028667</v>
      </c>
      <c r="J398" s="2">
        <v>23375.23556879567</v>
      </c>
      <c r="K398" s="2">
        <v>293884.40705101273</v>
      </c>
      <c r="L398" s="2">
        <v>994293.80622631405</v>
      </c>
      <c r="M398" s="2">
        <f>+IF($D398&lt;2022,0,-((E398-'aob Demand'!J397)*'aob Demand'!N397)-0.5*('Welfare change 1 MW'!$E398-'aob Demand'!J397)*('Welfare change 1 MW'!I398-'aob Demand'!N397))</f>
        <v>528.59122616258787</v>
      </c>
      <c r="N398" s="2">
        <f>+IF($D398&lt;2022,0,-((F398-'aob Demand'!K397)*'aob Demand'!O397)-0.5*('Welfare change 1 MW'!$E398-'aob Demand'!K397)*('Welfare change 1 MW'!J398-'aob Demand'!O397))</f>
        <v>83.675575415911226</v>
      </c>
      <c r="O398" s="2">
        <f>+IF($D398&lt;2022,0,-((G398-'aob Demand'!L397)*'aob Demand'!P397)-0.5*('Welfare change 1 MW'!$E398-'aob Demand'!L397)*('Welfare change 1 MW'!K398-'aob Demand'!P397))</f>
        <v>1045.9362702931069</v>
      </c>
      <c r="P398" s="2">
        <f>+IF($D398&lt;2022,0,-((H398-'aob Demand'!M397)*'aob Demand'!Q397)-0.5*('Welfare change 1 MW'!$E398-'aob Demand'!M397)*('Welfare change 1 MW'!L398-'aob Demand'!Q397))</f>
        <v>3520.9676554103976</v>
      </c>
      <c r="Q398" s="2">
        <f t="shared" si="47"/>
        <v>5179.170727282004</v>
      </c>
      <c r="R398" s="2">
        <f t="shared" si="48"/>
        <v>418.69376068660114</v>
      </c>
      <c r="S398" s="2">
        <f t="shared" si="43"/>
        <v>66.278893054738361</v>
      </c>
      <c r="T398" s="2">
        <f t="shared" si="44"/>
        <v>828.47949184997924</v>
      </c>
      <c r="U398" s="2">
        <f t="shared" si="45"/>
        <v>2788.9361683166057</v>
      </c>
      <c r="V398" s="2">
        <f t="shared" si="46"/>
        <v>4102.3883139079253</v>
      </c>
      <c r="W398" s="2">
        <f t="shared" si="49"/>
        <v>1435843.1007876135</v>
      </c>
    </row>
    <row r="399" spans="1:23" x14ac:dyDescent="0.45">
      <c r="A399" s="2" t="s">
        <v>152</v>
      </c>
      <c r="B399" s="2">
        <v>1</v>
      </c>
      <c r="C399" s="2">
        <v>2026</v>
      </c>
      <c r="D399" s="2">
        <v>2024</v>
      </c>
      <c r="E399" s="2">
        <v>170.64228730857411</v>
      </c>
      <c r="F399" s="2">
        <v>170.64228730857411</v>
      </c>
      <c r="G399" s="2">
        <v>137.4573089686661</v>
      </c>
      <c r="H399" s="2">
        <v>108.81886294061209</v>
      </c>
      <c r="I399" s="2">
        <v>148415.70157443767</v>
      </c>
      <c r="J399" s="2">
        <v>23495.034229479075</v>
      </c>
      <c r="K399" s="2">
        <v>295380.16436548356</v>
      </c>
      <c r="L399" s="2">
        <v>999351.82755915145</v>
      </c>
      <c r="M399" s="2">
        <f>+IF($D399&lt;2022,0,-((E399-'aob Demand'!J398)*'aob Demand'!N398)-0.5*('Welfare change 1 MW'!$E399-'aob Demand'!J398)*('Welfare change 1 MW'!I399-'aob Demand'!N398))</f>
        <v>528.62491218233697</v>
      </c>
      <c r="N399" s="2">
        <f>+IF($D399&lt;2022,0,-((F399-'aob Demand'!K398)*'aob Demand'!O398)-0.5*('Welfare change 1 MW'!$E399-'aob Demand'!K398)*('Welfare change 1 MW'!J399-'aob Demand'!O398))</f>
        <v>83.684275144231378</v>
      </c>
      <c r="O399" s="2">
        <f>+IF($D399&lt;2022,0,-((G399-'aob Demand'!L398)*'aob Demand'!P398)-0.5*('Welfare change 1 MW'!$E399-'aob Demand'!L398)*('Welfare change 1 MW'!K399-'aob Demand'!P398))</f>
        <v>1046.0090116438937</v>
      </c>
      <c r="P399" s="2">
        <f>+IF($D399&lt;2022,0,-((H399-'aob Demand'!M398)*'aob Demand'!Q398)-0.5*('Welfare change 1 MW'!$E399-'aob Demand'!M398)*('Welfare change 1 MW'!L399-'aob Demand'!Q398))</f>
        <v>3521.2062316907063</v>
      </c>
      <c r="Q399" s="2">
        <f t="shared" si="47"/>
        <v>5179.5244306611685</v>
      </c>
      <c r="R399" s="2">
        <f t="shared" si="48"/>
        <v>395.01928600885293</v>
      </c>
      <c r="S399" s="2">
        <f t="shared" si="43"/>
        <v>62.53375854189872</v>
      </c>
      <c r="T399" s="2">
        <f t="shared" si="44"/>
        <v>781.63878284244606</v>
      </c>
      <c r="U399" s="2">
        <f t="shared" si="45"/>
        <v>2631.2501349777708</v>
      </c>
      <c r="V399" s="2">
        <f t="shared" si="46"/>
        <v>3870.4419623709682</v>
      </c>
      <c r="W399" s="2">
        <f t="shared" si="49"/>
        <v>1443147.6934990727</v>
      </c>
    </row>
    <row r="400" spans="1:23" x14ac:dyDescent="0.45">
      <c r="A400" s="2" t="s">
        <v>152</v>
      </c>
      <c r="B400" s="2">
        <v>1</v>
      </c>
      <c r="C400" s="2">
        <v>2027</v>
      </c>
      <c r="D400" s="2">
        <v>2025</v>
      </c>
      <c r="E400" s="2">
        <v>171.03892705066329</v>
      </c>
      <c r="F400" s="2">
        <v>171.03892705066329</v>
      </c>
      <c r="G400" s="2">
        <v>137.8320924231013</v>
      </c>
      <c r="H400" s="2">
        <v>109.1746671262373</v>
      </c>
      <c r="I400" s="2">
        <v>149129.49482861764</v>
      </c>
      <c r="J400" s="2">
        <v>23612.690406145841</v>
      </c>
      <c r="K400" s="2">
        <v>296816.3107786373</v>
      </c>
      <c r="L400" s="2">
        <v>1004190.4586390663</v>
      </c>
      <c r="M400" s="2">
        <f>+IF($D400&lt;2022,0,-((E400-'aob Demand'!J399)*'aob Demand'!N399)-0.5*('Welfare change 1 MW'!$E400-'aob Demand'!J399)*('Welfare change 1 MW'!I400-'aob Demand'!N399))</f>
        <v>536.93538023657004</v>
      </c>
      <c r="N400" s="2">
        <f>+IF($D400&lt;2022,0,-((F400-'aob Demand'!K399)*'aob Demand'!O399)-0.5*('Welfare change 1 MW'!$E400-'aob Demand'!K399)*('Welfare change 1 MW'!J400-'aob Demand'!O399))</f>
        <v>85.016642188741258</v>
      </c>
      <c r="O400" s="2">
        <f>+IF($D400&lt;2022,0,-((G400-'aob Demand'!L399)*'aob Demand'!P399)-0.5*('Welfare change 1 MW'!$E400-'aob Demand'!L399)*('Welfare change 1 MW'!K400-'aob Demand'!P399))</f>
        <v>1062.5248444829647</v>
      </c>
      <c r="P400" s="2">
        <f>+IF($D400&lt;2022,0,-((H400-'aob Demand'!M399)*'aob Demand'!Q399)-0.5*('Welfare change 1 MW'!$E400-'aob Demand'!M399)*('Welfare change 1 MW'!L400-'aob Demand'!Q399))</f>
        <v>3576.7786554658369</v>
      </c>
      <c r="Q400" s="2">
        <f t="shared" si="47"/>
        <v>5261.2555223741128</v>
      </c>
      <c r="R400" s="2">
        <f t="shared" si="48"/>
        <v>378.51825583275547</v>
      </c>
      <c r="S400" s="2">
        <f t="shared" si="43"/>
        <v>59.933378023741618</v>
      </c>
      <c r="T400" s="2">
        <f t="shared" si="44"/>
        <v>749.03808859729372</v>
      </c>
      <c r="U400" s="2">
        <f t="shared" si="45"/>
        <v>2521.4878139902949</v>
      </c>
      <c r="V400" s="2">
        <f t="shared" si="46"/>
        <v>3708.9775364440861</v>
      </c>
      <c r="W400" s="2">
        <f t="shared" si="49"/>
        <v>1450136.2642463213</v>
      </c>
    </row>
    <row r="401" spans="1:23" x14ac:dyDescent="0.45">
      <c r="A401" s="2" t="s">
        <v>152</v>
      </c>
      <c r="B401" s="2">
        <v>1</v>
      </c>
      <c r="C401" s="2">
        <v>2028</v>
      </c>
      <c r="D401" s="2">
        <v>2026</v>
      </c>
      <c r="E401" s="2">
        <v>171.64224700472028</v>
      </c>
      <c r="F401" s="2">
        <v>171.64224700472028</v>
      </c>
      <c r="G401" s="2">
        <v>138.41547606898129</v>
      </c>
      <c r="H401" s="2">
        <v>109.73969513748928</v>
      </c>
      <c r="I401" s="2">
        <v>149814.89238825749</v>
      </c>
      <c r="J401" s="2">
        <v>23728.798352017133</v>
      </c>
      <c r="K401" s="2">
        <v>298207.21585392131</v>
      </c>
      <c r="L401" s="2">
        <v>1008861.9518212408</v>
      </c>
      <c r="M401" s="2">
        <f>+IF($D401&lt;2022,0,-((E401-'aob Demand'!J400)*'aob Demand'!N400)-0.5*('Welfare change 1 MW'!$E401-'aob Demand'!J400)*('Welfare change 1 MW'!I401-'aob Demand'!N400))</f>
        <v>551.78473598830715</v>
      </c>
      <c r="N401" s="2">
        <f>+IF($D401&lt;2022,0,-((F401-'aob Demand'!K400)*'aob Demand'!O400)-0.5*('Welfare change 1 MW'!$E401-'aob Demand'!K400)*('Welfare change 1 MW'!J401-'aob Demand'!O400))</f>
        <v>87.395775715377397</v>
      </c>
      <c r="O401" s="2">
        <f>+IF($D401&lt;2022,0,-((G401-'aob Demand'!L400)*'aob Demand'!P400)-0.5*('Welfare change 1 MW'!$E401-'aob Demand'!L400)*('Welfare change 1 MW'!K401-'aob Demand'!P400))</f>
        <v>1092.0363712076535</v>
      </c>
      <c r="P401" s="2">
        <f>+IF($D401&lt;2022,0,-((H401-'aob Demand'!M400)*'aob Demand'!Q400)-0.5*('Welfare change 1 MW'!$E401-'aob Demand'!M400)*('Welfare change 1 MW'!L401-'aob Demand'!Q400))</f>
        <v>3676.0821046544079</v>
      </c>
      <c r="Q401" s="2">
        <f t="shared" si="47"/>
        <v>5407.2989875657458</v>
      </c>
      <c r="R401" s="2">
        <f t="shared" si="48"/>
        <v>366.96836385724629</v>
      </c>
      <c r="S401" s="2">
        <f t="shared" si="43"/>
        <v>58.123182340053944</v>
      </c>
      <c r="T401" s="2">
        <f t="shared" si="44"/>
        <v>726.26655700597189</v>
      </c>
      <c r="U401" s="2">
        <f t="shared" si="45"/>
        <v>2444.8045539601826</v>
      </c>
      <c r="V401" s="2">
        <f t="shared" si="46"/>
        <v>3596.1626571634547</v>
      </c>
      <c r="W401" s="2">
        <f t="shared" si="49"/>
        <v>1456884.0600634196</v>
      </c>
    </row>
    <row r="402" spans="1:23" x14ac:dyDescent="0.45">
      <c r="A402" s="2" t="s">
        <v>152</v>
      </c>
      <c r="B402" s="2">
        <v>1</v>
      </c>
      <c r="C402" s="2">
        <v>2029</v>
      </c>
      <c r="D402" s="2">
        <v>2027</v>
      </c>
      <c r="E402" s="2">
        <v>171.98596137204751</v>
      </c>
      <c r="F402" s="2">
        <v>171.98596137204751</v>
      </c>
      <c r="G402" s="2">
        <v>138.74075257938551</v>
      </c>
      <c r="H402" s="2">
        <v>110.04709473118155</v>
      </c>
      <c r="I402" s="2">
        <v>150543.2160961575</v>
      </c>
      <c r="J402" s="2">
        <v>23848.171594292635</v>
      </c>
      <c r="K402" s="2">
        <v>299670.28040900227</v>
      </c>
      <c r="L402" s="2">
        <v>1013794.3956913871</v>
      </c>
      <c r="M402" s="2">
        <f>+IF($D402&lt;2022,0,-((E402-'aob Demand'!J401)*'aob Demand'!N401)-0.5*('Welfare change 1 MW'!$E402-'aob Demand'!J401)*('Welfare change 1 MW'!I402-'aob Demand'!N401))</f>
        <v>558.675767883714</v>
      </c>
      <c r="N402" s="2">
        <f>+IF($D402&lt;2022,0,-((F402-'aob Demand'!K401)*'aob Demand'!O401)-0.5*('Welfare change 1 MW'!$E402-'aob Demand'!K401)*('Welfare change 1 MW'!J402-'aob Demand'!O401))</f>
        <v>88.502131969559301</v>
      </c>
      <c r="O402" s="2">
        <f>+IF($D402&lt;2022,0,-((G402-'aob Demand'!L401)*'aob Demand'!P401)-0.5*('Welfare change 1 MW'!$E402-'aob Demand'!L401)*('Welfare change 1 MW'!K402-'aob Demand'!P401))</f>
        <v>1105.7378389814712</v>
      </c>
      <c r="P402" s="2">
        <f>+IF($D402&lt;2022,0,-((H402-'aob Demand'!M401)*'aob Demand'!Q401)-0.5*('Welfare change 1 MW'!$E402-'aob Demand'!M401)*('Welfare change 1 MW'!L402-'aob Demand'!Q401))</f>
        <v>3722.1821203031141</v>
      </c>
      <c r="Q402" s="2">
        <f t="shared" si="47"/>
        <v>5475.0978591378589</v>
      </c>
      <c r="R402" s="2">
        <f t="shared" si="48"/>
        <v>350.52008833913686</v>
      </c>
      <c r="S402" s="2">
        <f t="shared" si="43"/>
        <v>55.527332487828474</v>
      </c>
      <c r="T402" s="2">
        <f t="shared" si="44"/>
        <v>693.75359963775156</v>
      </c>
      <c r="U402" s="2">
        <f t="shared" si="45"/>
        <v>2335.3431106655244</v>
      </c>
      <c r="V402" s="2">
        <f t="shared" si="46"/>
        <v>3435.1441311302415</v>
      </c>
      <c r="W402" s="2">
        <f t="shared" si="49"/>
        <v>1464007.8921965468</v>
      </c>
    </row>
    <row r="403" spans="1:23" x14ac:dyDescent="0.45">
      <c r="A403" s="2" t="s">
        <v>152</v>
      </c>
      <c r="B403" s="2">
        <v>1</v>
      </c>
      <c r="C403" s="2">
        <v>2030</v>
      </c>
      <c r="D403" s="2">
        <v>2028</v>
      </c>
      <c r="E403" s="2">
        <v>172.308512052575</v>
      </c>
      <c r="F403" s="2">
        <v>172.308512052575</v>
      </c>
      <c r="G403" s="2">
        <v>139.04299485220099</v>
      </c>
      <c r="H403" s="2">
        <v>110.33083139479299</v>
      </c>
      <c r="I403" s="2">
        <v>151278.84014318016</v>
      </c>
      <c r="J403" s="2">
        <v>23968.388076200441</v>
      </c>
      <c r="K403" s="2">
        <v>301146.53016386379</v>
      </c>
      <c r="L403" s="2">
        <v>1018773.0474350614</v>
      </c>
      <c r="M403" s="2">
        <f>+IF($D403&lt;2022,0,-((E403-'aob Demand'!J402)*'aob Demand'!N402)-0.5*('Welfare change 1 MW'!$E403-'aob Demand'!J402)*('Welfare change 1 MW'!I403-'aob Demand'!N402))</f>
        <v>564.7159969619006</v>
      </c>
      <c r="N403" s="2">
        <f>+IF($D403&lt;2022,0,-((F403-'aob Demand'!K402)*'aob Demand'!O402)-0.5*('Welfare change 1 MW'!$E403-'aob Demand'!K402)*('Welfare change 1 MW'!J403-'aob Demand'!O402))</f>
        <v>89.472738918480232</v>
      </c>
      <c r="O403" s="2">
        <f>+IF($D403&lt;2022,0,-((G403-'aob Demand'!L402)*'aob Demand'!P402)-0.5*('Welfare change 1 MW'!$E403-'aob Demand'!L402)*('Welfare change 1 MW'!K403-'aob Demand'!P402))</f>
        <v>1117.7495566375844</v>
      </c>
      <c r="P403" s="2">
        <f>+IF($D403&lt;2022,0,-((H403-'aob Demand'!M402)*'aob Demand'!Q402)-0.5*('Welfare change 1 MW'!$E403-'aob Demand'!M402)*('Welfare change 1 MW'!L403-'aob Demand'!Q402))</f>
        <v>3762.5953404773563</v>
      </c>
      <c r="Q403" s="2">
        <f t="shared" si="47"/>
        <v>5534.5336329953216</v>
      </c>
      <c r="R403" s="2">
        <f t="shared" si="48"/>
        <v>334.25453093257522</v>
      </c>
      <c r="S403" s="2">
        <f t="shared" si="43"/>
        <v>52.958776693671517</v>
      </c>
      <c r="T403" s="2">
        <f t="shared" si="44"/>
        <v>661.59424518515289</v>
      </c>
      <c r="U403" s="2">
        <f t="shared" si="45"/>
        <v>2227.0744009137784</v>
      </c>
      <c r="V403" s="2">
        <f t="shared" si="46"/>
        <v>3275.8819537251779</v>
      </c>
      <c r="W403" s="2">
        <f t="shared" si="49"/>
        <v>1471198.4177421054</v>
      </c>
    </row>
    <row r="404" spans="1:23" x14ac:dyDescent="0.45">
      <c r="A404" s="2" t="s">
        <v>152</v>
      </c>
      <c r="B404" s="2">
        <v>1</v>
      </c>
      <c r="C404" s="2">
        <v>2031</v>
      </c>
      <c r="D404" s="2">
        <v>2029</v>
      </c>
      <c r="E404" s="2">
        <v>172.61026727155402</v>
      </c>
      <c r="F404" s="2">
        <v>172.61026727155402</v>
      </c>
      <c r="G404" s="2">
        <v>139.32424381201102</v>
      </c>
      <c r="H404" s="2">
        <v>110.59350891337903</v>
      </c>
      <c r="I404" s="2">
        <v>152021.39960973154</v>
      </c>
      <c r="J404" s="2">
        <v>24089.43524169605</v>
      </c>
      <c r="K404" s="2">
        <v>302635.53559300688</v>
      </c>
      <c r="L404" s="2">
        <v>1023796.1645319967</v>
      </c>
      <c r="M404" s="2">
        <f>+IF($D404&lt;2022,0,-((E404-'aob Demand'!J403)*'aob Demand'!N403)-0.5*('Welfare change 1 MW'!$E404-'aob Demand'!J403)*('Welfare change 1 MW'!I404-'aob Demand'!N403))</f>
        <v>570.06949159062196</v>
      </c>
      <c r="N404" s="2">
        <f>+IF($D404&lt;2022,0,-((F404-'aob Demand'!K403)*'aob Demand'!O403)-0.5*('Welfare change 1 MW'!$E404-'aob Demand'!K403)*('Welfare change 1 MW'!J404-'aob Demand'!O403))</f>
        <v>90.33367760192489</v>
      </c>
      <c r="O404" s="2">
        <f>+IF($D404&lt;2022,0,-((G404-'aob Demand'!L403)*'aob Demand'!P403)-0.5*('Welfare change 1 MW'!$E404-'aob Demand'!L403)*('Welfare change 1 MW'!K404-'aob Demand'!P403))</f>
        <v>1128.3974784679194</v>
      </c>
      <c r="P404" s="2">
        <f>+IF($D404&lt;2022,0,-((H404-'aob Demand'!M403)*'aob Demand'!Q403)-0.5*('Welfare change 1 MW'!$E404-'aob Demand'!M403)*('Welfare change 1 MW'!L404-'aob Demand'!Q403))</f>
        <v>3798.4188945012047</v>
      </c>
      <c r="Q404" s="2">
        <f t="shared" si="47"/>
        <v>5587.2195421616707</v>
      </c>
      <c r="R404" s="2">
        <f t="shared" si="48"/>
        <v>318.32382658286002</v>
      </c>
      <c r="S404" s="2">
        <f t="shared" si="43"/>
        <v>50.441853752449028</v>
      </c>
      <c r="T404" s="2">
        <f t="shared" si="44"/>
        <v>630.09125826067543</v>
      </c>
      <c r="U404" s="2">
        <f t="shared" si="45"/>
        <v>2121.0172712251688</v>
      </c>
      <c r="V404" s="2">
        <f t="shared" si="46"/>
        <v>3119.8742098211533</v>
      </c>
      <c r="W404" s="2">
        <f t="shared" si="49"/>
        <v>1478453.0997347352</v>
      </c>
    </row>
    <row r="405" spans="1:23" x14ac:dyDescent="0.45">
      <c r="A405" s="2" t="s">
        <v>152</v>
      </c>
      <c r="B405" s="2">
        <v>1</v>
      </c>
      <c r="C405" s="2">
        <v>2032</v>
      </c>
      <c r="D405" s="2">
        <v>2030</v>
      </c>
      <c r="E405" s="2">
        <v>173.22817810896552</v>
      </c>
      <c r="F405" s="2">
        <v>173.22817810896552</v>
      </c>
      <c r="G405" s="2">
        <v>139.92147923705653</v>
      </c>
      <c r="H405" s="2">
        <v>111.17211012933552</v>
      </c>
      <c r="I405" s="2">
        <v>152719.0419690595</v>
      </c>
      <c r="J405" s="2">
        <v>24207.808930925123</v>
      </c>
      <c r="K405" s="2">
        <v>304051.89126949583</v>
      </c>
      <c r="L405" s="2">
        <v>1028552.4945674983</v>
      </c>
      <c r="M405" s="2">
        <f>+IF($D405&lt;2022,0,-((E405-'aob Demand'!J404)*'aob Demand'!N404)-0.5*('Welfare change 1 MW'!$E405-'aob Demand'!J404)*('Welfare change 1 MW'!I405-'aob Demand'!N404))</f>
        <v>585.10797915730745</v>
      </c>
      <c r="N405" s="2">
        <f>+IF($D405&lt;2022,0,-((F405-'aob Demand'!K404)*'aob Demand'!O404)-0.5*('Welfare change 1 MW'!$E405-'aob Demand'!K404)*('Welfare change 1 MW'!J405-'aob Demand'!O404))</f>
        <v>92.746667218286021</v>
      </c>
      <c r="O405" s="2">
        <f>+IF($D405&lt;2022,0,-((G405-'aob Demand'!L404)*'aob Demand'!P404)-0.5*('Welfare change 1 MW'!$E405-'aob Demand'!L404)*('Welfare change 1 MW'!K405-'aob Demand'!P404))</f>
        <v>1158.2999131888034</v>
      </c>
      <c r="P405" s="2">
        <f>+IF($D405&lt;2022,0,-((H405-'aob Demand'!M404)*'aob Demand'!Q404)-0.5*('Welfare change 1 MW'!$E405-'aob Demand'!M404)*('Welfare change 1 MW'!L405-'aob Demand'!Q404))</f>
        <v>3899.0321200294088</v>
      </c>
      <c r="Q405" s="2">
        <f t="shared" si="47"/>
        <v>5735.1866795938058</v>
      </c>
      <c r="R405" s="2">
        <f t="shared" si="48"/>
        <v>308.22758442716992</v>
      </c>
      <c r="S405" s="2">
        <f t="shared" ref="S405:S468" si="50">+N405/(1.06^($D405-2019))</f>
        <v>48.85778731224103</v>
      </c>
      <c r="T405" s="2">
        <f t="shared" ref="T405:T468" si="51">+O405/(1.06^($D405-2019))</f>
        <v>610.17794493005863</v>
      </c>
      <c r="U405" s="2">
        <f t="shared" ref="U405:U468" si="52">+P405/(1.06^($D405-2019))</f>
        <v>2053.9614819327362</v>
      </c>
      <c r="V405" s="2">
        <f t="shared" ref="V405:V468" si="53">+Q405/(1.06^($D405-2019))</f>
        <v>3021.2247986022062</v>
      </c>
      <c r="W405" s="2">
        <f t="shared" si="49"/>
        <v>1485323.4278060538</v>
      </c>
    </row>
    <row r="406" spans="1:23" x14ac:dyDescent="0.45">
      <c r="A406" s="2" t="s">
        <v>152</v>
      </c>
      <c r="B406" s="2">
        <v>1</v>
      </c>
      <c r="C406" s="2">
        <v>2033</v>
      </c>
      <c r="D406" s="2">
        <v>2031</v>
      </c>
      <c r="E406" s="2">
        <v>173.98616669313355</v>
      </c>
      <c r="F406" s="2">
        <v>173.98616669313355</v>
      </c>
      <c r="G406" s="2">
        <v>140.66102933347256</v>
      </c>
      <c r="H406" s="2">
        <v>111.89375737410056</v>
      </c>
      <c r="I406" s="2">
        <v>153398.26974948504</v>
      </c>
      <c r="J406" s="2">
        <v>24325.31351923462</v>
      </c>
      <c r="K406" s="2">
        <v>305439.47188042046</v>
      </c>
      <c r="L406" s="2">
        <v>1033201.7996129404</v>
      </c>
      <c r="M406" s="2">
        <f>+IF($D406&lt;2022,0,-((E406-'aob Demand'!J405)*'aob Demand'!N405)-0.5*('Welfare change 1 MW'!$E406-'aob Demand'!J405)*('Welfare change 1 MW'!I406-'aob Demand'!N405))</f>
        <v>604.577968077641</v>
      </c>
      <c r="N406" s="2">
        <f>+IF($D406&lt;2022,0,-((F406-'aob Demand'!K405)*'aob Demand'!O405)-0.5*('Welfare change 1 MW'!$E406-'aob Demand'!K405)*('Welfare change 1 MW'!J406-'aob Demand'!O405))</f>
        <v>95.871672114214363</v>
      </c>
      <c r="O406" s="2">
        <f>+IF($D406&lt;2022,0,-((G406-'aob Demand'!L405)*'aob Demand'!P405)-0.5*('Welfare change 1 MW'!$E406-'aob Demand'!L405)*('Welfare change 1 MW'!K406-'aob Demand'!P405))</f>
        <v>1197.0218216861049</v>
      </c>
      <c r="P406" s="2">
        <f>+IF($D406&lt;2022,0,-((H406-'aob Demand'!M405)*'aob Demand'!Q405)-0.5*('Welfare change 1 MW'!$E406-'aob Demand'!M405)*('Welfare change 1 MW'!L406-'aob Demand'!Q405))</f>
        <v>4029.3190582203624</v>
      </c>
      <c r="Q406" s="2">
        <f t="shared" si="47"/>
        <v>5926.7905200983223</v>
      </c>
      <c r="R406" s="2">
        <f t="shared" si="48"/>
        <v>300.45672802822139</v>
      </c>
      <c r="S406" s="2">
        <f t="shared" si="50"/>
        <v>47.645283875663978</v>
      </c>
      <c r="T406" s="2">
        <f t="shared" si="51"/>
        <v>594.88317291112537</v>
      </c>
      <c r="U406" s="2">
        <f t="shared" si="52"/>
        <v>2002.4481280124526</v>
      </c>
      <c r="V406" s="2">
        <f t="shared" si="53"/>
        <v>2945.4333128274629</v>
      </c>
      <c r="W406" s="2">
        <f t="shared" si="49"/>
        <v>1492039.5412428458</v>
      </c>
    </row>
    <row r="407" spans="1:23" x14ac:dyDescent="0.45">
      <c r="A407" s="2" t="s">
        <v>152</v>
      </c>
      <c r="B407" s="2">
        <v>1</v>
      </c>
      <c r="C407" s="2">
        <v>2034</v>
      </c>
      <c r="D407" s="2">
        <v>2032</v>
      </c>
      <c r="E407" s="2">
        <v>174.30502319930784</v>
      </c>
      <c r="F407" s="2">
        <v>174.30502319930784</v>
      </c>
      <c r="G407" s="2">
        <v>140.96244576866084</v>
      </c>
      <c r="H407" s="2">
        <v>112.17758605059885</v>
      </c>
      <c r="I407" s="2">
        <v>154148.48931590779</v>
      </c>
      <c r="J407" s="2">
        <v>24447.995521880894</v>
      </c>
      <c r="K407" s="2">
        <v>306945.47965568886</v>
      </c>
      <c r="L407" s="2">
        <v>1038280.4617879036</v>
      </c>
      <c r="M407" s="2">
        <f>+IF($D407&lt;2022,0,-((E407-'aob Demand'!J406)*'aob Demand'!N406)-0.5*('Welfare change 1 MW'!$E407-'aob Demand'!J406)*('Welfare change 1 MW'!I407-'aob Demand'!N406))</f>
        <v>610.59555890043146</v>
      </c>
      <c r="N407" s="2">
        <f>+IF($D407&lt;2022,0,-((F407-'aob Demand'!K406)*'aob Demand'!O406)-0.5*('Welfare change 1 MW'!$E407-'aob Demand'!K406)*('Welfare change 1 MW'!J407-'aob Demand'!O406))</f>
        <v>96.840634351501166</v>
      </c>
      <c r="O407" s="2">
        <f>+IF($D407&lt;2022,0,-((G407-'aob Demand'!L406)*'aob Demand'!P406)-0.5*('Welfare change 1 MW'!$E407-'aob Demand'!L406)*('Welfare change 1 MW'!K407-'aob Demand'!P406))</f>
        <v>1208.9980486677578</v>
      </c>
      <c r="P407" s="2">
        <f>+IF($D407&lt;2022,0,-((H407-'aob Demand'!M406)*'aob Demand'!Q406)-0.5*('Welfare change 1 MW'!$E407-'aob Demand'!M406)*('Welfare change 1 MW'!L407-'aob Demand'!Q406))</f>
        <v>4069.6096657426979</v>
      </c>
      <c r="Q407" s="2">
        <f t="shared" si="47"/>
        <v>5986.0439076623879</v>
      </c>
      <c r="R407" s="2">
        <f t="shared" si="48"/>
        <v>286.27102482046257</v>
      </c>
      <c r="S407" s="2">
        <f t="shared" si="50"/>
        <v>45.402668322696741</v>
      </c>
      <c r="T407" s="2">
        <f t="shared" si="51"/>
        <v>566.82546303042545</v>
      </c>
      <c r="U407" s="2">
        <f t="shared" si="52"/>
        <v>1907.9918165952436</v>
      </c>
      <c r="V407" s="2">
        <f t="shared" si="53"/>
        <v>2806.4909727688282</v>
      </c>
      <c r="W407" s="2">
        <f t="shared" si="49"/>
        <v>1499374.4307595002</v>
      </c>
    </row>
    <row r="408" spans="1:23" x14ac:dyDescent="0.45">
      <c r="A408" s="2" t="s">
        <v>152</v>
      </c>
      <c r="B408" s="2">
        <v>1</v>
      </c>
      <c r="C408" s="2">
        <v>2035</v>
      </c>
      <c r="D408" s="2">
        <v>2033</v>
      </c>
      <c r="E408" s="2">
        <v>174.60538190944962</v>
      </c>
      <c r="F408" s="2">
        <v>174.60538190944962</v>
      </c>
      <c r="G408" s="2">
        <v>141.24223542000067</v>
      </c>
      <c r="H408" s="2">
        <v>112.43874292933066</v>
      </c>
      <c r="I408" s="2">
        <v>154905.99874812624</v>
      </c>
      <c r="J408" s="2">
        <v>24571.522598264048</v>
      </c>
      <c r="K408" s="2">
        <v>308464.56610655895</v>
      </c>
      <c r="L408" s="2">
        <v>1043404.9946899611</v>
      </c>
      <c r="M408" s="2">
        <f>+IF($D408&lt;2022,0,-((E408-'aob Demand'!J407)*'aob Demand'!N407)-0.5*('Welfare change 1 MW'!$E408-'aob Demand'!J407)*('Welfare change 1 MW'!I408-'aob Demand'!N407))</f>
        <v>615.74164059527584</v>
      </c>
      <c r="N408" s="2">
        <f>+IF($D408&lt;2022,0,-((F408-'aob Demand'!K407)*'aob Demand'!O407)-0.5*('Welfare change 1 MW'!$E408-'aob Demand'!K407)*('Welfare change 1 MW'!J408-'aob Demand'!O407))</f>
        <v>97.670262990780472</v>
      </c>
      <c r="O408" s="2">
        <f>+IF($D408&lt;2022,0,-((G408-'aob Demand'!L407)*'aob Demand'!P407)-0.5*('Welfare change 1 MW'!$E408-'aob Demand'!L407)*('Welfare change 1 MW'!K408-'aob Demand'!P407))</f>
        <v>1219.2415228320879</v>
      </c>
      <c r="P408" s="2">
        <f>+IF($D408&lt;2022,0,-((H408-'aob Demand'!M407)*'aob Demand'!Q407)-0.5*('Welfare change 1 MW'!$E408-'aob Demand'!M407)*('Welfare change 1 MW'!L408-'aob Demand'!Q407))</f>
        <v>4104.0691999160663</v>
      </c>
      <c r="Q408" s="2">
        <f t="shared" si="47"/>
        <v>6036.7226263342109</v>
      </c>
      <c r="R408" s="2">
        <f t="shared" si="48"/>
        <v>272.34312144401247</v>
      </c>
      <c r="S408" s="2">
        <f t="shared" si="50"/>
        <v>43.199651512038479</v>
      </c>
      <c r="T408" s="2">
        <f t="shared" si="51"/>
        <v>539.27170136037341</v>
      </c>
      <c r="U408" s="2">
        <f t="shared" si="52"/>
        <v>1815.2337650037887</v>
      </c>
      <c r="V408" s="2">
        <f t="shared" si="53"/>
        <v>2670.0482393202133</v>
      </c>
      <c r="W408" s="2">
        <f t="shared" si="49"/>
        <v>1506775.5595446462</v>
      </c>
    </row>
    <row r="409" spans="1:23" x14ac:dyDescent="0.45">
      <c r="A409" s="2" t="s">
        <v>152</v>
      </c>
      <c r="B409" s="2">
        <v>1</v>
      </c>
      <c r="C409" s="2">
        <v>2036</v>
      </c>
      <c r="D409" s="2">
        <v>2034</v>
      </c>
      <c r="E409" s="2">
        <v>174.88723939376015</v>
      </c>
      <c r="F409" s="2">
        <v>174.88723939376015</v>
      </c>
      <c r="G409" s="2">
        <v>141.50332931867015</v>
      </c>
      <c r="H409" s="2">
        <v>112.68114368970015</v>
      </c>
      <c r="I409" s="2">
        <v>155670.22022067549</v>
      </c>
      <c r="J409" s="2">
        <v>24695.875398705473</v>
      </c>
      <c r="K409" s="2">
        <v>309996.07928051101</v>
      </c>
      <c r="L409" s="2">
        <v>1048572.7239371275</v>
      </c>
      <c r="M409" s="2">
        <f>+IF($D409&lt;2022,0,-((E409-'aob Demand'!J408)*'aob Demand'!N408)-0.5*('Welfare change 1 MW'!$E409-'aob Demand'!J408)*('Welfare change 1 MW'!I409-'aob Demand'!N408))</f>
        <v>620.2781152514342</v>
      </c>
      <c r="N409" s="2">
        <f>+IF($D409&lt;2022,0,-((F409-'aob Demand'!K408)*'aob Demand'!O408)-0.5*('Welfare change 1 MW'!$E409-'aob Demand'!K408)*('Welfare change 1 MW'!J409-'aob Demand'!O408))</f>
        <v>98.402321427170278</v>
      </c>
      <c r="O409" s="2">
        <f>+IF($D409&lt;2022,0,-((G409-'aob Demand'!L408)*'aob Demand'!P408)-0.5*('Welfare change 1 MW'!$E409-'aob Demand'!L408)*('Welfare change 1 MW'!K409-'aob Demand'!P408))</f>
        <v>1228.2733719074238</v>
      </c>
      <c r="P409" s="2">
        <f>+IF($D409&lt;2022,0,-((H409-'aob Demand'!M408)*'aob Demand'!Q408)-0.5*('Welfare change 1 MW'!$E409-'aob Demand'!M408)*('Welfare change 1 MW'!L409-'aob Demand'!Q408))</f>
        <v>4134.4515174011949</v>
      </c>
      <c r="Q409" s="2">
        <f t="shared" si="47"/>
        <v>6081.4053259872235</v>
      </c>
      <c r="R409" s="2">
        <f t="shared" si="48"/>
        <v>258.82038543331618</v>
      </c>
      <c r="S409" s="2">
        <f t="shared" si="50"/>
        <v>41.059850626826368</v>
      </c>
      <c r="T409" s="2">
        <f t="shared" si="51"/>
        <v>512.51556312879814</v>
      </c>
      <c r="U409" s="2">
        <f t="shared" si="52"/>
        <v>1725.1621635165566</v>
      </c>
      <c r="V409" s="2">
        <f t="shared" si="53"/>
        <v>2537.5579627054972</v>
      </c>
      <c r="W409" s="2">
        <f t="shared" si="49"/>
        <v>1514239.023438314</v>
      </c>
    </row>
    <row r="410" spans="1:23" x14ac:dyDescent="0.45">
      <c r="A410" s="2" t="s">
        <v>152</v>
      </c>
      <c r="B410" s="2">
        <v>1</v>
      </c>
      <c r="C410" s="2">
        <v>2037</v>
      </c>
      <c r="D410" s="2">
        <v>2035</v>
      </c>
      <c r="E410" s="2">
        <v>175.15171358902177</v>
      </c>
      <c r="F410" s="2">
        <v>175.15171358902177</v>
      </c>
      <c r="G410" s="2">
        <v>141.7468898390498</v>
      </c>
      <c r="H410" s="2">
        <v>112.90595429724179</v>
      </c>
      <c r="I410" s="2">
        <v>156441.01677736879</v>
      </c>
      <c r="J410" s="2">
        <v>24821.046803569297</v>
      </c>
      <c r="K410" s="2">
        <v>311539.80467401166</v>
      </c>
      <c r="L410" s="2">
        <v>1053782.8517399866</v>
      </c>
      <c r="M410" s="2">
        <f>+IF($D410&lt;2022,0,-((E410-'aob Demand'!J409)*'aob Demand'!N409)-0.5*('Welfare change 1 MW'!$E410-'aob Demand'!J409)*('Welfare change 1 MW'!I410-'aob Demand'!N409))</f>
        <v>624.24430945256961</v>
      </c>
      <c r="N410" s="2">
        <f>+IF($D410&lt;2022,0,-((F410-'aob Demand'!K409)*'aob Demand'!O409)-0.5*('Welfare change 1 MW'!$E410-'aob Demand'!K409)*('Welfare change 1 MW'!J410-'aob Demand'!O409))</f>
        <v>99.043061346463261</v>
      </c>
      <c r="O410" s="2">
        <f>+IF($D410&lt;2022,0,-((G410-'aob Demand'!L409)*'aob Demand'!P409)-0.5*('Welfare change 1 MW'!$E410-'aob Demand'!L409)*('Welfare change 1 MW'!K410-'aob Demand'!P409))</f>
        <v>1236.1715916431251</v>
      </c>
      <c r="P410" s="2">
        <f>+IF($D410&lt;2022,0,-((H410-'aob Demand'!M409)*'aob Demand'!Q409)-0.5*('Welfare change 1 MW'!$E410-'aob Demand'!M409)*('Welfare change 1 MW'!L410-'aob Demand'!Q409))</f>
        <v>4161.0191457636402</v>
      </c>
      <c r="Q410" s="2">
        <f t="shared" si="47"/>
        <v>6120.478108205798</v>
      </c>
      <c r="R410" s="2">
        <f t="shared" si="48"/>
        <v>245.73145254485092</v>
      </c>
      <c r="S410" s="2">
        <f t="shared" si="50"/>
        <v>38.987933026571561</v>
      </c>
      <c r="T410" s="2">
        <f t="shared" si="51"/>
        <v>486.61435308162106</v>
      </c>
      <c r="U410" s="2">
        <f t="shared" si="52"/>
        <v>1637.9697231875584</v>
      </c>
      <c r="V410" s="2">
        <f t="shared" si="53"/>
        <v>2409.3034618406018</v>
      </c>
      <c r="W410" s="2">
        <f t="shared" si="49"/>
        <v>1521763.673191367</v>
      </c>
    </row>
    <row r="411" spans="1:23" x14ac:dyDescent="0.45">
      <c r="A411" s="2" t="s">
        <v>152</v>
      </c>
      <c r="B411" s="2">
        <v>1</v>
      </c>
      <c r="C411" s="2">
        <v>2038</v>
      </c>
      <c r="D411" s="2">
        <v>2036</v>
      </c>
      <c r="E411" s="2">
        <v>175.39986170188064</v>
      </c>
      <c r="F411" s="2">
        <v>175.39986170188064</v>
      </c>
      <c r="G411" s="2">
        <v>141.97398317098464</v>
      </c>
      <c r="H411" s="2">
        <v>113.11424374290365</v>
      </c>
      <c r="I411" s="2">
        <v>157218.26650085853</v>
      </c>
      <c r="J411" s="2">
        <v>24947.030629442965</v>
      </c>
      <c r="K411" s="2">
        <v>313095.54992282804</v>
      </c>
      <c r="L411" s="2">
        <v>1059034.6629966444</v>
      </c>
      <c r="M411" s="2">
        <f>+IF($D411&lt;2022,0,-((E411-'aob Demand'!J410)*'aob Demand'!N410)-0.5*('Welfare change 1 MW'!$E411-'aob Demand'!J410)*('Welfare change 1 MW'!I411-'aob Demand'!N410))</f>
        <v>627.67567680777574</v>
      </c>
      <c r="N411" s="2">
        <f>+IF($D411&lt;2022,0,-((F411-'aob Demand'!K410)*'aob Demand'!O410)-0.5*('Welfare change 1 MW'!$E411-'aob Demand'!K410)*('Welfare change 1 MW'!J411-'aob Demand'!O410))</f>
        <v>99.598123571693336</v>
      </c>
      <c r="O411" s="2">
        <f>+IF($D411&lt;2022,0,-((G411-'aob Demand'!L410)*'aob Demand'!P410)-0.5*('Welfare change 1 MW'!$E411-'aob Demand'!L410)*('Welfare change 1 MW'!K411-'aob Demand'!P410))</f>
        <v>1243.0065064333687</v>
      </c>
      <c r="P411" s="2">
        <f>+IF($D411&lt;2022,0,-((H411-'aob Demand'!M410)*'aob Demand'!Q410)-0.5*('Welfare change 1 MW'!$E411-'aob Demand'!M410)*('Welfare change 1 MW'!L411-'aob Demand'!Q410))</f>
        <v>4184.0087857671087</v>
      </c>
      <c r="Q411" s="2">
        <f t="shared" si="47"/>
        <v>6154.2890925799466</v>
      </c>
      <c r="R411" s="2">
        <f t="shared" si="48"/>
        <v>233.09641278517086</v>
      </c>
      <c r="S411" s="2">
        <f t="shared" si="50"/>
        <v>36.987199253549733</v>
      </c>
      <c r="T411" s="2">
        <f t="shared" si="51"/>
        <v>461.60838857386216</v>
      </c>
      <c r="U411" s="2">
        <f t="shared" si="52"/>
        <v>1553.7919901309606</v>
      </c>
      <c r="V411" s="2">
        <f t="shared" si="53"/>
        <v>2285.4839907435435</v>
      </c>
      <c r="W411" s="2">
        <f t="shared" si="49"/>
        <v>1529348.4794203308</v>
      </c>
    </row>
    <row r="412" spans="1:23" x14ac:dyDescent="0.45">
      <c r="A412" s="2" t="s">
        <v>152</v>
      </c>
      <c r="B412" s="2">
        <v>1</v>
      </c>
      <c r="C412" s="2">
        <v>2039</v>
      </c>
      <c r="D412" s="2">
        <v>2037</v>
      </c>
      <c r="E412" s="2">
        <v>175.63268046177339</v>
      </c>
      <c r="F412" s="2">
        <v>175.63268046177339</v>
      </c>
      <c r="G412" s="2">
        <v>142.18561408642938</v>
      </c>
      <c r="H412" s="2">
        <v>113.30701938182037</v>
      </c>
      <c r="I412" s="2">
        <v>158001.85650085815</v>
      </c>
      <c r="J412" s="2">
        <v>25073.821290478809</v>
      </c>
      <c r="K412" s="2">
        <v>314663.13737073587</v>
      </c>
      <c r="L412" s="2">
        <v>1064327.4967348287</v>
      </c>
      <c r="M412" s="2">
        <f>+IF($D412&lt;2022,0,-((E412-'aob Demand'!J411)*'aob Demand'!N411)-0.5*('Welfare change 1 MW'!$E412-'aob Demand'!J411)*('Welfare change 1 MW'!I412-'aob Demand'!N411))</f>
        <v>630.605544868989</v>
      </c>
      <c r="N412" s="2">
        <f>+IF($D412&lt;2022,0,-((F412-'aob Demand'!K411)*'aob Demand'!O411)-0.5*('Welfare change 1 MW'!$E412-'aob Demand'!K411)*('Welfare change 1 MW'!J412-'aob Demand'!O411))</f>
        <v>100.07281614912019</v>
      </c>
      <c r="O412" s="2">
        <f>+IF($D412&lt;2022,0,-((G412-'aob Demand'!L411)*'aob Demand'!P411)-0.5*('Welfare change 1 MW'!$E412-'aob Demand'!L411)*('Welfare change 1 MW'!K412-'aob Demand'!P411))</f>
        <v>1248.8442489711915</v>
      </c>
      <c r="P412" s="2">
        <f>+IF($D412&lt;2022,0,-((H412-'aob Demand'!M411)*'aob Demand'!Q411)-0.5*('Welfare change 1 MW'!$E412-'aob Demand'!M411)*('Welfare change 1 MW'!L412-'aob Demand'!Q411))</f>
        <v>4203.64302128499</v>
      </c>
      <c r="Q412" s="2">
        <f t="shared" si="47"/>
        <v>6183.1656312742907</v>
      </c>
      <c r="R412" s="2">
        <f t="shared" si="48"/>
        <v>220.92873729649918</v>
      </c>
      <c r="S412" s="2">
        <f t="shared" si="50"/>
        <v>35.059889798658631</v>
      </c>
      <c r="T412" s="2">
        <f t="shared" si="51"/>
        <v>437.52482871447114</v>
      </c>
      <c r="U412" s="2">
        <f t="shared" si="52"/>
        <v>1472.7202326308059</v>
      </c>
      <c r="V412" s="2">
        <f t="shared" si="53"/>
        <v>2166.2336884404349</v>
      </c>
      <c r="W412" s="2">
        <f t="shared" si="49"/>
        <v>1536992.4906064228</v>
      </c>
    </row>
    <row r="413" spans="1:23" x14ac:dyDescent="0.45">
      <c r="A413" s="2" t="s">
        <v>152</v>
      </c>
      <c r="B413" s="2">
        <v>1</v>
      </c>
      <c r="C413" s="2">
        <v>2040</v>
      </c>
      <c r="D413" s="2">
        <v>2038</v>
      </c>
      <c r="E413" s="2">
        <v>175.85110937922636</v>
      </c>
      <c r="F413" s="2">
        <v>175.85110937922636</v>
      </c>
      <c r="G413" s="2">
        <v>142.38272961024137</v>
      </c>
      <c r="H413" s="2">
        <v>113.48523065835535</v>
      </c>
      <c r="I413" s="2">
        <v>158791.68223877938</v>
      </c>
      <c r="J413" s="2">
        <v>25201.413756992835</v>
      </c>
      <c r="K413" s="2">
        <v>316242.40300799132</v>
      </c>
      <c r="L413" s="2">
        <v>1069660.7421403513</v>
      </c>
      <c r="M413" s="2">
        <f>+IF($D413&lt;2022,0,-((E413-'aob Demand'!J412)*'aob Demand'!N412)-0.5*('Welfare change 1 MW'!$E413-'aob Demand'!J412)*('Welfare change 1 MW'!I413-'aob Demand'!N412))</f>
        <v>633.06526090942043</v>
      </c>
      <c r="N413" s="2">
        <f>+IF($D413&lt;2022,0,-((F413-'aob Demand'!K412)*'aob Demand'!O412)-0.5*('Welfare change 1 MW'!$E413-'aob Demand'!K412)*('Welfare change 1 MW'!J413-'aob Demand'!O412))</f>
        <v>100.47213651509939</v>
      </c>
      <c r="O413" s="2">
        <f>+IF($D413&lt;2022,0,-((G413-'aob Demand'!L412)*'aob Demand'!P412)-0.5*('Welfare change 1 MW'!$E413-'aob Demand'!L412)*('Welfare change 1 MW'!K413-'aob Demand'!P412))</f>
        <v>1253.7470447570593</v>
      </c>
      <c r="P413" s="2">
        <f>+IF($D413&lt;2022,0,-((H413-'aob Demand'!M412)*'aob Demand'!Q412)-0.5*('Welfare change 1 MW'!$E413-'aob Demand'!M412)*('Welfare change 1 MW'!L413-'aob Demand'!Q412))</f>
        <v>4220.1312782579334</v>
      </c>
      <c r="Q413" s="2">
        <f t="shared" si="47"/>
        <v>6207.4157204395124</v>
      </c>
      <c r="R413" s="2">
        <f t="shared" si="48"/>
        <v>209.23630522566529</v>
      </c>
      <c r="S413" s="2">
        <f t="shared" si="50"/>
        <v>33.207348310897061</v>
      </c>
      <c r="T413" s="2">
        <f t="shared" si="51"/>
        <v>414.37971016719274</v>
      </c>
      <c r="U413" s="2">
        <f t="shared" si="52"/>
        <v>1394.8082934790748</v>
      </c>
      <c r="V413" s="2">
        <f t="shared" si="53"/>
        <v>2051.6316571828297</v>
      </c>
      <c r="W413" s="2">
        <f t="shared" si="49"/>
        <v>1544694.827387122</v>
      </c>
    </row>
    <row r="414" spans="1:23" x14ac:dyDescent="0.45">
      <c r="A414" s="2" t="s">
        <v>152</v>
      </c>
      <c r="B414" s="2">
        <v>1</v>
      </c>
      <c r="C414" s="2">
        <v>2041</v>
      </c>
      <c r="D414" s="2">
        <v>2039</v>
      </c>
      <c r="E414" s="2">
        <v>176.05603392332094</v>
      </c>
      <c r="F414" s="2">
        <v>176.05603392332094</v>
      </c>
      <c r="G414" s="2">
        <v>142.56622223907092</v>
      </c>
      <c r="H414" s="2">
        <v>113.64977233630192</v>
      </c>
      <c r="I414" s="2">
        <v>159587.64695678427</v>
      </c>
      <c r="J414" s="2">
        <v>25329.803519554258</v>
      </c>
      <c r="K414" s="2">
        <v>317833.19554976077</v>
      </c>
      <c r="L414" s="2">
        <v>1075033.835127952</v>
      </c>
      <c r="M414" s="2">
        <f>+IF($D414&lt;2022,0,-((E414-'aob Demand'!J413)*'aob Demand'!N413)-0.5*('Welfare change 1 MW'!$E414-'aob Demand'!J413)*('Welfare change 1 MW'!I414-'aob Demand'!N413))</f>
        <v>635.08431123931041</v>
      </c>
      <c r="N414" s="2">
        <f>+IF($D414&lt;2022,0,-((F414-'aob Demand'!K413)*'aob Demand'!O413)-0.5*('Welfare change 1 MW'!$E414-'aob Demand'!K413)*('Welfare change 1 MW'!J414-'aob Demand'!O413))</f>
        <v>100.80078958993208</v>
      </c>
      <c r="O414" s="2">
        <f>+IF($D414&lt;2022,0,-((G414-'aob Demand'!L413)*'aob Demand'!P413)-0.5*('Welfare change 1 MW'!$E414-'aob Demand'!L413)*('Welfare change 1 MW'!K414-'aob Demand'!P413))</f>
        <v>1257.7734444959708</v>
      </c>
      <c r="P414" s="2">
        <f>+IF($D414&lt;2022,0,-((H414-'aob Demand'!M413)*'aob Demand'!Q413)-0.5*('Welfare change 1 MW'!$E414-'aob Demand'!M413)*('Welfare change 1 MW'!L414-'aob Demand'!Q413))</f>
        <v>4233.6706084072321</v>
      </c>
      <c r="Q414" s="2">
        <f t="shared" si="47"/>
        <v>6227.3291537324458</v>
      </c>
      <c r="R414" s="2">
        <f t="shared" si="48"/>
        <v>198.02229021561013</v>
      </c>
      <c r="S414" s="2">
        <f t="shared" si="50"/>
        <v>31.43016266799042</v>
      </c>
      <c r="T414" s="2">
        <f t="shared" si="51"/>
        <v>392.17970534563568</v>
      </c>
      <c r="U414" s="2">
        <f t="shared" si="52"/>
        <v>1320.0785077800592</v>
      </c>
      <c r="V414" s="2">
        <f t="shared" si="53"/>
        <v>1941.7106660092957</v>
      </c>
      <c r="W414" s="2">
        <f t="shared" si="49"/>
        <v>1552454.6776344972</v>
      </c>
    </row>
    <row r="415" spans="1:23" x14ac:dyDescent="0.45">
      <c r="A415" s="2" t="s">
        <v>152</v>
      </c>
      <c r="B415" s="2">
        <v>1</v>
      </c>
      <c r="C415" s="2">
        <v>2042</v>
      </c>
      <c r="D415" s="2">
        <v>2040</v>
      </c>
      <c r="E415" s="2">
        <v>176.24828851918448</v>
      </c>
      <c r="F415" s="2">
        <v>176.24828851918448</v>
      </c>
      <c r="G415" s="2">
        <v>142.73693297327648</v>
      </c>
      <c r="H415" s="2">
        <v>113.80148754099247</v>
      </c>
      <c r="I415" s="2">
        <v>160389.66115612036</v>
      </c>
      <c r="J415" s="2">
        <v>25458.9865560414</v>
      </c>
      <c r="K415" s="2">
        <v>319435.37559320702</v>
      </c>
      <c r="L415" s="2">
        <v>1080446.2552085328</v>
      </c>
      <c r="M415" s="2">
        <f>+IF($D415&lt;2022,0,-((E415-'aob Demand'!J414)*'aob Demand'!N414)-0.5*('Welfare change 1 MW'!$E415-'aob Demand'!J414)*('Welfare change 1 MW'!I415-'aob Demand'!N414))</f>
        <v>636.69043214732574</v>
      </c>
      <c r="N415" s="2">
        <f>+IF($D415&lt;2022,0,-((F415-'aob Demand'!K414)*'aob Demand'!O414)-0.5*('Welfare change 1 MW'!$E415-'aob Demand'!K414)*('Welfare change 1 MW'!J415-'aob Demand'!O414))</f>
        <v>101.06320467016218</v>
      </c>
      <c r="O415" s="2">
        <f>+IF($D415&lt;2022,0,-((G415-'aob Demand'!L414)*'aob Demand'!P414)-0.5*('Welfare change 1 MW'!$E415-'aob Demand'!L414)*('Welfare change 1 MW'!K415-'aob Demand'!P414))</f>
        <v>1260.9785405675261</v>
      </c>
      <c r="P415" s="2">
        <f>+IF($D415&lt;2022,0,-((H415-'aob Demand'!M414)*'aob Demand'!Q414)-0.5*('Welfare change 1 MW'!$E415-'aob Demand'!M414)*('Welfare change 1 MW'!L415-'aob Demand'!Q414))</f>
        <v>4244.4464189905439</v>
      </c>
      <c r="Q415" s="2">
        <f t="shared" si="47"/>
        <v>6243.1785963755574</v>
      </c>
      <c r="R415" s="2">
        <f t="shared" si="48"/>
        <v>187.28593047799984</v>
      </c>
      <c r="S415" s="2">
        <f t="shared" si="50"/>
        <v>29.728287670200331</v>
      </c>
      <c r="T415" s="2">
        <f t="shared" si="51"/>
        <v>370.92365042534959</v>
      </c>
      <c r="U415" s="2">
        <f t="shared" si="52"/>
        <v>1248.5268457131742</v>
      </c>
      <c r="V415" s="2">
        <f t="shared" si="53"/>
        <v>1836.4647142867238</v>
      </c>
      <c r="W415" s="2">
        <f t="shared" si="49"/>
        <v>1560271.2919578601</v>
      </c>
    </row>
    <row r="416" spans="1:23" x14ac:dyDescent="0.45">
      <c r="A416" s="2" t="s">
        <v>152</v>
      </c>
      <c r="B416" s="2">
        <v>1</v>
      </c>
      <c r="C416" s="2">
        <v>2043</v>
      </c>
      <c r="D416" s="2">
        <v>2041</v>
      </c>
      <c r="E416" s="2">
        <v>176.42865936479595</v>
      </c>
      <c r="F416" s="2">
        <v>176.42865936479595</v>
      </c>
      <c r="G416" s="2">
        <v>142.89565416523794</v>
      </c>
      <c r="H416" s="2">
        <v>113.94117061701493</v>
      </c>
      <c r="I416" s="2">
        <v>161197.64212093473</v>
      </c>
      <c r="J416" s="2">
        <v>25588.95930146912</v>
      </c>
      <c r="K416" s="2">
        <v>321048.81484750973</v>
      </c>
      <c r="L416" s="2">
        <v>1085897.5226304268</v>
      </c>
      <c r="M416" s="2">
        <f>+IF($D416&lt;2022,0,-((E416-'aob Demand'!J415)*'aob Demand'!N415)-0.5*('Welfare change 1 MW'!$E416-'aob Demand'!J415)*('Welfare change 1 MW'!I416-'aob Demand'!N415))</f>
        <v>637.90971312823342</v>
      </c>
      <c r="N416" s="2">
        <f>+IF($D416&lt;2022,0,-((F416-'aob Demand'!K415)*'aob Demand'!O415)-0.5*('Welfare change 1 MW'!$E416-'aob Demand'!K415)*('Welfare change 1 MW'!J416-'aob Demand'!O415))</f>
        <v>101.2635512063131</v>
      </c>
      <c r="O416" s="2">
        <f>+IF($D416&lt;2022,0,-((G416-'aob Demand'!L415)*'aob Demand'!P415)-0.5*('Welfare change 1 MW'!$E416-'aob Demand'!L415)*('Welfare change 1 MW'!K416-'aob Demand'!P415))</f>
        <v>1263.414168735412</v>
      </c>
      <c r="P416" s="2">
        <f>+IF($D416&lt;2022,0,-((H416-'aob Demand'!M415)*'aob Demand'!Q415)-0.5*('Welfare change 1 MW'!$E416-'aob Demand'!M415)*('Welfare change 1 MW'!L416-'aob Demand'!Q415))</f>
        <v>4252.6331525977139</v>
      </c>
      <c r="Q416" s="2">
        <f t="shared" si="47"/>
        <v>6255.2205856676719</v>
      </c>
      <c r="R416" s="2">
        <f t="shared" si="48"/>
        <v>177.02319676034989</v>
      </c>
      <c r="S416" s="2">
        <f t="shared" si="50"/>
        <v>28.101151590779153</v>
      </c>
      <c r="T416" s="2">
        <f t="shared" si="51"/>
        <v>350.60387133014797</v>
      </c>
      <c r="U416" s="2">
        <f t="shared" si="52"/>
        <v>1180.1273751267688</v>
      </c>
      <c r="V416" s="2">
        <f t="shared" si="53"/>
        <v>1735.8555948080457</v>
      </c>
      <c r="W416" s="2">
        <f t="shared" si="49"/>
        <v>1568143.9795988712</v>
      </c>
    </row>
    <row r="417" spans="1:23" x14ac:dyDescent="0.45">
      <c r="A417" s="2" t="s">
        <v>152</v>
      </c>
      <c r="B417" s="2">
        <v>1</v>
      </c>
      <c r="C417" s="2">
        <v>2044</v>
      </c>
      <c r="D417" s="2">
        <v>2042</v>
      </c>
      <c r="E417" s="2">
        <v>176.59788714044171</v>
      </c>
      <c r="F417" s="2">
        <v>176.59788714044171</v>
      </c>
      <c r="G417" s="2">
        <v>143.04313225766472</v>
      </c>
      <c r="H417" s="2">
        <v>114.06956987517272</v>
      </c>
      <c r="I417" s="2">
        <v>162011.51347321083</v>
      </c>
      <c r="J417" s="2">
        <v>25719.718619650401</v>
      </c>
      <c r="K417" s="2">
        <v>322673.39541339339</v>
      </c>
      <c r="L417" s="2">
        <v>1091387.1957083382</v>
      </c>
      <c r="M417" s="2">
        <f>+IF($D417&lt;2022,0,-((E417-'aob Demand'!J416)*'aob Demand'!N416)-0.5*('Welfare change 1 MW'!$E417-'aob Demand'!J416)*('Welfare change 1 MW'!I417-'aob Demand'!N416))</f>
        <v>638.76669491942539</v>
      </c>
      <c r="N417" s="2">
        <f>+IF($D417&lt;2022,0,-((F417-'aob Demand'!K416)*'aob Demand'!O416)-0.5*('Welfare change 1 MW'!$E417-'aob Demand'!K416)*('Welfare change 1 MW'!J417-'aob Demand'!O416))</f>
        <v>101.40575385494604</v>
      </c>
      <c r="O417" s="2">
        <f>+IF($D417&lt;2022,0,-((G417-'aob Demand'!L416)*'aob Demand'!P416)-0.5*('Welfare change 1 MW'!$E417-'aob Demand'!L416)*('Welfare change 1 MW'!K417-'aob Demand'!P416))</f>
        <v>1265.1291000379563</v>
      </c>
      <c r="P417" s="2">
        <f>+IF($D417&lt;2022,0,-((H417-'aob Demand'!M416)*'aob Demand'!Q416)-0.5*('Welfare change 1 MW'!$E417-'aob Demand'!M416)*('Welfare change 1 MW'!L417-'aob Demand'!Q416))</f>
        <v>4258.394933887841</v>
      </c>
      <c r="Q417" s="2">
        <f t="shared" si="47"/>
        <v>6263.6964827001684</v>
      </c>
      <c r="R417" s="2">
        <f t="shared" si="48"/>
        <v>167.22737129751243</v>
      </c>
      <c r="S417" s="2">
        <f t="shared" si="50"/>
        <v>26.547748632611928</v>
      </c>
      <c r="T417" s="2">
        <f t="shared" si="51"/>
        <v>331.20733349759564</v>
      </c>
      <c r="U417" s="2">
        <f t="shared" si="52"/>
        <v>1114.8361309453296</v>
      </c>
      <c r="V417" s="2">
        <f t="shared" si="53"/>
        <v>1639.8185843730496</v>
      </c>
      <c r="W417" s="2">
        <f t="shared" si="49"/>
        <v>1576072.1045949424</v>
      </c>
    </row>
    <row r="418" spans="1:23" x14ac:dyDescent="0.45">
      <c r="A418" s="2" t="s">
        <v>152</v>
      </c>
      <c r="B418" s="2">
        <v>1</v>
      </c>
      <c r="C418" s="2">
        <v>2045</v>
      </c>
      <c r="D418" s="2">
        <v>2043</v>
      </c>
      <c r="E418" s="2">
        <v>176.75666955154099</v>
      </c>
      <c r="F418" s="2">
        <v>176.75666955154099</v>
      </c>
      <c r="G418" s="2">
        <v>143.18007035329998</v>
      </c>
      <c r="H418" s="2">
        <v>114.18739017031396</v>
      </c>
      <c r="I418" s="2">
        <v>162831.20476559107</v>
      </c>
      <c r="J418" s="2">
        <v>25851.261777195032</v>
      </c>
      <c r="K418" s="2">
        <v>324309.00912357034</v>
      </c>
      <c r="L418" s="2">
        <v>1096914.8683803543</v>
      </c>
      <c r="M418" s="2">
        <f>+IF($D418&lt;2022,0,-((E418-'aob Demand'!J417)*'aob Demand'!N417)-0.5*('Welfare change 1 MW'!$E418-'aob Demand'!J417)*('Welfare change 1 MW'!I418-'aob Demand'!N417))</f>
        <v>639.28446088073838</v>
      </c>
      <c r="N418" s="2">
        <f>+IF($D418&lt;2022,0,-((F418-'aob Demand'!K417)*'aob Demand'!O417)-0.5*('Welfare change 1 MW'!$E418-'aob Demand'!K417)*('Welfare change 1 MW'!J418-'aob Demand'!O417))</f>
        <v>101.49350655552753</v>
      </c>
      <c r="O418" s="2">
        <f>+IF($D418&lt;2022,0,-((G418-'aob Demand'!L417)*'aob Demand'!P417)-0.5*('Welfare change 1 MW'!$E418-'aob Demand'!L417)*('Welfare change 1 MW'!K418-'aob Demand'!P417))</f>
        <v>1266.1692198832729</v>
      </c>
      <c r="P418" s="2">
        <f>+IF($D418&lt;2022,0,-((H418-'aob Demand'!M417)*'aob Demand'!Q417)-0.5*('Welfare change 1 MW'!$E418-'aob Demand'!M417)*('Welfare change 1 MW'!L418-'aob Demand'!Q417))</f>
        <v>4261.8861732423757</v>
      </c>
      <c r="Q418" s="2">
        <f t="shared" si="47"/>
        <v>6268.8333605619146</v>
      </c>
      <c r="R418" s="2">
        <f t="shared" si="48"/>
        <v>157.88954812089102</v>
      </c>
      <c r="S418" s="2">
        <f t="shared" si="50"/>
        <v>25.066718914424591</v>
      </c>
      <c r="T418" s="2">
        <f t="shared" si="51"/>
        <v>312.71663587212731</v>
      </c>
      <c r="U418" s="2">
        <f t="shared" si="52"/>
        <v>1052.5944602326981</v>
      </c>
      <c r="V418" s="2">
        <f t="shared" si="53"/>
        <v>1548.267363140141</v>
      </c>
      <c r="W418" s="2">
        <f t="shared" si="49"/>
        <v>1584055.0822695156</v>
      </c>
    </row>
    <row r="419" spans="1:23" x14ac:dyDescent="0.45">
      <c r="A419" s="2" t="s">
        <v>152</v>
      </c>
      <c r="B419" s="2">
        <v>1</v>
      </c>
      <c r="C419" s="2">
        <v>2046</v>
      </c>
      <c r="D419" s="2">
        <v>2044</v>
      </c>
      <c r="E419" s="2">
        <v>176.90566372515315</v>
      </c>
      <c r="F419" s="2">
        <v>176.90566372515315</v>
      </c>
      <c r="G419" s="2">
        <v>143.30713063609113</v>
      </c>
      <c r="H419" s="2">
        <v>114.29529532998613</v>
      </c>
      <c r="I419" s="2">
        <v>163656.65110698171</v>
      </c>
      <c r="J419" s="2">
        <v>25983.586419524396</v>
      </c>
      <c r="K419" s="2">
        <v>325955.55693583394</v>
      </c>
      <c r="L419" s="2">
        <v>1102480.1679622279</v>
      </c>
      <c r="M419" s="2">
        <f>+IF($D419&lt;2022,0,-((E419-'aob Demand'!J418)*'aob Demand'!N418)-0.5*('Welfare change 1 MW'!$E419-'aob Demand'!J418)*('Welfare change 1 MW'!I419-'aob Demand'!N418))</f>
        <v>639.4847225914109</v>
      </c>
      <c r="N419" s="2">
        <f>+IF($D419&lt;2022,0,-((F419-'aob Demand'!K418)*'aob Demand'!O418)-0.5*('Welfare change 1 MW'!$E419-'aob Demand'!K418)*('Welfare change 1 MW'!J419-'aob Demand'!O418))</f>
        <v>101.53028576001856</v>
      </c>
      <c r="O419" s="2">
        <f>+IF($D419&lt;2022,0,-((G419-'aob Demand'!L418)*'aob Demand'!P418)-0.5*('Welfare change 1 MW'!$E419-'aob Demand'!L418)*('Welfare change 1 MW'!K419-'aob Demand'!P418))</f>
        <v>1266.5776960194582</v>
      </c>
      <c r="P419" s="2">
        <f>+IF($D419&lt;2022,0,-((H419-'aob Demand'!M418)*'aob Demand'!Q418)-0.5*('Welfare change 1 MW'!$E419-'aob Demand'!M418)*('Welfare change 1 MW'!L419-'aob Demand'!Q418))</f>
        <v>4263.2521324758764</v>
      </c>
      <c r="Q419" s="2">
        <f t="shared" si="47"/>
        <v>6270.8448368467643</v>
      </c>
      <c r="R419" s="2">
        <f t="shared" si="48"/>
        <v>148.99906459196211</v>
      </c>
      <c r="S419" s="2">
        <f t="shared" si="50"/>
        <v>23.656417536753462</v>
      </c>
      <c r="T419" s="2">
        <f t="shared" si="51"/>
        <v>295.11086859931271</v>
      </c>
      <c r="U419" s="2">
        <f t="shared" si="52"/>
        <v>993.33190835969026</v>
      </c>
      <c r="V419" s="2">
        <f t="shared" si="53"/>
        <v>1461.0982590877186</v>
      </c>
      <c r="W419" s="2">
        <f t="shared" si="49"/>
        <v>1592092.3760050437</v>
      </c>
    </row>
    <row r="420" spans="1:23" x14ac:dyDescent="0.45">
      <c r="A420" s="2" t="s">
        <v>152</v>
      </c>
      <c r="B420" s="2">
        <v>1</v>
      </c>
      <c r="C420" s="2">
        <v>2047</v>
      </c>
      <c r="D420" s="2">
        <v>2045</v>
      </c>
      <c r="E420" s="2">
        <v>177.04548850949217</v>
      </c>
      <c r="F420" s="2">
        <v>177.04548850949217</v>
      </c>
      <c r="G420" s="2">
        <v>143.42493669340314</v>
      </c>
      <c r="H420" s="2">
        <v>114.39391048358814</v>
      </c>
      <c r="I420" s="2">
        <v>164487.79281128867</v>
      </c>
      <c r="J420" s="2">
        <v>26116.69054827639</v>
      </c>
      <c r="K420" s="2">
        <v>327612.94836304133</v>
      </c>
      <c r="L420" s="2">
        <v>1108082.7530407584</v>
      </c>
      <c r="M420" s="2">
        <f>+IF($D420&lt;2022,0,-((E420-'aob Demand'!J419)*'aob Demand'!N419)-0.5*('Welfare change 1 MW'!$E420-'aob Demand'!J419)*('Welfare change 1 MW'!I420-'aob Demand'!N419))</f>
        <v>639.38790119754924</v>
      </c>
      <c r="N420" s="2">
        <f>+IF($D420&lt;2022,0,-((F420-'aob Demand'!K419)*'aob Demand'!O419)-0.5*('Welfare change 1 MW'!$E420-'aob Demand'!K419)*('Welfare change 1 MW'!J420-'aob Demand'!O419))</f>
        <v>101.51936305113027</v>
      </c>
      <c r="O420" s="2">
        <f>+IF($D420&lt;2022,0,-((G420-'aob Demand'!L419)*'aob Demand'!P419)-0.5*('Welfare change 1 MW'!$E420-'aob Demand'!L419)*('Welfare change 1 MW'!K420-'aob Demand'!P419))</f>
        <v>1266.3951383867363</v>
      </c>
      <c r="P420" s="2">
        <f>+IF($D420&lt;2022,0,-((H420-'aob Demand'!M419)*'aob Demand'!Q419)-0.5*('Welfare change 1 MW'!$E420-'aob Demand'!M419)*('Welfare change 1 MW'!L420-'aob Demand'!Q419))</f>
        <v>4262.6294636277935</v>
      </c>
      <c r="Q420" s="2">
        <f t="shared" si="47"/>
        <v>6269.9318662632095</v>
      </c>
      <c r="R420" s="2">
        <f t="shared" si="48"/>
        <v>140.54387296206497</v>
      </c>
      <c r="S420" s="2">
        <f t="shared" si="50"/>
        <v>22.314974113718016</v>
      </c>
      <c r="T420" s="2">
        <f t="shared" si="51"/>
        <v>278.36635181217025</v>
      </c>
      <c r="U420" s="2">
        <f t="shared" si="52"/>
        <v>936.96870506682023</v>
      </c>
      <c r="V420" s="2">
        <f t="shared" si="53"/>
        <v>1378.1939039547735</v>
      </c>
      <c r="W420" s="2">
        <f t="shared" si="49"/>
        <v>1600183.4942150884</v>
      </c>
    </row>
    <row r="421" spans="1:23" x14ac:dyDescent="0.45">
      <c r="A421" s="2" t="s">
        <v>152</v>
      </c>
      <c r="B421" s="2">
        <v>1</v>
      </c>
      <c r="C421" s="2">
        <v>2048</v>
      </c>
      <c r="D421" s="2">
        <v>2046</v>
      </c>
      <c r="E421" s="2">
        <v>177.17672663037899</v>
      </c>
      <c r="F421" s="2">
        <v>177.17672663037899</v>
      </c>
      <c r="G421" s="2">
        <v>143.53407569370901</v>
      </c>
      <c r="H421" s="2">
        <v>114.48382424656802</v>
      </c>
      <c r="I421" s="2">
        <v>165324.57507501679</v>
      </c>
      <c r="J421" s="2">
        <v>26250.572500514394</v>
      </c>
      <c r="K421" s="2">
        <v>329281.10094964557</v>
      </c>
      <c r="L421" s="2">
        <v>1113722.3115407475</v>
      </c>
      <c r="M421" s="2">
        <f>+IF($D421&lt;2022,0,-((E421-'aob Demand'!J420)*'aob Demand'!N420)-0.5*('Welfare change 1 MW'!$E421-'aob Demand'!J420)*('Welfare change 1 MW'!I421-'aob Demand'!N420))</f>
        <v>639.01320344098349</v>
      </c>
      <c r="N421" s="2">
        <f>+IF($D421&lt;2022,0,-((F421-'aob Demand'!K420)*'aob Demand'!O420)-0.5*('Welfare change 1 MW'!$E421-'aob Demand'!K420)*('Welfare change 1 MW'!J421-'aob Demand'!O420))</f>
        <v>101.46381696793716</v>
      </c>
      <c r="O421" s="2">
        <f>+IF($D421&lt;2022,0,-((G421-'aob Demand'!L420)*'aob Demand'!P420)-0.5*('Welfare change 1 MW'!$E421-'aob Demand'!L420)*('Welfare change 1 MW'!K421-'aob Demand'!P420))</f>
        <v>1265.6597486231701</v>
      </c>
      <c r="P421" s="2">
        <f>+IF($D421&lt;2022,0,-((H421-'aob Demand'!M420)*'aob Demand'!Q420)-0.5*('Welfare change 1 MW'!$E421-'aob Demand'!M420)*('Welfare change 1 MW'!L421-'aob Demand'!Q420))</f>
        <v>4260.1467124133233</v>
      </c>
      <c r="Q421" s="2">
        <f t="shared" si="47"/>
        <v>6266.2834814454145</v>
      </c>
      <c r="R421" s="2">
        <f t="shared" si="48"/>
        <v>132.51085909189757</v>
      </c>
      <c r="S421" s="2">
        <f t="shared" si="50"/>
        <v>21.040343893936672</v>
      </c>
      <c r="T421" s="2">
        <f t="shared" si="51"/>
        <v>262.45726959158321</v>
      </c>
      <c r="U421" s="2">
        <f t="shared" si="52"/>
        <v>883.41789759520805</v>
      </c>
      <c r="V421" s="2">
        <f t="shared" si="53"/>
        <v>1299.4263701726256</v>
      </c>
      <c r="W421" s="2">
        <f t="shared" si="49"/>
        <v>1608327.9875654099</v>
      </c>
    </row>
    <row r="422" spans="1:23" x14ac:dyDescent="0.45">
      <c r="A422" s="2" t="s">
        <v>152</v>
      </c>
      <c r="B422" s="2">
        <v>1</v>
      </c>
      <c r="C422" s="2">
        <v>2049</v>
      </c>
      <c r="D422" s="2">
        <v>2047</v>
      </c>
      <c r="E422" s="2">
        <v>177.29992672864705</v>
      </c>
      <c r="F422" s="2">
        <v>177.29992672864705</v>
      </c>
      <c r="G422" s="2">
        <v>143.63510044351105</v>
      </c>
      <c r="H422" s="2">
        <v>114.56559078338705</v>
      </c>
      <c r="I422" s="2">
        <v>166166.94767875559</v>
      </c>
      <c r="J422" s="2">
        <v>26385.230929420813</v>
      </c>
      <c r="K422" s="2">
        <v>330959.93978662131</v>
      </c>
      <c r="L422" s="2">
        <v>1119398.5589354995</v>
      </c>
      <c r="M422" s="2">
        <f>+IF($D422&lt;2022,0,-((E422-'aob Demand'!J421)*'aob Demand'!N421)-0.5*('Welfare change 1 MW'!$E422-'aob Demand'!J421)*('Welfare change 1 MW'!I422-'aob Demand'!N421))</f>
        <v>638.3786929987757</v>
      </c>
      <c r="N422" s="2">
        <f>+IF($D422&lt;2022,0,-((F422-'aob Demand'!K421)*'aob Demand'!O421)-0.5*('Welfare change 1 MW'!$E422-'aob Demand'!K421)*('Welfare change 1 MW'!J422-'aob Demand'!O421))</f>
        <v>101.36654413221795</v>
      </c>
      <c r="O422" s="2">
        <f>+IF($D422&lt;2022,0,-((G422-'aob Demand'!L421)*'aob Demand'!P421)-0.5*('Welfare change 1 MW'!$E422-'aob Demand'!L421)*('Welfare change 1 MW'!K422-'aob Demand'!P421))</f>
        <v>1264.4074606716472</v>
      </c>
      <c r="P422" s="2">
        <f>+IF($D422&lt;2022,0,-((H422-'aob Demand'!M421)*'aob Demand'!Q421)-0.5*('Welfare change 1 MW'!$E422-'aob Demand'!M421)*('Welfare change 1 MW'!L422-'aob Demand'!Q421))</f>
        <v>4255.9247918897336</v>
      </c>
      <c r="Q422" s="2">
        <f t="shared" si="47"/>
        <v>6260.077489692374</v>
      </c>
      <c r="R422" s="2">
        <f t="shared" si="48"/>
        <v>124.88611505771651</v>
      </c>
      <c r="S422" s="2">
        <f t="shared" si="50"/>
        <v>19.830351533245093</v>
      </c>
      <c r="T422" s="2">
        <f t="shared" si="51"/>
        <v>247.35621245676089</v>
      </c>
      <c r="U422" s="2">
        <f t="shared" si="52"/>
        <v>832.587176022726</v>
      </c>
      <c r="V422" s="2">
        <f t="shared" si="53"/>
        <v>1224.6598550704484</v>
      </c>
      <c r="W422" s="2">
        <f t="shared" si="49"/>
        <v>1616525.4464008764</v>
      </c>
    </row>
    <row r="423" spans="1:23" x14ac:dyDescent="0.45">
      <c r="A423" s="2" t="s">
        <v>152</v>
      </c>
      <c r="B423" s="2">
        <v>1</v>
      </c>
      <c r="C423" s="2">
        <v>2050</v>
      </c>
      <c r="D423" s="2">
        <v>2048</v>
      </c>
      <c r="E423" s="2">
        <v>177.41560528976942</v>
      </c>
      <c r="F423" s="2">
        <v>177.41560528976942</v>
      </c>
      <c r="G423" s="2">
        <v>143.72853133506041</v>
      </c>
      <c r="H423" s="2">
        <v>114.63973176082544</v>
      </c>
      <c r="I423" s="2">
        <v>167014.86470962866</v>
      </c>
      <c r="J423" s="2">
        <v>26520.664786294983</v>
      </c>
      <c r="K423" s="2">
        <v>332649.39706013602</v>
      </c>
      <c r="L423" s="2">
        <v>1125111.2365831295</v>
      </c>
      <c r="M423" s="2">
        <f>+IF($D423&lt;2022,0,-((E423-'aob Demand'!J422)*'aob Demand'!N422)-0.5*('Welfare change 1 MW'!$E423-'aob Demand'!J422)*('Welfare change 1 MW'!I423-'aob Demand'!N422))</f>
        <v>637.50135783355995</v>
      </c>
      <c r="N423" s="2">
        <f>+IF($D423&lt;2022,0,-((F423-'aob Demand'!K422)*'aob Demand'!O422)-0.5*('Welfare change 1 MW'!$E423-'aob Demand'!K422)*('Welfare change 1 MW'!J423-'aob Demand'!O422))</f>
        <v>101.23026978051386</v>
      </c>
      <c r="O423" s="2">
        <f>+IF($D423&lt;2022,0,-((G423-'aob Demand'!L422)*'aob Demand'!P422)-0.5*('Welfare change 1 MW'!$E423-'aob Demand'!L422)*('Welfare change 1 MW'!K423-'aob Demand'!P422))</f>
        <v>1262.6720733483689</v>
      </c>
      <c r="P423" s="2">
        <f>+IF($D423&lt;2022,0,-((H423-'aob Demand'!M422)*'aob Demand'!Q422)-0.5*('Welfare change 1 MW'!$E423-'aob Demand'!M422)*('Welfare change 1 MW'!L423-'aob Demand'!Q422))</f>
        <v>4250.0774289607425</v>
      </c>
      <c r="Q423" s="2">
        <f t="shared" si="47"/>
        <v>6251.4811299231851</v>
      </c>
      <c r="R423" s="2">
        <f t="shared" si="48"/>
        <v>117.65517156019473</v>
      </c>
      <c r="S423" s="2">
        <f t="shared" si="50"/>
        <v>18.682728455020339</v>
      </c>
      <c r="T423" s="2">
        <f t="shared" si="51"/>
        <v>233.03463998715972</v>
      </c>
      <c r="U423" s="2">
        <f t="shared" si="52"/>
        <v>784.38042978888802</v>
      </c>
      <c r="V423" s="2">
        <f t="shared" si="53"/>
        <v>1153.7529697912628</v>
      </c>
      <c r="W423" s="2">
        <f t="shared" si="49"/>
        <v>1624775.4983528941</v>
      </c>
    </row>
    <row r="424" spans="1:23" x14ac:dyDescent="0.45">
      <c r="A424" s="2" t="s">
        <v>152</v>
      </c>
      <c r="B424" s="2">
        <v>1</v>
      </c>
      <c r="C424" s="2">
        <v>2051</v>
      </c>
      <c r="D424" s="2">
        <v>2049</v>
      </c>
      <c r="E424" s="2">
        <v>177.52424848159069</v>
      </c>
      <c r="F424" s="2">
        <v>177.52424848159069</v>
      </c>
      <c r="G424" s="2">
        <v>143.8148582008767</v>
      </c>
      <c r="H424" s="2">
        <v>114.7067382077477</v>
      </c>
      <c r="I424" s="2">
        <v>167868.28430118781</v>
      </c>
      <c r="J424" s="2">
        <v>26656.873303632703</v>
      </c>
      <c r="K424" s="2">
        <v>334349.41162823734</v>
      </c>
      <c r="L424" s="2">
        <v>1130860.1101678028</v>
      </c>
      <c r="M424" s="2">
        <f>+IF($D424&lt;2022,0,-((E424-'aob Demand'!J423)*'aob Demand'!N423)-0.5*('Welfare change 1 MW'!$E424-'aob Demand'!J423)*('Welfare change 1 MW'!I424-'aob Demand'!N423))</f>
        <v>636.39717383330026</v>
      </c>
      <c r="N424" s="2">
        <f>+IF($D424&lt;2022,0,-((F424-'aob Demand'!K423)*'aob Demand'!O423)-0.5*('Welfare change 1 MW'!$E424-'aob Demand'!K423)*('Welfare change 1 MW'!J424-'aob Demand'!O423))</f>
        <v>101.05755774108525</v>
      </c>
      <c r="O424" s="2">
        <f>+IF($D424&lt;2022,0,-((G424-'aob Demand'!L423)*'aob Demand'!P423)-0.5*('Welfare change 1 MW'!$E424-'aob Demand'!L423)*('Welfare change 1 MW'!K424-'aob Demand'!P423))</f>
        <v>1260.4853760369158</v>
      </c>
      <c r="P424" s="2">
        <f>+IF($D424&lt;2022,0,-((H424-'aob Demand'!M423)*'aob Demand'!Q423)-0.5*('Welfare change 1 MW'!$E424-'aob Demand'!M423)*('Welfare change 1 MW'!L424-'aob Demand'!Q423))</f>
        <v>4242.7115877040178</v>
      </c>
      <c r="Q424" s="2">
        <f t="shared" si="47"/>
        <v>6240.6516953153186</v>
      </c>
      <c r="R424" s="2">
        <f t="shared" si="48"/>
        <v>110.80319524727359</v>
      </c>
      <c r="S424" s="2">
        <f t="shared" si="50"/>
        <v>17.595144607809335</v>
      </c>
      <c r="T424" s="2">
        <f t="shared" si="51"/>
        <v>219.46327383272748</v>
      </c>
      <c r="U424" s="2">
        <f t="shared" si="52"/>
        <v>738.69906995121153</v>
      </c>
      <c r="V424" s="2">
        <f t="shared" si="53"/>
        <v>1086.5606836390218</v>
      </c>
      <c r="W424" s="2">
        <f t="shared" si="49"/>
        <v>1633077.8060972281</v>
      </c>
    </row>
    <row r="425" spans="1:23" x14ac:dyDescent="0.45">
      <c r="A425" s="2" t="s">
        <v>153</v>
      </c>
      <c r="B425" s="2">
        <v>1</v>
      </c>
      <c r="C425" s="2">
        <v>2010</v>
      </c>
      <c r="D425" s="2">
        <v>2008</v>
      </c>
      <c r="E425" s="2">
        <v>342.26229489999997</v>
      </c>
      <c r="F425" s="2">
        <v>231.197486</v>
      </c>
      <c r="G425" s="2">
        <v>176.31830650000001</v>
      </c>
      <c r="H425" s="2">
        <v>124.8241165</v>
      </c>
      <c r="I425" s="2">
        <v>1183840.102</v>
      </c>
      <c r="J425" s="2">
        <v>23492.416000000001</v>
      </c>
      <c r="K425" s="2">
        <v>2082989.6040000001</v>
      </c>
      <c r="L425" s="2">
        <v>5992615.8029999901</v>
      </c>
      <c r="M425" s="2">
        <f>+IF($D425&lt;2022,0,-((E425-'aob Demand'!J424)*'aob Demand'!N424)-0.5*('Welfare change 1 MW'!$E425-'aob Demand'!J424)*('Welfare change 1 MW'!I425-'aob Demand'!N424))</f>
        <v>0</v>
      </c>
      <c r="N425" s="2">
        <f>+IF($D425&lt;2022,0,-((F425-'aob Demand'!K424)*'aob Demand'!O424)-0.5*('Welfare change 1 MW'!$E425-'aob Demand'!K424)*('Welfare change 1 MW'!J425-'aob Demand'!O424))</f>
        <v>0</v>
      </c>
      <c r="O425" s="2">
        <f>+IF($D425&lt;2022,0,-((G425-'aob Demand'!L424)*'aob Demand'!P424)-0.5*('Welfare change 1 MW'!$E425-'aob Demand'!L424)*('Welfare change 1 MW'!K425-'aob Demand'!P424))</f>
        <v>0</v>
      </c>
      <c r="P425" s="2">
        <f>+IF($D425&lt;2022,0,-((H425-'aob Demand'!M424)*'aob Demand'!Q424)-0.5*('Welfare change 1 MW'!$E425-'aob Demand'!M424)*('Welfare change 1 MW'!L425-'aob Demand'!Q424))</f>
        <v>0</v>
      </c>
      <c r="Q425" s="2">
        <f t="shared" si="47"/>
        <v>0</v>
      </c>
      <c r="R425" s="2">
        <f t="shared" si="48"/>
        <v>0</v>
      </c>
      <c r="S425" s="2">
        <f t="shared" si="50"/>
        <v>0</v>
      </c>
      <c r="T425" s="2">
        <f t="shared" si="51"/>
        <v>0</v>
      </c>
      <c r="U425" s="2">
        <f t="shared" si="52"/>
        <v>0</v>
      </c>
      <c r="V425" s="2">
        <f t="shared" si="53"/>
        <v>0</v>
      </c>
      <c r="W425" s="2">
        <f t="shared" si="49"/>
        <v>9259445.5089999903</v>
      </c>
    </row>
    <row r="426" spans="1:23" x14ac:dyDescent="0.45">
      <c r="A426" s="2" t="s">
        <v>153</v>
      </c>
      <c r="B426" s="2">
        <v>1</v>
      </c>
      <c r="C426" s="2">
        <v>2011</v>
      </c>
      <c r="D426" s="2">
        <v>2009</v>
      </c>
      <c r="E426" s="2">
        <v>243.27419329999998</v>
      </c>
      <c r="F426" s="2">
        <v>137.01548629999999</v>
      </c>
      <c r="G426" s="2">
        <v>73.699760599999905</v>
      </c>
      <c r="H426" s="2">
        <v>44.790102210000001</v>
      </c>
      <c r="I426" s="2">
        <v>1219108.2479999999</v>
      </c>
      <c r="J426" s="2">
        <v>11537.798999999901</v>
      </c>
      <c r="K426" s="2">
        <v>2014574.6189999999</v>
      </c>
      <c r="L426" s="2">
        <v>5716394.6799999997</v>
      </c>
      <c r="M426" s="2">
        <f>+IF($D426&lt;2022,0,-((E426-'aob Demand'!J425)*'aob Demand'!N425)-0.5*('Welfare change 1 MW'!$E426-'aob Demand'!J425)*('Welfare change 1 MW'!I426-'aob Demand'!N425))</f>
        <v>0</v>
      </c>
      <c r="N426" s="2">
        <f>+IF($D426&lt;2022,0,-((F426-'aob Demand'!K425)*'aob Demand'!O425)-0.5*('Welfare change 1 MW'!$E426-'aob Demand'!K425)*('Welfare change 1 MW'!J426-'aob Demand'!O425))</f>
        <v>0</v>
      </c>
      <c r="O426" s="2">
        <f>+IF($D426&lt;2022,0,-((G426-'aob Demand'!L425)*'aob Demand'!P425)-0.5*('Welfare change 1 MW'!$E426-'aob Demand'!L425)*('Welfare change 1 MW'!K426-'aob Demand'!P425))</f>
        <v>0</v>
      </c>
      <c r="P426" s="2">
        <f>+IF($D426&lt;2022,0,-((H426-'aob Demand'!M425)*'aob Demand'!Q425)-0.5*('Welfare change 1 MW'!$E426-'aob Demand'!M425)*('Welfare change 1 MW'!L426-'aob Demand'!Q425))</f>
        <v>0</v>
      </c>
      <c r="Q426" s="2">
        <f t="shared" si="47"/>
        <v>0</v>
      </c>
      <c r="R426" s="2">
        <f t="shared" si="48"/>
        <v>0</v>
      </c>
      <c r="S426" s="2">
        <f t="shared" si="50"/>
        <v>0</v>
      </c>
      <c r="T426" s="2">
        <f t="shared" si="51"/>
        <v>0</v>
      </c>
      <c r="U426" s="2">
        <f t="shared" si="52"/>
        <v>0</v>
      </c>
      <c r="V426" s="2">
        <f t="shared" si="53"/>
        <v>0</v>
      </c>
      <c r="W426" s="2">
        <f t="shared" si="49"/>
        <v>8950077.5469999984</v>
      </c>
    </row>
    <row r="427" spans="1:23" x14ac:dyDescent="0.45">
      <c r="A427" s="2" t="s">
        <v>153</v>
      </c>
      <c r="B427" s="2">
        <v>1</v>
      </c>
      <c r="C427" s="2">
        <v>2012</v>
      </c>
      <c r="D427" s="2">
        <v>2010</v>
      </c>
      <c r="E427" s="2">
        <v>220.19818459999999</v>
      </c>
      <c r="F427" s="2">
        <v>113.9735392</v>
      </c>
      <c r="G427" s="2">
        <v>88.304942639999993</v>
      </c>
      <c r="H427" s="2">
        <v>68.574821599999893</v>
      </c>
      <c r="I427" s="2">
        <v>1194459.817</v>
      </c>
      <c r="J427" s="2">
        <v>12626.28</v>
      </c>
      <c r="K427" s="2">
        <v>2022159.9779999999</v>
      </c>
      <c r="L427" s="2">
        <v>5723124.9479999999</v>
      </c>
      <c r="M427" s="2">
        <f>+IF($D427&lt;2022,0,-((E427-'aob Demand'!J426)*'aob Demand'!N426)-0.5*('Welfare change 1 MW'!$E427-'aob Demand'!J426)*('Welfare change 1 MW'!I427-'aob Demand'!N426))</f>
        <v>0</v>
      </c>
      <c r="N427" s="2">
        <f>+IF($D427&lt;2022,0,-((F427-'aob Demand'!K426)*'aob Demand'!O426)-0.5*('Welfare change 1 MW'!$E427-'aob Demand'!K426)*('Welfare change 1 MW'!J427-'aob Demand'!O426))</f>
        <v>0</v>
      </c>
      <c r="O427" s="2">
        <f>+IF($D427&lt;2022,0,-((G427-'aob Demand'!L426)*'aob Demand'!P426)-0.5*('Welfare change 1 MW'!$E427-'aob Demand'!L426)*('Welfare change 1 MW'!K427-'aob Demand'!P426))</f>
        <v>0</v>
      </c>
      <c r="P427" s="2">
        <f>+IF($D427&lt;2022,0,-((H427-'aob Demand'!M426)*'aob Demand'!Q426)-0.5*('Welfare change 1 MW'!$E427-'aob Demand'!M426)*('Welfare change 1 MW'!L427-'aob Demand'!Q426))</f>
        <v>0</v>
      </c>
      <c r="Q427" s="2">
        <f t="shared" si="47"/>
        <v>0</v>
      </c>
      <c r="R427" s="2">
        <f t="shared" si="48"/>
        <v>0</v>
      </c>
      <c r="S427" s="2">
        <f t="shared" si="50"/>
        <v>0</v>
      </c>
      <c r="T427" s="2">
        <f t="shared" si="51"/>
        <v>0</v>
      </c>
      <c r="U427" s="2">
        <f t="shared" si="52"/>
        <v>0</v>
      </c>
      <c r="V427" s="2">
        <f t="shared" si="53"/>
        <v>0</v>
      </c>
      <c r="W427" s="2">
        <f t="shared" si="49"/>
        <v>8939744.7430000007</v>
      </c>
    </row>
    <row r="428" spans="1:23" x14ac:dyDescent="0.45">
      <c r="A428" s="2" t="s">
        <v>153</v>
      </c>
      <c r="B428" s="2">
        <v>1</v>
      </c>
      <c r="C428" s="2">
        <v>2013</v>
      </c>
      <c r="D428" s="2">
        <v>2011</v>
      </c>
      <c r="E428" s="2">
        <v>201.67106849999999</v>
      </c>
      <c r="F428" s="2">
        <v>99.01403535</v>
      </c>
      <c r="G428" s="2">
        <v>90.319613709999999</v>
      </c>
      <c r="H428" s="2">
        <v>59.252011060000001</v>
      </c>
      <c r="I428" s="2">
        <v>1210772.1189999999</v>
      </c>
      <c r="J428" s="2">
        <v>13536.388000000001</v>
      </c>
      <c r="K428" s="2">
        <v>2044067.503</v>
      </c>
      <c r="L428" s="2">
        <v>5802141.6569999997</v>
      </c>
      <c r="M428" s="2">
        <f>+IF($D428&lt;2022,0,-((E428-'aob Demand'!J427)*'aob Demand'!N427)-0.5*('Welfare change 1 MW'!$E428-'aob Demand'!J427)*('Welfare change 1 MW'!I428-'aob Demand'!N427))</f>
        <v>0</v>
      </c>
      <c r="N428" s="2">
        <f>+IF($D428&lt;2022,0,-((F428-'aob Demand'!K427)*'aob Demand'!O427)-0.5*('Welfare change 1 MW'!$E428-'aob Demand'!K427)*('Welfare change 1 MW'!J428-'aob Demand'!O427))</f>
        <v>0</v>
      </c>
      <c r="O428" s="2">
        <f>+IF($D428&lt;2022,0,-((G428-'aob Demand'!L427)*'aob Demand'!P427)-0.5*('Welfare change 1 MW'!$E428-'aob Demand'!L427)*('Welfare change 1 MW'!K428-'aob Demand'!P427))</f>
        <v>0</v>
      </c>
      <c r="P428" s="2">
        <f>+IF($D428&lt;2022,0,-((H428-'aob Demand'!M427)*'aob Demand'!Q427)-0.5*('Welfare change 1 MW'!$E428-'aob Demand'!M427)*('Welfare change 1 MW'!L428-'aob Demand'!Q427))</f>
        <v>0</v>
      </c>
      <c r="Q428" s="2">
        <f t="shared" si="47"/>
        <v>0</v>
      </c>
      <c r="R428" s="2">
        <f t="shared" si="48"/>
        <v>0</v>
      </c>
      <c r="S428" s="2">
        <f t="shared" si="50"/>
        <v>0</v>
      </c>
      <c r="T428" s="2">
        <f t="shared" si="51"/>
        <v>0</v>
      </c>
      <c r="U428" s="2">
        <f t="shared" si="52"/>
        <v>0</v>
      </c>
      <c r="V428" s="2">
        <f t="shared" si="53"/>
        <v>0</v>
      </c>
      <c r="W428" s="2">
        <f t="shared" si="49"/>
        <v>9056981.2789999992</v>
      </c>
    </row>
    <row r="429" spans="1:23" x14ac:dyDescent="0.45">
      <c r="A429" s="2" t="s">
        <v>153</v>
      </c>
      <c r="B429" s="2">
        <v>1</v>
      </c>
      <c r="C429" s="2">
        <v>2014</v>
      </c>
      <c r="D429" s="2">
        <v>2012</v>
      </c>
      <c r="E429" s="2">
        <v>234.10783599999999</v>
      </c>
      <c r="F429" s="2">
        <v>127.2877534</v>
      </c>
      <c r="G429" s="2">
        <v>118.16564779999899</v>
      </c>
      <c r="H429" s="2">
        <v>91.149264410000001</v>
      </c>
      <c r="I429" s="2">
        <v>1205481.3489999999</v>
      </c>
      <c r="J429" s="2">
        <v>14151.662</v>
      </c>
      <c r="K429" s="2">
        <v>2036496.1369999901</v>
      </c>
      <c r="L429" s="2">
        <v>5853206.5460000001</v>
      </c>
      <c r="M429" s="2">
        <f>+IF($D429&lt;2022,0,-((E429-'aob Demand'!J428)*'aob Demand'!N428)-0.5*('Welfare change 1 MW'!$E429-'aob Demand'!J428)*('Welfare change 1 MW'!I429-'aob Demand'!N428))</f>
        <v>0</v>
      </c>
      <c r="N429" s="2">
        <f>+IF($D429&lt;2022,0,-((F429-'aob Demand'!K428)*'aob Demand'!O428)-0.5*('Welfare change 1 MW'!$E429-'aob Demand'!K428)*('Welfare change 1 MW'!J429-'aob Demand'!O428))</f>
        <v>0</v>
      </c>
      <c r="O429" s="2">
        <f>+IF($D429&lt;2022,0,-((G429-'aob Demand'!L428)*'aob Demand'!P428)-0.5*('Welfare change 1 MW'!$E429-'aob Demand'!L428)*('Welfare change 1 MW'!K429-'aob Demand'!P428))</f>
        <v>0</v>
      </c>
      <c r="P429" s="2">
        <f>+IF($D429&lt;2022,0,-((H429-'aob Demand'!M428)*'aob Demand'!Q428)-0.5*('Welfare change 1 MW'!$E429-'aob Demand'!M428)*('Welfare change 1 MW'!L429-'aob Demand'!Q428))</f>
        <v>0</v>
      </c>
      <c r="Q429" s="2">
        <f t="shared" si="47"/>
        <v>0</v>
      </c>
      <c r="R429" s="2">
        <f t="shared" si="48"/>
        <v>0</v>
      </c>
      <c r="S429" s="2">
        <f t="shared" si="50"/>
        <v>0</v>
      </c>
      <c r="T429" s="2">
        <f t="shared" si="51"/>
        <v>0</v>
      </c>
      <c r="U429" s="2">
        <f t="shared" si="52"/>
        <v>0</v>
      </c>
      <c r="V429" s="2">
        <f t="shared" si="53"/>
        <v>0</v>
      </c>
      <c r="W429" s="2">
        <f t="shared" si="49"/>
        <v>9095184.0319999903</v>
      </c>
    </row>
    <row r="430" spans="1:23" x14ac:dyDescent="0.45">
      <c r="A430" s="2" t="s">
        <v>153</v>
      </c>
      <c r="B430" s="2">
        <v>1</v>
      </c>
      <c r="C430" s="2">
        <v>2015</v>
      </c>
      <c r="D430" s="2">
        <v>2013</v>
      </c>
      <c r="E430" s="2">
        <v>232.68776569999901</v>
      </c>
      <c r="F430" s="2">
        <v>92.280676720000002</v>
      </c>
      <c r="G430" s="2">
        <v>98.544598190000002</v>
      </c>
      <c r="H430" s="2">
        <v>77.793269379999998</v>
      </c>
      <c r="I430" s="2">
        <v>1198370.5290000001</v>
      </c>
      <c r="J430" s="2">
        <v>11835.7339999999</v>
      </c>
      <c r="K430" s="2">
        <v>2018873.0419999999</v>
      </c>
      <c r="L430" s="2">
        <v>5792560.6200000001</v>
      </c>
      <c r="M430" s="2">
        <f>+IF($D430&lt;2022,0,-((E430-'aob Demand'!J429)*'aob Demand'!N429)-0.5*('Welfare change 1 MW'!$E430-'aob Demand'!J429)*('Welfare change 1 MW'!I430-'aob Demand'!N429))</f>
        <v>0</v>
      </c>
      <c r="N430" s="2">
        <f>+IF($D430&lt;2022,0,-((F430-'aob Demand'!K429)*'aob Demand'!O429)-0.5*('Welfare change 1 MW'!$E430-'aob Demand'!K429)*('Welfare change 1 MW'!J430-'aob Demand'!O429))</f>
        <v>0</v>
      </c>
      <c r="O430" s="2">
        <f>+IF($D430&lt;2022,0,-((G430-'aob Demand'!L429)*'aob Demand'!P429)-0.5*('Welfare change 1 MW'!$E430-'aob Demand'!L429)*('Welfare change 1 MW'!K430-'aob Demand'!P429))</f>
        <v>0</v>
      </c>
      <c r="P430" s="2">
        <f>+IF($D430&lt;2022,0,-((H430-'aob Demand'!M429)*'aob Demand'!Q429)-0.5*('Welfare change 1 MW'!$E430-'aob Demand'!M429)*('Welfare change 1 MW'!L430-'aob Demand'!Q429))</f>
        <v>0</v>
      </c>
      <c r="Q430" s="2">
        <f t="shared" si="47"/>
        <v>0</v>
      </c>
      <c r="R430" s="2">
        <f t="shared" si="48"/>
        <v>0</v>
      </c>
      <c r="S430" s="2">
        <f t="shared" si="50"/>
        <v>0</v>
      </c>
      <c r="T430" s="2">
        <f t="shared" si="51"/>
        <v>0</v>
      </c>
      <c r="U430" s="2">
        <f t="shared" si="52"/>
        <v>0</v>
      </c>
      <c r="V430" s="2">
        <f t="shared" si="53"/>
        <v>0</v>
      </c>
      <c r="W430" s="2">
        <f t="shared" si="49"/>
        <v>9009804.1909999996</v>
      </c>
    </row>
    <row r="431" spans="1:23" x14ac:dyDescent="0.45">
      <c r="A431" s="2" t="s">
        <v>153</v>
      </c>
      <c r="B431" s="2">
        <v>1</v>
      </c>
      <c r="C431" s="2">
        <v>2016</v>
      </c>
      <c r="D431" s="2">
        <v>2014</v>
      </c>
      <c r="E431" s="2">
        <v>238.53438499999999</v>
      </c>
      <c r="F431" s="2">
        <v>102.586501099999</v>
      </c>
      <c r="G431" s="2">
        <v>90.847705219999995</v>
      </c>
      <c r="H431" s="2">
        <v>72.923775680000006</v>
      </c>
      <c r="I431" s="2">
        <v>1193017.7409999999</v>
      </c>
      <c r="J431" s="2">
        <v>12898.2789999999</v>
      </c>
      <c r="K431" s="2">
        <v>2007046.838</v>
      </c>
      <c r="L431" s="2">
        <v>5758369.4210000001</v>
      </c>
      <c r="M431" s="2">
        <f>+IF($D431&lt;2022,0,-((E431-'aob Demand'!J430)*'aob Demand'!N430)-0.5*('Welfare change 1 MW'!$E431-'aob Demand'!J430)*('Welfare change 1 MW'!I431-'aob Demand'!N430))</f>
        <v>0</v>
      </c>
      <c r="N431" s="2">
        <f>+IF($D431&lt;2022,0,-((F431-'aob Demand'!K430)*'aob Demand'!O430)-0.5*('Welfare change 1 MW'!$E431-'aob Demand'!K430)*('Welfare change 1 MW'!J431-'aob Demand'!O430))</f>
        <v>0</v>
      </c>
      <c r="O431" s="2">
        <f>+IF($D431&lt;2022,0,-((G431-'aob Demand'!L430)*'aob Demand'!P430)-0.5*('Welfare change 1 MW'!$E431-'aob Demand'!L430)*('Welfare change 1 MW'!K431-'aob Demand'!P430))</f>
        <v>0</v>
      </c>
      <c r="P431" s="2">
        <f>+IF($D431&lt;2022,0,-((H431-'aob Demand'!M430)*'aob Demand'!Q430)-0.5*('Welfare change 1 MW'!$E431-'aob Demand'!M430)*('Welfare change 1 MW'!L431-'aob Demand'!Q430))</f>
        <v>0</v>
      </c>
      <c r="Q431" s="2">
        <f t="shared" si="47"/>
        <v>0</v>
      </c>
      <c r="R431" s="2">
        <f t="shared" si="48"/>
        <v>0</v>
      </c>
      <c r="S431" s="2">
        <f t="shared" si="50"/>
        <v>0</v>
      </c>
      <c r="T431" s="2">
        <f t="shared" si="51"/>
        <v>0</v>
      </c>
      <c r="U431" s="2">
        <f t="shared" si="52"/>
        <v>0</v>
      </c>
      <c r="V431" s="2">
        <f t="shared" si="53"/>
        <v>0</v>
      </c>
      <c r="W431" s="2">
        <f t="shared" si="49"/>
        <v>8958434</v>
      </c>
    </row>
    <row r="432" spans="1:23" x14ac:dyDescent="0.45">
      <c r="A432" s="2" t="s">
        <v>153</v>
      </c>
      <c r="B432" s="2">
        <v>1</v>
      </c>
      <c r="C432" s="2">
        <v>2017</v>
      </c>
      <c r="D432" s="2">
        <v>2015</v>
      </c>
      <c r="E432" s="2">
        <v>236.83166129999901</v>
      </c>
      <c r="F432" s="2">
        <v>81.005834859999993</v>
      </c>
      <c r="G432" s="2">
        <v>84.280744920000004</v>
      </c>
      <c r="H432" s="2">
        <v>75.513942970000002</v>
      </c>
      <c r="I432" s="2">
        <v>1221458.2250000001</v>
      </c>
      <c r="J432" s="2">
        <v>12891.635</v>
      </c>
      <c r="K432" s="2">
        <v>2046758.5219999901</v>
      </c>
      <c r="L432" s="2">
        <v>5878669.5599999996</v>
      </c>
      <c r="M432" s="2">
        <f>+IF($D432&lt;2022,0,-((E432-'aob Demand'!J431)*'aob Demand'!N431)-0.5*('Welfare change 1 MW'!$E432-'aob Demand'!J431)*('Welfare change 1 MW'!I432-'aob Demand'!N431))</f>
        <v>0</v>
      </c>
      <c r="N432" s="2">
        <f>+IF($D432&lt;2022,0,-((F432-'aob Demand'!K431)*'aob Demand'!O431)-0.5*('Welfare change 1 MW'!$E432-'aob Demand'!K431)*('Welfare change 1 MW'!J432-'aob Demand'!O431))</f>
        <v>0</v>
      </c>
      <c r="O432" s="2">
        <f>+IF($D432&lt;2022,0,-((G432-'aob Demand'!L431)*'aob Demand'!P431)-0.5*('Welfare change 1 MW'!$E432-'aob Demand'!L431)*('Welfare change 1 MW'!K432-'aob Demand'!P431))</f>
        <v>0</v>
      </c>
      <c r="P432" s="2">
        <f>+IF($D432&lt;2022,0,-((H432-'aob Demand'!M431)*'aob Demand'!Q431)-0.5*('Welfare change 1 MW'!$E432-'aob Demand'!M431)*('Welfare change 1 MW'!L432-'aob Demand'!Q431))</f>
        <v>0</v>
      </c>
      <c r="Q432" s="2">
        <f t="shared" si="47"/>
        <v>0</v>
      </c>
      <c r="R432" s="2">
        <f t="shared" si="48"/>
        <v>0</v>
      </c>
      <c r="S432" s="2">
        <f t="shared" si="50"/>
        <v>0</v>
      </c>
      <c r="T432" s="2">
        <f t="shared" si="51"/>
        <v>0</v>
      </c>
      <c r="U432" s="2">
        <f t="shared" si="52"/>
        <v>0</v>
      </c>
      <c r="V432" s="2">
        <f t="shared" si="53"/>
        <v>0</v>
      </c>
      <c r="W432" s="2">
        <f t="shared" si="49"/>
        <v>9146886.3069999889</v>
      </c>
    </row>
    <row r="433" spans="1:23" x14ac:dyDescent="0.45">
      <c r="A433" s="2" t="s">
        <v>153</v>
      </c>
      <c r="B433" s="2">
        <v>1</v>
      </c>
      <c r="C433" s="2">
        <v>2018</v>
      </c>
      <c r="D433" s="2">
        <v>2016</v>
      </c>
      <c r="E433" s="2">
        <v>243.73916600000001</v>
      </c>
      <c r="F433" s="2">
        <v>93.670064080000003</v>
      </c>
      <c r="G433" s="2">
        <v>72.841296889999995</v>
      </c>
      <c r="H433" s="2">
        <v>67.406487130000002</v>
      </c>
      <c r="I433" s="2">
        <v>1187312.4639999999</v>
      </c>
      <c r="J433" s="2">
        <v>15159.329</v>
      </c>
      <c r="K433" s="2">
        <v>2011014.7749999999</v>
      </c>
      <c r="L433" s="2">
        <v>5834411.7609999999</v>
      </c>
      <c r="M433" s="2">
        <f>+IF($D433&lt;2022,0,-((E433-'aob Demand'!J432)*'aob Demand'!N432)-0.5*('Welfare change 1 MW'!$E433-'aob Demand'!J432)*('Welfare change 1 MW'!I433-'aob Demand'!N432))</f>
        <v>0</v>
      </c>
      <c r="N433" s="2">
        <f>+IF($D433&lt;2022,0,-((F433-'aob Demand'!K432)*'aob Demand'!O432)-0.5*('Welfare change 1 MW'!$E433-'aob Demand'!K432)*('Welfare change 1 MW'!J433-'aob Demand'!O432))</f>
        <v>0</v>
      </c>
      <c r="O433" s="2">
        <f>+IF($D433&lt;2022,0,-((G433-'aob Demand'!L432)*'aob Demand'!P432)-0.5*('Welfare change 1 MW'!$E433-'aob Demand'!L432)*('Welfare change 1 MW'!K433-'aob Demand'!P432))</f>
        <v>0</v>
      </c>
      <c r="P433" s="2">
        <f>+IF($D433&lt;2022,0,-((H433-'aob Demand'!M432)*'aob Demand'!Q432)-0.5*('Welfare change 1 MW'!$E433-'aob Demand'!M432)*('Welfare change 1 MW'!L433-'aob Demand'!Q432))</f>
        <v>0</v>
      </c>
      <c r="Q433" s="2">
        <f t="shared" si="47"/>
        <v>0</v>
      </c>
      <c r="R433" s="2">
        <f t="shared" si="48"/>
        <v>0</v>
      </c>
      <c r="S433" s="2">
        <f t="shared" si="50"/>
        <v>0</v>
      </c>
      <c r="T433" s="2">
        <f t="shared" si="51"/>
        <v>0</v>
      </c>
      <c r="U433" s="2">
        <f t="shared" si="52"/>
        <v>0</v>
      </c>
      <c r="V433" s="2">
        <f t="shared" si="53"/>
        <v>0</v>
      </c>
      <c r="W433" s="2">
        <f t="shared" si="49"/>
        <v>9032739</v>
      </c>
    </row>
    <row r="434" spans="1:23" x14ac:dyDescent="0.45">
      <c r="A434" s="2" t="s">
        <v>153</v>
      </c>
      <c r="B434" s="2">
        <v>1</v>
      </c>
      <c r="C434" s="2">
        <v>2019</v>
      </c>
      <c r="D434" s="2">
        <v>2017</v>
      </c>
      <c r="E434" s="2">
        <v>276.72827569999998</v>
      </c>
      <c r="F434" s="2">
        <v>137.50311640000001</v>
      </c>
      <c r="G434" s="2">
        <v>83.899764919999996</v>
      </c>
      <c r="H434" s="2">
        <v>58.78023563</v>
      </c>
      <c r="I434" s="2">
        <v>1180527.2620000001</v>
      </c>
      <c r="J434" s="2">
        <v>16952.7389999999</v>
      </c>
      <c r="K434" s="2">
        <v>1998874.5630000001</v>
      </c>
      <c r="L434" s="2">
        <v>5840465.6859999998</v>
      </c>
      <c r="M434" s="2">
        <f>+IF($D434&lt;2022,0,-((E434-'aob Demand'!J433)*'aob Demand'!N433)-0.5*('Welfare change 1 MW'!$E434-'aob Demand'!J433)*('Welfare change 1 MW'!I434-'aob Demand'!N433))</f>
        <v>0</v>
      </c>
      <c r="N434" s="2">
        <f>+IF($D434&lt;2022,0,-((F434-'aob Demand'!K433)*'aob Demand'!O433)-0.5*('Welfare change 1 MW'!$E434-'aob Demand'!K433)*('Welfare change 1 MW'!J434-'aob Demand'!O433))</f>
        <v>0</v>
      </c>
      <c r="O434" s="2">
        <f>+IF($D434&lt;2022,0,-((G434-'aob Demand'!L433)*'aob Demand'!P433)-0.5*('Welfare change 1 MW'!$E434-'aob Demand'!L433)*('Welfare change 1 MW'!K434-'aob Demand'!P433))</f>
        <v>0</v>
      </c>
      <c r="P434" s="2">
        <f>+IF($D434&lt;2022,0,-((H434-'aob Demand'!M433)*'aob Demand'!Q433)-0.5*('Welfare change 1 MW'!$E434-'aob Demand'!M433)*('Welfare change 1 MW'!L434-'aob Demand'!Q433))</f>
        <v>0</v>
      </c>
      <c r="Q434" s="2">
        <f t="shared" si="47"/>
        <v>0</v>
      </c>
      <c r="R434" s="2">
        <f t="shared" si="48"/>
        <v>0</v>
      </c>
      <c r="S434" s="2">
        <f t="shared" si="50"/>
        <v>0</v>
      </c>
      <c r="T434" s="2">
        <f t="shared" si="51"/>
        <v>0</v>
      </c>
      <c r="U434" s="2">
        <f t="shared" si="52"/>
        <v>0</v>
      </c>
      <c r="V434" s="2">
        <f t="shared" si="53"/>
        <v>0</v>
      </c>
      <c r="W434" s="2">
        <f t="shared" si="49"/>
        <v>9019867.5109999999</v>
      </c>
    </row>
    <row r="435" spans="1:23" x14ac:dyDescent="0.45">
      <c r="A435" s="2" t="s">
        <v>153</v>
      </c>
      <c r="B435" s="2">
        <v>1</v>
      </c>
      <c r="C435" s="2">
        <v>2020</v>
      </c>
      <c r="D435" s="2">
        <v>2018</v>
      </c>
      <c r="E435" s="2">
        <v>293.45157374491203</v>
      </c>
      <c r="F435" s="2">
        <v>144.633391274258</v>
      </c>
      <c r="G435" s="2">
        <v>115.259852888086</v>
      </c>
      <c r="H435" s="2">
        <v>89.205613320487402</v>
      </c>
      <c r="I435" s="2">
        <v>1170821.46205523</v>
      </c>
      <c r="J435" s="2">
        <v>14527.6087003297</v>
      </c>
      <c r="K435" s="2">
        <v>1950277.6076944501</v>
      </c>
      <c r="L435" s="2">
        <v>5705921.7668214701</v>
      </c>
      <c r="M435" s="2">
        <f>+IF($D435&lt;2022,0,-((E435-'aob Demand'!J434)*'aob Demand'!N434)-0.5*('Welfare change 1 MW'!$E435-'aob Demand'!J434)*('Welfare change 1 MW'!I435-'aob Demand'!N434))</f>
        <v>0</v>
      </c>
      <c r="N435" s="2">
        <f>+IF($D435&lt;2022,0,-((F435-'aob Demand'!K434)*'aob Demand'!O434)-0.5*('Welfare change 1 MW'!$E435-'aob Demand'!K434)*('Welfare change 1 MW'!J435-'aob Demand'!O434))</f>
        <v>0</v>
      </c>
      <c r="O435" s="2">
        <f>+IF($D435&lt;2022,0,-((G435-'aob Demand'!L434)*'aob Demand'!P434)-0.5*('Welfare change 1 MW'!$E435-'aob Demand'!L434)*('Welfare change 1 MW'!K435-'aob Demand'!P434))</f>
        <v>0</v>
      </c>
      <c r="P435" s="2">
        <f>+IF($D435&lt;2022,0,-((H435-'aob Demand'!M434)*'aob Demand'!Q434)-0.5*('Welfare change 1 MW'!$E435-'aob Demand'!M434)*('Welfare change 1 MW'!L435-'aob Demand'!Q434))</f>
        <v>0</v>
      </c>
      <c r="Q435" s="2">
        <f t="shared" si="47"/>
        <v>0</v>
      </c>
      <c r="R435" s="2">
        <f t="shared" si="48"/>
        <v>0</v>
      </c>
      <c r="S435" s="2">
        <f t="shared" si="50"/>
        <v>0</v>
      </c>
      <c r="T435" s="2">
        <f t="shared" si="51"/>
        <v>0</v>
      </c>
      <c r="U435" s="2">
        <f t="shared" si="52"/>
        <v>0</v>
      </c>
      <c r="V435" s="2">
        <f t="shared" si="53"/>
        <v>0</v>
      </c>
      <c r="W435" s="2">
        <f t="shared" si="49"/>
        <v>8827020.8365711495</v>
      </c>
    </row>
    <row r="436" spans="1:23" x14ac:dyDescent="0.45">
      <c r="A436" s="2" t="s">
        <v>153</v>
      </c>
      <c r="B436" s="2">
        <v>1</v>
      </c>
      <c r="C436" s="2">
        <v>2021</v>
      </c>
      <c r="D436" s="2">
        <v>2019</v>
      </c>
      <c r="E436" s="2">
        <v>285.863068942935</v>
      </c>
      <c r="F436" s="2">
        <v>144.47880631480001</v>
      </c>
      <c r="G436" s="2">
        <v>114.895564831702</v>
      </c>
      <c r="H436" s="2">
        <v>88.938465193670694</v>
      </c>
      <c r="I436" s="2">
        <v>1188037.2671745999</v>
      </c>
      <c r="J436" s="2">
        <v>14585.7240798352</v>
      </c>
      <c r="K436" s="2">
        <v>1977859.7886580401</v>
      </c>
      <c r="L436" s="2">
        <v>5787540.1073325397</v>
      </c>
      <c r="M436" s="2">
        <f>+IF($D436&lt;2022,0,-((E436-'aob Demand'!J435)*'aob Demand'!N435)-0.5*('Welfare change 1 MW'!$E436-'aob Demand'!J435)*('Welfare change 1 MW'!I436-'aob Demand'!N435))</f>
        <v>0</v>
      </c>
      <c r="N436" s="2">
        <f>+IF($D436&lt;2022,0,-((F436-'aob Demand'!K435)*'aob Demand'!O435)-0.5*('Welfare change 1 MW'!$E436-'aob Demand'!K435)*('Welfare change 1 MW'!J436-'aob Demand'!O435))</f>
        <v>0</v>
      </c>
      <c r="O436" s="2">
        <f>+IF($D436&lt;2022,0,-((G436-'aob Demand'!L435)*'aob Demand'!P435)-0.5*('Welfare change 1 MW'!$E436-'aob Demand'!L435)*('Welfare change 1 MW'!K436-'aob Demand'!P435))</f>
        <v>0</v>
      </c>
      <c r="P436" s="2">
        <f>+IF($D436&lt;2022,0,-((H436-'aob Demand'!M435)*'aob Demand'!Q435)-0.5*('Welfare change 1 MW'!$E436-'aob Demand'!M435)*('Welfare change 1 MW'!L436-'aob Demand'!Q435))</f>
        <v>0</v>
      </c>
      <c r="Q436" s="2">
        <f t="shared" si="47"/>
        <v>0</v>
      </c>
      <c r="R436" s="2">
        <f t="shared" si="48"/>
        <v>0</v>
      </c>
      <c r="S436" s="2">
        <f t="shared" si="50"/>
        <v>0</v>
      </c>
      <c r="T436" s="2">
        <f t="shared" si="51"/>
        <v>0</v>
      </c>
      <c r="U436" s="2">
        <f t="shared" si="52"/>
        <v>0</v>
      </c>
      <c r="V436" s="2">
        <f t="shared" si="53"/>
        <v>0</v>
      </c>
      <c r="W436" s="2">
        <f t="shared" si="49"/>
        <v>8953437.16316518</v>
      </c>
    </row>
    <row r="437" spans="1:23" x14ac:dyDescent="0.45">
      <c r="A437" s="2" t="s">
        <v>153</v>
      </c>
      <c r="B437" s="2">
        <v>1</v>
      </c>
      <c r="C437" s="2">
        <v>2022</v>
      </c>
      <c r="D437" s="2">
        <v>2020</v>
      </c>
      <c r="E437" s="2">
        <v>281.27972900566499</v>
      </c>
      <c r="F437" s="2">
        <v>144.75498118605199</v>
      </c>
      <c r="G437" s="2">
        <v>115.106806109517</v>
      </c>
      <c r="H437" s="2">
        <v>89.1038497415731</v>
      </c>
      <c r="I437" s="2">
        <v>1204855.9984733099</v>
      </c>
      <c r="J437" s="2">
        <v>14658.3671476171</v>
      </c>
      <c r="K437" s="2">
        <v>2004792.2712513099</v>
      </c>
      <c r="L437" s="2">
        <v>5867105.3035518201</v>
      </c>
      <c r="M437" s="2">
        <f>+IF($D437&lt;2022,0,-((E437-'aob Demand'!J436)*'aob Demand'!N436)-0.5*('Welfare change 1 MW'!$E437-'aob Demand'!J436)*('Welfare change 1 MW'!I437-'aob Demand'!N436))</f>
        <v>0</v>
      </c>
      <c r="N437" s="2">
        <f>+IF($D437&lt;2022,0,-((F437-'aob Demand'!K436)*'aob Demand'!O436)-0.5*('Welfare change 1 MW'!$E437-'aob Demand'!K436)*('Welfare change 1 MW'!J437-'aob Demand'!O436))</f>
        <v>0</v>
      </c>
      <c r="O437" s="2">
        <f>+IF($D437&lt;2022,0,-((G437-'aob Demand'!L436)*'aob Demand'!P436)-0.5*('Welfare change 1 MW'!$E437-'aob Demand'!L436)*('Welfare change 1 MW'!K437-'aob Demand'!P436))</f>
        <v>0</v>
      </c>
      <c r="P437" s="2">
        <f>+IF($D437&lt;2022,0,-((H437-'aob Demand'!M436)*'aob Demand'!Q436)-0.5*('Welfare change 1 MW'!$E437-'aob Demand'!M436)*('Welfare change 1 MW'!L437-'aob Demand'!Q436))</f>
        <v>0</v>
      </c>
      <c r="Q437" s="2">
        <f t="shared" si="47"/>
        <v>0</v>
      </c>
      <c r="R437" s="2">
        <f t="shared" si="48"/>
        <v>0</v>
      </c>
      <c r="S437" s="2">
        <f t="shared" si="50"/>
        <v>0</v>
      </c>
      <c r="T437" s="2">
        <f t="shared" si="51"/>
        <v>0</v>
      </c>
      <c r="U437" s="2">
        <f t="shared" si="52"/>
        <v>0</v>
      </c>
      <c r="V437" s="2">
        <f t="shared" si="53"/>
        <v>0</v>
      </c>
      <c r="W437" s="2">
        <f t="shared" si="49"/>
        <v>9076753.5732764397</v>
      </c>
    </row>
    <row r="438" spans="1:23" x14ac:dyDescent="0.45">
      <c r="A438" s="2" t="s">
        <v>153</v>
      </c>
      <c r="B438" s="2">
        <v>1</v>
      </c>
      <c r="C438" s="2">
        <v>2023</v>
      </c>
      <c r="D438" s="2">
        <v>2021</v>
      </c>
      <c r="E438" s="2">
        <v>279.69626065377901</v>
      </c>
      <c r="F438" s="2">
        <v>145.02138475435601</v>
      </c>
      <c r="G438" s="2">
        <v>115.31056907040001</v>
      </c>
      <c r="H438" s="2">
        <v>89.263095892860704</v>
      </c>
      <c r="I438" s="2">
        <v>1221200.4937353099</v>
      </c>
      <c r="J438" s="2">
        <v>14829.468162167699</v>
      </c>
      <c r="K438" s="2">
        <v>2031694.72422021</v>
      </c>
      <c r="L438" s="2">
        <v>5946031.8925147997</v>
      </c>
      <c r="M438" s="2">
        <f>+IF($D438&lt;2022,0,-((E438-'aob Demand'!J437)*'aob Demand'!N437)-0.5*('Welfare change 1 MW'!$E438-'aob Demand'!J437)*('Welfare change 1 MW'!I438-'aob Demand'!N437))</f>
        <v>0</v>
      </c>
      <c r="N438" s="2">
        <f>+IF($D438&lt;2022,0,-((F438-'aob Demand'!K437)*'aob Demand'!O437)-0.5*('Welfare change 1 MW'!$E438-'aob Demand'!K437)*('Welfare change 1 MW'!J438-'aob Demand'!O437))</f>
        <v>0</v>
      </c>
      <c r="O438" s="2">
        <f>+IF($D438&lt;2022,0,-((G438-'aob Demand'!L437)*'aob Demand'!P437)-0.5*('Welfare change 1 MW'!$E438-'aob Demand'!L437)*('Welfare change 1 MW'!K438-'aob Demand'!P437))</f>
        <v>0</v>
      </c>
      <c r="P438" s="2">
        <f>+IF($D438&lt;2022,0,-((H438-'aob Demand'!M437)*'aob Demand'!Q437)-0.5*('Welfare change 1 MW'!$E438-'aob Demand'!M437)*('Welfare change 1 MW'!L438-'aob Demand'!Q437))</f>
        <v>0</v>
      </c>
      <c r="Q438" s="2">
        <f t="shared" si="47"/>
        <v>0</v>
      </c>
      <c r="R438" s="2">
        <f t="shared" si="48"/>
        <v>0</v>
      </c>
      <c r="S438" s="2">
        <f t="shared" si="50"/>
        <v>0</v>
      </c>
      <c r="T438" s="2">
        <f t="shared" si="51"/>
        <v>0</v>
      </c>
      <c r="U438" s="2">
        <f t="shared" si="52"/>
        <v>0</v>
      </c>
      <c r="V438" s="2">
        <f t="shared" si="53"/>
        <v>0</v>
      </c>
      <c r="W438" s="2">
        <f t="shared" si="49"/>
        <v>9198927.1104703192</v>
      </c>
    </row>
    <row r="439" spans="1:23" x14ac:dyDescent="0.45">
      <c r="A439" s="2" t="s">
        <v>153</v>
      </c>
      <c r="B439" s="2">
        <v>1</v>
      </c>
      <c r="C439" s="2">
        <v>2024</v>
      </c>
      <c r="D439" s="2">
        <v>2022</v>
      </c>
      <c r="E439" s="2">
        <v>165.00028013064022</v>
      </c>
      <c r="F439" s="2">
        <v>165.00028013064022</v>
      </c>
      <c r="G439" s="2">
        <v>135.23487364362222</v>
      </c>
      <c r="H439" s="2">
        <v>109.14234780756021</v>
      </c>
      <c r="I439" s="2">
        <v>1251596.2610108918</v>
      </c>
      <c r="J439" s="2">
        <v>10310.223277240917</v>
      </c>
      <c r="K439" s="2">
        <v>2039286.6324744183</v>
      </c>
      <c r="L439" s="2">
        <v>5993576.3700824482</v>
      </c>
      <c r="M439" s="2">
        <f>+IF($D439&lt;2022,0,-((E439-'aob Demand'!J438)*'aob Demand'!N438)-0.5*('Welfare change 1 MW'!$E439-'aob Demand'!J438)*('Welfare change 1 MW'!I439-'aob Demand'!N438))</f>
        <v>5231.1824450995682</v>
      </c>
      <c r="N439" s="2">
        <f>+IF($D439&lt;2022,0,-((F439-'aob Demand'!K438)*'aob Demand'!O438)-0.5*('Welfare change 1 MW'!$E439-'aob Demand'!K438)*('Welfare change 1 MW'!J439-'aob Demand'!O438))</f>
        <v>43.092697456125009</v>
      </c>
      <c r="O439" s="2">
        <f>+IF($D439&lt;2022,0,-((G439-'aob Demand'!L438)*'aob Demand'!P438)-0.5*('Welfare change 1 MW'!$E439-'aob Demand'!L438)*('Welfare change 1 MW'!K439-'aob Demand'!P438))</f>
        <v>8479.4495864806122</v>
      </c>
      <c r="P439" s="2">
        <f>+IF($D439&lt;2022,0,-((H439-'aob Demand'!M438)*'aob Demand'!Q438)-0.5*('Welfare change 1 MW'!$E439-'aob Demand'!M438)*('Welfare change 1 MW'!L439-'aob Demand'!Q438))</f>
        <v>24808.287311200602</v>
      </c>
      <c r="Q439" s="2">
        <f t="shared" si="47"/>
        <v>38562.012040236907</v>
      </c>
      <c r="R439" s="2">
        <f t="shared" si="48"/>
        <v>4392.2016539656624</v>
      </c>
      <c r="S439" s="2">
        <f t="shared" si="50"/>
        <v>36.181459742039571</v>
      </c>
      <c r="T439" s="2">
        <f t="shared" si="51"/>
        <v>7119.5093823093985</v>
      </c>
      <c r="U439" s="2">
        <f t="shared" si="52"/>
        <v>20829.516405489594</v>
      </c>
      <c r="V439" s="2">
        <f t="shared" si="53"/>
        <v>32377.408901506693</v>
      </c>
      <c r="W439" s="2">
        <f t="shared" si="49"/>
        <v>9284459.2635677587</v>
      </c>
    </row>
    <row r="440" spans="1:23" x14ac:dyDescent="0.45">
      <c r="A440" s="2" t="s">
        <v>153</v>
      </c>
      <c r="B440" s="2">
        <v>1</v>
      </c>
      <c r="C440" s="2">
        <v>2025</v>
      </c>
      <c r="D440" s="2">
        <v>2023</v>
      </c>
      <c r="E440" s="2">
        <v>165.26018495368007</v>
      </c>
      <c r="F440" s="2">
        <v>165.26018495368007</v>
      </c>
      <c r="G440" s="2">
        <v>135.08082290747106</v>
      </c>
      <c r="H440" s="2">
        <v>109.02513861743205</v>
      </c>
      <c r="I440" s="2">
        <v>1268649.9256246823</v>
      </c>
      <c r="J440" s="2">
        <v>10484.982099348546</v>
      </c>
      <c r="K440" s="2">
        <v>2067001.7779007477</v>
      </c>
      <c r="L440" s="2">
        <v>6075056.0651344517</v>
      </c>
      <c r="M440" s="2">
        <f>+IF($D440&lt;2022,0,-((E440-'aob Demand'!J439)*'aob Demand'!N439)-0.5*('Welfare change 1 MW'!$E440-'aob Demand'!J439)*('Welfare change 1 MW'!I440-'aob Demand'!N439))</f>
        <v>5267.0356647349217</v>
      </c>
      <c r="N440" s="2">
        <f>+IF($D440&lt;2022,0,-((F440-'aob Demand'!K439)*'aob Demand'!O439)-0.5*('Welfare change 1 MW'!$E440-'aob Demand'!K439)*('Welfare change 1 MW'!J440-'aob Demand'!O439))</f>
        <v>43.530349504559652</v>
      </c>
      <c r="O440" s="2">
        <f>+IF($D440&lt;2022,0,-((G440-'aob Demand'!L439)*'aob Demand'!P439)-0.5*('Welfare change 1 MW'!$E440-'aob Demand'!L439)*('Welfare change 1 MW'!K440-'aob Demand'!P439))</f>
        <v>8536.5749773938824</v>
      </c>
      <c r="P440" s="2">
        <f>+IF($D440&lt;2022,0,-((H440-'aob Demand'!M439)*'aob Demand'!Q439)-0.5*('Welfare change 1 MW'!$E440-'aob Demand'!M439)*('Welfare change 1 MW'!L440-'aob Demand'!Q439))</f>
        <v>24975.461480512378</v>
      </c>
      <c r="Q440" s="2">
        <f t="shared" si="47"/>
        <v>38822.602472145743</v>
      </c>
      <c r="R440" s="2">
        <f t="shared" si="48"/>
        <v>4171.9855740851863</v>
      </c>
      <c r="S440" s="2">
        <f t="shared" si="50"/>
        <v>34.480114001098002</v>
      </c>
      <c r="T440" s="2">
        <f t="shared" si="51"/>
        <v>6761.7669453499411</v>
      </c>
      <c r="U440" s="2">
        <f t="shared" si="52"/>
        <v>19782.904775159121</v>
      </c>
      <c r="V440" s="2">
        <f t="shared" si="53"/>
        <v>30751.13740859535</v>
      </c>
      <c r="W440" s="2">
        <f t="shared" si="49"/>
        <v>9410707.7686598822</v>
      </c>
    </row>
    <row r="441" spans="1:23" x14ac:dyDescent="0.45">
      <c r="A441" s="2" t="s">
        <v>153</v>
      </c>
      <c r="B441" s="2">
        <v>1</v>
      </c>
      <c r="C441" s="2">
        <v>2026</v>
      </c>
      <c r="D441" s="2">
        <v>2024</v>
      </c>
      <c r="E441" s="2">
        <v>165.22021804178542</v>
      </c>
      <c r="F441" s="2">
        <v>165.22021804178542</v>
      </c>
      <c r="G441" s="2">
        <v>134.98687399932345</v>
      </c>
      <c r="H441" s="2">
        <v>108.88520037706743</v>
      </c>
      <c r="I441" s="2">
        <v>1285972.7990229859</v>
      </c>
      <c r="J441" s="2">
        <v>10628.325277364813</v>
      </c>
      <c r="K441" s="2">
        <v>2095172.4196707711</v>
      </c>
      <c r="L441" s="2">
        <v>6157948.5124016581</v>
      </c>
      <c r="M441" s="2">
        <f>+IF($D441&lt;2022,0,-((E441-'aob Demand'!J440)*'aob Demand'!N440)-0.5*('Welfare change 1 MW'!$E441-'aob Demand'!J440)*('Welfare change 1 MW'!I441-'aob Demand'!N440))</f>
        <v>5222.4382081382237</v>
      </c>
      <c r="N441" s="2">
        <f>+IF($D441&lt;2022,0,-((F441-'aob Demand'!K440)*'aob Demand'!O440)-0.5*('Welfare change 1 MW'!$E441-'aob Demand'!K440)*('Welfare change 1 MW'!J441-'aob Demand'!O440))</f>
        <v>43.162477510567584</v>
      </c>
      <c r="O441" s="2">
        <f>+IF($D441&lt;2022,0,-((G441-'aob Demand'!L440)*'aob Demand'!P440)-0.5*('Welfare change 1 MW'!$E441-'aob Demand'!L440)*('Welfare change 1 MW'!K441-'aob Demand'!P440))</f>
        <v>8463.940730542703</v>
      </c>
      <c r="P441" s="2">
        <f>+IF($D441&lt;2022,0,-((H441-'aob Demand'!M440)*'aob Demand'!Q440)-0.5*('Welfare change 1 MW'!$E441-'aob Demand'!M440)*('Welfare change 1 MW'!L441-'aob Demand'!Q440))</f>
        <v>24762.998861426546</v>
      </c>
      <c r="Q441" s="2">
        <f t="shared" si="47"/>
        <v>38492.540277618042</v>
      </c>
      <c r="R441" s="2">
        <f t="shared" si="48"/>
        <v>3902.5096333192532</v>
      </c>
      <c r="S441" s="2">
        <f t="shared" si="50"/>
        <v>32.253514080919004</v>
      </c>
      <c r="T441" s="2">
        <f t="shared" si="51"/>
        <v>6324.7488855519387</v>
      </c>
      <c r="U441" s="2">
        <f t="shared" si="52"/>
        <v>18504.353283873847</v>
      </c>
      <c r="V441" s="2">
        <f t="shared" si="53"/>
        <v>28763.865316825959</v>
      </c>
      <c r="W441" s="2">
        <f t="shared" si="49"/>
        <v>9539093.7310954146</v>
      </c>
    </row>
    <row r="442" spans="1:23" x14ac:dyDescent="0.45">
      <c r="A442" s="2" t="s">
        <v>153</v>
      </c>
      <c r="B442" s="2">
        <v>1</v>
      </c>
      <c r="C442" s="2">
        <v>2027</v>
      </c>
      <c r="D442" s="2">
        <v>2025</v>
      </c>
      <c r="E442" s="2">
        <v>165.4584844785565</v>
      </c>
      <c r="F442" s="2">
        <v>165.4584844785565</v>
      </c>
      <c r="G442" s="2">
        <v>135.17108456099851</v>
      </c>
      <c r="H442" s="2">
        <v>109.02335176664749</v>
      </c>
      <c r="I442" s="2">
        <v>1303190.0398972037</v>
      </c>
      <c r="J442" s="2">
        <v>10781.215359103635</v>
      </c>
      <c r="K442" s="2">
        <v>2123223.2733242759</v>
      </c>
      <c r="L442" s="2">
        <v>6240388.4559900267</v>
      </c>
      <c r="M442" s="2">
        <f>+IF($D442&lt;2022,0,-((E442-'aob Demand'!J441)*'aob Demand'!N441)-0.5*('Welfare change 1 MW'!$E442-'aob Demand'!J441)*('Welfare change 1 MW'!I442-'aob Demand'!N441))</f>
        <v>5252.0767611181036</v>
      </c>
      <c r="N442" s="2">
        <f>+IF($D442&lt;2022,0,-((F442-'aob Demand'!K441)*'aob Demand'!O441)-0.5*('Welfare change 1 MW'!$E442-'aob Demand'!K441)*('Welfare change 1 MW'!J442-'aob Demand'!O441))</f>
        <v>43.450125392781764</v>
      </c>
      <c r="O442" s="2">
        <f>+IF($D442&lt;2022,0,-((G442-'aob Demand'!L441)*'aob Demand'!P441)-0.5*('Welfare change 1 MW'!$E442-'aob Demand'!L441)*('Welfare change 1 MW'!K442-'aob Demand'!P441))</f>
        <v>8511.9508017169101</v>
      </c>
      <c r="P442" s="2">
        <f>+IF($D442&lt;2022,0,-((H442-'aob Demand'!M441)*'aob Demand'!Q441)-0.5*('Welfare change 1 MW'!$E442-'aob Demand'!M441)*('Welfare change 1 MW'!L442-'aob Demand'!Q441))</f>
        <v>24903.38659721602</v>
      </c>
      <c r="Q442" s="2">
        <f t="shared" si="47"/>
        <v>38710.864285443815</v>
      </c>
      <c r="R442" s="2">
        <f t="shared" si="48"/>
        <v>3702.506871948483</v>
      </c>
      <c r="S442" s="2">
        <f t="shared" si="50"/>
        <v>30.630623879067134</v>
      </c>
      <c r="T442" s="2">
        <f t="shared" si="51"/>
        <v>6000.5894373742885</v>
      </c>
      <c r="U442" s="2">
        <f t="shared" si="52"/>
        <v>17555.904874351596</v>
      </c>
      <c r="V442" s="2">
        <f t="shared" si="53"/>
        <v>27289.631807553436</v>
      </c>
      <c r="W442" s="2">
        <f t="shared" si="49"/>
        <v>9666801.7692115065</v>
      </c>
    </row>
    <row r="443" spans="1:23" x14ac:dyDescent="0.45">
      <c r="A443" s="2" t="s">
        <v>153</v>
      </c>
      <c r="B443" s="2">
        <v>1</v>
      </c>
      <c r="C443" s="2">
        <v>2028</v>
      </c>
      <c r="D443" s="2">
        <v>2026</v>
      </c>
      <c r="E443" s="2">
        <v>165.91839948521681</v>
      </c>
      <c r="F443" s="2">
        <v>165.91839948521681</v>
      </c>
      <c r="G443" s="2">
        <v>135.57828162756277</v>
      </c>
      <c r="H443" s="2">
        <v>109.38503023313079</v>
      </c>
      <c r="I443" s="2">
        <v>1320359.9709301472</v>
      </c>
      <c r="J443" s="2">
        <v>10942.31140921907</v>
      </c>
      <c r="K443" s="2">
        <v>2151241.2150295936</v>
      </c>
      <c r="L443" s="2">
        <v>6322646.9271709044</v>
      </c>
      <c r="M443" s="2">
        <f>+IF($D443&lt;2022,0,-((E443-'aob Demand'!J442)*'aob Demand'!N442)-0.5*('Welfare change 1 MW'!$E443-'aob Demand'!J442)*('Welfare change 1 MW'!I443-'aob Demand'!N442))</f>
        <v>5343.6277130443787</v>
      </c>
      <c r="N443" s="2">
        <f>+IF($D443&lt;2022,0,-((F443-'aob Demand'!K442)*'aob Demand'!O442)-0.5*('Welfare change 1 MW'!$E443-'aob Demand'!K442)*('Welfare change 1 MW'!J443-'aob Demand'!O442))</f>
        <v>44.284619178415028</v>
      </c>
      <c r="O443" s="2">
        <f>+IF($D443&lt;2022,0,-((G443-'aob Demand'!L442)*'aob Demand'!P442)-0.5*('Welfare change 1 MW'!$E443-'aob Demand'!L442)*('Welfare change 1 MW'!K443-'aob Demand'!P442))</f>
        <v>8660.5741141129074</v>
      </c>
      <c r="P443" s="2">
        <f>+IF($D443&lt;2022,0,-((H443-'aob Demand'!M442)*'aob Demand'!Q442)-0.5*('Welfare change 1 MW'!$E443-'aob Demand'!M442)*('Welfare change 1 MW'!L443-'aob Demand'!Q442))</f>
        <v>25338.038441022542</v>
      </c>
      <c r="Q443" s="2">
        <f t="shared" si="47"/>
        <v>39386.524887358246</v>
      </c>
      <c r="R443" s="2">
        <f t="shared" si="48"/>
        <v>3553.817623109619</v>
      </c>
      <c r="S443" s="2">
        <f t="shared" si="50"/>
        <v>29.451801008661043</v>
      </c>
      <c r="T443" s="2">
        <f t="shared" si="51"/>
        <v>5759.7764226442496</v>
      </c>
      <c r="U443" s="2">
        <f t="shared" si="52"/>
        <v>16851.242710438248</v>
      </c>
      <c r="V443" s="2">
        <f t="shared" si="53"/>
        <v>26194.28855720078</v>
      </c>
      <c r="W443" s="2">
        <f t="shared" si="49"/>
        <v>9794248.113130644</v>
      </c>
    </row>
    <row r="444" spans="1:23" x14ac:dyDescent="0.45">
      <c r="A444" s="2" t="s">
        <v>153</v>
      </c>
      <c r="B444" s="2">
        <v>1</v>
      </c>
      <c r="C444" s="2">
        <v>2029</v>
      </c>
      <c r="D444" s="2">
        <v>2027</v>
      </c>
      <c r="E444" s="2">
        <v>166.15191470269485</v>
      </c>
      <c r="F444" s="2">
        <v>166.15191470269485</v>
      </c>
      <c r="G444" s="2">
        <v>135.76014230127487</v>
      </c>
      <c r="H444" s="2">
        <v>109.52178957247388</v>
      </c>
      <c r="I444" s="2">
        <v>1338040.8132838761</v>
      </c>
      <c r="J444" s="2">
        <v>11099.379035346254</v>
      </c>
      <c r="K444" s="2">
        <v>2180048.4391953978</v>
      </c>
      <c r="L444" s="2">
        <v>6407308.0952912625</v>
      </c>
      <c r="M444" s="2">
        <f>+IF($D444&lt;2022,0,-((E444-'aob Demand'!J443)*'aob Demand'!N443)-0.5*('Welfare change 1 MW'!$E444-'aob Demand'!J443)*('Welfare change 1 MW'!I444-'aob Demand'!N443))</f>
        <v>5374.7501933596841</v>
      </c>
      <c r="N444" s="2">
        <f>+IF($D444&lt;2022,0,-((F444-'aob Demand'!K443)*'aob Demand'!O443)-0.5*('Welfare change 1 MW'!$E444-'aob Demand'!K443)*('Welfare change 1 MW'!J444-'aob Demand'!O443))</f>
        <v>44.584880389401931</v>
      </c>
      <c r="O444" s="2">
        <f>+IF($D444&lt;2022,0,-((G444-'aob Demand'!L443)*'aob Demand'!P443)-0.5*('Welfare change 1 MW'!$E444-'aob Demand'!L443)*('Welfare change 1 MW'!K444-'aob Demand'!P443))</f>
        <v>8710.994974300309</v>
      </c>
      <c r="P444" s="2">
        <f>+IF($D444&lt;2022,0,-((H444-'aob Demand'!M443)*'aob Demand'!Q443)-0.5*('Welfare change 1 MW'!$E444-'aob Demand'!M443)*('Welfare change 1 MW'!L444-'aob Demand'!Q443))</f>
        <v>25485.477578268394</v>
      </c>
      <c r="Q444" s="2">
        <f t="shared" si="47"/>
        <v>39615.807626317794</v>
      </c>
      <c r="R444" s="2">
        <f t="shared" si="48"/>
        <v>3372.1847641857398</v>
      </c>
      <c r="S444" s="2">
        <f t="shared" si="50"/>
        <v>27.973105531106363</v>
      </c>
      <c r="T444" s="2">
        <f t="shared" si="51"/>
        <v>5465.3860135724899</v>
      </c>
      <c r="U444" s="2">
        <f t="shared" si="52"/>
        <v>15989.903922160323</v>
      </c>
      <c r="V444" s="2">
        <f t="shared" si="53"/>
        <v>24855.447805449661</v>
      </c>
      <c r="W444" s="2">
        <f t="shared" si="49"/>
        <v>9925397.3477705363</v>
      </c>
    </row>
    <row r="445" spans="1:23" x14ac:dyDescent="0.45">
      <c r="A445" s="2" t="s">
        <v>153</v>
      </c>
      <c r="B445" s="2">
        <v>1</v>
      </c>
      <c r="C445" s="2">
        <v>2030</v>
      </c>
      <c r="D445" s="2">
        <v>2028</v>
      </c>
      <c r="E445" s="2">
        <v>166.38499576381943</v>
      </c>
      <c r="F445" s="2">
        <v>166.38499576381943</v>
      </c>
      <c r="G445" s="2">
        <v>135.94031749067744</v>
      </c>
      <c r="H445" s="2">
        <v>109.65627853588045</v>
      </c>
      <c r="I445" s="2">
        <v>1355961.2254707967</v>
      </c>
      <c r="J445" s="2">
        <v>11258.736992665536</v>
      </c>
      <c r="K445" s="2">
        <v>2209245.1057237783</v>
      </c>
      <c r="L445" s="2">
        <v>6493115.2151982822</v>
      </c>
      <c r="M445" s="2">
        <f>+IF($D445&lt;2022,0,-((E445-'aob Demand'!J444)*'aob Demand'!N444)-0.5*('Welfare change 1 MW'!$E445-'aob Demand'!J444)*('Welfare change 1 MW'!I445-'aob Demand'!N444))</f>
        <v>5404.5502599657666</v>
      </c>
      <c r="N445" s="2">
        <f>+IF($D445&lt;2022,0,-((F445-'aob Demand'!K444)*'aob Demand'!O444)-0.5*('Welfare change 1 MW'!$E445-'aob Demand'!K444)*('Welfare change 1 MW'!J445-'aob Demand'!O444))</f>
        <v>44.874741841876656</v>
      </c>
      <c r="O445" s="2">
        <f>+IF($D445&lt;2022,0,-((G445-'aob Demand'!L444)*'aob Demand'!P444)-0.5*('Welfare change 1 MW'!$E445-'aob Demand'!L444)*('Welfare change 1 MW'!K445-'aob Demand'!P444))</f>
        <v>8759.2659679695553</v>
      </c>
      <c r="P445" s="2">
        <f>+IF($D445&lt;2022,0,-((H445-'aob Demand'!M444)*'aob Demand'!Q444)-0.5*('Welfare change 1 MW'!$E445-'aob Demand'!M444)*('Welfare change 1 MW'!L445-'aob Demand'!Q444))</f>
        <v>25626.626915231445</v>
      </c>
      <c r="Q445" s="2">
        <f t="shared" si="47"/>
        <v>39835.317885008641</v>
      </c>
      <c r="R445" s="2">
        <f t="shared" si="48"/>
        <v>3198.9449949445343</v>
      </c>
      <c r="S445" s="2">
        <f t="shared" si="50"/>
        <v>26.561290747513318</v>
      </c>
      <c r="T445" s="2">
        <f t="shared" si="51"/>
        <v>5184.596068092017</v>
      </c>
      <c r="U445" s="2">
        <f t="shared" si="52"/>
        <v>15168.361096582677</v>
      </c>
      <c r="V445" s="2">
        <f t="shared" si="53"/>
        <v>23578.46345036674</v>
      </c>
      <c r="W445" s="2">
        <f t="shared" si="49"/>
        <v>10058321.546392858</v>
      </c>
    </row>
    <row r="446" spans="1:23" x14ac:dyDescent="0.45">
      <c r="A446" s="2" t="s">
        <v>153</v>
      </c>
      <c r="B446" s="2">
        <v>1</v>
      </c>
      <c r="C446" s="2">
        <v>2031</v>
      </c>
      <c r="D446" s="2">
        <v>2029</v>
      </c>
      <c r="E446" s="2">
        <v>166.61754666588701</v>
      </c>
      <c r="F446" s="2">
        <v>166.61754666588701</v>
      </c>
      <c r="G446" s="2">
        <v>136.11985594611102</v>
      </c>
      <c r="H446" s="2">
        <v>109.790048177282</v>
      </c>
      <c r="I446" s="2">
        <v>1374122.778629479</v>
      </c>
      <c r="J446" s="2">
        <v>11420.347838662226</v>
      </c>
      <c r="K446" s="2">
        <v>2238834.4558781898</v>
      </c>
      <c r="L446" s="2">
        <v>6580076.7071200404</v>
      </c>
      <c r="M446" s="2">
        <f>+IF($D446&lt;2022,0,-((E446-'aob Demand'!J445)*'aob Demand'!N445)-0.5*('Welfare change 1 MW'!$E446-'aob Demand'!J445)*('Welfare change 1 MW'!I446-'aob Demand'!N445))</f>
        <v>5434.1083898767711</v>
      </c>
      <c r="N446" s="2">
        <f>+IF($D446&lt;2022,0,-((F446-'aob Demand'!K445)*'aob Demand'!O445)-0.5*('Welfare change 1 MW'!$E446-'aob Demand'!K445)*('Welfare change 1 MW'!J446-'aob Demand'!O445))</f>
        <v>45.162927920663826</v>
      </c>
      <c r="O446" s="2">
        <f>+IF($D446&lt;2022,0,-((G446-'aob Demand'!L445)*'aob Demand'!P445)-0.5*('Welfare change 1 MW'!$E446-'aob Demand'!L445)*('Welfare change 1 MW'!K446-'aob Demand'!P445))</f>
        <v>8807.1434281096281</v>
      </c>
      <c r="P446" s="2">
        <f>+IF($D446&lt;2022,0,-((H446-'aob Demand'!M445)*'aob Demand'!Q445)-0.5*('Welfare change 1 MW'!$E446-'aob Demand'!M445)*('Welfare change 1 MW'!L446-'aob Demand'!Q445))</f>
        <v>25766.624451873806</v>
      </c>
      <c r="Q446" s="2">
        <f t="shared" si="47"/>
        <v>40053.039197780869</v>
      </c>
      <c r="R446" s="2">
        <f t="shared" si="48"/>
        <v>3034.3777420978099</v>
      </c>
      <c r="S446" s="2">
        <f t="shared" si="50"/>
        <v>25.218743061092624</v>
      </c>
      <c r="T446" s="2">
        <f t="shared" si="51"/>
        <v>4917.8628897987219</v>
      </c>
      <c r="U446" s="2">
        <f t="shared" si="52"/>
        <v>14387.948512659696</v>
      </c>
      <c r="V446" s="2">
        <f t="shared" si="53"/>
        <v>22365.407887617319</v>
      </c>
      <c r="W446" s="2">
        <f t="shared" si="49"/>
        <v>10193033.941627709</v>
      </c>
    </row>
    <row r="447" spans="1:23" x14ac:dyDescent="0.45">
      <c r="A447" s="2" t="s">
        <v>153</v>
      </c>
      <c r="B447" s="2">
        <v>1</v>
      </c>
      <c r="C447" s="2">
        <v>2032</v>
      </c>
      <c r="D447" s="2">
        <v>2030</v>
      </c>
      <c r="E447" s="2">
        <v>167.17967841610218</v>
      </c>
      <c r="F447" s="2">
        <v>167.17967841610218</v>
      </c>
      <c r="G447" s="2">
        <v>136.62887837350519</v>
      </c>
      <c r="H447" s="2">
        <v>110.25322015342518</v>
      </c>
      <c r="I447" s="2">
        <v>1392098.2187834987</v>
      </c>
      <c r="J447" s="2">
        <v>11593.760834492003</v>
      </c>
      <c r="K447" s="2">
        <v>2268187.9985169512</v>
      </c>
      <c r="L447" s="2">
        <v>6666215.4815050783</v>
      </c>
      <c r="M447" s="2">
        <f>+IF($D447&lt;2022,0,-((E447-'aob Demand'!J446)*'aob Demand'!N446)-0.5*('Welfare change 1 MW'!$E447-'aob Demand'!J446)*('Welfare change 1 MW'!I447-'aob Demand'!N446))</f>
        <v>5556.1163630344472</v>
      </c>
      <c r="N447" s="2">
        <f>+IF($D447&lt;2022,0,-((F447-'aob Demand'!K446)*'aob Demand'!O446)-0.5*('Welfare change 1 MW'!$E447-'aob Demand'!K446)*('Welfare change 1 MW'!J447-'aob Demand'!O446))</f>
        <v>46.272801309895961</v>
      </c>
      <c r="O447" s="2">
        <f>+IF($D447&lt;2022,0,-((G447-'aob Demand'!L446)*'aob Demand'!P446)-0.5*('Welfare change 1 MW'!$E447-'aob Demand'!L446)*('Welfare change 1 MW'!K447-'aob Demand'!P446))</f>
        <v>9005.2647820822258</v>
      </c>
      <c r="P447" s="2">
        <f>+IF($D447&lt;2022,0,-((H447-'aob Demand'!M446)*'aob Demand'!Q446)-0.5*('Welfare change 1 MW'!$E447-'aob Demand'!M446)*('Welfare change 1 MW'!L447-'aob Demand'!Q446))</f>
        <v>26346.031159178314</v>
      </c>
      <c r="Q447" s="2">
        <f t="shared" si="47"/>
        <v>40953.685105604884</v>
      </c>
      <c r="R447" s="2">
        <f t="shared" si="48"/>
        <v>2926.8927896708074</v>
      </c>
      <c r="S447" s="2">
        <f t="shared" si="50"/>
        <v>24.375934494978232</v>
      </c>
      <c r="T447" s="2">
        <f t="shared" si="51"/>
        <v>4743.8611500494071</v>
      </c>
      <c r="U447" s="2">
        <f t="shared" si="52"/>
        <v>13878.760558234073</v>
      </c>
      <c r="V447" s="2">
        <f t="shared" si="53"/>
        <v>21573.890432449265</v>
      </c>
      <c r="W447" s="2">
        <f t="shared" si="49"/>
        <v>10326501.698805528</v>
      </c>
    </row>
    <row r="448" spans="1:23" x14ac:dyDescent="0.45">
      <c r="A448" s="2" t="s">
        <v>153</v>
      </c>
      <c r="B448" s="2">
        <v>1</v>
      </c>
      <c r="C448" s="2">
        <v>2033</v>
      </c>
      <c r="D448" s="2">
        <v>2031</v>
      </c>
      <c r="E448" s="2">
        <v>167.89914775420681</v>
      </c>
      <c r="F448" s="2">
        <v>167.89914775420681</v>
      </c>
      <c r="G448" s="2">
        <v>137.29684514912583</v>
      </c>
      <c r="H448" s="2">
        <v>110.8759928414968</v>
      </c>
      <c r="I448" s="2">
        <v>1410101.6585354931</v>
      </c>
      <c r="J448" s="2">
        <v>11774.200600564138</v>
      </c>
      <c r="K448" s="2">
        <v>2297622.118550641</v>
      </c>
      <c r="L448" s="2">
        <v>6752524.3516025525</v>
      </c>
      <c r="M448" s="2">
        <f>+IF($D448&lt;2022,0,-((E448-'aob Demand'!J447)*'aob Demand'!N447)-0.5*('Welfare change 1 MW'!$E448-'aob Demand'!J447)*('Welfare change 1 MW'!I448-'aob Demand'!N447))</f>
        <v>5725.4071934777476</v>
      </c>
      <c r="N448" s="2">
        <f>+IF($D448&lt;2022,0,-((F448-'aob Demand'!K447)*'aob Demand'!O447)-0.5*('Welfare change 1 MW'!$E448-'aob Demand'!K447)*('Welfare change 1 MW'!J448-'aob Demand'!O447))</f>
        <v>47.806548136347097</v>
      </c>
      <c r="O448" s="2">
        <f>+IF($D448&lt;2022,0,-((G448-'aob Demand'!L447)*'aob Demand'!P447)-0.5*('Welfare change 1 MW'!$E448-'aob Demand'!L447)*('Welfare change 1 MW'!K448-'aob Demand'!P447))</f>
        <v>9280.2474736893964</v>
      </c>
      <c r="P448" s="2">
        <f>+IF($D448&lt;2022,0,-((H448-'aob Demand'!M447)*'aob Demand'!Q447)-0.5*('Welfare change 1 MW'!$E448-'aob Demand'!M447)*('Welfare change 1 MW'!L448-'aob Demand'!Q447))</f>
        <v>27150.218696575135</v>
      </c>
      <c r="Q448" s="2">
        <f t="shared" si="47"/>
        <v>42203.679911878629</v>
      </c>
      <c r="R448" s="2">
        <f t="shared" si="48"/>
        <v>2845.3519691618167</v>
      </c>
      <c r="S448" s="2">
        <f t="shared" si="50"/>
        <v>23.758389802133657</v>
      </c>
      <c r="T448" s="2">
        <f t="shared" si="51"/>
        <v>4611.9986808364856</v>
      </c>
      <c r="U448" s="2">
        <f t="shared" si="52"/>
        <v>13492.826906613325</v>
      </c>
      <c r="V448" s="2">
        <f t="shared" si="53"/>
        <v>20973.935946413763</v>
      </c>
      <c r="W448" s="2">
        <f t="shared" si="49"/>
        <v>10460248.128688686</v>
      </c>
    </row>
    <row r="449" spans="1:23" x14ac:dyDescent="0.45">
      <c r="A449" s="2" t="s">
        <v>153</v>
      </c>
      <c r="B449" s="2">
        <v>1</v>
      </c>
      <c r="C449" s="2">
        <v>2034</v>
      </c>
      <c r="D449" s="2">
        <v>2032</v>
      </c>
      <c r="E449" s="2">
        <v>168.19741425712346</v>
      </c>
      <c r="F449" s="2">
        <v>168.19741425712346</v>
      </c>
      <c r="G449" s="2">
        <v>137.54433745126644</v>
      </c>
      <c r="H449" s="2">
        <v>111.07856245541348</v>
      </c>
      <c r="I449" s="2">
        <v>1428899.8039241999</v>
      </c>
      <c r="J449" s="2">
        <v>11944.87659433828</v>
      </c>
      <c r="K449" s="2">
        <v>2328265.7728580483</v>
      </c>
      <c r="L449" s="2">
        <v>6842551.743074392</v>
      </c>
      <c r="M449" s="2">
        <f>+IF($D449&lt;2022,0,-((E449-'aob Demand'!J448)*'aob Demand'!N448)-0.5*('Welfare change 1 MW'!$E449-'aob Demand'!J448)*('Welfare change 1 MW'!I449-'aob Demand'!N448))</f>
        <v>5777.4630247937557</v>
      </c>
      <c r="N449" s="2">
        <f>+IF($D449&lt;2022,0,-((F449-'aob Demand'!K448)*'aob Demand'!O448)-0.5*('Welfare change 1 MW'!$E449-'aob Demand'!K448)*('Welfare change 1 MW'!J449-'aob Demand'!O448))</f>
        <v>48.296656399551637</v>
      </c>
      <c r="O449" s="2">
        <f>+IF($D449&lt;2022,0,-((G449-'aob Demand'!L448)*'aob Demand'!P448)-0.5*('Welfare change 1 MW'!$E449-'aob Demand'!L448)*('Welfare change 1 MW'!K449-'aob Demand'!P448))</f>
        <v>9364.6884965982626</v>
      </c>
      <c r="P449" s="2">
        <f>+IF($D449&lt;2022,0,-((H449-'aob Demand'!M448)*'aob Demand'!Q448)-0.5*('Welfare change 1 MW'!$E449-'aob Demand'!M448)*('Welfare change 1 MW'!L449-'aob Demand'!Q448))</f>
        <v>27397.14739540837</v>
      </c>
      <c r="Q449" s="2">
        <f t="shared" si="47"/>
        <v>42587.595573199942</v>
      </c>
      <c r="R449" s="2">
        <f t="shared" si="48"/>
        <v>2708.7001155862308</v>
      </c>
      <c r="S449" s="2">
        <f t="shared" si="50"/>
        <v>22.643357163945513</v>
      </c>
      <c r="T449" s="2">
        <f t="shared" si="51"/>
        <v>4390.5313983502792</v>
      </c>
      <c r="U449" s="2">
        <f t="shared" si="52"/>
        <v>12844.851797095635</v>
      </c>
      <c r="V449" s="2">
        <f t="shared" si="53"/>
        <v>19966.72666819609</v>
      </c>
      <c r="W449" s="2">
        <f t="shared" si="49"/>
        <v>10599717.31985664</v>
      </c>
    </row>
    <row r="450" spans="1:23" x14ac:dyDescent="0.45">
      <c r="A450" s="2" t="s">
        <v>153</v>
      </c>
      <c r="B450" s="2">
        <v>1</v>
      </c>
      <c r="C450" s="2">
        <v>2035</v>
      </c>
      <c r="D450" s="2">
        <v>2033</v>
      </c>
      <c r="E450" s="2">
        <v>168.49229736521738</v>
      </c>
      <c r="F450" s="2">
        <v>168.49229736521738</v>
      </c>
      <c r="G450" s="2">
        <v>137.78619007023636</v>
      </c>
      <c r="H450" s="2">
        <v>111.27447233274236</v>
      </c>
      <c r="I450" s="2">
        <v>1447957.3969552207</v>
      </c>
      <c r="J450" s="2">
        <v>12118.030199226378</v>
      </c>
      <c r="K450" s="2">
        <v>2359330.2714633066</v>
      </c>
      <c r="L450" s="2">
        <v>6933819.0385763654</v>
      </c>
      <c r="M450" s="2">
        <f>+IF($D450&lt;2022,0,-((E450-'aob Demand'!J449)*'aob Demand'!N449)-0.5*('Welfare change 1 MW'!$E450-'aob Demand'!J449)*('Welfare change 1 MW'!I450-'aob Demand'!N449))</f>
        <v>5826.5388367166415</v>
      </c>
      <c r="N450" s="2">
        <f>+IF($D450&lt;2022,0,-((F450-'aob Demand'!K449)*'aob Demand'!O449)-0.5*('Welfare change 1 MW'!$E450-'aob Demand'!K449)*('Welfare change 1 MW'!J450-'aob Demand'!O449))</f>
        <v>48.762604292618654</v>
      </c>
      <c r="O450" s="2">
        <f>+IF($D450&lt;2022,0,-((G450-'aob Demand'!L449)*'aob Demand'!P449)-0.5*('Welfare change 1 MW'!$E450-'aob Demand'!L449)*('Welfare change 1 MW'!K450-'aob Demand'!P449))</f>
        <v>9444.2845208468298</v>
      </c>
      <c r="P450" s="2">
        <f>+IF($D450&lt;2022,0,-((H450-'aob Demand'!M449)*'aob Demand'!Q449)-0.5*('Welfare change 1 MW'!$E450-'aob Demand'!M449)*('Welfare change 1 MW'!L450-'aob Demand'!Q449))</f>
        <v>27629.902641290861</v>
      </c>
      <c r="Q450" s="2">
        <f t="shared" si="47"/>
        <v>42949.48860314695</v>
      </c>
      <c r="R450" s="2">
        <f t="shared" si="48"/>
        <v>2577.0837464753881</v>
      </c>
      <c r="S450" s="2">
        <f t="shared" si="50"/>
        <v>21.56774690428961</v>
      </c>
      <c r="T450" s="2">
        <f t="shared" si="51"/>
        <v>4177.2161514465697</v>
      </c>
      <c r="U450" s="2">
        <f t="shared" si="52"/>
        <v>12220.73258395942</v>
      </c>
      <c r="V450" s="2">
        <f t="shared" si="53"/>
        <v>18996.600228785668</v>
      </c>
      <c r="W450" s="2">
        <f t="shared" si="49"/>
        <v>10741106.706994893</v>
      </c>
    </row>
    <row r="451" spans="1:23" x14ac:dyDescent="0.45">
      <c r="A451" s="2" t="s">
        <v>153</v>
      </c>
      <c r="B451" s="2">
        <v>1</v>
      </c>
      <c r="C451" s="2">
        <v>2036</v>
      </c>
      <c r="D451" s="2">
        <v>2034</v>
      </c>
      <c r="E451" s="2">
        <v>168.78388828170185</v>
      </c>
      <c r="F451" s="2">
        <v>168.78388828170185</v>
      </c>
      <c r="G451" s="2">
        <v>138.02461911804582</v>
      </c>
      <c r="H451" s="2">
        <v>111.4668676956158</v>
      </c>
      <c r="I451" s="2">
        <v>1467274.3953615709</v>
      </c>
      <c r="J451" s="2">
        <v>12293.566070274295</v>
      </c>
      <c r="K451" s="2">
        <v>2390816.9290917325</v>
      </c>
      <c r="L451" s="2">
        <v>7026327.8528923495</v>
      </c>
      <c r="M451" s="2">
        <f>+IF($D451&lt;2022,0,-((E451-'aob Demand'!J450)*'aob Demand'!N450)-0.5*('Welfare change 1 MW'!$E451-'aob Demand'!J450)*('Welfare change 1 MW'!I451-'aob Demand'!N450))</f>
        <v>5874.7716925362738</v>
      </c>
      <c r="N451" s="2">
        <f>+IF($D451&lt;2022,0,-((F451-'aob Demand'!K450)*'aob Demand'!O450)-0.5*('Welfare change 1 MW'!$E451-'aob Demand'!K450)*('Welfare change 1 MW'!J451-'aob Demand'!O450))</f>
        <v>49.221804850056465</v>
      </c>
      <c r="O451" s="2">
        <f>+IF($D451&lt;2022,0,-((G451-'aob Demand'!L450)*'aob Demand'!P450)-0.5*('Welfare change 1 MW'!$E451-'aob Demand'!L450)*('Welfare change 1 MW'!K451-'aob Demand'!P450))</f>
        <v>9522.5098886762298</v>
      </c>
      <c r="P451" s="2">
        <f>+IF($D451&lt;2022,0,-((H451-'aob Demand'!M450)*'aob Demand'!Q450)-0.5*('Welfare change 1 MW'!$E451-'aob Demand'!M450)*('Welfare change 1 MW'!L451-'aob Demand'!Q450))</f>
        <v>27858.647941657622</v>
      </c>
      <c r="Q451" s="2">
        <f t="shared" si="47"/>
        <v>43305.151327720181</v>
      </c>
      <c r="R451" s="2">
        <f t="shared" si="48"/>
        <v>2451.3369670935813</v>
      </c>
      <c r="S451" s="2">
        <f t="shared" si="50"/>
        <v>20.538539390271726</v>
      </c>
      <c r="T451" s="2">
        <f t="shared" si="51"/>
        <v>3973.4106670532706</v>
      </c>
      <c r="U451" s="2">
        <f t="shared" si="52"/>
        <v>11624.440425385805</v>
      </c>
      <c r="V451" s="2">
        <f t="shared" si="53"/>
        <v>18069.726598922927</v>
      </c>
      <c r="W451" s="2">
        <f t="shared" si="49"/>
        <v>10884419.177345652</v>
      </c>
    </row>
    <row r="452" spans="1:23" x14ac:dyDescent="0.45">
      <c r="A452" s="2" t="s">
        <v>153</v>
      </c>
      <c r="B452" s="2">
        <v>1</v>
      </c>
      <c r="C452" s="2">
        <v>2037</v>
      </c>
      <c r="D452" s="2">
        <v>2035</v>
      </c>
      <c r="E452" s="2">
        <v>169.07236498108003</v>
      </c>
      <c r="F452" s="2">
        <v>169.07236498108003</v>
      </c>
      <c r="G452" s="2">
        <v>138.25982204746902</v>
      </c>
      <c r="H452" s="2">
        <v>111.65594847955305</v>
      </c>
      <c r="I452" s="2">
        <v>1486854.1004416277</v>
      </c>
      <c r="J452" s="2">
        <v>12471.520024741969</v>
      </c>
      <c r="K452" s="2">
        <v>2422731.1498710723</v>
      </c>
      <c r="L452" s="2">
        <v>7120094.0220170273</v>
      </c>
      <c r="M452" s="2">
        <f>+IF($D452&lt;2022,0,-((E452-'aob Demand'!J451)*'aob Demand'!N451)-0.5*('Welfare change 1 MW'!$E452-'aob Demand'!J451)*('Welfare change 1 MW'!I452-'aob Demand'!N451))</f>
        <v>5922.2050365224095</v>
      </c>
      <c r="N452" s="2">
        <f>+IF($D452&lt;2022,0,-((F452-'aob Demand'!K451)*'aob Demand'!O451)-0.5*('Welfare change 1 MW'!$E452-'aob Demand'!K451)*('Welfare change 1 MW'!J452-'aob Demand'!O451))</f>
        <v>49.674610764888968</v>
      </c>
      <c r="O452" s="2">
        <f>+IF($D452&lt;2022,0,-((G452-'aob Demand'!L451)*'aob Demand'!P451)-0.5*('Welfare change 1 MW'!$E452-'aob Demand'!L451)*('Welfare change 1 MW'!K452-'aob Demand'!P451))</f>
        <v>9599.4352128619084</v>
      </c>
      <c r="P452" s="2">
        <f>+IF($D452&lt;2022,0,-((H452-'aob Demand'!M451)*'aob Demand'!Q451)-0.5*('Welfare change 1 MW'!$E452-'aob Demand'!M451)*('Welfare change 1 MW'!L452-'aob Demand'!Q451))</f>
        <v>28083.589865564252</v>
      </c>
      <c r="Q452" s="2">
        <f t="shared" si="47"/>
        <v>43654.904725713459</v>
      </c>
      <c r="R452" s="2">
        <f t="shared" si="48"/>
        <v>2331.2540040121198</v>
      </c>
      <c r="S452" s="2">
        <f t="shared" si="50"/>
        <v>19.554225922477102</v>
      </c>
      <c r="T452" s="2">
        <f t="shared" si="51"/>
        <v>3778.7819972846319</v>
      </c>
      <c r="U452" s="2">
        <f t="shared" si="52"/>
        <v>11055.000783893091</v>
      </c>
      <c r="V452" s="2">
        <f t="shared" si="53"/>
        <v>17184.591011112319</v>
      </c>
      <c r="W452" s="2">
        <f t="shared" si="49"/>
        <v>11029679.272329727</v>
      </c>
    </row>
    <row r="453" spans="1:23" x14ac:dyDescent="0.45">
      <c r="A453" s="2" t="s">
        <v>153</v>
      </c>
      <c r="B453" s="2">
        <v>1</v>
      </c>
      <c r="C453" s="2">
        <v>2038</v>
      </c>
      <c r="D453" s="2">
        <v>2036</v>
      </c>
      <c r="E453" s="2">
        <v>169.3578822731009</v>
      </c>
      <c r="F453" s="2">
        <v>169.3578822731009</v>
      </c>
      <c r="G453" s="2">
        <v>138.49195455249392</v>
      </c>
      <c r="H453" s="2">
        <v>111.84187066291793</v>
      </c>
      <c r="I453" s="2">
        <v>1506699.9089400414</v>
      </c>
      <c r="J453" s="2">
        <v>12651.929129295357</v>
      </c>
      <c r="K453" s="2">
        <v>2455078.4811259513</v>
      </c>
      <c r="L453" s="2">
        <v>7215133.8216474354</v>
      </c>
      <c r="M453" s="2">
        <f>+IF($D453&lt;2022,0,-((E453-'aob Demand'!J452)*'aob Demand'!N452)-0.5*('Welfare change 1 MW'!$E453-'aob Demand'!J452)*('Welfare change 1 MW'!I453-'aob Demand'!N452))</f>
        <v>5968.863710791361</v>
      </c>
      <c r="N453" s="2">
        <f>+IF($D453&lt;2022,0,-((F453-'aob Demand'!K452)*'aob Demand'!O452)-0.5*('Welfare change 1 MW'!$E453-'aob Demand'!K452)*('Welfare change 1 MW'!J453-'aob Demand'!O452))</f>
        <v>50.121222018578081</v>
      </c>
      <c r="O453" s="2">
        <f>+IF($D453&lt;2022,0,-((G453-'aob Demand'!L452)*'aob Demand'!P452)-0.5*('Welfare change 1 MW'!$E453-'aob Demand'!L452)*('Welfare change 1 MW'!K453-'aob Demand'!P452))</f>
        <v>9675.1008605590941</v>
      </c>
      <c r="P453" s="2">
        <f>+IF($D453&lt;2022,0,-((H453-'aob Demand'!M452)*'aob Demand'!Q452)-0.5*('Welfare change 1 MW'!$E453-'aob Demand'!M452)*('Welfare change 1 MW'!L453-'aob Demand'!Q452))</f>
        <v>28304.846510081745</v>
      </c>
      <c r="Q453" s="2">
        <f t="shared" si="47"/>
        <v>43998.932303450776</v>
      </c>
      <c r="R453" s="2">
        <f t="shared" si="48"/>
        <v>2216.6236016425064</v>
      </c>
      <c r="S453" s="2">
        <f t="shared" si="50"/>
        <v>18.613238474298228</v>
      </c>
      <c r="T453" s="2">
        <f t="shared" si="51"/>
        <v>3592.9882059484421</v>
      </c>
      <c r="U453" s="2">
        <f t="shared" si="52"/>
        <v>10511.412867692603</v>
      </c>
      <c r="V453" s="2">
        <f t="shared" si="53"/>
        <v>16339.63791375785</v>
      </c>
      <c r="W453" s="2">
        <f t="shared" si="49"/>
        <v>11176912.211713428</v>
      </c>
    </row>
    <row r="454" spans="1:23" x14ac:dyDescent="0.45">
      <c r="A454" s="2" t="s">
        <v>153</v>
      </c>
      <c r="B454" s="2">
        <v>1</v>
      </c>
      <c r="C454" s="2">
        <v>2039</v>
      </c>
      <c r="D454" s="2">
        <v>2037</v>
      </c>
      <c r="E454" s="2">
        <v>169.64058723825187</v>
      </c>
      <c r="F454" s="2">
        <v>169.64058723825187</v>
      </c>
      <c r="G454" s="2">
        <v>138.72116435113887</v>
      </c>
      <c r="H454" s="2">
        <v>112.02478216793287</v>
      </c>
      <c r="I454" s="2">
        <v>1526815.2692022582</v>
      </c>
      <c r="J454" s="2">
        <v>12834.830866212696</v>
      </c>
      <c r="K454" s="2">
        <v>2487864.5533822277</v>
      </c>
      <c r="L454" s="2">
        <v>7311463.7736539161</v>
      </c>
      <c r="M454" s="2">
        <f>+IF($D454&lt;2022,0,-((E454-'aob Demand'!J453)*'aob Demand'!N453)-0.5*('Welfare change 1 MW'!$E454-'aob Demand'!J453)*('Welfare change 1 MW'!I454-'aob Demand'!N453))</f>
        <v>6014.7710611498251</v>
      </c>
      <c r="N454" s="2">
        <f>+IF($D454&lt;2022,0,-((F454-'aob Demand'!K453)*'aob Demand'!O453)-0.5*('Welfare change 1 MW'!$E454-'aob Demand'!K453)*('Welfare change 1 MW'!J454-'aob Demand'!O453))</f>
        <v>50.561826847057894</v>
      </c>
      <c r="O454" s="2">
        <f>+IF($D454&lt;2022,0,-((G454-'aob Demand'!L453)*'aob Demand'!P453)-0.5*('Welfare change 1 MW'!$E454-'aob Demand'!L453)*('Welfare change 1 MW'!K454-'aob Demand'!P453))</f>
        <v>9749.5447713960129</v>
      </c>
      <c r="P454" s="2">
        <f>+IF($D454&lt;2022,0,-((H454-'aob Demand'!M453)*'aob Demand'!Q453)-0.5*('Welfare change 1 MW'!$E454-'aob Demand'!M453)*('Welfare change 1 MW'!L454-'aob Demand'!Q453))</f>
        <v>28522.528869000103</v>
      </c>
      <c r="Q454" s="2">
        <f t="shared" ref="Q454:Q517" si="54">+SUM(M454:P454)</f>
        <v>44337.406528392996</v>
      </c>
      <c r="R454" s="2">
        <f t="shared" ref="R454:R517" si="55">+M454/(1.06^($D454-2019))</f>
        <v>2107.2376963374568</v>
      </c>
      <c r="S454" s="2">
        <f t="shared" si="50"/>
        <v>17.714022104016646</v>
      </c>
      <c r="T454" s="2">
        <f t="shared" si="51"/>
        <v>3415.6924769947909</v>
      </c>
      <c r="U454" s="2">
        <f t="shared" si="52"/>
        <v>9992.6908965576731</v>
      </c>
      <c r="V454" s="2">
        <f t="shared" si="53"/>
        <v>15533.335091993937</v>
      </c>
      <c r="W454" s="2">
        <f t="shared" ref="W454:W517" si="56">+SUM(I454,K454,L454)</f>
        <v>11326143.596238401</v>
      </c>
    </row>
    <row r="455" spans="1:23" x14ac:dyDescent="0.45">
      <c r="A455" s="2" t="s">
        <v>153</v>
      </c>
      <c r="B455" s="2">
        <v>1</v>
      </c>
      <c r="C455" s="2">
        <v>2040</v>
      </c>
      <c r="D455" s="2">
        <v>2038</v>
      </c>
      <c r="E455" s="2">
        <v>169.9206197513418</v>
      </c>
      <c r="F455" s="2">
        <v>169.9206197513418</v>
      </c>
      <c r="G455" s="2">
        <v>138.94759191241781</v>
      </c>
      <c r="H455" s="2">
        <v>112.20482364957483</v>
      </c>
      <c r="I455" s="2">
        <v>1547203.6811146745</v>
      </c>
      <c r="J455" s="2">
        <v>13020.263134975781</v>
      </c>
      <c r="K455" s="2">
        <v>2521095.0804459807</v>
      </c>
      <c r="L455" s="2">
        <v>7409100.6460109092</v>
      </c>
      <c r="M455" s="2">
        <f>+IF($D455&lt;2022,0,-((E455-'aob Demand'!J454)*'aob Demand'!N454)-0.5*('Welfare change 1 MW'!$E455-'aob Demand'!J454)*('Welfare change 1 MW'!I455-'aob Demand'!N454))</f>
        <v>6059.94922391808</v>
      </c>
      <c r="N455" s="2">
        <f>+IF($D455&lt;2022,0,-((F455-'aob Demand'!K454)*'aob Demand'!O454)-0.5*('Welfare change 1 MW'!$E455-'aob Demand'!K454)*('Welfare change 1 MW'!J455-'aob Demand'!O454))</f>
        <v>50.996604030285823</v>
      </c>
      <c r="O455" s="2">
        <f>+IF($D455&lt;2022,0,-((G455-'aob Demand'!L454)*'aob Demand'!P454)-0.5*('Welfare change 1 MW'!$E455-'aob Demand'!L454)*('Welfare change 1 MW'!K455-'aob Demand'!P454))</f>
        <v>9822.8029235522918</v>
      </c>
      <c r="P455" s="2">
        <f>+IF($D455&lt;2022,0,-((H455-'aob Demand'!M454)*'aob Demand'!Q454)-0.5*('Welfare change 1 MW'!$E455-'aob Demand'!M454)*('Welfare change 1 MW'!L455-'aob Demand'!Q454))</f>
        <v>28736.742196223448</v>
      </c>
      <c r="Q455" s="2">
        <f t="shared" si="54"/>
        <v>44670.490947724102</v>
      </c>
      <c r="R455" s="2">
        <f t="shared" si="55"/>
        <v>2002.8920614697543</v>
      </c>
      <c r="S455" s="2">
        <f t="shared" si="50"/>
        <v>16.855041123287918</v>
      </c>
      <c r="T455" s="2">
        <f t="shared" si="51"/>
        <v>3246.5641658040954</v>
      </c>
      <c r="U455" s="2">
        <f t="shared" si="52"/>
        <v>9497.867175214622</v>
      </c>
      <c r="V455" s="2">
        <f t="shared" si="53"/>
        <v>14764.178443611758</v>
      </c>
      <c r="W455" s="2">
        <f t="shared" si="56"/>
        <v>11477399.407571565</v>
      </c>
    </row>
    <row r="456" spans="1:23" x14ac:dyDescent="0.45">
      <c r="A456" s="2" t="s">
        <v>153</v>
      </c>
      <c r="B456" s="2">
        <v>1</v>
      </c>
      <c r="C456" s="2">
        <v>2041</v>
      </c>
      <c r="D456" s="2">
        <v>2039</v>
      </c>
      <c r="E456" s="2">
        <v>170.19811289706843</v>
      </c>
      <c r="F456" s="2">
        <v>170.19811289706843</v>
      </c>
      <c r="G456" s="2">
        <v>139.17137087644142</v>
      </c>
      <c r="H456" s="2">
        <v>112.38212891717043</v>
      </c>
      <c r="I456" s="2">
        <v>1567868.6964807704</v>
      </c>
      <c r="J456" s="2">
        <v>13208.264264348012</v>
      </c>
      <c r="K456" s="2">
        <v>2554775.8600578234</v>
      </c>
      <c r="L456" s="2">
        <v>7508061.4546339335</v>
      </c>
      <c r="M456" s="2">
        <f>+IF($D456&lt;2022,0,-((E456-'aob Demand'!J455)*'aob Demand'!N455)-0.5*('Welfare change 1 MW'!$E456-'aob Demand'!J455)*('Welfare change 1 MW'!I456-'aob Demand'!N455))</f>
        <v>6104.4192091538007</v>
      </c>
      <c r="N456" s="2">
        <f>+IF($D456&lt;2022,0,-((F456-'aob Demand'!K455)*'aob Demand'!O455)-0.5*('Welfare change 1 MW'!$E456-'aob Demand'!K455)*('Welfare change 1 MW'!J456-'aob Demand'!O455))</f>
        <v>51.425723516162186</v>
      </c>
      <c r="O456" s="2">
        <f>+IF($D456&lt;2022,0,-((G456-'aob Demand'!L455)*'aob Demand'!P455)-0.5*('Welfare change 1 MW'!$E456-'aob Demand'!L455)*('Welfare change 1 MW'!K456-'aob Demand'!P455))</f>
        <v>9894.9094684319662</v>
      </c>
      <c r="P456" s="2">
        <f>+IF($D456&lt;2022,0,-((H456-'aob Demand'!M455)*'aob Demand'!Q455)-0.5*('Welfare change 1 MW'!$E456-'aob Demand'!M455)*('Welfare change 1 MW'!L456-'aob Demand'!Q455))</f>
        <v>28947.586401197485</v>
      </c>
      <c r="Q456" s="2">
        <f t="shared" si="54"/>
        <v>44998.340802299412</v>
      </c>
      <c r="R456" s="2">
        <f t="shared" si="55"/>
        <v>1903.3867643083674</v>
      </c>
      <c r="S456" s="2">
        <f t="shared" si="50"/>
        <v>16.034783675876231</v>
      </c>
      <c r="T456" s="2">
        <f t="shared" si="51"/>
        <v>3085.2795443669584</v>
      </c>
      <c r="U456" s="2">
        <f t="shared" si="52"/>
        <v>9025.9942718367092</v>
      </c>
      <c r="V456" s="2">
        <f t="shared" si="53"/>
        <v>14030.69536418791</v>
      </c>
      <c r="W456" s="2">
        <f t="shared" si="56"/>
        <v>11630706.011172527</v>
      </c>
    </row>
    <row r="457" spans="1:23" x14ac:dyDescent="0.45">
      <c r="A457" s="2" t="s">
        <v>153</v>
      </c>
      <c r="B457" s="2">
        <v>1</v>
      </c>
      <c r="C457" s="2">
        <v>2042</v>
      </c>
      <c r="D457" s="2">
        <v>2040</v>
      </c>
      <c r="E457" s="2">
        <v>170.4731933395974</v>
      </c>
      <c r="F457" s="2">
        <v>170.4731933395974</v>
      </c>
      <c r="G457" s="2">
        <v>139.39262842634341</v>
      </c>
      <c r="H457" s="2">
        <v>112.55682530733343</v>
      </c>
      <c r="I457" s="2">
        <v>1588813.9194530274</v>
      </c>
      <c r="J457" s="2">
        <v>13398.873023763608</v>
      </c>
      <c r="K457" s="2">
        <v>2588912.7746302565</v>
      </c>
      <c r="L457" s="2">
        <v>7608363.4654759103</v>
      </c>
      <c r="M457" s="2">
        <f>+IF($D457&lt;2022,0,-((E457-'aob Demand'!J456)*'aob Demand'!N456)-0.5*('Welfare change 1 MW'!$E457-'aob Demand'!J456)*('Welfare change 1 MW'!I457-'aob Demand'!N456))</f>
        <v>6148.2009667573184</v>
      </c>
      <c r="N457" s="2">
        <f>+IF($D457&lt;2022,0,-((F457-'aob Demand'!K456)*'aob Demand'!O456)-0.5*('Welfare change 1 MW'!$E457-'aob Demand'!K456)*('Welfare change 1 MW'!J457-'aob Demand'!O456))</f>
        <v>51.849346905597436</v>
      </c>
      <c r="O457" s="2">
        <f>+IF($D457&lt;2022,0,-((G457-'aob Demand'!L456)*'aob Demand'!P456)-0.5*('Welfare change 1 MW'!$E457-'aob Demand'!L456)*('Welfare change 1 MW'!K457-'aob Demand'!P456))</f>
        <v>9965.8968376597495</v>
      </c>
      <c r="P457" s="2">
        <f>+IF($D457&lt;2022,0,-((H457-'aob Demand'!M456)*'aob Demand'!Q456)-0.5*('Welfare change 1 MW'!$E457-'aob Demand'!M456)*('Welfare change 1 MW'!L457-'aob Demand'!Q456))</f>
        <v>29155.156360213899</v>
      </c>
      <c r="Q457" s="2">
        <f t="shared" si="54"/>
        <v>45321.103511536567</v>
      </c>
      <c r="R457" s="2">
        <f t="shared" si="55"/>
        <v>1808.5265313967213</v>
      </c>
      <c r="S457" s="2">
        <f t="shared" si="50"/>
        <v>15.25176551992608</v>
      </c>
      <c r="T457" s="2">
        <f t="shared" si="51"/>
        <v>2931.5223977748947</v>
      </c>
      <c r="U457" s="2">
        <f t="shared" si="52"/>
        <v>8576.1467605826183</v>
      </c>
      <c r="V457" s="2">
        <f t="shared" si="53"/>
        <v>13331.447455274161</v>
      </c>
      <c r="W457" s="2">
        <f t="shared" si="56"/>
        <v>11786090.159559194</v>
      </c>
    </row>
    <row r="458" spans="1:23" x14ac:dyDescent="0.45">
      <c r="A458" s="2" t="s">
        <v>153</v>
      </c>
      <c r="B458" s="2">
        <v>1</v>
      </c>
      <c r="C458" s="2">
        <v>2043</v>
      </c>
      <c r="D458" s="2">
        <v>2041</v>
      </c>
      <c r="E458" s="2">
        <v>170.74598164251955</v>
      </c>
      <c r="F458" s="2">
        <v>170.74598164251955</v>
      </c>
      <c r="G458" s="2">
        <v>139.61148561032556</v>
      </c>
      <c r="H458" s="2">
        <v>112.72903400687056</v>
      </c>
      <c r="I458" s="2">
        <v>1610043.0070274374</v>
      </c>
      <c r="J458" s="2">
        <v>13592.12863368644</v>
      </c>
      <c r="K458" s="2">
        <v>2623511.7920781421</v>
      </c>
      <c r="L458" s="2">
        <v>7710024.1969145387</v>
      </c>
      <c r="M458" s="2">
        <f>+IF($D458&lt;2022,0,-((E458-'aob Demand'!J457)*'aob Demand'!N457)-0.5*('Welfare change 1 MW'!$E458-'aob Demand'!J457)*('Welfare change 1 MW'!I458-'aob Demand'!N457))</f>
        <v>6191.3134369317804</v>
      </c>
      <c r="N458" s="2">
        <f>+IF($D458&lt;2022,0,-((F458-'aob Demand'!K457)*'aob Demand'!O457)-0.5*('Welfare change 1 MW'!$E458-'aob Demand'!K457)*('Welfare change 1 MW'!J458-'aob Demand'!O457))</f>
        <v>52.267627808040267</v>
      </c>
      <c r="O458" s="2">
        <f>+IF($D458&lt;2022,0,-((G458-'aob Demand'!L457)*'aob Demand'!P457)-0.5*('Welfare change 1 MW'!$E458-'aob Demand'!L457)*('Welfare change 1 MW'!K458-'aob Demand'!P457))</f>
        <v>10035.795824724282</v>
      </c>
      <c r="P458" s="2">
        <f>+IF($D458&lt;2022,0,-((H458-'aob Demand'!M457)*'aob Demand'!Q457)-0.5*('Welfare change 1 MW'!$E458-'aob Demand'!M457)*('Welfare change 1 MW'!L458-'aob Demand'!Q457))</f>
        <v>29359.542157423726</v>
      </c>
      <c r="Q458" s="2">
        <f t="shared" si="54"/>
        <v>45638.91904688783</v>
      </c>
      <c r="R458" s="2">
        <f t="shared" si="55"/>
        <v>1718.1210353049635</v>
      </c>
      <c r="S458" s="2">
        <f t="shared" si="50"/>
        <v>14.50453312003337</v>
      </c>
      <c r="T458" s="2">
        <f t="shared" si="51"/>
        <v>2784.9844928912948</v>
      </c>
      <c r="U458" s="2">
        <f t="shared" si="52"/>
        <v>8147.4225915770558</v>
      </c>
      <c r="V458" s="2">
        <f t="shared" si="53"/>
        <v>12665.032652893347</v>
      </c>
      <c r="W458" s="2">
        <f t="shared" si="56"/>
        <v>11943578.996020118</v>
      </c>
    </row>
    <row r="459" spans="1:23" x14ac:dyDescent="0.45">
      <c r="A459" s="2" t="s">
        <v>153</v>
      </c>
      <c r="B459" s="2">
        <v>1</v>
      </c>
      <c r="C459" s="2">
        <v>2044</v>
      </c>
      <c r="D459" s="2">
        <v>2042</v>
      </c>
      <c r="E459" s="2">
        <v>171.01659261177397</v>
      </c>
      <c r="F459" s="2">
        <v>171.01659261177397</v>
      </c>
      <c r="G459" s="2">
        <v>139.82805768636896</v>
      </c>
      <c r="H459" s="2">
        <v>112.89887039827295</v>
      </c>
      <c r="I459" s="2">
        <v>1631559.6694970075</v>
      </c>
      <c r="J459" s="2">
        <v>13788.07077723124</v>
      </c>
      <c r="K459" s="2">
        <v>2658578.9665903305</v>
      </c>
      <c r="L459" s="2">
        <v>7813061.42195208</v>
      </c>
      <c r="M459" s="2">
        <f>+IF($D459&lt;2022,0,-((E459-'aob Demand'!J458)*'aob Demand'!N458)-0.5*('Welfare change 1 MW'!$E459-'aob Demand'!J458)*('Welfare change 1 MW'!I459-'aob Demand'!N458))</f>
        <v>6233.7746084632636</v>
      </c>
      <c r="N459" s="2">
        <f>+IF($D459&lt;2022,0,-((F459-'aob Demand'!K458)*'aob Demand'!O458)-0.5*('Welfare change 1 MW'!$E459-'aob Demand'!K458)*('Welfare change 1 MW'!J459-'aob Demand'!O458))</f>
        <v>52.680712276552192</v>
      </c>
      <c r="O459" s="2">
        <f>+IF($D459&lt;2022,0,-((G459-'aob Demand'!L458)*'aob Demand'!P458)-0.5*('Welfare change 1 MW'!$E459-'aob Demand'!L458)*('Welfare change 1 MW'!K459-'aob Demand'!P458))</f>
        <v>10104.635679335335</v>
      </c>
      <c r="P459" s="2">
        <f>+IF($D459&lt;2022,0,-((H459-'aob Demand'!M458)*'aob Demand'!Q458)-0.5*('Welfare change 1 MW'!$E459-'aob Demand'!M458)*('Welfare change 1 MW'!L459-'aob Demand'!Q458))</f>
        <v>29560.829359219821</v>
      </c>
      <c r="Q459" s="2">
        <f t="shared" si="54"/>
        <v>45951.920359294971</v>
      </c>
      <c r="R459" s="2">
        <f t="shared" si="55"/>
        <v>1631.9851196468344</v>
      </c>
      <c r="S459" s="2">
        <f t="shared" si="50"/>
        <v>13.791666193867032</v>
      </c>
      <c r="T459" s="2">
        <f t="shared" si="51"/>
        <v>2645.3659466191348</v>
      </c>
      <c r="U459" s="2">
        <f t="shared" si="52"/>
        <v>7738.9441660545908</v>
      </c>
      <c r="V459" s="2">
        <f t="shared" si="53"/>
        <v>12030.086898514426</v>
      </c>
      <c r="W459" s="2">
        <f t="shared" si="56"/>
        <v>12103200.058039417</v>
      </c>
    </row>
    <row r="460" spans="1:23" x14ac:dyDescent="0.45">
      <c r="A460" s="2" t="s">
        <v>153</v>
      </c>
      <c r="B460" s="2">
        <v>1</v>
      </c>
      <c r="C460" s="2">
        <v>2045</v>
      </c>
      <c r="D460" s="2">
        <v>2043</v>
      </c>
      <c r="E460" s="2">
        <v>171.28513559396859</v>
      </c>
      <c r="F460" s="2">
        <v>171.28513559396859</v>
      </c>
      <c r="G460" s="2">
        <v>140.04245442246258</v>
      </c>
      <c r="H460" s="2">
        <v>113.06644436074761</v>
      </c>
      <c r="I460" s="2">
        <v>1653367.6709615372</v>
      </c>
      <c r="J460" s="2">
        <v>13986.739610854524</v>
      </c>
      <c r="K460" s="2">
        <v>2694120.4394853618</v>
      </c>
      <c r="L460" s="2">
        <v>7917493.1706773462</v>
      </c>
      <c r="M460" s="2">
        <f>+IF($D460&lt;2022,0,-((E460-'aob Demand'!J459)*'aob Demand'!N459)-0.5*('Welfare change 1 MW'!$E460-'aob Demand'!J459)*('Welfare change 1 MW'!I460-'aob Demand'!N459))</f>
        <v>6275.6015652316264</v>
      </c>
      <c r="N460" s="2">
        <f>+IF($D460&lt;2022,0,-((F460-'aob Demand'!K459)*'aob Demand'!O459)-0.5*('Welfare change 1 MW'!$E460-'aob Demand'!K459)*('Welfare change 1 MW'!J460-'aob Demand'!O459))</f>
        <v>53.088739144947141</v>
      </c>
      <c r="O460" s="2">
        <f>+IF($D460&lt;2022,0,-((G460-'aob Demand'!L459)*'aob Demand'!P459)-0.5*('Welfare change 1 MW'!$E460-'aob Demand'!L459)*('Welfare change 1 MW'!K460-'aob Demand'!P459))</f>
        <v>10172.444182744137</v>
      </c>
      <c r="P460" s="2">
        <f>+IF($D460&lt;2022,0,-((H460-'aob Demand'!M459)*'aob Demand'!Q459)-0.5*('Welfare change 1 MW'!$E460-'aob Demand'!M459)*('Welfare change 1 MW'!L460-'aob Demand'!Q459))</f>
        <v>29759.099235375968</v>
      </c>
      <c r="Q460" s="2">
        <f t="shared" si="54"/>
        <v>46260.233722496676</v>
      </c>
      <c r="R460" s="2">
        <f t="shared" si="55"/>
        <v>1549.9389645042945</v>
      </c>
      <c r="S460" s="2">
        <f t="shared" si="50"/>
        <v>13.111779726908292</v>
      </c>
      <c r="T460" s="2">
        <f t="shared" si="51"/>
        <v>2512.3754972641018</v>
      </c>
      <c r="U460" s="2">
        <f t="shared" si="52"/>
        <v>7349.8591288844436</v>
      </c>
      <c r="V460" s="2">
        <f t="shared" si="53"/>
        <v>11425.285370379748</v>
      </c>
      <c r="W460" s="2">
        <f t="shared" si="56"/>
        <v>12264981.281124245</v>
      </c>
    </row>
    <row r="461" spans="1:23" x14ac:dyDescent="0.45">
      <c r="A461" s="2" t="s">
        <v>153</v>
      </c>
      <c r="B461" s="2">
        <v>1</v>
      </c>
      <c r="C461" s="2">
        <v>2046</v>
      </c>
      <c r="D461" s="2">
        <v>2044</v>
      </c>
      <c r="E461" s="2">
        <v>171.55171474561456</v>
      </c>
      <c r="F461" s="2">
        <v>171.55171474561456</v>
      </c>
      <c r="G461" s="2">
        <v>140.25478036748856</v>
      </c>
      <c r="H461" s="2">
        <v>113.23186054180255</v>
      </c>
      <c r="I461" s="2">
        <v>1675470.8298749954</v>
      </c>
      <c r="J461" s="2">
        <v>14188.175774570213</v>
      </c>
      <c r="K461" s="2">
        <v>2730142.4401238924</v>
      </c>
      <c r="L461" s="2">
        <v>8023337.7329032701</v>
      </c>
      <c r="M461" s="2">
        <f>+IF($D461&lt;2022,0,-((E461-'aob Demand'!J460)*'aob Demand'!N460)-0.5*('Welfare change 1 MW'!$E461-'aob Demand'!J460)*('Welfare change 1 MW'!I461-'aob Demand'!N460))</f>
        <v>6316.8105257849602</v>
      </c>
      <c r="N461" s="2">
        <f>+IF($D461&lt;2022,0,-((F461-'aob Demand'!K460)*'aob Demand'!O460)-0.5*('Welfare change 1 MW'!$E461-'aob Demand'!K460)*('Welfare change 1 MW'!J461-'aob Demand'!O460))</f>
        <v>53.491840309257441</v>
      </c>
      <c r="O461" s="2">
        <f>+IF($D461&lt;2022,0,-((G461-'aob Demand'!L460)*'aob Demand'!P460)-0.5*('Welfare change 1 MW'!$E461-'aob Demand'!L460)*('Welfare change 1 MW'!K461-'aob Demand'!P460))</f>
        <v>10239.247711774442</v>
      </c>
      <c r="P461" s="2">
        <f>+IF($D461&lt;2022,0,-((H461-'aob Demand'!M460)*'aob Demand'!Q460)-0.5*('Welfare change 1 MW'!$E461-'aob Demand'!M460)*('Welfare change 1 MW'!L461-'aob Demand'!Q460))</f>
        <v>29954.428947840086</v>
      </c>
      <c r="Q461" s="2">
        <f t="shared" si="54"/>
        <v>46563.979025708744</v>
      </c>
      <c r="R461" s="2">
        <f t="shared" si="55"/>
        <v>1471.8082016604862</v>
      </c>
      <c r="S461" s="2">
        <f t="shared" si="50"/>
        <v>12.463525535190044</v>
      </c>
      <c r="T461" s="2">
        <f t="shared" si="51"/>
        <v>2385.7306942335881</v>
      </c>
      <c r="U461" s="2">
        <f t="shared" si="52"/>
        <v>6979.3409223729759</v>
      </c>
      <c r="V461" s="2">
        <f t="shared" si="53"/>
        <v>10849.34334380224</v>
      </c>
      <c r="W461" s="2">
        <f t="shared" si="56"/>
        <v>12428951.002902158</v>
      </c>
    </row>
    <row r="462" spans="1:23" x14ac:dyDescent="0.45">
      <c r="A462" s="2" t="s">
        <v>153</v>
      </c>
      <c r="B462" s="2">
        <v>1</v>
      </c>
      <c r="C462" s="2">
        <v>2047</v>
      </c>
      <c r="D462" s="2">
        <v>2045</v>
      </c>
      <c r="E462" s="2">
        <v>171.81642932082454</v>
      </c>
      <c r="F462" s="2">
        <v>171.81642932082454</v>
      </c>
      <c r="G462" s="2">
        <v>140.46513514041354</v>
      </c>
      <c r="H462" s="2">
        <v>113.39521864707854</v>
      </c>
      <c r="I462" s="2">
        <v>1697873.0195594791</v>
      </c>
      <c r="J462" s="2">
        <v>14392.420403247188</v>
      </c>
      <c r="K462" s="2">
        <v>2766651.2867732937</v>
      </c>
      <c r="L462" s="2">
        <v>8130613.6606519055</v>
      </c>
      <c r="M462" s="2">
        <f>+IF($D462&lt;2022,0,-((E462-'aob Demand'!J461)*'aob Demand'!N461)-0.5*('Welfare change 1 MW'!$E462-'aob Demand'!J461)*('Welfare change 1 MW'!I462-'aob Demand'!N461))</f>
        <v>6357.4168911015377</v>
      </c>
      <c r="N462" s="2">
        <f>+IF($D462&lt;2022,0,-((F462-'aob Demand'!K461)*'aob Demand'!O461)-0.5*('Welfare change 1 MW'!$E462-'aob Demand'!K461)*('Welfare change 1 MW'!J462-'aob Demand'!O461))</f>
        <v>53.890141089100887</v>
      </c>
      <c r="O462" s="2">
        <f>+IF($D462&lt;2022,0,-((G462-'aob Demand'!L461)*'aob Demand'!P461)-0.5*('Welfare change 1 MW'!$E462-'aob Demand'!L461)*('Welfare change 1 MW'!K462-'aob Demand'!P461))</f>
        <v>10305.071316219759</v>
      </c>
      <c r="P462" s="2">
        <f>+IF($D462&lt;2022,0,-((H462-'aob Demand'!M461)*'aob Demand'!Q461)-0.5*('Welfare change 1 MW'!$E462-'aob Demand'!M461)*('Welfare change 1 MW'!L462-'aob Demand'!Q461))</f>
        <v>30146.891774299867</v>
      </c>
      <c r="Q462" s="2">
        <f t="shared" si="54"/>
        <v>46863.270122710266</v>
      </c>
      <c r="R462" s="2">
        <f t="shared" si="55"/>
        <v>1397.4239897820657</v>
      </c>
      <c r="S462" s="2">
        <f t="shared" si="50"/>
        <v>11.84559346360585</v>
      </c>
      <c r="T462" s="2">
        <f t="shared" si="51"/>
        <v>2265.1580225699781</v>
      </c>
      <c r="U462" s="2">
        <f t="shared" si="52"/>
        <v>6626.5891484537869</v>
      </c>
      <c r="V462" s="2">
        <f t="shared" si="53"/>
        <v>10301.016754269436</v>
      </c>
      <c r="W462" s="2">
        <f t="shared" si="56"/>
        <v>12595137.966984678</v>
      </c>
    </row>
    <row r="463" spans="1:23" x14ac:dyDescent="0.45">
      <c r="A463" s="2" t="s">
        <v>153</v>
      </c>
      <c r="B463" s="2">
        <v>1</v>
      </c>
      <c r="C463" s="2">
        <v>2048</v>
      </c>
      <c r="D463" s="2">
        <v>2046</v>
      </c>
      <c r="E463" s="2">
        <v>172.07937392247774</v>
      </c>
      <c r="F463" s="2">
        <v>172.07937392247774</v>
      </c>
      <c r="G463" s="2">
        <v>140.67361368302073</v>
      </c>
      <c r="H463" s="2">
        <v>113.55661369374775</v>
      </c>
      <c r="I463" s="2">
        <v>1720578.1687680064</v>
      </c>
      <c r="J463" s="2">
        <v>14599.515137150391</v>
      </c>
      <c r="K463" s="2">
        <v>2803653.3875456247</v>
      </c>
      <c r="L463" s="2">
        <v>8239339.7708670693</v>
      </c>
      <c r="M463" s="2">
        <f>+IF($D463&lt;2022,0,-((E463-'aob Demand'!J462)*'aob Demand'!N462)-0.5*('Welfare change 1 MW'!$E463-'aob Demand'!J462)*('Welfare change 1 MW'!I463-'aob Demand'!N462))</f>
        <v>6397.4352830192365</v>
      </c>
      <c r="N463" s="2">
        <f>+IF($D463&lt;2022,0,-((F463-'aob Demand'!K462)*'aob Demand'!O462)-0.5*('Welfare change 1 MW'!$E463-'aob Demand'!K462)*('Welfare change 1 MW'!J463-'aob Demand'!O462))</f>
        <v>54.283760510722153</v>
      </c>
      <c r="O463" s="2">
        <f>+IF($D463&lt;2022,0,-((G463-'aob Demand'!L462)*'aob Demand'!P462)-0.5*('Welfare change 1 MW'!$E463-'aob Demand'!L462)*('Welfare change 1 MW'!K463-'aob Demand'!P462))</f>
        <v>10369.938781117096</v>
      </c>
      <c r="P463" s="2">
        <f>+IF($D463&lt;2022,0,-((H463-'aob Demand'!M462)*'aob Demand'!Q462)-0.5*('Welfare change 1 MW'!$E463-'aob Demand'!M462)*('Welfare change 1 MW'!L463-'aob Demand'!Q462))</f>
        <v>30336.557293360223</v>
      </c>
      <c r="Q463" s="2">
        <f t="shared" si="54"/>
        <v>47158.215118007283</v>
      </c>
      <c r="R463" s="2">
        <f t="shared" si="55"/>
        <v>1326.623050623693</v>
      </c>
      <c r="S463" s="2">
        <f t="shared" si="50"/>
        <v>11.256712226414818</v>
      </c>
      <c r="T463" s="2">
        <f t="shared" si="51"/>
        <v>2150.3929640526126</v>
      </c>
      <c r="U463" s="2">
        <f t="shared" si="52"/>
        <v>6290.8297468457513</v>
      </c>
      <c r="V463" s="2">
        <f t="shared" si="53"/>
        <v>9779.1024737484731</v>
      </c>
      <c r="W463" s="2">
        <f t="shared" si="56"/>
        <v>12763571.3271807</v>
      </c>
    </row>
    <row r="464" spans="1:23" x14ac:dyDescent="0.45">
      <c r="A464" s="2" t="s">
        <v>153</v>
      </c>
      <c r="B464" s="2">
        <v>1</v>
      </c>
      <c r="C464" s="2">
        <v>2049</v>
      </c>
      <c r="D464" s="2">
        <v>2047</v>
      </c>
      <c r="E464" s="2">
        <v>172.34063873689914</v>
      </c>
      <c r="F464" s="2">
        <v>172.34063873689914</v>
      </c>
      <c r="G464" s="2">
        <v>140.88030649597013</v>
      </c>
      <c r="H464" s="2">
        <v>113.71613624716214</v>
      </c>
      <c r="I464" s="2">
        <v>1743590.2622686327</v>
      </c>
      <c r="J464" s="2">
        <v>14809.502132364445</v>
      </c>
      <c r="K464" s="2">
        <v>2841155.2413683594</v>
      </c>
      <c r="L464" s="2">
        <v>8349535.148227388</v>
      </c>
      <c r="M464" s="2">
        <f>+IF($D464&lt;2022,0,-((E464-'aob Demand'!J463)*'aob Demand'!N463)-0.5*('Welfare change 1 MW'!$E464-'aob Demand'!J463)*('Welfare change 1 MW'!I464-'aob Demand'!N463))</f>
        <v>6436.8795804037618</v>
      </c>
      <c r="N464" s="2">
        <f>+IF($D464&lt;2022,0,-((F464-'aob Demand'!K463)*'aob Demand'!O463)-0.5*('Welfare change 1 MW'!$E464-'aob Demand'!K463)*('Welfare change 1 MW'!J464-'aob Demand'!O463))</f>
        <v>54.672811574280153</v>
      </c>
      <c r="O464" s="2">
        <f>+IF($D464&lt;2022,0,-((G464-'aob Demand'!L463)*'aob Demand'!P463)-0.5*('Welfare change 1 MW'!$E464-'aob Demand'!L463)*('Welfare change 1 MW'!K464-'aob Demand'!P463))</f>
        <v>10433.872685295923</v>
      </c>
      <c r="P464" s="2">
        <f>+IF($D464&lt;2022,0,-((H464-'aob Demand'!M463)*'aob Demand'!Q463)-0.5*('Welfare change 1 MW'!$E464-'aob Demand'!M463)*('Welfare change 1 MW'!L464-'aob Demand'!Q463))</f>
        <v>30523.491554220411</v>
      </c>
      <c r="Q464" s="2">
        <f t="shared" si="54"/>
        <v>47448.916631494372</v>
      </c>
      <c r="R464" s="2">
        <f t="shared" si="55"/>
        <v>1259.2476733751384</v>
      </c>
      <c r="S464" s="2">
        <f t="shared" si="50"/>
        <v>10.695649951474024</v>
      </c>
      <c r="T464" s="2">
        <f t="shared" si="51"/>
        <v>2041.1800064196866</v>
      </c>
      <c r="U464" s="2">
        <f t="shared" si="52"/>
        <v>5971.3150203948289</v>
      </c>
      <c r="V464" s="2">
        <f t="shared" si="53"/>
        <v>9282.4383501411266</v>
      </c>
      <c r="W464" s="2">
        <f t="shared" si="56"/>
        <v>12934280.65186438</v>
      </c>
    </row>
    <row r="465" spans="1:23" x14ac:dyDescent="0.45">
      <c r="A465" s="2" t="s">
        <v>153</v>
      </c>
      <c r="B465" s="2">
        <v>1</v>
      </c>
      <c r="C465" s="2">
        <v>2050</v>
      </c>
      <c r="D465" s="2">
        <v>2048</v>
      </c>
      <c r="E465" s="2">
        <v>172.60030975894765</v>
      </c>
      <c r="F465" s="2">
        <v>172.60030975894765</v>
      </c>
      <c r="G465" s="2">
        <v>141.08529986515762</v>
      </c>
      <c r="H465" s="2">
        <v>113.87387264775762</v>
      </c>
      <c r="I465" s="2">
        <v>1766913.3414399927</v>
      </c>
      <c r="J465" s="2">
        <v>15022.424071309253</v>
      </c>
      <c r="K465" s="2">
        <v>2879163.4389733355</v>
      </c>
      <c r="L465" s="2">
        <v>8461219.1480139997</v>
      </c>
      <c r="M465" s="2">
        <f>+IF($D465&lt;2022,0,-((E465-'aob Demand'!J464)*'aob Demand'!N464)-0.5*('Welfare change 1 MW'!$E465-'aob Demand'!J464)*('Welfare change 1 MW'!I465-'aob Demand'!N464))</f>
        <v>6475.7629538373112</v>
      </c>
      <c r="N465" s="2">
        <f>+IF($D465&lt;2022,0,-((F465-'aob Demand'!K464)*'aob Demand'!O464)-0.5*('Welfare change 1 MW'!$E465-'aob Demand'!K464)*('Welfare change 1 MW'!J465-'aob Demand'!O464))</f>
        <v>55.057401512705809</v>
      </c>
      <c r="O465" s="2">
        <f>+IF($D465&lt;2022,0,-((G465-'aob Demand'!L464)*'aob Demand'!P464)-0.5*('Welfare change 1 MW'!$E465-'aob Demand'!L464)*('Welfare change 1 MW'!K465-'aob Demand'!P464))</f>
        <v>10496.894457590124</v>
      </c>
      <c r="P465" s="2">
        <f>+IF($D465&lt;2022,0,-((H465-'aob Demand'!M464)*'aob Demand'!Q464)-0.5*('Welfare change 1 MW'!$E465-'aob Demand'!M464)*('Welfare change 1 MW'!L465-'aob Demand'!Q464))</f>
        <v>30707.757241822008</v>
      </c>
      <c r="Q465" s="2">
        <f t="shared" si="54"/>
        <v>47735.472054762147</v>
      </c>
      <c r="R465" s="2">
        <f t="shared" si="55"/>
        <v>1195.1456917771809</v>
      </c>
      <c r="S465" s="2">
        <f t="shared" si="50"/>
        <v>10.161214468075157</v>
      </c>
      <c r="T465" s="2">
        <f t="shared" si="51"/>
        <v>1937.2726082560955</v>
      </c>
      <c r="U465" s="2">
        <f t="shared" si="52"/>
        <v>5667.3235313463438</v>
      </c>
      <c r="V465" s="2">
        <f t="shared" si="53"/>
        <v>8809.9030458476955</v>
      </c>
      <c r="W465" s="2">
        <f t="shared" si="56"/>
        <v>13107295.928427327</v>
      </c>
    </row>
    <row r="466" spans="1:23" x14ac:dyDescent="0.45">
      <c r="A466" s="2" t="s">
        <v>153</v>
      </c>
      <c r="B466" s="2">
        <v>1</v>
      </c>
      <c r="C466" s="2">
        <v>2051</v>
      </c>
      <c r="D466" s="2">
        <v>2049</v>
      </c>
      <c r="E466" s="2">
        <v>172.85846901982882</v>
      </c>
      <c r="F466" s="2">
        <v>172.85846901982882</v>
      </c>
      <c r="G466" s="2">
        <v>141.2886760907538</v>
      </c>
      <c r="H466" s="2">
        <v>114.02990524061178</v>
      </c>
      <c r="I466" s="2">
        <v>1790551.5048587846</v>
      </c>
      <c r="J466" s="2">
        <v>15238.324173776904</v>
      </c>
      <c r="K466" s="2">
        <v>2917684.6638754057</v>
      </c>
      <c r="L466" s="2">
        <v>8574411.3989426009</v>
      </c>
      <c r="M466" s="2">
        <f>+IF($D466&lt;2022,0,-((E466-'aob Demand'!J465)*'aob Demand'!N465)-0.5*('Welfare change 1 MW'!$E466-'aob Demand'!J465)*('Welfare change 1 MW'!I466-'aob Demand'!N465))</f>
        <v>6514.0979037010547</v>
      </c>
      <c r="N466" s="2">
        <f>+IF($D466&lt;2022,0,-((F466-'aob Demand'!K465)*'aob Demand'!O465)-0.5*('Welfare change 1 MW'!$E466-'aob Demand'!K465)*('Welfare change 1 MW'!J466-'aob Demand'!O465))</f>
        <v>55.437632085398114</v>
      </c>
      <c r="O466" s="2">
        <f>+IF($D466&lt;2022,0,-((G466-'aob Demand'!L465)*'aob Demand'!P465)-0.5*('Welfare change 1 MW'!$E466-'aob Demand'!L465)*('Welfare change 1 MW'!K466-'aob Demand'!P465))</f>
        <v>10559.024438725999</v>
      </c>
      <c r="P466" s="2">
        <f>+IF($D466&lt;2022,0,-((H466-'aob Demand'!M465)*'aob Demand'!Q465)-0.5*('Welfare change 1 MW'!$E466-'aob Demand'!M465)*('Welfare change 1 MW'!L466-'aob Demand'!Q465))</f>
        <v>30889.413857333744</v>
      </c>
      <c r="Q466" s="2">
        <f t="shared" si="54"/>
        <v>48017.973831846197</v>
      </c>
      <c r="R466" s="2">
        <f t="shared" si="55"/>
        <v>1134.170438778079</v>
      </c>
      <c r="S466" s="2">
        <f t="shared" si="50"/>
        <v>9.6522533797642449</v>
      </c>
      <c r="T466" s="2">
        <f t="shared" si="51"/>
        <v>1838.4331273151704</v>
      </c>
      <c r="U466" s="2">
        <f t="shared" si="52"/>
        <v>5378.1598904531384</v>
      </c>
      <c r="V466" s="2">
        <f t="shared" si="53"/>
        <v>8360.415709926152</v>
      </c>
      <c r="W466" s="2">
        <f t="shared" si="56"/>
        <v>13282647.56767679</v>
      </c>
    </row>
    <row r="467" spans="1:23" x14ac:dyDescent="0.45">
      <c r="A467" s="2" t="s">
        <v>153</v>
      </c>
      <c r="B467" s="2">
        <v>2</v>
      </c>
      <c r="C467" s="2">
        <v>2010</v>
      </c>
      <c r="D467" s="2">
        <v>2008</v>
      </c>
      <c r="E467" s="2">
        <v>325.912064399999</v>
      </c>
      <c r="F467" s="2">
        <v>222.683367699999</v>
      </c>
      <c r="G467" s="2">
        <v>171.29152479999999</v>
      </c>
      <c r="H467" s="2">
        <v>117.8239726</v>
      </c>
      <c r="I467" s="2">
        <v>61535.657999999901</v>
      </c>
      <c r="J467" s="2">
        <v>50842.96</v>
      </c>
      <c r="K467" s="2">
        <v>218284.6275</v>
      </c>
      <c r="L467" s="2">
        <v>868561.25249999994</v>
      </c>
      <c r="M467" s="2">
        <f>+IF($D467&lt;2022,0,-((E467-'aob Demand'!J466)*'aob Demand'!N466)-0.5*('Welfare change 1 MW'!$E467-'aob Demand'!J466)*('Welfare change 1 MW'!I467-'aob Demand'!N466))</f>
        <v>0</v>
      </c>
      <c r="N467" s="2">
        <f>+IF($D467&lt;2022,0,-((F467-'aob Demand'!K466)*'aob Demand'!O466)-0.5*('Welfare change 1 MW'!$E467-'aob Demand'!K466)*('Welfare change 1 MW'!J467-'aob Demand'!O466))</f>
        <v>0</v>
      </c>
      <c r="O467" s="2">
        <f>+IF($D467&lt;2022,0,-((G467-'aob Demand'!L466)*'aob Demand'!P466)-0.5*('Welfare change 1 MW'!$E467-'aob Demand'!L466)*('Welfare change 1 MW'!K467-'aob Demand'!P466))</f>
        <v>0</v>
      </c>
      <c r="P467" s="2">
        <f>+IF($D467&lt;2022,0,-((H467-'aob Demand'!M466)*'aob Demand'!Q466)-0.5*('Welfare change 1 MW'!$E467-'aob Demand'!M466)*('Welfare change 1 MW'!L467-'aob Demand'!Q466))</f>
        <v>0</v>
      </c>
      <c r="Q467" s="2">
        <f t="shared" si="54"/>
        <v>0</v>
      </c>
      <c r="R467" s="2">
        <f t="shared" si="55"/>
        <v>0</v>
      </c>
      <c r="S467" s="2">
        <f t="shared" si="50"/>
        <v>0</v>
      </c>
      <c r="T467" s="2">
        <f t="shared" si="51"/>
        <v>0</v>
      </c>
      <c r="U467" s="2">
        <f t="shared" si="52"/>
        <v>0</v>
      </c>
      <c r="V467" s="2">
        <f t="shared" si="53"/>
        <v>0</v>
      </c>
      <c r="W467" s="2">
        <f t="shared" si="56"/>
        <v>1148381.5379999997</v>
      </c>
    </row>
    <row r="468" spans="1:23" x14ac:dyDescent="0.45">
      <c r="A468" s="2" t="s">
        <v>153</v>
      </c>
      <c r="B468" s="2">
        <v>2</v>
      </c>
      <c r="C468" s="2">
        <v>2011</v>
      </c>
      <c r="D468" s="2">
        <v>2009</v>
      </c>
      <c r="E468" s="2">
        <v>218.21438319999999</v>
      </c>
      <c r="F468" s="2">
        <v>126.7539917</v>
      </c>
      <c r="G468" s="2">
        <v>71.561458939999994</v>
      </c>
      <c r="H468" s="2">
        <v>41.055287989999997</v>
      </c>
      <c r="I468" s="2">
        <v>88640.290999999997</v>
      </c>
      <c r="J468" s="2">
        <v>22335.789000000001</v>
      </c>
      <c r="K468" s="2">
        <v>209683.34599999999</v>
      </c>
      <c r="L468" s="2">
        <v>838990.674</v>
      </c>
      <c r="M468" s="2">
        <f>+IF($D468&lt;2022,0,-((E468-'aob Demand'!J467)*'aob Demand'!N467)-0.5*('Welfare change 1 MW'!$E468-'aob Demand'!J467)*('Welfare change 1 MW'!I468-'aob Demand'!N467))</f>
        <v>0</v>
      </c>
      <c r="N468" s="2">
        <f>+IF($D468&lt;2022,0,-((F468-'aob Demand'!K467)*'aob Demand'!O467)-0.5*('Welfare change 1 MW'!$E468-'aob Demand'!K467)*('Welfare change 1 MW'!J468-'aob Demand'!O467))</f>
        <v>0</v>
      </c>
      <c r="O468" s="2">
        <f>+IF($D468&lt;2022,0,-((G468-'aob Demand'!L467)*'aob Demand'!P467)-0.5*('Welfare change 1 MW'!$E468-'aob Demand'!L467)*('Welfare change 1 MW'!K468-'aob Demand'!P467))</f>
        <v>0</v>
      </c>
      <c r="P468" s="2">
        <f>+IF($D468&lt;2022,0,-((H468-'aob Demand'!M467)*'aob Demand'!Q467)-0.5*('Welfare change 1 MW'!$E468-'aob Demand'!M467)*('Welfare change 1 MW'!L468-'aob Demand'!Q467))</f>
        <v>0</v>
      </c>
      <c r="Q468" s="2">
        <f t="shared" si="54"/>
        <v>0</v>
      </c>
      <c r="R468" s="2">
        <f t="shared" si="55"/>
        <v>0</v>
      </c>
      <c r="S468" s="2">
        <f t="shared" si="50"/>
        <v>0</v>
      </c>
      <c r="T468" s="2">
        <f t="shared" si="51"/>
        <v>0</v>
      </c>
      <c r="U468" s="2">
        <f t="shared" si="52"/>
        <v>0</v>
      </c>
      <c r="V468" s="2">
        <f t="shared" si="53"/>
        <v>0</v>
      </c>
      <c r="W468" s="2">
        <f t="shared" si="56"/>
        <v>1137314.311</v>
      </c>
    </row>
    <row r="469" spans="1:23" x14ac:dyDescent="0.45">
      <c r="A469" s="2" t="s">
        <v>153</v>
      </c>
      <c r="B469" s="2">
        <v>2</v>
      </c>
      <c r="C469" s="2">
        <v>2012</v>
      </c>
      <c r="D469" s="2">
        <v>2010</v>
      </c>
      <c r="E469" s="2">
        <v>174.74407260000001</v>
      </c>
      <c r="F469" s="2">
        <v>110.970485</v>
      </c>
      <c r="G469" s="2">
        <v>86.635864819999995</v>
      </c>
      <c r="H469" s="2">
        <v>64.027305589999997</v>
      </c>
      <c r="I469" s="2">
        <v>96119.998999999996</v>
      </c>
      <c r="J469" s="2">
        <v>23226.147999999899</v>
      </c>
      <c r="K469" s="2">
        <v>220415.08300000001</v>
      </c>
      <c r="L469" s="2">
        <v>861188.83200000005</v>
      </c>
      <c r="M469" s="2">
        <f>+IF($D469&lt;2022,0,-((E469-'aob Demand'!J468)*'aob Demand'!N468)-0.5*('Welfare change 1 MW'!$E469-'aob Demand'!J468)*('Welfare change 1 MW'!I469-'aob Demand'!N468))</f>
        <v>0</v>
      </c>
      <c r="N469" s="2">
        <f>+IF($D469&lt;2022,0,-((F469-'aob Demand'!K468)*'aob Demand'!O468)-0.5*('Welfare change 1 MW'!$E469-'aob Demand'!K468)*('Welfare change 1 MW'!J469-'aob Demand'!O468))</f>
        <v>0</v>
      </c>
      <c r="O469" s="2">
        <f>+IF($D469&lt;2022,0,-((G469-'aob Demand'!L468)*'aob Demand'!P468)-0.5*('Welfare change 1 MW'!$E469-'aob Demand'!L468)*('Welfare change 1 MW'!K469-'aob Demand'!P468))</f>
        <v>0</v>
      </c>
      <c r="P469" s="2">
        <f>+IF($D469&lt;2022,0,-((H469-'aob Demand'!M468)*'aob Demand'!Q468)-0.5*('Welfare change 1 MW'!$E469-'aob Demand'!M468)*('Welfare change 1 MW'!L469-'aob Demand'!Q468))</f>
        <v>0</v>
      </c>
      <c r="Q469" s="2">
        <f t="shared" si="54"/>
        <v>0</v>
      </c>
      <c r="R469" s="2">
        <f t="shared" si="55"/>
        <v>0</v>
      </c>
      <c r="S469" s="2">
        <f t="shared" ref="S469:S532" si="57">+N469/(1.06^($D469-2019))</f>
        <v>0</v>
      </c>
      <c r="T469" s="2">
        <f t="shared" ref="T469:T532" si="58">+O469/(1.06^($D469-2019))</f>
        <v>0</v>
      </c>
      <c r="U469" s="2">
        <f t="shared" ref="U469:U532" si="59">+P469/(1.06^($D469-2019))</f>
        <v>0</v>
      </c>
      <c r="V469" s="2">
        <f t="shared" ref="V469:V532" si="60">+Q469/(1.06^($D469-2019))</f>
        <v>0</v>
      </c>
      <c r="W469" s="2">
        <f t="shared" si="56"/>
        <v>1177723.9140000001</v>
      </c>
    </row>
    <row r="470" spans="1:23" x14ac:dyDescent="0.45">
      <c r="A470" s="2" t="s">
        <v>153</v>
      </c>
      <c r="B470" s="2">
        <v>2</v>
      </c>
      <c r="C470" s="2">
        <v>2013</v>
      </c>
      <c r="D470" s="2">
        <v>2011</v>
      </c>
      <c r="E470" s="2">
        <v>167.73402350000001</v>
      </c>
      <c r="F470" s="2">
        <v>91.268891710000005</v>
      </c>
      <c r="G470" s="2">
        <v>89.663283870000001</v>
      </c>
      <c r="H470" s="2">
        <v>53.917573079999997</v>
      </c>
      <c r="I470" s="2">
        <v>101729.079</v>
      </c>
      <c r="J470" s="2">
        <v>17036.816999999999</v>
      </c>
      <c r="K470" s="2">
        <v>221116.141</v>
      </c>
      <c r="L470" s="2">
        <v>878798.37699999998</v>
      </c>
      <c r="M470" s="2">
        <f>+IF($D470&lt;2022,0,-((E470-'aob Demand'!J469)*'aob Demand'!N469)-0.5*('Welfare change 1 MW'!$E470-'aob Demand'!J469)*('Welfare change 1 MW'!I470-'aob Demand'!N469))</f>
        <v>0</v>
      </c>
      <c r="N470" s="2">
        <f>+IF($D470&lt;2022,0,-((F470-'aob Demand'!K469)*'aob Demand'!O469)-0.5*('Welfare change 1 MW'!$E470-'aob Demand'!K469)*('Welfare change 1 MW'!J470-'aob Demand'!O469))</f>
        <v>0</v>
      </c>
      <c r="O470" s="2">
        <f>+IF($D470&lt;2022,0,-((G470-'aob Demand'!L469)*'aob Demand'!P469)-0.5*('Welfare change 1 MW'!$E470-'aob Demand'!L469)*('Welfare change 1 MW'!K470-'aob Demand'!P469))</f>
        <v>0</v>
      </c>
      <c r="P470" s="2">
        <f>+IF($D470&lt;2022,0,-((H470-'aob Demand'!M469)*'aob Demand'!Q469)-0.5*('Welfare change 1 MW'!$E470-'aob Demand'!M469)*('Welfare change 1 MW'!L470-'aob Demand'!Q469))</f>
        <v>0</v>
      </c>
      <c r="Q470" s="2">
        <f t="shared" si="54"/>
        <v>0</v>
      </c>
      <c r="R470" s="2">
        <f t="shared" si="55"/>
        <v>0</v>
      </c>
      <c r="S470" s="2">
        <f t="shared" si="57"/>
        <v>0</v>
      </c>
      <c r="T470" s="2">
        <f t="shared" si="58"/>
        <v>0</v>
      </c>
      <c r="U470" s="2">
        <f t="shared" si="59"/>
        <v>0</v>
      </c>
      <c r="V470" s="2">
        <f t="shared" si="60"/>
        <v>0</v>
      </c>
      <c r="W470" s="2">
        <f t="shared" si="56"/>
        <v>1201643.5970000001</v>
      </c>
    </row>
    <row r="471" spans="1:23" x14ac:dyDescent="0.45">
      <c r="A471" s="2" t="s">
        <v>153</v>
      </c>
      <c r="B471" s="2">
        <v>2</v>
      </c>
      <c r="C471" s="2">
        <v>2014</v>
      </c>
      <c r="D471" s="2">
        <v>2012</v>
      </c>
      <c r="E471" s="2">
        <v>227.80831789999999</v>
      </c>
      <c r="F471" s="2">
        <v>125.25843949999999</v>
      </c>
      <c r="G471" s="2">
        <v>117.26351529999999</v>
      </c>
      <c r="H471" s="2">
        <v>87.774583969999995</v>
      </c>
      <c r="I471" s="2">
        <v>92482.659</v>
      </c>
      <c r="J471" s="2">
        <v>26078.77</v>
      </c>
      <c r="K471" s="2">
        <v>216988.46399999899</v>
      </c>
      <c r="L471" s="2">
        <v>868562.87899999996</v>
      </c>
      <c r="M471" s="2">
        <f>+IF($D471&lt;2022,0,-((E471-'aob Demand'!J470)*'aob Demand'!N470)-0.5*('Welfare change 1 MW'!$E471-'aob Demand'!J470)*('Welfare change 1 MW'!I471-'aob Demand'!N470))</f>
        <v>0</v>
      </c>
      <c r="N471" s="2">
        <f>+IF($D471&lt;2022,0,-((F471-'aob Demand'!K470)*'aob Demand'!O470)-0.5*('Welfare change 1 MW'!$E471-'aob Demand'!K470)*('Welfare change 1 MW'!J471-'aob Demand'!O470))</f>
        <v>0</v>
      </c>
      <c r="O471" s="2">
        <f>+IF($D471&lt;2022,0,-((G471-'aob Demand'!L470)*'aob Demand'!P470)-0.5*('Welfare change 1 MW'!$E471-'aob Demand'!L470)*('Welfare change 1 MW'!K471-'aob Demand'!P470))</f>
        <v>0</v>
      </c>
      <c r="P471" s="2">
        <f>+IF($D471&lt;2022,0,-((H471-'aob Demand'!M470)*'aob Demand'!Q470)-0.5*('Welfare change 1 MW'!$E471-'aob Demand'!M470)*('Welfare change 1 MW'!L471-'aob Demand'!Q470))</f>
        <v>0</v>
      </c>
      <c r="Q471" s="2">
        <f t="shared" si="54"/>
        <v>0</v>
      </c>
      <c r="R471" s="2">
        <f t="shared" si="55"/>
        <v>0</v>
      </c>
      <c r="S471" s="2">
        <f t="shared" si="57"/>
        <v>0</v>
      </c>
      <c r="T471" s="2">
        <f t="shared" si="58"/>
        <v>0</v>
      </c>
      <c r="U471" s="2">
        <f t="shared" si="59"/>
        <v>0</v>
      </c>
      <c r="V471" s="2">
        <f t="shared" si="60"/>
        <v>0</v>
      </c>
      <c r="W471" s="2">
        <f t="shared" si="56"/>
        <v>1178034.0019999989</v>
      </c>
    </row>
    <row r="472" spans="1:23" x14ac:dyDescent="0.45">
      <c r="A472" s="2" t="s">
        <v>153</v>
      </c>
      <c r="B472" s="2">
        <v>2</v>
      </c>
      <c r="C472" s="2">
        <v>2015</v>
      </c>
      <c r="D472" s="2">
        <v>2013</v>
      </c>
      <c r="E472" s="2">
        <v>205.2441015</v>
      </c>
      <c r="F472" s="2">
        <v>90.654890570000006</v>
      </c>
      <c r="G472" s="2">
        <v>97.336640200000005</v>
      </c>
      <c r="H472" s="2">
        <v>74.177423000000005</v>
      </c>
      <c r="I472" s="2">
        <v>84464.205999999904</v>
      </c>
      <c r="J472" s="2">
        <v>33032.129000000001</v>
      </c>
      <c r="K472" s="2">
        <v>221267.198</v>
      </c>
      <c r="L472" s="2">
        <v>889528.54700000002</v>
      </c>
      <c r="M472" s="2">
        <f>+IF($D472&lt;2022,0,-((E472-'aob Demand'!J471)*'aob Demand'!N471)-0.5*('Welfare change 1 MW'!$E472-'aob Demand'!J471)*('Welfare change 1 MW'!I472-'aob Demand'!N471))</f>
        <v>0</v>
      </c>
      <c r="N472" s="2">
        <f>+IF($D472&lt;2022,0,-((F472-'aob Demand'!K471)*'aob Demand'!O471)-0.5*('Welfare change 1 MW'!$E472-'aob Demand'!K471)*('Welfare change 1 MW'!J472-'aob Demand'!O471))</f>
        <v>0</v>
      </c>
      <c r="O472" s="2">
        <f>+IF($D472&lt;2022,0,-((G472-'aob Demand'!L471)*'aob Demand'!P471)-0.5*('Welfare change 1 MW'!$E472-'aob Demand'!L471)*('Welfare change 1 MW'!K472-'aob Demand'!P471))</f>
        <v>0</v>
      </c>
      <c r="P472" s="2">
        <f>+IF($D472&lt;2022,0,-((H472-'aob Demand'!M471)*'aob Demand'!Q471)-0.5*('Welfare change 1 MW'!$E472-'aob Demand'!M471)*('Welfare change 1 MW'!L472-'aob Demand'!Q471))</f>
        <v>0</v>
      </c>
      <c r="Q472" s="2">
        <f t="shared" si="54"/>
        <v>0</v>
      </c>
      <c r="R472" s="2">
        <f t="shared" si="55"/>
        <v>0</v>
      </c>
      <c r="S472" s="2">
        <f t="shared" si="57"/>
        <v>0</v>
      </c>
      <c r="T472" s="2">
        <f t="shared" si="58"/>
        <v>0</v>
      </c>
      <c r="U472" s="2">
        <f t="shared" si="59"/>
        <v>0</v>
      </c>
      <c r="V472" s="2">
        <f t="shared" si="60"/>
        <v>0</v>
      </c>
      <c r="W472" s="2">
        <f t="shared" si="56"/>
        <v>1195259.9509999999</v>
      </c>
    </row>
    <row r="473" spans="1:23" x14ac:dyDescent="0.45">
      <c r="A473" s="2" t="s">
        <v>153</v>
      </c>
      <c r="B473" s="2">
        <v>2</v>
      </c>
      <c r="C473" s="2">
        <v>2016</v>
      </c>
      <c r="D473" s="2">
        <v>2014</v>
      </c>
      <c r="E473" s="2">
        <v>222.38590699999901</v>
      </c>
      <c r="F473" s="2">
        <v>95.665440169999997</v>
      </c>
      <c r="G473" s="2">
        <v>90.036519069999997</v>
      </c>
      <c r="H473" s="2">
        <v>68.577514539999996</v>
      </c>
      <c r="I473" s="2">
        <v>81427.922999999995</v>
      </c>
      <c r="J473" s="2">
        <v>31951.237000000001</v>
      </c>
      <c r="K473" s="2">
        <v>219753.72500000001</v>
      </c>
      <c r="L473" s="2">
        <v>903046.98899999994</v>
      </c>
      <c r="M473" s="2">
        <f>+IF($D473&lt;2022,0,-((E473-'aob Demand'!J472)*'aob Demand'!N472)-0.5*('Welfare change 1 MW'!$E473-'aob Demand'!J472)*('Welfare change 1 MW'!I473-'aob Demand'!N472))</f>
        <v>0</v>
      </c>
      <c r="N473" s="2">
        <f>+IF($D473&lt;2022,0,-((F473-'aob Demand'!K472)*'aob Demand'!O472)-0.5*('Welfare change 1 MW'!$E473-'aob Demand'!K472)*('Welfare change 1 MW'!J473-'aob Demand'!O472))</f>
        <v>0</v>
      </c>
      <c r="O473" s="2">
        <f>+IF($D473&lt;2022,0,-((G473-'aob Demand'!L472)*'aob Demand'!P472)-0.5*('Welfare change 1 MW'!$E473-'aob Demand'!L472)*('Welfare change 1 MW'!K473-'aob Demand'!P472))</f>
        <v>0</v>
      </c>
      <c r="P473" s="2">
        <f>+IF($D473&lt;2022,0,-((H473-'aob Demand'!M472)*'aob Demand'!Q472)-0.5*('Welfare change 1 MW'!$E473-'aob Demand'!M472)*('Welfare change 1 MW'!L473-'aob Demand'!Q472))</f>
        <v>0</v>
      </c>
      <c r="Q473" s="2">
        <f t="shared" si="54"/>
        <v>0</v>
      </c>
      <c r="R473" s="2">
        <f t="shared" si="55"/>
        <v>0</v>
      </c>
      <c r="S473" s="2">
        <f t="shared" si="57"/>
        <v>0</v>
      </c>
      <c r="T473" s="2">
        <f t="shared" si="58"/>
        <v>0</v>
      </c>
      <c r="U473" s="2">
        <f t="shared" si="59"/>
        <v>0</v>
      </c>
      <c r="V473" s="2">
        <f t="shared" si="60"/>
        <v>0</v>
      </c>
      <c r="W473" s="2">
        <f t="shared" si="56"/>
        <v>1204228.6369999999</v>
      </c>
    </row>
    <row r="474" spans="1:23" x14ac:dyDescent="0.45">
      <c r="A474" s="2" t="s">
        <v>153</v>
      </c>
      <c r="B474" s="2">
        <v>2</v>
      </c>
      <c r="C474" s="2">
        <v>2017</v>
      </c>
      <c r="D474" s="2">
        <v>2015</v>
      </c>
      <c r="E474" s="2">
        <v>208.621419</v>
      </c>
      <c r="F474" s="2">
        <v>77.556106869999994</v>
      </c>
      <c r="G474" s="2">
        <v>84.229820349999997</v>
      </c>
      <c r="H474" s="2">
        <v>73.166676179999996</v>
      </c>
      <c r="I474" s="2">
        <v>79871.06</v>
      </c>
      <c r="J474" s="2">
        <v>31230.095000000001</v>
      </c>
      <c r="K474" s="2">
        <v>223701.06</v>
      </c>
      <c r="L474" s="2">
        <v>898492.90599999996</v>
      </c>
      <c r="M474" s="2">
        <f>+IF($D474&lt;2022,0,-((E474-'aob Demand'!J473)*'aob Demand'!N473)-0.5*('Welfare change 1 MW'!$E474-'aob Demand'!J473)*('Welfare change 1 MW'!I474-'aob Demand'!N473))</f>
        <v>0</v>
      </c>
      <c r="N474" s="2">
        <f>+IF($D474&lt;2022,0,-((F474-'aob Demand'!K473)*'aob Demand'!O473)-0.5*('Welfare change 1 MW'!$E474-'aob Demand'!K473)*('Welfare change 1 MW'!J474-'aob Demand'!O473))</f>
        <v>0</v>
      </c>
      <c r="O474" s="2">
        <f>+IF($D474&lt;2022,0,-((G474-'aob Demand'!L473)*'aob Demand'!P473)-0.5*('Welfare change 1 MW'!$E474-'aob Demand'!L473)*('Welfare change 1 MW'!K474-'aob Demand'!P473))</f>
        <v>0</v>
      </c>
      <c r="P474" s="2">
        <f>+IF($D474&lt;2022,0,-((H474-'aob Demand'!M473)*'aob Demand'!Q473)-0.5*('Welfare change 1 MW'!$E474-'aob Demand'!M473)*('Welfare change 1 MW'!L474-'aob Demand'!Q473))</f>
        <v>0</v>
      </c>
      <c r="Q474" s="2">
        <f t="shared" si="54"/>
        <v>0</v>
      </c>
      <c r="R474" s="2">
        <f t="shared" si="55"/>
        <v>0</v>
      </c>
      <c r="S474" s="2">
        <f t="shared" si="57"/>
        <v>0</v>
      </c>
      <c r="T474" s="2">
        <f t="shared" si="58"/>
        <v>0</v>
      </c>
      <c r="U474" s="2">
        <f t="shared" si="59"/>
        <v>0</v>
      </c>
      <c r="V474" s="2">
        <f t="shared" si="60"/>
        <v>0</v>
      </c>
      <c r="W474" s="2">
        <f t="shared" si="56"/>
        <v>1202065.0260000001</v>
      </c>
    </row>
    <row r="475" spans="1:23" x14ac:dyDescent="0.45">
      <c r="A475" s="2" t="s">
        <v>153</v>
      </c>
      <c r="B475" s="2">
        <v>2</v>
      </c>
      <c r="C475" s="2">
        <v>2018</v>
      </c>
      <c r="D475" s="2">
        <v>2016</v>
      </c>
      <c r="E475" s="2">
        <v>201.68226059999901</v>
      </c>
      <c r="F475" s="2">
        <v>87.080092190000002</v>
      </c>
      <c r="G475" s="2">
        <v>72.012630380000004</v>
      </c>
      <c r="H475" s="2">
        <v>64.889045370000005</v>
      </c>
      <c r="I475" s="2">
        <v>85294.464999999997</v>
      </c>
      <c r="J475" s="2">
        <v>32605.146000000001</v>
      </c>
      <c r="K475" s="2">
        <v>231638.44</v>
      </c>
      <c r="L475" s="2">
        <v>921225.14199999999</v>
      </c>
      <c r="M475" s="2">
        <f>+IF($D475&lt;2022,0,-((E475-'aob Demand'!J474)*'aob Demand'!N474)-0.5*('Welfare change 1 MW'!$E475-'aob Demand'!J474)*('Welfare change 1 MW'!I475-'aob Demand'!N474))</f>
        <v>0</v>
      </c>
      <c r="N475" s="2">
        <f>+IF($D475&lt;2022,0,-((F475-'aob Demand'!K474)*'aob Demand'!O474)-0.5*('Welfare change 1 MW'!$E475-'aob Demand'!K474)*('Welfare change 1 MW'!J475-'aob Demand'!O474))</f>
        <v>0</v>
      </c>
      <c r="O475" s="2">
        <f>+IF($D475&lt;2022,0,-((G475-'aob Demand'!L474)*'aob Demand'!P474)-0.5*('Welfare change 1 MW'!$E475-'aob Demand'!L474)*('Welfare change 1 MW'!K475-'aob Demand'!P474))</f>
        <v>0</v>
      </c>
      <c r="P475" s="2">
        <f>+IF($D475&lt;2022,0,-((H475-'aob Demand'!M474)*'aob Demand'!Q474)-0.5*('Welfare change 1 MW'!$E475-'aob Demand'!M474)*('Welfare change 1 MW'!L475-'aob Demand'!Q474))</f>
        <v>0</v>
      </c>
      <c r="Q475" s="2">
        <f t="shared" si="54"/>
        <v>0</v>
      </c>
      <c r="R475" s="2">
        <f t="shared" si="55"/>
        <v>0</v>
      </c>
      <c r="S475" s="2">
        <f t="shared" si="57"/>
        <v>0</v>
      </c>
      <c r="T475" s="2">
        <f t="shared" si="58"/>
        <v>0</v>
      </c>
      <c r="U475" s="2">
        <f t="shared" si="59"/>
        <v>0</v>
      </c>
      <c r="V475" s="2">
        <f t="shared" si="60"/>
        <v>0</v>
      </c>
      <c r="W475" s="2">
        <f t="shared" si="56"/>
        <v>1238158.047</v>
      </c>
    </row>
    <row r="476" spans="1:23" x14ac:dyDescent="0.45">
      <c r="A476" s="2" t="s">
        <v>153</v>
      </c>
      <c r="B476" s="2">
        <v>2</v>
      </c>
      <c r="C476" s="2">
        <v>2019</v>
      </c>
      <c r="D476" s="2">
        <v>2017</v>
      </c>
      <c r="E476" s="2">
        <v>210.992527</v>
      </c>
      <c r="F476" s="2">
        <v>131.58921849999999</v>
      </c>
      <c r="G476" s="2">
        <v>82.866066810000007</v>
      </c>
      <c r="H476" s="2">
        <v>56.192961599999997</v>
      </c>
      <c r="I476" s="2">
        <v>88363.849000000002</v>
      </c>
      <c r="J476" s="2">
        <v>33427.739000000001</v>
      </c>
      <c r="K476" s="2">
        <v>231607.98699999999</v>
      </c>
      <c r="L476" s="2">
        <v>908250.772999999</v>
      </c>
      <c r="M476" s="2">
        <f>+IF($D476&lt;2022,0,-((E476-'aob Demand'!J475)*'aob Demand'!N475)-0.5*('Welfare change 1 MW'!$E476-'aob Demand'!J475)*('Welfare change 1 MW'!I476-'aob Demand'!N475))</f>
        <v>0</v>
      </c>
      <c r="N476" s="2">
        <f>+IF($D476&lt;2022,0,-((F476-'aob Demand'!K475)*'aob Demand'!O475)-0.5*('Welfare change 1 MW'!$E476-'aob Demand'!K475)*('Welfare change 1 MW'!J476-'aob Demand'!O475))</f>
        <v>0</v>
      </c>
      <c r="O476" s="2">
        <f>+IF($D476&lt;2022,0,-((G476-'aob Demand'!L475)*'aob Demand'!P475)-0.5*('Welfare change 1 MW'!$E476-'aob Demand'!L475)*('Welfare change 1 MW'!K476-'aob Demand'!P475))</f>
        <v>0</v>
      </c>
      <c r="P476" s="2">
        <f>+IF($D476&lt;2022,0,-((H476-'aob Demand'!M475)*'aob Demand'!Q475)-0.5*('Welfare change 1 MW'!$E476-'aob Demand'!M475)*('Welfare change 1 MW'!L476-'aob Demand'!Q475))</f>
        <v>0</v>
      </c>
      <c r="Q476" s="2">
        <f t="shared" si="54"/>
        <v>0</v>
      </c>
      <c r="R476" s="2">
        <f t="shared" si="55"/>
        <v>0</v>
      </c>
      <c r="S476" s="2">
        <f t="shared" si="57"/>
        <v>0</v>
      </c>
      <c r="T476" s="2">
        <f t="shared" si="58"/>
        <v>0</v>
      </c>
      <c r="U476" s="2">
        <f t="shared" si="59"/>
        <v>0</v>
      </c>
      <c r="V476" s="2">
        <f t="shared" si="60"/>
        <v>0</v>
      </c>
      <c r="W476" s="2">
        <f t="shared" si="56"/>
        <v>1228222.608999999</v>
      </c>
    </row>
    <row r="477" spans="1:23" x14ac:dyDescent="0.45">
      <c r="A477" s="2" t="s">
        <v>153</v>
      </c>
      <c r="B477" s="2">
        <v>2</v>
      </c>
      <c r="C477" s="2">
        <v>2020</v>
      </c>
      <c r="D477" s="2">
        <v>2018</v>
      </c>
      <c r="E477" s="2">
        <v>293.45157374491203</v>
      </c>
      <c r="F477" s="2">
        <v>144.633391274258</v>
      </c>
      <c r="G477" s="2">
        <v>115.259852888086</v>
      </c>
      <c r="H477" s="2">
        <v>89.205613320487402</v>
      </c>
      <c r="I477" s="2">
        <v>87518.710265852802</v>
      </c>
      <c r="J477" s="2">
        <v>33388.020840281097</v>
      </c>
      <c r="K477" s="2">
        <v>230013.16989296899</v>
      </c>
      <c r="L477" s="2">
        <v>901799.84915889194</v>
      </c>
      <c r="M477" s="2">
        <f>+IF($D477&lt;2022,0,-((E477-'aob Demand'!J476)*'aob Demand'!N476)-0.5*('Welfare change 1 MW'!$E477-'aob Demand'!J476)*('Welfare change 1 MW'!I477-'aob Demand'!N476))</f>
        <v>0</v>
      </c>
      <c r="N477" s="2">
        <f>+IF($D477&lt;2022,0,-((F477-'aob Demand'!K476)*'aob Demand'!O476)-0.5*('Welfare change 1 MW'!$E477-'aob Demand'!K476)*('Welfare change 1 MW'!J477-'aob Demand'!O476))</f>
        <v>0</v>
      </c>
      <c r="O477" s="2">
        <f>+IF($D477&lt;2022,0,-((G477-'aob Demand'!L476)*'aob Demand'!P476)-0.5*('Welfare change 1 MW'!$E477-'aob Demand'!L476)*('Welfare change 1 MW'!K477-'aob Demand'!P476))</f>
        <v>0</v>
      </c>
      <c r="P477" s="2">
        <f>+IF($D477&lt;2022,0,-((H477-'aob Demand'!M476)*'aob Demand'!Q476)-0.5*('Welfare change 1 MW'!$E477-'aob Demand'!M476)*('Welfare change 1 MW'!L477-'aob Demand'!Q476))</f>
        <v>0</v>
      </c>
      <c r="Q477" s="2">
        <f t="shared" si="54"/>
        <v>0</v>
      </c>
      <c r="R477" s="2">
        <f t="shared" si="55"/>
        <v>0</v>
      </c>
      <c r="S477" s="2">
        <f t="shared" si="57"/>
        <v>0</v>
      </c>
      <c r="T477" s="2">
        <f t="shared" si="58"/>
        <v>0</v>
      </c>
      <c r="U477" s="2">
        <f t="shared" si="59"/>
        <v>0</v>
      </c>
      <c r="V477" s="2">
        <f t="shared" si="60"/>
        <v>0</v>
      </c>
      <c r="W477" s="2">
        <f t="shared" si="56"/>
        <v>1219331.7293177138</v>
      </c>
    </row>
    <row r="478" spans="1:23" x14ac:dyDescent="0.45">
      <c r="A478" s="2" t="s">
        <v>153</v>
      </c>
      <c r="B478" s="2">
        <v>2</v>
      </c>
      <c r="C478" s="2">
        <v>2021</v>
      </c>
      <c r="D478" s="2">
        <v>2019</v>
      </c>
      <c r="E478" s="2">
        <v>285.83782259424999</v>
      </c>
      <c r="F478" s="2">
        <v>144.45355996611599</v>
      </c>
      <c r="G478" s="2">
        <v>115.156676869083</v>
      </c>
      <c r="H478" s="2">
        <v>89.123246618989597</v>
      </c>
      <c r="I478" s="2">
        <v>87597.305602334993</v>
      </c>
      <c r="J478" s="2">
        <v>33423.512195308896</v>
      </c>
      <c r="K478" s="2">
        <v>230268.79683708001</v>
      </c>
      <c r="L478" s="2">
        <v>902796.64490926999</v>
      </c>
      <c r="M478" s="2">
        <f>+IF($D478&lt;2022,0,-((E478-'aob Demand'!J477)*'aob Demand'!N477)-0.5*('Welfare change 1 MW'!$E478-'aob Demand'!J477)*('Welfare change 1 MW'!I478-'aob Demand'!N477))</f>
        <v>0</v>
      </c>
      <c r="N478" s="2">
        <f>+IF($D478&lt;2022,0,-((F478-'aob Demand'!K477)*'aob Demand'!O477)-0.5*('Welfare change 1 MW'!$E478-'aob Demand'!K477)*('Welfare change 1 MW'!J478-'aob Demand'!O477))</f>
        <v>0</v>
      </c>
      <c r="O478" s="2">
        <f>+IF($D478&lt;2022,0,-((G478-'aob Demand'!L477)*'aob Demand'!P477)-0.5*('Welfare change 1 MW'!$E478-'aob Demand'!L477)*('Welfare change 1 MW'!K478-'aob Demand'!P477))</f>
        <v>0</v>
      </c>
      <c r="P478" s="2">
        <f>+IF($D478&lt;2022,0,-((H478-'aob Demand'!M477)*'aob Demand'!Q477)-0.5*('Welfare change 1 MW'!$E478-'aob Demand'!M477)*('Welfare change 1 MW'!L478-'aob Demand'!Q477))</f>
        <v>0</v>
      </c>
      <c r="Q478" s="2">
        <f t="shared" si="54"/>
        <v>0</v>
      </c>
      <c r="R478" s="2">
        <f t="shared" si="55"/>
        <v>0</v>
      </c>
      <c r="S478" s="2">
        <f t="shared" si="57"/>
        <v>0</v>
      </c>
      <c r="T478" s="2">
        <f t="shared" si="58"/>
        <v>0</v>
      </c>
      <c r="U478" s="2">
        <f t="shared" si="59"/>
        <v>0</v>
      </c>
      <c r="V478" s="2">
        <f t="shared" si="60"/>
        <v>0</v>
      </c>
      <c r="W478" s="2">
        <f t="shared" si="56"/>
        <v>1220662.7473486851</v>
      </c>
    </row>
    <row r="479" spans="1:23" x14ac:dyDescent="0.45">
      <c r="A479" s="2" t="s">
        <v>153</v>
      </c>
      <c r="B479" s="2">
        <v>2</v>
      </c>
      <c r="C479" s="2">
        <v>2022</v>
      </c>
      <c r="D479" s="2">
        <v>2020</v>
      </c>
      <c r="E479" s="2">
        <v>280.99517205275498</v>
      </c>
      <c r="F479" s="2">
        <v>144.47042423314201</v>
      </c>
      <c r="G479" s="2">
        <v>115.173314305209</v>
      </c>
      <c r="H479" s="2">
        <v>89.136053116533802</v>
      </c>
      <c r="I479" s="2">
        <v>87683.118443667903</v>
      </c>
      <c r="J479" s="2">
        <v>33457.999881554097</v>
      </c>
      <c r="K479" s="2">
        <v>230516.605470407</v>
      </c>
      <c r="L479" s="2">
        <v>903763.52260635199</v>
      </c>
      <c r="M479" s="2">
        <f>+IF($D479&lt;2022,0,-((E479-'aob Demand'!J478)*'aob Demand'!N478)-0.5*('Welfare change 1 MW'!$E479-'aob Demand'!J478)*('Welfare change 1 MW'!I479-'aob Demand'!N478))</f>
        <v>0</v>
      </c>
      <c r="N479" s="2">
        <f>+IF($D479&lt;2022,0,-((F479-'aob Demand'!K478)*'aob Demand'!O478)-0.5*('Welfare change 1 MW'!$E479-'aob Demand'!K478)*('Welfare change 1 MW'!J479-'aob Demand'!O478))</f>
        <v>0</v>
      </c>
      <c r="O479" s="2">
        <f>+IF($D479&lt;2022,0,-((G479-'aob Demand'!L478)*'aob Demand'!P478)-0.5*('Welfare change 1 MW'!$E479-'aob Demand'!L478)*('Welfare change 1 MW'!K479-'aob Demand'!P478))</f>
        <v>0</v>
      </c>
      <c r="P479" s="2">
        <f>+IF($D479&lt;2022,0,-((H479-'aob Demand'!M478)*'aob Demand'!Q478)-0.5*('Welfare change 1 MW'!$E479-'aob Demand'!M478)*('Welfare change 1 MW'!L479-'aob Demand'!Q478))</f>
        <v>0</v>
      </c>
      <c r="Q479" s="2">
        <f t="shared" si="54"/>
        <v>0</v>
      </c>
      <c r="R479" s="2">
        <f t="shared" si="55"/>
        <v>0</v>
      </c>
      <c r="S479" s="2">
        <f t="shared" si="57"/>
        <v>0</v>
      </c>
      <c r="T479" s="2">
        <f t="shared" si="58"/>
        <v>0</v>
      </c>
      <c r="U479" s="2">
        <f t="shared" si="59"/>
        <v>0</v>
      </c>
      <c r="V479" s="2">
        <f t="shared" si="60"/>
        <v>0</v>
      </c>
      <c r="W479" s="2">
        <f t="shared" si="56"/>
        <v>1221963.2465204268</v>
      </c>
    </row>
    <row r="480" spans="1:23" x14ac:dyDescent="0.45">
      <c r="A480" s="2" t="s">
        <v>153</v>
      </c>
      <c r="B480" s="2">
        <v>2</v>
      </c>
      <c r="C480" s="2">
        <v>2023</v>
      </c>
      <c r="D480" s="2">
        <v>2021</v>
      </c>
      <c r="E480" s="2">
        <v>279.16369869261001</v>
      </c>
      <c r="F480" s="2">
        <v>144.48882279318701</v>
      </c>
      <c r="G480" s="2">
        <v>115.189427310795</v>
      </c>
      <c r="H480" s="2">
        <v>89.148463304467697</v>
      </c>
      <c r="I480" s="2">
        <v>87770.537729071293</v>
      </c>
      <c r="J480" s="2">
        <v>33491.8223956851</v>
      </c>
      <c r="K480" s="2">
        <v>230752.07103719999</v>
      </c>
      <c r="L480" s="2">
        <v>904685.53073654801</v>
      </c>
      <c r="M480" s="2">
        <f>+IF($D480&lt;2022,0,-((E480-'aob Demand'!J479)*'aob Demand'!N479)-0.5*('Welfare change 1 MW'!$E480-'aob Demand'!J479)*('Welfare change 1 MW'!I480-'aob Demand'!N479))</f>
        <v>0</v>
      </c>
      <c r="N480" s="2">
        <f>+IF($D480&lt;2022,0,-((F480-'aob Demand'!K479)*'aob Demand'!O479)-0.5*('Welfare change 1 MW'!$E480-'aob Demand'!K479)*('Welfare change 1 MW'!J480-'aob Demand'!O479))</f>
        <v>0</v>
      </c>
      <c r="O480" s="2">
        <f>+IF($D480&lt;2022,0,-((G480-'aob Demand'!L479)*'aob Demand'!P479)-0.5*('Welfare change 1 MW'!$E480-'aob Demand'!L479)*('Welfare change 1 MW'!K480-'aob Demand'!P479))</f>
        <v>0</v>
      </c>
      <c r="P480" s="2">
        <f>+IF($D480&lt;2022,0,-((H480-'aob Demand'!M479)*'aob Demand'!Q479)-0.5*('Welfare change 1 MW'!$E480-'aob Demand'!M479)*('Welfare change 1 MW'!L480-'aob Demand'!Q479))</f>
        <v>0</v>
      </c>
      <c r="Q480" s="2">
        <f t="shared" si="54"/>
        <v>0</v>
      </c>
      <c r="R480" s="2">
        <f t="shared" si="55"/>
        <v>0</v>
      </c>
      <c r="S480" s="2">
        <f t="shared" si="57"/>
        <v>0</v>
      </c>
      <c r="T480" s="2">
        <f t="shared" si="58"/>
        <v>0</v>
      </c>
      <c r="U480" s="2">
        <f t="shared" si="59"/>
        <v>0</v>
      </c>
      <c r="V480" s="2">
        <f t="shared" si="60"/>
        <v>0</v>
      </c>
      <c r="W480" s="2">
        <f t="shared" si="56"/>
        <v>1223208.1395028192</v>
      </c>
    </row>
    <row r="481" spans="1:23" x14ac:dyDescent="0.45">
      <c r="A481" s="2" t="s">
        <v>153</v>
      </c>
      <c r="B481" s="2">
        <v>2</v>
      </c>
      <c r="C481" s="2">
        <v>2024</v>
      </c>
      <c r="D481" s="2">
        <v>2022</v>
      </c>
      <c r="E481" s="2">
        <v>156.87114694463301</v>
      </c>
      <c r="F481" s="2">
        <v>156.87114694463301</v>
      </c>
      <c r="G481" s="2">
        <v>127.56832054960702</v>
      </c>
      <c r="H481" s="2">
        <v>101.52388368518002</v>
      </c>
      <c r="I481" s="2">
        <v>87516.387911015219</v>
      </c>
      <c r="J481" s="2">
        <v>33503.333752247236</v>
      </c>
      <c r="K481" s="2">
        <v>231084.11980240652</v>
      </c>
      <c r="L481" s="2">
        <v>905750.18973634066</v>
      </c>
      <c r="M481" s="2">
        <f>+IF($D481&lt;2022,0,-((E481-'aob Demand'!J480)*'aob Demand'!N480)-0.5*('Welfare change 1 MW'!$E481-'aob Demand'!J480)*('Welfare change 1 MW'!I481-'aob Demand'!N480))</f>
        <v>229.29456964327645</v>
      </c>
      <c r="N481" s="2">
        <f>+IF($D481&lt;2022,0,-((F481-'aob Demand'!K480)*'aob Demand'!O480)-0.5*('Welfare change 1 MW'!$E481-'aob Demand'!K480)*('Welfare change 1 MW'!J481-'aob Demand'!O480))</f>
        <v>87.779359702866344</v>
      </c>
      <c r="O481" s="2">
        <f>+IF($D481&lt;2022,0,-((G481-'aob Demand'!L480)*'aob Demand'!P480)-0.5*('Welfare change 1 MW'!$E481-'aob Demand'!L480)*('Welfare change 1 MW'!K481-'aob Demand'!P480))</f>
        <v>602.97651560645909</v>
      </c>
      <c r="P481" s="2">
        <f>+IF($D481&lt;2022,0,-((H481-'aob Demand'!M480)*'aob Demand'!Q480)-0.5*('Welfare change 1 MW'!$E481-'aob Demand'!M480)*('Welfare change 1 MW'!L481-'aob Demand'!Q480))</f>
        <v>2354.8096585892504</v>
      </c>
      <c r="Q481" s="2">
        <f t="shared" si="54"/>
        <v>3274.8601035418524</v>
      </c>
      <c r="R481" s="2">
        <f t="shared" si="55"/>
        <v>192.52014216708793</v>
      </c>
      <c r="S481" s="2">
        <f t="shared" si="57"/>
        <v>73.701243058755153</v>
      </c>
      <c r="T481" s="2">
        <f t="shared" si="58"/>
        <v>506.27070971881062</v>
      </c>
      <c r="U481" s="2">
        <f t="shared" si="59"/>
        <v>1977.1435972222453</v>
      </c>
      <c r="V481" s="2">
        <f t="shared" si="60"/>
        <v>2749.6356921668989</v>
      </c>
      <c r="W481" s="2">
        <f t="shared" si="56"/>
        <v>1224350.6974497624</v>
      </c>
    </row>
    <row r="482" spans="1:23" x14ac:dyDescent="0.45">
      <c r="A482" s="2" t="s">
        <v>153</v>
      </c>
      <c r="B482" s="2">
        <v>2</v>
      </c>
      <c r="C482" s="2">
        <v>2025</v>
      </c>
      <c r="D482" s="2">
        <v>2023</v>
      </c>
      <c r="E482" s="2">
        <v>156.86937507520199</v>
      </c>
      <c r="F482" s="2">
        <v>156.86937507520199</v>
      </c>
      <c r="G482" s="2">
        <v>127.64249952267197</v>
      </c>
      <c r="H482" s="2">
        <v>101.59015442797397</v>
      </c>
      <c r="I482" s="2">
        <v>87602.271603421716</v>
      </c>
      <c r="J482" s="2">
        <v>33537.03639534401</v>
      </c>
      <c r="K482" s="2">
        <v>231314.70426707744</v>
      </c>
      <c r="L482" s="2">
        <v>906653.18397761858</v>
      </c>
      <c r="M482" s="2">
        <f>+IF($D482&lt;2022,0,-((E482-'aob Demand'!J481)*'aob Demand'!N481)-0.5*('Welfare change 1 MW'!$E482-'aob Demand'!J481)*('Welfare change 1 MW'!I482-'aob Demand'!N481))</f>
        <v>231.42259575223201</v>
      </c>
      <c r="N482" s="2">
        <f>+IF($D482&lt;2022,0,-((F482-'aob Demand'!K481)*'aob Demand'!O481)-0.5*('Welfare change 1 MW'!$E482-'aob Demand'!K481)*('Welfare change 1 MW'!J482-'aob Demand'!O481))</f>
        <v>88.596195902121309</v>
      </c>
      <c r="O482" s="2">
        <f>+IF($D482&lt;2022,0,-((G482-'aob Demand'!L481)*'aob Demand'!P481)-0.5*('Welfare change 1 MW'!$E482-'aob Demand'!L481)*('Welfare change 1 MW'!K482-'aob Demand'!P481))</f>
        <v>608.58964728002559</v>
      </c>
      <c r="P482" s="2">
        <f>+IF($D482&lt;2022,0,-((H482-'aob Demand'!M481)*'aob Demand'!Q481)-0.5*('Welfare change 1 MW'!$E482-'aob Demand'!M481)*('Welfare change 1 MW'!L482-'aob Demand'!Q481))</f>
        <v>2376.7280433677302</v>
      </c>
      <c r="Q482" s="2">
        <f t="shared" si="54"/>
        <v>3305.3364823021093</v>
      </c>
      <c r="R482" s="2">
        <f t="shared" si="55"/>
        <v>183.30837162543699</v>
      </c>
      <c r="S482" s="2">
        <f t="shared" si="57"/>
        <v>70.176485361064564</v>
      </c>
      <c r="T482" s="2">
        <f t="shared" si="58"/>
        <v>482.06000312277018</v>
      </c>
      <c r="U482" s="2">
        <f t="shared" si="59"/>
        <v>1882.591222391678</v>
      </c>
      <c r="V482" s="2">
        <f t="shared" si="60"/>
        <v>2618.1360825009501</v>
      </c>
      <c r="W482" s="2">
        <f t="shared" si="56"/>
        <v>1225570.1598481177</v>
      </c>
    </row>
    <row r="483" spans="1:23" x14ac:dyDescent="0.45">
      <c r="A483" s="2" t="s">
        <v>153</v>
      </c>
      <c r="B483" s="2">
        <v>2</v>
      </c>
      <c r="C483" s="2">
        <v>2026</v>
      </c>
      <c r="D483" s="2">
        <v>2024</v>
      </c>
      <c r="E483" s="2">
        <v>156.92243409615622</v>
      </c>
      <c r="F483" s="2">
        <v>156.92243409615622</v>
      </c>
      <c r="G483" s="2">
        <v>127.69207702044524</v>
      </c>
      <c r="H483" s="2">
        <v>101.63634225650124</v>
      </c>
      <c r="I483" s="2">
        <v>87689.552207829052</v>
      </c>
      <c r="J483" s="2">
        <v>33570.577885497783</v>
      </c>
      <c r="K483" s="2">
        <v>231545.73973691365</v>
      </c>
      <c r="L483" s="2">
        <v>907558.4786831633</v>
      </c>
      <c r="M483" s="2">
        <f>+IF($D483&lt;2022,0,-((E483-'aob Demand'!J482)*'aob Demand'!N482)-0.5*('Welfare change 1 MW'!$E483-'aob Demand'!J482)*('Welfare change 1 MW'!I483-'aob Demand'!N482))</f>
        <v>230.75523315193661</v>
      </c>
      <c r="N483" s="2">
        <f>+IF($D483&lt;2022,0,-((F483-'aob Demand'!K482)*'aob Demand'!O482)-0.5*('Welfare change 1 MW'!$E483-'aob Demand'!K482)*('Welfare change 1 MW'!J483-'aob Demand'!O482))</f>
        <v>88.341043282481948</v>
      </c>
      <c r="O483" s="2">
        <f>+IF($D483&lt;2022,0,-((G483-'aob Demand'!L482)*'aob Demand'!P482)-0.5*('Welfare change 1 MW'!$E483-'aob Demand'!L482)*('Welfare change 1 MW'!K483-'aob Demand'!P482))</f>
        <v>606.83675166406113</v>
      </c>
      <c r="P483" s="2">
        <f>+IF($D483&lt;2022,0,-((H483-'aob Demand'!M482)*'aob Demand'!Q482)-0.5*('Welfare change 1 MW'!$E483-'aob Demand'!M482)*('Welfare change 1 MW'!L483-'aob Demand'!Q482))</f>
        <v>2369.883858187794</v>
      </c>
      <c r="Q483" s="2">
        <f t="shared" si="54"/>
        <v>3295.8168862862735</v>
      </c>
      <c r="R483" s="2">
        <f t="shared" si="55"/>
        <v>172.43373390439712</v>
      </c>
      <c r="S483" s="2">
        <f t="shared" si="57"/>
        <v>66.01356659234871</v>
      </c>
      <c r="T483" s="2">
        <f t="shared" si="58"/>
        <v>453.46372227645941</v>
      </c>
      <c r="U483" s="2">
        <f t="shared" si="59"/>
        <v>1770.9150817741724</v>
      </c>
      <c r="V483" s="2">
        <f t="shared" si="60"/>
        <v>2462.8261045473778</v>
      </c>
      <c r="W483" s="2">
        <f t="shared" si="56"/>
        <v>1226793.7706279061</v>
      </c>
    </row>
    <row r="484" spans="1:23" x14ac:dyDescent="0.45">
      <c r="A484" s="2" t="s">
        <v>153</v>
      </c>
      <c r="B484" s="2">
        <v>2</v>
      </c>
      <c r="C484" s="2">
        <v>2027</v>
      </c>
      <c r="D484" s="2">
        <v>2025</v>
      </c>
      <c r="E484" s="2">
        <v>157.15349025271024</v>
      </c>
      <c r="F484" s="2">
        <v>157.15349025271024</v>
      </c>
      <c r="G484" s="2">
        <v>127.91938409693724</v>
      </c>
      <c r="H484" s="2">
        <v>101.86026278985725</v>
      </c>
      <c r="I484" s="2">
        <v>87773.134136685301</v>
      </c>
      <c r="J484" s="2">
        <v>33603.388155459121</v>
      </c>
      <c r="K484" s="2">
        <v>231770.07748067839</v>
      </c>
      <c r="L484" s="2">
        <v>908436.28665946983</v>
      </c>
      <c r="M484" s="2">
        <f>+IF($D484&lt;2022,0,-((E484-'aob Demand'!J483)*'aob Demand'!N483)-0.5*('Welfare change 1 MW'!$E484-'aob Demand'!J483)*('Welfare change 1 MW'!I484-'aob Demand'!N483))</f>
        <v>233.38027200717826</v>
      </c>
      <c r="N484" s="2">
        <f>+IF($D484&lt;2022,0,-((F484-'aob Demand'!K483)*'aob Demand'!O483)-0.5*('Welfare change 1 MW'!$E484-'aob Demand'!K483)*('Welfare change 1 MW'!J484-'aob Demand'!O483))</f>
        <v>89.348158126281135</v>
      </c>
      <c r="O484" s="2">
        <f>+IF($D484&lt;2022,0,-((G484-'aob Demand'!L483)*'aob Demand'!P483)-0.5*('Welfare change 1 MW'!$E484-'aob Demand'!L483)*('Welfare change 1 MW'!K484-'aob Demand'!P483))</f>
        <v>613.75355401362981</v>
      </c>
      <c r="P484" s="2">
        <f>+IF($D484&lt;2022,0,-((H484-'aob Demand'!M483)*'aob Demand'!Q483)-0.5*('Welfare change 1 MW'!$E484-'aob Demand'!M483)*('Welfare change 1 MW'!L484-'aob Demand'!Q483))</f>
        <v>2396.9057349315945</v>
      </c>
      <c r="Q484" s="2">
        <f t="shared" si="54"/>
        <v>3333.3877190786834</v>
      </c>
      <c r="R484" s="2">
        <f t="shared" si="55"/>
        <v>164.52388268213903</v>
      </c>
      <c r="S484" s="2">
        <f t="shared" si="57"/>
        <v>62.9869258399928</v>
      </c>
      <c r="T484" s="2">
        <f t="shared" si="58"/>
        <v>432.67203713422055</v>
      </c>
      <c r="U484" s="2">
        <f t="shared" si="59"/>
        <v>1689.7239622803363</v>
      </c>
      <c r="V484" s="2">
        <f t="shared" si="60"/>
        <v>2349.9068079366884</v>
      </c>
      <c r="W484" s="2">
        <f t="shared" si="56"/>
        <v>1227979.4982768334</v>
      </c>
    </row>
    <row r="485" spans="1:23" x14ac:dyDescent="0.45">
      <c r="A485" s="2" t="s">
        <v>153</v>
      </c>
      <c r="B485" s="2">
        <v>2</v>
      </c>
      <c r="C485" s="2">
        <v>2028</v>
      </c>
      <c r="D485" s="2">
        <v>2026</v>
      </c>
      <c r="E485" s="2">
        <v>157.52234258197205</v>
      </c>
      <c r="F485" s="2">
        <v>157.52234258197205</v>
      </c>
      <c r="G485" s="2">
        <v>128.28484947057407</v>
      </c>
      <c r="H485" s="2">
        <v>102.22242681437005</v>
      </c>
      <c r="I485" s="2">
        <v>87853.858091930946</v>
      </c>
      <c r="J485" s="2">
        <v>33635.639886631317</v>
      </c>
      <c r="K485" s="2">
        <v>231989.27118320807</v>
      </c>
      <c r="L485" s="2">
        <v>909292.97171720734</v>
      </c>
      <c r="M485" s="2">
        <f>+IF($D485&lt;2022,0,-((E485-'aob Demand'!J484)*'aob Demand'!N484)-0.5*('Welfare change 1 MW'!$E485-'aob Demand'!J484)*('Welfare change 1 MW'!I485-'aob Demand'!N484))</f>
        <v>238.5254366597683</v>
      </c>
      <c r="N485" s="2">
        <f>+IF($D485&lt;2022,0,-((F485-'aob Demand'!K484)*'aob Demand'!O484)-0.5*('Welfare change 1 MW'!$E485-'aob Demand'!K484)*('Welfare change 1 MW'!J485-'aob Demand'!O484))</f>
        <v>91.321609153398498</v>
      </c>
      <c r="O485" s="2">
        <f>+IF($D485&lt;2022,0,-((G485-'aob Demand'!L484)*'aob Demand'!P484)-0.5*('Welfare change 1 MW'!$E485-'aob Demand'!L484)*('Welfare change 1 MW'!K485-'aob Demand'!P484))</f>
        <v>627.30741705253592</v>
      </c>
      <c r="P485" s="2">
        <f>+IF($D485&lt;2022,0,-((H485-'aob Demand'!M484)*'aob Demand'!Q484)-0.5*('Welfare change 1 MW'!$E485-'aob Demand'!M484)*('Welfare change 1 MW'!L485-'aob Demand'!Q484))</f>
        <v>2449.8542440423876</v>
      </c>
      <c r="Q485" s="2">
        <f t="shared" si="54"/>
        <v>3407.0087069080901</v>
      </c>
      <c r="R485" s="2">
        <f t="shared" si="55"/>
        <v>158.63303843045284</v>
      </c>
      <c r="S485" s="2">
        <f t="shared" si="57"/>
        <v>60.734085794906306</v>
      </c>
      <c r="T485" s="2">
        <f t="shared" si="58"/>
        <v>417.19526013884251</v>
      </c>
      <c r="U485" s="2">
        <f t="shared" si="59"/>
        <v>1629.2929923382603</v>
      </c>
      <c r="V485" s="2">
        <f t="shared" si="60"/>
        <v>2265.8553767024619</v>
      </c>
      <c r="W485" s="2">
        <f t="shared" si="56"/>
        <v>1229136.1009923464</v>
      </c>
    </row>
    <row r="486" spans="1:23" x14ac:dyDescent="0.45">
      <c r="A486" s="2" t="s">
        <v>153</v>
      </c>
      <c r="B486" s="2">
        <v>2</v>
      </c>
      <c r="C486" s="2">
        <v>2029</v>
      </c>
      <c r="D486" s="2">
        <v>2027</v>
      </c>
      <c r="E486" s="2">
        <v>157.71721288589461</v>
      </c>
      <c r="F486" s="2">
        <v>157.71721288589461</v>
      </c>
      <c r="G486" s="2">
        <v>128.47661455541757</v>
      </c>
      <c r="H486" s="2">
        <v>102.41095630605858</v>
      </c>
      <c r="I486" s="2">
        <v>87938.367514090962</v>
      </c>
      <c r="J486" s="2">
        <v>33668.672486466574</v>
      </c>
      <c r="K486" s="2">
        <v>232215.46587943693</v>
      </c>
      <c r="L486" s="2">
        <v>910178.30261199328</v>
      </c>
      <c r="M486" s="2">
        <f>+IF($D486&lt;2022,0,-((E486-'aob Demand'!J485)*'aob Demand'!N485)-0.5*('Welfare change 1 MW'!$E486-'aob Demand'!J485)*('Welfare change 1 MW'!I486-'aob Demand'!N485))</f>
        <v>240.42207861183101</v>
      </c>
      <c r="N486" s="2">
        <f>+IF($D486&lt;2022,0,-((F486-'aob Demand'!K485)*'aob Demand'!O485)-0.5*('Welfare change 1 MW'!$E486-'aob Demand'!K485)*('Welfare change 1 MW'!J486-'aob Demand'!O485))</f>
        <v>92.049607607284628</v>
      </c>
      <c r="O486" s="2">
        <f>+IF($D486&lt;2022,0,-((G486-'aob Demand'!L485)*'aob Demand'!P485)-0.5*('Welfare change 1 MW'!$E486-'aob Demand'!L485)*('Welfare change 1 MW'!K486-'aob Demand'!P485))</f>
        <v>632.3070832989099</v>
      </c>
      <c r="P486" s="2">
        <f>+IF($D486&lt;2022,0,-((H486-'aob Demand'!M485)*'aob Demand'!Q485)-0.5*('Welfare change 1 MW'!$E486-'aob Demand'!M485)*('Welfare change 1 MW'!L486-'aob Demand'!Q485))</f>
        <v>2469.3878634021253</v>
      </c>
      <c r="Q486" s="2">
        <f t="shared" si="54"/>
        <v>3434.1666329201507</v>
      </c>
      <c r="R486" s="2">
        <f t="shared" si="55"/>
        <v>150.84378646477992</v>
      </c>
      <c r="S486" s="2">
        <f t="shared" si="57"/>
        <v>57.75306258997108</v>
      </c>
      <c r="T486" s="2">
        <f t="shared" si="58"/>
        <v>396.71728654880286</v>
      </c>
      <c r="U486" s="2">
        <f t="shared" si="59"/>
        <v>1549.3244951398538</v>
      </c>
      <c r="V486" s="2">
        <f t="shared" si="60"/>
        <v>2154.6386307434077</v>
      </c>
      <c r="W486" s="2">
        <f t="shared" si="56"/>
        <v>1230332.1360055213</v>
      </c>
    </row>
    <row r="487" spans="1:23" x14ac:dyDescent="0.45">
      <c r="A487" s="2" t="s">
        <v>153</v>
      </c>
      <c r="B487" s="2">
        <v>2</v>
      </c>
      <c r="C487" s="2">
        <v>2030</v>
      </c>
      <c r="D487" s="2">
        <v>2028</v>
      </c>
      <c r="E487" s="2">
        <v>157.89635322376139</v>
      </c>
      <c r="F487" s="2">
        <v>157.89635322376139</v>
      </c>
      <c r="G487" s="2">
        <v>128.65229452540439</v>
      </c>
      <c r="H487" s="2">
        <v>102.58331644878739</v>
      </c>
      <c r="I487" s="2">
        <v>88023.313161810234</v>
      </c>
      <c r="J487" s="2">
        <v>33701.806153652076</v>
      </c>
      <c r="K487" s="2">
        <v>232442.5168636789</v>
      </c>
      <c r="L487" s="2">
        <v>911067.10500092874</v>
      </c>
      <c r="M487" s="2">
        <f>+IF($D487&lt;2022,0,-((E487-'aob Demand'!J486)*'aob Demand'!N486)-0.5*('Welfare change 1 MW'!$E487-'aob Demand'!J486)*('Welfare change 1 MW'!I487-'aob Demand'!N486))</f>
        <v>241.98595865828736</v>
      </c>
      <c r="N487" s="2">
        <f>+IF($D487&lt;2022,0,-((F487-'aob Demand'!K486)*'aob Demand'!O486)-0.5*('Welfare change 1 MW'!$E487-'aob Demand'!K486)*('Welfare change 1 MW'!J487-'aob Demand'!O486))</f>
        <v>92.650044376488552</v>
      </c>
      <c r="O487" s="2">
        <f>+IF($D487&lt;2022,0,-((G487-'aob Demand'!L486)*'aob Demand'!P486)-0.5*('Welfare change 1 MW'!$E487-'aob Demand'!L486)*('Welfare change 1 MW'!K487-'aob Demand'!P486))</f>
        <v>636.43059069947719</v>
      </c>
      <c r="P487" s="2">
        <f>+IF($D487&lt;2022,0,-((H487-'aob Demand'!M486)*'aob Demand'!Q486)-0.5*('Welfare change 1 MW'!$E487-'aob Demand'!M486)*('Welfare change 1 MW'!L487-'aob Demand'!Q486))</f>
        <v>2485.4990893141289</v>
      </c>
      <c r="Q487" s="2">
        <f t="shared" si="54"/>
        <v>3456.5656830483822</v>
      </c>
      <c r="R487" s="2">
        <f t="shared" si="55"/>
        <v>143.23111712568044</v>
      </c>
      <c r="S487" s="2">
        <f t="shared" si="57"/>
        <v>54.839418912432208</v>
      </c>
      <c r="T487" s="2">
        <f t="shared" si="58"/>
        <v>376.70228877852679</v>
      </c>
      <c r="U487" s="2">
        <f t="shared" si="59"/>
        <v>1471.1630920703094</v>
      </c>
      <c r="V487" s="2">
        <f t="shared" si="60"/>
        <v>2045.9359168869489</v>
      </c>
      <c r="W487" s="2">
        <f t="shared" si="56"/>
        <v>1231532.935026418</v>
      </c>
    </row>
    <row r="488" spans="1:23" x14ac:dyDescent="0.45">
      <c r="A488" s="2" t="s">
        <v>153</v>
      </c>
      <c r="B488" s="2">
        <v>2</v>
      </c>
      <c r="C488" s="2">
        <v>2031</v>
      </c>
      <c r="D488" s="2">
        <v>2029</v>
      </c>
      <c r="E488" s="2">
        <v>158.06040576774589</v>
      </c>
      <c r="F488" s="2">
        <v>158.06040576774589</v>
      </c>
      <c r="G488" s="2">
        <v>128.81285148346984</v>
      </c>
      <c r="H488" s="2">
        <v>102.74054537506987</v>
      </c>
      <c r="I488" s="2">
        <v>88108.668280374666</v>
      </c>
      <c r="J488" s="2">
        <v>33735.038006155351</v>
      </c>
      <c r="K488" s="2">
        <v>232670.38672992424</v>
      </c>
      <c r="L488" s="2">
        <v>911959.22201517702</v>
      </c>
      <c r="M488" s="2">
        <f>+IF($D488&lt;2022,0,-((E488-'aob Demand'!J487)*'aob Demand'!N487)-0.5*('Welfare change 1 MW'!$E488-'aob Demand'!J487)*('Welfare change 1 MW'!I488-'aob Demand'!N487))</f>
        <v>243.2468517186901</v>
      </c>
      <c r="N488" s="2">
        <f>+IF($D488&lt;2022,0,-((F488-'aob Demand'!K487)*'aob Demand'!O487)-0.5*('Welfare change 1 MW'!$E488-'aob Demand'!K487)*('Welfare change 1 MW'!J488-'aob Demand'!O487))</f>
        <v>93.134330001392584</v>
      </c>
      <c r="O488" s="2">
        <f>+IF($D488&lt;2022,0,-((G488-'aob Demand'!L487)*'aob Demand'!P487)-0.5*('Welfare change 1 MW'!$E488-'aob Demand'!L487)*('Welfare change 1 MW'!K488-'aob Demand'!P487))</f>
        <v>639.75632319144597</v>
      </c>
      <c r="P488" s="2">
        <f>+IF($D488&lt;2022,0,-((H488-'aob Demand'!M487)*'aob Demand'!Q487)-0.5*('Welfare change 1 MW'!$E488-'aob Demand'!M487)*('Welfare change 1 MW'!L488-'aob Demand'!Q487))</f>
        <v>2498.4940548609716</v>
      </c>
      <c r="Q488" s="2">
        <f t="shared" si="54"/>
        <v>3474.6315597725002</v>
      </c>
      <c r="R488" s="2">
        <f t="shared" si="55"/>
        <v>135.82777150076271</v>
      </c>
      <c r="S488" s="2">
        <f t="shared" si="57"/>
        <v>52.005723424266584</v>
      </c>
      <c r="T488" s="2">
        <f t="shared" si="58"/>
        <v>357.23658936852354</v>
      </c>
      <c r="U488" s="2">
        <f t="shared" si="59"/>
        <v>1395.1460303878405</v>
      </c>
      <c r="V488" s="2">
        <f t="shared" si="60"/>
        <v>1940.2161146813933</v>
      </c>
      <c r="W488" s="2">
        <f t="shared" si="56"/>
        <v>1232738.2770254759</v>
      </c>
    </row>
    <row r="489" spans="1:23" x14ac:dyDescent="0.45">
      <c r="A489" s="2" t="s">
        <v>153</v>
      </c>
      <c r="B489" s="2">
        <v>2</v>
      </c>
      <c r="C489" s="2">
        <v>2032</v>
      </c>
      <c r="D489" s="2">
        <v>2030</v>
      </c>
      <c r="E489" s="2">
        <v>158.43300340344999</v>
      </c>
      <c r="F489" s="2">
        <v>158.43300340344999</v>
      </c>
      <c r="G489" s="2">
        <v>129.18192170433397</v>
      </c>
      <c r="H489" s="2">
        <v>103.10627979786697</v>
      </c>
      <c r="I489" s="2">
        <v>88189.69323775731</v>
      </c>
      <c r="J489" s="2">
        <v>33767.409161364092</v>
      </c>
      <c r="K489" s="2">
        <v>232890.39990032077</v>
      </c>
      <c r="L489" s="2">
        <v>912819.109242404</v>
      </c>
      <c r="M489" s="2">
        <f>+IF($D489&lt;2022,0,-((E489-'aob Demand'!J488)*'aob Demand'!N488)-0.5*('Welfare change 1 MW'!$E489-'aob Demand'!J488)*('Welfare change 1 MW'!I489-'aob Demand'!N488))</f>
        <v>248.24883982664232</v>
      </c>
      <c r="N489" s="2">
        <f>+IF($D489&lt;2022,0,-((F489-'aob Demand'!K488)*'aob Demand'!O488)-0.5*('Welfare change 1 MW'!$E489-'aob Demand'!K488)*('Welfare change 1 MW'!J489-'aob Demand'!O488))</f>
        <v>95.053286166452068</v>
      </c>
      <c r="O489" s="2">
        <f>+IF($D489&lt;2022,0,-((G489-'aob Demand'!L488)*'aob Demand'!P488)-0.5*('Welfare change 1 MW'!$E489-'aob Demand'!L488)*('Welfare change 1 MW'!K489-'aob Demand'!P488))</f>
        <v>652.93565805424907</v>
      </c>
      <c r="P489" s="2">
        <f>+IF($D489&lt;2022,0,-((H489-'aob Demand'!M488)*'aob Demand'!Q488)-0.5*('Welfare change 1 MW'!$E489-'aob Demand'!M488)*('Welfare change 1 MW'!L489-'aob Demand'!Q488))</f>
        <v>2549.9813140219899</v>
      </c>
      <c r="Q489" s="2">
        <f t="shared" si="54"/>
        <v>3546.2190980693331</v>
      </c>
      <c r="R489" s="2">
        <f t="shared" si="55"/>
        <v>130.7743920136177</v>
      </c>
      <c r="S489" s="2">
        <f t="shared" si="57"/>
        <v>50.072885399966843</v>
      </c>
      <c r="T489" s="2">
        <f t="shared" si="58"/>
        <v>343.9583595463472</v>
      </c>
      <c r="U489" s="2">
        <f t="shared" si="59"/>
        <v>1343.2983462085169</v>
      </c>
      <c r="V489" s="2">
        <f t="shared" si="60"/>
        <v>1868.1039831684486</v>
      </c>
      <c r="W489" s="2">
        <f t="shared" si="56"/>
        <v>1233899.2023804821</v>
      </c>
    </row>
    <row r="490" spans="1:23" x14ac:dyDescent="0.45">
      <c r="A490" s="2" t="s">
        <v>153</v>
      </c>
      <c r="B490" s="2">
        <v>2</v>
      </c>
      <c r="C490" s="2">
        <v>2033</v>
      </c>
      <c r="D490" s="2">
        <v>2031</v>
      </c>
      <c r="E490" s="2">
        <v>158.89799206578635</v>
      </c>
      <c r="F490" s="2">
        <v>158.89799206578635</v>
      </c>
      <c r="G490" s="2">
        <v>129.64380327388736</v>
      </c>
      <c r="H490" s="2">
        <v>103.56492466441935</v>
      </c>
      <c r="I490" s="2">
        <v>88268.851256094087</v>
      </c>
      <c r="J490" s="2">
        <v>33799.419344758084</v>
      </c>
      <c r="K490" s="2">
        <v>233107.07463749146</v>
      </c>
      <c r="L490" s="2">
        <v>913665.278019313</v>
      </c>
      <c r="M490" s="2">
        <f>+IF($D490&lt;2022,0,-((E490-'aob Demand'!J489)*'aob Demand'!N489)-0.5*('Welfare change 1 MW'!$E490-'aob Demand'!J489)*('Welfare change 1 MW'!I490-'aob Demand'!N489))</f>
        <v>254.86257583834973</v>
      </c>
      <c r="N490" s="2">
        <f>+IF($D490&lt;2022,0,-((F490-'aob Demand'!K489)*'aob Demand'!O489)-0.5*('Welfare change 1 MW'!$E490-'aob Demand'!K489)*('Welfare change 1 MW'!J490-'aob Demand'!O489))</f>
        <v>97.5905651139973</v>
      </c>
      <c r="O490" s="2">
        <f>+IF($D490&lt;2022,0,-((G490-'aob Demand'!L489)*'aob Demand'!P489)-0.5*('Welfare change 1 MW'!$E490-'aob Demand'!L489)*('Welfare change 1 MW'!K490-'aob Demand'!P489))</f>
        <v>670.3616274299402</v>
      </c>
      <c r="P490" s="2">
        <f>+IF($D490&lt;2022,0,-((H490-'aob Demand'!M489)*'aob Demand'!Q489)-0.5*('Welfare change 1 MW'!$E490-'aob Demand'!M489)*('Welfare change 1 MW'!L490-'aob Demand'!Q489))</f>
        <v>2618.0586689798538</v>
      </c>
      <c r="Q490" s="2">
        <f t="shared" si="54"/>
        <v>3640.873437362141</v>
      </c>
      <c r="R490" s="2">
        <f t="shared" si="55"/>
        <v>126.65889211397969</v>
      </c>
      <c r="S490" s="2">
        <f t="shared" si="57"/>
        <v>48.499521035823065</v>
      </c>
      <c r="T490" s="2">
        <f t="shared" si="58"/>
        <v>333.1491913502997</v>
      </c>
      <c r="U490" s="2">
        <f t="shared" si="59"/>
        <v>1301.0949505301669</v>
      </c>
      <c r="V490" s="2">
        <f t="shared" si="60"/>
        <v>1809.4025550302695</v>
      </c>
      <c r="W490" s="2">
        <f t="shared" si="56"/>
        <v>1235041.2039128984</v>
      </c>
    </row>
    <row r="491" spans="1:23" x14ac:dyDescent="0.45">
      <c r="A491" s="2" t="s">
        <v>153</v>
      </c>
      <c r="B491" s="2">
        <v>2</v>
      </c>
      <c r="C491" s="2">
        <v>2034</v>
      </c>
      <c r="D491" s="2">
        <v>2032</v>
      </c>
      <c r="E491" s="2">
        <v>159.07240849335039</v>
      </c>
      <c r="F491" s="2">
        <v>159.07240849335039</v>
      </c>
      <c r="G491" s="2">
        <v>129.81529778285838</v>
      </c>
      <c r="H491" s="2">
        <v>103.73322571777339</v>
      </c>
      <c r="I491" s="2">
        <v>88354.235756610971</v>
      </c>
      <c r="J491" s="2">
        <v>33832.707356948209</v>
      </c>
      <c r="K491" s="2">
        <v>233335.22730244324</v>
      </c>
      <c r="L491" s="2">
        <v>914558.42740223242</v>
      </c>
      <c r="M491" s="2">
        <f>+IF($D491&lt;2022,0,-((E491-'aob Demand'!J490)*'aob Demand'!N490)-0.5*('Welfare change 1 MW'!$E491-'aob Demand'!J490)*('Welfare change 1 MW'!I491-'aob Demand'!N490))</f>
        <v>256.20613765585949</v>
      </c>
      <c r="N491" s="2">
        <f>+IF($D491&lt;2022,0,-((F491-'aob Demand'!K490)*'aob Demand'!O490)-0.5*('Welfare change 1 MW'!$E491-'aob Demand'!K490)*('Welfare change 1 MW'!J491-'aob Demand'!O490))</f>
        <v>98.10675406941202</v>
      </c>
      <c r="O491" s="2">
        <f>+IF($D491&lt;2022,0,-((G491-'aob Demand'!L490)*'aob Demand'!P490)-0.5*('Welfare change 1 MW'!$E491-'aob Demand'!L490)*('Welfare change 1 MW'!K491-'aob Demand'!P490))</f>
        <v>673.90637937918348</v>
      </c>
      <c r="P491" s="2">
        <f>+IF($D491&lt;2022,0,-((H491-'aob Demand'!M490)*'aob Demand'!Q490)-0.5*('Welfare change 1 MW'!$E491-'aob Demand'!M490)*('Welfare change 1 MW'!L491-'aob Demand'!Q490))</f>
        <v>2631.9100283341422</v>
      </c>
      <c r="Q491" s="2">
        <f t="shared" si="54"/>
        <v>3660.1292994385972</v>
      </c>
      <c r="R491" s="2">
        <f t="shared" si="55"/>
        <v>120.11943507108855</v>
      </c>
      <c r="S491" s="2">
        <f t="shared" si="57"/>
        <v>45.996274653283955</v>
      </c>
      <c r="T491" s="2">
        <f t="shared" si="58"/>
        <v>315.95360799108812</v>
      </c>
      <c r="U491" s="2">
        <f t="shared" si="59"/>
        <v>1233.9421243142867</v>
      </c>
      <c r="V491" s="2">
        <f t="shared" si="60"/>
        <v>1716.0114420297473</v>
      </c>
      <c r="W491" s="2">
        <f t="shared" si="56"/>
        <v>1236247.8904612865</v>
      </c>
    </row>
    <row r="492" spans="1:23" x14ac:dyDescent="0.45">
      <c r="A492" s="2" t="s">
        <v>153</v>
      </c>
      <c r="B492" s="2">
        <v>2</v>
      </c>
      <c r="C492" s="2">
        <v>2035</v>
      </c>
      <c r="D492" s="2">
        <v>2033</v>
      </c>
      <c r="E492" s="2">
        <v>159.23315372697786</v>
      </c>
      <c r="F492" s="2">
        <v>159.23315372697786</v>
      </c>
      <c r="G492" s="2">
        <v>129.97253519055783</v>
      </c>
      <c r="H492" s="2">
        <v>103.88713059382884</v>
      </c>
      <c r="I492" s="2">
        <v>88440.019013210011</v>
      </c>
      <c r="J492" s="2">
        <v>33866.087613631535</v>
      </c>
      <c r="K492" s="2">
        <v>233564.16123067299</v>
      </c>
      <c r="L492" s="2">
        <v>915454.74220457335</v>
      </c>
      <c r="M492" s="2">
        <f>+IF($D492&lt;2022,0,-((E492-'aob Demand'!J491)*'aob Demand'!N491)-0.5*('Welfare change 1 MW'!$E492-'aob Demand'!J491)*('Welfare change 1 MW'!I492-'aob Demand'!N491))</f>
        <v>257.2567174999084</v>
      </c>
      <c r="N492" s="2">
        <f>+IF($D492&lt;2022,0,-((F492-'aob Demand'!K491)*'aob Demand'!O491)-0.5*('Welfare change 1 MW'!$E492-'aob Demand'!K491)*('Welfare change 1 MW'!J492-'aob Demand'!O491))</f>
        <v>98.510590920902317</v>
      </c>
      <c r="O492" s="2">
        <f>+IF($D492&lt;2022,0,-((G492-'aob Demand'!L491)*'aob Demand'!P491)-0.5*('Welfare change 1 MW'!$E492-'aob Demand'!L491)*('Welfare change 1 MW'!K492-'aob Demand'!P491))</f>
        <v>676.67945390902673</v>
      </c>
      <c r="P492" s="2">
        <f>+IF($D492&lt;2022,0,-((H492-'aob Demand'!M491)*'aob Demand'!Q491)-0.5*('Welfare change 1 MW'!$E492-'aob Demand'!M491)*('Welfare change 1 MW'!L492-'aob Demand'!Q491))</f>
        <v>2642.7469698205073</v>
      </c>
      <c r="Q492" s="2">
        <f t="shared" si="54"/>
        <v>3675.1937321503447</v>
      </c>
      <c r="R492" s="2">
        <f t="shared" si="55"/>
        <v>113.78489424335856</v>
      </c>
      <c r="S492" s="2">
        <f t="shared" si="57"/>
        <v>43.571329365926545</v>
      </c>
      <c r="T492" s="2">
        <f t="shared" si="58"/>
        <v>299.29597503987293</v>
      </c>
      <c r="U492" s="2">
        <f t="shared" si="59"/>
        <v>1168.8895333630687</v>
      </c>
      <c r="V492" s="2">
        <f t="shared" si="60"/>
        <v>1625.5417320122267</v>
      </c>
      <c r="W492" s="2">
        <f t="shared" si="56"/>
        <v>1237458.9224484563</v>
      </c>
    </row>
    <row r="493" spans="1:23" x14ac:dyDescent="0.45">
      <c r="A493" s="2" t="s">
        <v>153</v>
      </c>
      <c r="B493" s="2">
        <v>2</v>
      </c>
      <c r="C493" s="2">
        <v>2036</v>
      </c>
      <c r="D493" s="2">
        <v>2034</v>
      </c>
      <c r="E493" s="2">
        <v>159.38049399251824</v>
      </c>
      <c r="F493" s="2">
        <v>159.38049399251824</v>
      </c>
      <c r="G493" s="2">
        <v>130.11633579148125</v>
      </c>
      <c r="H493" s="2">
        <v>104.02759146322325</v>
      </c>
      <c r="I493" s="2">
        <v>88526.173568250437</v>
      </c>
      <c r="J493" s="2">
        <v>33899.558785851696</v>
      </c>
      <c r="K493" s="2">
        <v>233793.84573098851</v>
      </c>
      <c r="L493" s="2">
        <v>916354.09075092664</v>
      </c>
      <c r="M493" s="2">
        <f>+IF($D493&lt;2022,0,-((E493-'aob Demand'!J492)*'aob Demand'!N492)-0.5*('Welfare change 1 MW'!$E493-'aob Demand'!J492)*('Welfare change 1 MW'!I493-'aob Demand'!N492))</f>
        <v>258.04561747386646</v>
      </c>
      <c r="N493" s="2">
        <f>+IF($D493&lt;2022,0,-((F493-'aob Demand'!K492)*'aob Demand'!O492)-0.5*('Welfare change 1 MW'!$E493-'aob Demand'!K492)*('Welfare change 1 MW'!J493-'aob Demand'!O492))</f>
        <v>98.814082054982649</v>
      </c>
      <c r="O493" s="2">
        <f>+IF($D493&lt;2022,0,-((G493-'aob Demand'!L492)*'aob Demand'!P492)-0.5*('Welfare change 1 MW'!$E493-'aob Demand'!L492)*('Welfare change 1 MW'!K493-'aob Demand'!P492))</f>
        <v>678.76332922071924</v>
      </c>
      <c r="P493" s="2">
        <f>+IF($D493&lt;2022,0,-((H493-'aob Demand'!M492)*'aob Demand'!Q492)-0.5*('Welfare change 1 MW'!$E493-'aob Demand'!M492)*('Welfare change 1 MW'!L493-'aob Demand'!Q492))</f>
        <v>2650.8916377988321</v>
      </c>
      <c r="Q493" s="2">
        <f t="shared" si="54"/>
        <v>3686.5146665484003</v>
      </c>
      <c r="R493" s="2">
        <f t="shared" si="55"/>
        <v>107.6734202477729</v>
      </c>
      <c r="S493" s="2">
        <f t="shared" si="57"/>
        <v>41.231663950199</v>
      </c>
      <c r="T493" s="2">
        <f t="shared" si="58"/>
        <v>283.22422179234098</v>
      </c>
      <c r="U493" s="2">
        <f t="shared" si="59"/>
        <v>1106.1244602494658</v>
      </c>
      <c r="V493" s="2">
        <f t="shared" si="60"/>
        <v>1538.2537662397785</v>
      </c>
      <c r="W493" s="2">
        <f t="shared" si="56"/>
        <v>1238674.1100501656</v>
      </c>
    </row>
    <row r="494" spans="1:23" x14ac:dyDescent="0.45">
      <c r="A494" s="2" t="s">
        <v>153</v>
      </c>
      <c r="B494" s="2">
        <v>2</v>
      </c>
      <c r="C494" s="2">
        <v>2037</v>
      </c>
      <c r="D494" s="2">
        <v>2035</v>
      </c>
      <c r="E494" s="2">
        <v>159.51519238127685</v>
      </c>
      <c r="F494" s="2">
        <v>159.51519238127685</v>
      </c>
      <c r="G494" s="2">
        <v>130.24746662575487</v>
      </c>
      <c r="H494" s="2">
        <v>104.15537568830885</v>
      </c>
      <c r="I494" s="2">
        <v>88612.682961525381</v>
      </c>
      <c r="J494" s="2">
        <v>33933.117651010623</v>
      </c>
      <c r="K494" s="2">
        <v>234024.2510744078</v>
      </c>
      <c r="L494" s="2">
        <v>917256.35102161311</v>
      </c>
      <c r="M494" s="2">
        <f>+IF($D494&lt;2022,0,-((E494-'aob Demand'!J493)*'aob Demand'!N493)-0.5*('Welfare change 1 MW'!$E494-'aob Demand'!J493)*('Welfare change 1 MW'!I494-'aob Demand'!N493))</f>
        <v>258.59040230542183</v>
      </c>
      <c r="N494" s="2">
        <f>+IF($D494&lt;2022,0,-((F494-'aob Demand'!K493)*'aob Demand'!O493)-0.5*('Welfare change 1 MW'!$E494-'aob Demand'!K493)*('Welfare change 1 MW'!J494-'aob Demand'!O493))</f>
        <v>99.023957424491428</v>
      </c>
      <c r="O494" s="2">
        <f>+IF($D494&lt;2022,0,-((G494-'aob Demand'!L493)*'aob Demand'!P493)-0.5*('Welfare change 1 MW'!$E494-'aob Demand'!L493)*('Welfare change 1 MW'!K494-'aob Demand'!P493))</f>
        <v>680.20423157218136</v>
      </c>
      <c r="P494" s="2">
        <f>+IF($D494&lt;2022,0,-((H494-'aob Demand'!M493)*'aob Demand'!Q493)-0.5*('Welfare change 1 MW'!$E494-'aob Demand'!M493)*('Welfare change 1 MW'!L494-'aob Demand'!Q493))</f>
        <v>2656.5245849121166</v>
      </c>
      <c r="Q494" s="2">
        <f t="shared" si="54"/>
        <v>3694.3431762142109</v>
      </c>
      <c r="R494" s="2">
        <f t="shared" si="55"/>
        <v>101.79315087132045</v>
      </c>
      <c r="S494" s="2">
        <f t="shared" si="57"/>
        <v>38.980412838683009</v>
      </c>
      <c r="T494" s="2">
        <f t="shared" si="58"/>
        <v>267.75986792409236</v>
      </c>
      <c r="U494" s="2">
        <f t="shared" si="59"/>
        <v>1045.7310304422742</v>
      </c>
      <c r="V494" s="2">
        <f t="shared" si="60"/>
        <v>1454.2644620763699</v>
      </c>
      <c r="W494" s="2">
        <f t="shared" si="56"/>
        <v>1239893.2850575463</v>
      </c>
    </row>
    <row r="495" spans="1:23" x14ac:dyDescent="0.45">
      <c r="A495" s="2" t="s">
        <v>153</v>
      </c>
      <c r="B495" s="2">
        <v>2</v>
      </c>
      <c r="C495" s="2">
        <v>2038</v>
      </c>
      <c r="D495" s="2">
        <v>2036</v>
      </c>
      <c r="E495" s="2">
        <v>159.63798807544524</v>
      </c>
      <c r="F495" s="2">
        <v>159.63798807544524</v>
      </c>
      <c r="G495" s="2">
        <v>130.36666853682726</v>
      </c>
      <c r="H495" s="2">
        <v>104.27122449416426</v>
      </c>
      <c r="I495" s="2">
        <v>88699.531437939673</v>
      </c>
      <c r="J495" s="2">
        <v>33966.761102581855</v>
      </c>
      <c r="K495" s="2">
        <v>234255.34871737121</v>
      </c>
      <c r="L495" s="2">
        <v>918161.40589758533</v>
      </c>
      <c r="M495" s="2">
        <f>+IF($D495&lt;2022,0,-((E495-'aob Demand'!J494)*'aob Demand'!N494)-0.5*('Welfare change 1 MW'!$E495-'aob Demand'!J494)*('Welfare change 1 MW'!I495-'aob Demand'!N494))</f>
        <v>258.9078528066338</v>
      </c>
      <c r="N495" s="2">
        <f>+IF($D495&lt;2022,0,-((F495-'aob Demand'!K494)*'aob Demand'!O494)-0.5*('Welfare change 1 MW'!$E495-'aob Demand'!K494)*('Welfare change 1 MW'!J495-'aob Demand'!O494))</f>
        <v>99.14664757861128</v>
      </c>
      <c r="O495" s="2">
        <f>+IF($D495&lt;2022,0,-((G495-'aob Demand'!L494)*'aob Demand'!P494)-0.5*('Welfare change 1 MW'!$E495-'aob Demand'!L494)*('Welfare change 1 MW'!K495-'aob Demand'!P494))</f>
        <v>681.04633001438219</v>
      </c>
      <c r="P495" s="2">
        <f>+IF($D495&lt;2022,0,-((H495-'aob Demand'!M494)*'aob Demand'!Q494)-0.5*('Welfare change 1 MW'!$E495-'aob Demand'!M494)*('Welfare change 1 MW'!L495-'aob Demand'!Q494))</f>
        <v>2659.8183332644489</v>
      </c>
      <c r="Q495" s="2">
        <f t="shared" si="54"/>
        <v>3698.9191636640762</v>
      </c>
      <c r="R495" s="2">
        <f t="shared" si="55"/>
        <v>96.149164227721968</v>
      </c>
      <c r="S495" s="2">
        <f t="shared" si="57"/>
        <v>36.81953713386833</v>
      </c>
      <c r="T495" s="2">
        <f t="shared" si="58"/>
        <v>252.91637438338205</v>
      </c>
      <c r="U495" s="2">
        <f t="shared" si="59"/>
        <v>987.76188890627816</v>
      </c>
      <c r="V495" s="2">
        <f t="shared" si="60"/>
        <v>1373.6469646512505</v>
      </c>
      <c r="W495" s="2">
        <f t="shared" si="56"/>
        <v>1241116.2860528962</v>
      </c>
    </row>
    <row r="496" spans="1:23" x14ac:dyDescent="0.45">
      <c r="A496" s="2" t="s">
        <v>153</v>
      </c>
      <c r="B496" s="2">
        <v>2</v>
      </c>
      <c r="C496" s="2">
        <v>2039</v>
      </c>
      <c r="D496" s="2">
        <v>2037</v>
      </c>
      <c r="E496" s="2">
        <v>159.74958028605548</v>
      </c>
      <c r="F496" s="2">
        <v>159.74958028605548</v>
      </c>
      <c r="G496" s="2">
        <v>130.47464231815448</v>
      </c>
      <c r="H496" s="2">
        <v>104.37583904064647</v>
      </c>
      <c r="I496" s="2">
        <v>88786.704194111502</v>
      </c>
      <c r="J496" s="2">
        <v>34000.486215122299</v>
      </c>
      <c r="K496" s="2">
        <v>234487.11182157556</v>
      </c>
      <c r="L496" s="2">
        <v>919069.1452710547</v>
      </c>
      <c r="M496" s="2">
        <f>+IF($D496&lt;2022,0,-((E496-'aob Demand'!J495)*'aob Demand'!N495)-0.5*('Welfare change 1 MW'!$E496-'aob Demand'!J495)*('Welfare change 1 MW'!I496-'aob Demand'!N495))</f>
        <v>259.01374548515878</v>
      </c>
      <c r="N496" s="2">
        <f>+IF($D496&lt;2022,0,-((F496-'aob Demand'!K495)*'aob Demand'!O495)-0.5*('Welfare change 1 MW'!$E496-'aob Demand'!K495)*('Welfare change 1 MW'!J496-'aob Demand'!O495))</f>
        <v>99.188198985759939</v>
      </c>
      <c r="O496" s="2">
        <f>+IF($D496&lt;2022,0,-((G496-'aob Demand'!L495)*'aob Demand'!P495)-0.5*('Welfare change 1 MW'!$E496-'aob Demand'!L495)*('Welfare change 1 MW'!K496-'aob Demand'!P495))</f>
        <v>681.33115507494097</v>
      </c>
      <c r="P496" s="2">
        <f>+IF($D496&lt;2022,0,-((H496-'aob Demand'!M495)*'aob Demand'!Q495)-0.5*('Welfare change 1 MW'!$E496-'aob Demand'!M495)*('Welfare change 1 MW'!L496-'aob Demand'!Q495))</f>
        <v>2660.9351023871736</v>
      </c>
      <c r="Q496" s="2">
        <f t="shared" si="54"/>
        <v>3700.468201933033</v>
      </c>
      <c r="R496" s="2">
        <f t="shared" si="55"/>
        <v>90.743857547845352</v>
      </c>
      <c r="S496" s="2">
        <f t="shared" si="57"/>
        <v>34.749969667949038</v>
      </c>
      <c r="T496" s="2">
        <f t="shared" si="58"/>
        <v>238.70013988339463</v>
      </c>
      <c r="U496" s="2">
        <f t="shared" si="59"/>
        <v>932.2420917190999</v>
      </c>
      <c r="V496" s="2">
        <f t="shared" si="60"/>
        <v>1296.4360588182888</v>
      </c>
      <c r="W496" s="2">
        <f t="shared" si="56"/>
        <v>1242342.9612867418</v>
      </c>
    </row>
    <row r="497" spans="1:23" x14ac:dyDescent="0.45">
      <c r="A497" s="2" t="s">
        <v>153</v>
      </c>
      <c r="B497" s="2">
        <v>2</v>
      </c>
      <c r="C497" s="2">
        <v>2040</v>
      </c>
      <c r="D497" s="2">
        <v>2038</v>
      </c>
      <c r="E497" s="2">
        <v>159.85063026629987</v>
      </c>
      <c r="F497" s="2">
        <v>159.85063026629987</v>
      </c>
      <c r="G497" s="2">
        <v>130.57205070777687</v>
      </c>
      <c r="H497" s="2">
        <v>104.46988241042889</v>
      </c>
      <c r="I497" s="2">
        <v>88874.187318002907</v>
      </c>
      <c r="J497" s="2">
        <v>34034.290233517866</v>
      </c>
      <c r="K497" s="2">
        <v>234719.51514776808</v>
      </c>
      <c r="L497" s="2">
        <v>919979.46560701204</v>
      </c>
      <c r="M497" s="2">
        <f>+IF($D497&lt;2022,0,-((E497-'aob Demand'!J496)*'aob Demand'!N496)-0.5*('Welfare change 1 MW'!$E497-'aob Demand'!J496)*('Welfare change 1 MW'!I497-'aob Demand'!N496))</f>
        <v>258.9229085720612</v>
      </c>
      <c r="N497" s="2">
        <f>+IF($D497&lt;2022,0,-((F497-'aob Demand'!K496)*'aob Demand'!O496)-0.5*('Welfare change 1 MW'!$E497-'aob Demand'!K496)*('Welfare change 1 MW'!J497-'aob Demand'!O496))</f>
        <v>99.15429535143636</v>
      </c>
      <c r="O497" s="2">
        <f>+IF($D497&lt;2022,0,-((G497-'aob Demand'!L496)*'aob Demand'!P496)-0.5*('Welfare change 1 MW'!$E497-'aob Demand'!L496)*('Welfare change 1 MW'!K497-'aob Demand'!P496))</f>
        <v>681.0977451984952</v>
      </c>
      <c r="P497" s="2">
        <f>+IF($D497&lt;2022,0,-((H497-'aob Demand'!M496)*'aob Demand'!Q496)-0.5*('Welfare change 1 MW'!$E497-'aob Demand'!M496)*('Welfare change 1 MW'!L497-'aob Demand'!Q496))</f>
        <v>2660.0273806621631</v>
      </c>
      <c r="Q497" s="2">
        <f t="shared" si="54"/>
        <v>3699.2023297841561</v>
      </c>
      <c r="R497" s="2">
        <f t="shared" si="55"/>
        <v>85.577389999373835</v>
      </c>
      <c r="S497" s="2">
        <f t="shared" si="57"/>
        <v>32.771784660534955</v>
      </c>
      <c r="T497" s="2">
        <f t="shared" si="58"/>
        <v>225.11166620980529</v>
      </c>
      <c r="U497" s="2">
        <f t="shared" si="59"/>
        <v>879.17365759308416</v>
      </c>
      <c r="V497" s="2">
        <f t="shared" si="60"/>
        <v>1222.6344984627983</v>
      </c>
      <c r="W497" s="2">
        <f t="shared" si="56"/>
        <v>1243573.1680727829</v>
      </c>
    </row>
    <row r="498" spans="1:23" x14ac:dyDescent="0.45">
      <c r="A498" s="2" t="s">
        <v>153</v>
      </c>
      <c r="B498" s="2">
        <v>2</v>
      </c>
      <c r="C498" s="2">
        <v>2041</v>
      </c>
      <c r="D498" s="2">
        <v>2039</v>
      </c>
      <c r="E498" s="2">
        <v>159.94176332173004</v>
      </c>
      <c r="F498" s="2">
        <v>159.94176332173004</v>
      </c>
      <c r="G498" s="2">
        <v>130.65952040486906</v>
      </c>
      <c r="H498" s="2">
        <v>104.55398162688604</v>
      </c>
      <c r="I498" s="2">
        <v>88961.967730199205</v>
      </c>
      <c r="J498" s="2">
        <v>34068.170562545907</v>
      </c>
      <c r="K498" s="2">
        <v>234952.53495282278</v>
      </c>
      <c r="L498" s="2">
        <v>920892.26951840008</v>
      </c>
      <c r="M498" s="2">
        <f>+IF($D498&lt;2022,0,-((E498-'aob Demand'!J497)*'aob Demand'!N497)-0.5*('Welfare change 1 MW'!$E498-'aob Demand'!J497)*('Welfare change 1 MW'!I498-'aob Demand'!N497))</f>
        <v>258.64927746372041</v>
      </c>
      <c r="N498" s="2">
        <f>+IF($D498&lt;2022,0,-((F498-'aob Demand'!K497)*'aob Demand'!O497)-0.5*('Welfare change 1 MW'!$E498-'aob Demand'!K497)*('Welfare change 1 MW'!J498-'aob Demand'!O497))</f>
        <v>99.050278735258331</v>
      </c>
      <c r="O498" s="2">
        <f>+IF($D498&lt;2022,0,-((G498-'aob Demand'!L497)*'aob Demand'!P497)-0.5*('Welfare change 1 MW'!$E498-'aob Demand'!L497)*('Welfare change 1 MW'!K498-'aob Demand'!P497))</f>
        <v>680.38279192365701</v>
      </c>
      <c r="P498" s="2">
        <f>+IF($D498&lt;2022,0,-((H498-'aob Demand'!M497)*'aob Demand'!Q497)-0.5*('Welfare change 1 MW'!$E498-'aob Demand'!M497)*('Welfare change 1 MW'!L498-'aob Demand'!Q497))</f>
        <v>2657.2384918070593</v>
      </c>
      <c r="Q498" s="2">
        <f t="shared" si="54"/>
        <v>3695.320839929695</v>
      </c>
      <c r="R498" s="2">
        <f t="shared" si="55"/>
        <v>80.648067318858381</v>
      </c>
      <c r="S498" s="2">
        <f t="shared" si="57"/>
        <v>30.884345109037746</v>
      </c>
      <c r="T498" s="2">
        <f t="shared" si="58"/>
        <v>212.14657061374737</v>
      </c>
      <c r="U498" s="2">
        <f t="shared" si="59"/>
        <v>828.53952220909059</v>
      </c>
      <c r="V498" s="2">
        <f t="shared" si="60"/>
        <v>1152.2185052507341</v>
      </c>
      <c r="W498" s="2">
        <f t="shared" si="56"/>
        <v>1244806.7722014221</v>
      </c>
    </row>
    <row r="499" spans="1:23" x14ac:dyDescent="0.45">
      <c r="A499" s="2" t="s">
        <v>153</v>
      </c>
      <c r="B499" s="2">
        <v>2</v>
      </c>
      <c r="C499" s="2">
        <v>2042</v>
      </c>
      <c r="D499" s="2">
        <v>2040</v>
      </c>
      <c r="E499" s="2">
        <v>160.02357070692449</v>
      </c>
      <c r="F499" s="2">
        <v>160.02357070692449</v>
      </c>
      <c r="G499" s="2">
        <v>130.73764397259049</v>
      </c>
      <c r="H499" s="2">
        <v>104.6287295582495</v>
      </c>
      <c r="I499" s="2">
        <v>89050.033129853065</v>
      </c>
      <c r="J499" s="2">
        <v>34102.124757195263</v>
      </c>
      <c r="K499" s="2">
        <v>235186.14889478724</v>
      </c>
      <c r="L499" s="2">
        <v>921807.46537434636</v>
      </c>
      <c r="M499" s="2">
        <f>+IF($D499&lt;2022,0,-((E499-'aob Demand'!J498)*'aob Demand'!N498)-0.5*('Welfare change 1 MW'!$E499-'aob Demand'!J498)*('Welfare change 1 MW'!I499-'aob Demand'!N498))</f>
        <v>258.20594667830397</v>
      </c>
      <c r="N499" s="2">
        <f>+IF($D499&lt;2022,0,-((F499-'aob Demand'!K498)*'aob Demand'!O498)-0.5*('Welfare change 1 MW'!$E499-'aob Demand'!K498)*('Welfare change 1 MW'!J499-'aob Demand'!O498))</f>
        <v>98.881169351539782</v>
      </c>
      <c r="O499" s="2">
        <f>+IF($D499&lt;2022,0,-((G499-'aob Demand'!L498)*'aob Demand'!P498)-0.5*('Welfare change 1 MW'!$E499-'aob Demand'!L498)*('Welfare change 1 MW'!K499-'aob Demand'!P498))</f>
        <v>679.22077595303881</v>
      </c>
      <c r="P499" s="2">
        <f>+IF($D499&lt;2022,0,-((H499-'aob Demand'!M498)*'aob Demand'!Q498)-0.5*('Welfare change 1 MW'!$E499-'aob Demand'!M498)*('Welfare change 1 MW'!L499-'aob Demand'!Q498))</f>
        <v>2652.7031256197406</v>
      </c>
      <c r="Q499" s="2">
        <f t="shared" si="54"/>
        <v>3689.0110176026233</v>
      </c>
      <c r="R499" s="2">
        <f t="shared" si="55"/>
        <v>75.952674230557918</v>
      </c>
      <c r="S499" s="2">
        <f t="shared" si="57"/>
        <v>29.086430192295758</v>
      </c>
      <c r="T499" s="2">
        <f t="shared" si="58"/>
        <v>199.79646088810514</v>
      </c>
      <c r="U499" s="2">
        <f t="shared" si="59"/>
        <v>780.30695622049541</v>
      </c>
      <c r="V499" s="2">
        <f t="shared" si="60"/>
        <v>1085.1425215314543</v>
      </c>
      <c r="W499" s="2">
        <f t="shared" si="56"/>
        <v>1246043.6473989866</v>
      </c>
    </row>
    <row r="500" spans="1:23" x14ac:dyDescent="0.45">
      <c r="A500" s="2" t="s">
        <v>153</v>
      </c>
      <c r="B500" s="2">
        <v>2</v>
      </c>
      <c r="C500" s="2">
        <v>2043</v>
      </c>
      <c r="D500" s="2">
        <v>2041</v>
      </c>
      <c r="E500" s="2">
        <v>160.09661140788552</v>
      </c>
      <c r="F500" s="2">
        <v>160.09661140788552</v>
      </c>
      <c r="G500" s="2">
        <v>130.80698162615755</v>
      </c>
      <c r="H500" s="2">
        <v>104.69468670687954</v>
      </c>
      <c r="I500" s="2">
        <v>89138.37194503007</v>
      </c>
      <c r="J500" s="2">
        <v>34136.150513712506</v>
      </c>
      <c r="K500" s="2">
        <v>235420.33594546869</v>
      </c>
      <c r="L500" s="2">
        <v>922724.96693966805</v>
      </c>
      <c r="M500" s="2">
        <f>+IF($D500&lt;2022,0,-((E500-'aob Demand'!J499)*'aob Demand'!N499)-0.5*('Welfare change 1 MW'!$E500-'aob Demand'!J499)*('Welfare change 1 MW'!I500-'aob Demand'!N499))</f>
        <v>257.60521839974706</v>
      </c>
      <c r="N500" s="2">
        <f>+IF($D500&lt;2022,0,-((F500-'aob Demand'!K499)*'aob Demand'!O499)-0.5*('Welfare change 1 MW'!$E500-'aob Demand'!K499)*('Welfare change 1 MW'!J500-'aob Demand'!O499))</f>
        <v>98.651684078708826</v>
      </c>
      <c r="O500" s="2">
        <f>+IF($D500&lt;2022,0,-((G500-'aob Demand'!L499)*'aob Demand'!P499)-0.5*('Welfare change 1 MW'!$E500-'aob Demand'!L499)*('Welfare change 1 MW'!K500-'aob Demand'!P499))</f>
        <v>677.64409427512555</v>
      </c>
      <c r="P500" s="2">
        <f>+IF($D500&lt;2022,0,-((H500-'aob Demand'!M499)*'aob Demand'!Q499)-0.5*('Welfare change 1 MW'!$E500-'aob Demand'!M499)*('Welfare change 1 MW'!L500-'aob Demand'!Q499))</f>
        <v>2646.5478345531324</v>
      </c>
      <c r="Q500" s="2">
        <f t="shared" si="54"/>
        <v>3680.4488313067141</v>
      </c>
      <c r="R500" s="2">
        <f t="shared" si="55"/>
        <v>71.486761096086866</v>
      </c>
      <c r="S500" s="2">
        <f t="shared" si="57"/>
        <v>27.376345150421919</v>
      </c>
      <c r="T500" s="2">
        <f t="shared" si="58"/>
        <v>188.04969005110664</v>
      </c>
      <c r="U500" s="2">
        <f t="shared" si="59"/>
        <v>734.43051329992613</v>
      </c>
      <c r="V500" s="2">
        <f t="shared" si="60"/>
        <v>1021.3433095975416</v>
      </c>
      <c r="W500" s="2">
        <f t="shared" si="56"/>
        <v>1247283.6748301669</v>
      </c>
    </row>
    <row r="501" spans="1:23" x14ac:dyDescent="0.45">
      <c r="A501" s="2" t="s">
        <v>153</v>
      </c>
      <c r="B501" s="2">
        <v>2</v>
      </c>
      <c r="C501" s="2">
        <v>2044</v>
      </c>
      <c r="D501" s="2">
        <v>2042</v>
      </c>
      <c r="E501" s="2">
        <v>160.16141385830602</v>
      </c>
      <c r="F501" s="2">
        <v>160.16141385830602</v>
      </c>
      <c r="G501" s="2">
        <v>130.86806295432402</v>
      </c>
      <c r="H501" s="2">
        <v>104.75238293185504</v>
      </c>
      <c r="I501" s="2">
        <v>89226.973286188921</v>
      </c>
      <c r="J501" s="2">
        <v>34170.245661136913</v>
      </c>
      <c r="K501" s="2">
        <v>235655.07630831259</v>
      </c>
      <c r="L501" s="2">
        <v>923644.69303635601</v>
      </c>
      <c r="M501" s="2">
        <f>+IF($D501&lt;2022,0,-((E501-'aob Demand'!J500)*'aob Demand'!N500)-0.5*('Welfare change 1 MW'!$E501-'aob Demand'!J500)*('Welfare change 1 MW'!I501-'aob Demand'!N500))</f>
        <v>256.85864863398166</v>
      </c>
      <c r="N501" s="2">
        <f>+IF($D501&lt;2022,0,-((F501-'aob Demand'!K500)*'aob Demand'!O500)-0.5*('Welfare change 1 MW'!$E501-'aob Demand'!K500)*('Welfare change 1 MW'!J501-'aob Demand'!O500))</f>
        <v>98.366254068256595</v>
      </c>
      <c r="O501" s="2">
        <f>+IF($D501&lt;2022,0,-((G501-'aob Demand'!L500)*'aob Demand'!P500)-0.5*('Welfare change 1 MW'!$E501-'aob Demand'!L500)*('Welfare change 1 MW'!K501-'aob Demand'!P500))</f>
        <v>675.68318125400015</v>
      </c>
      <c r="P501" s="2">
        <f>+IF($D501&lt;2022,0,-((H501-'aob Demand'!M500)*'aob Demand'!Q500)-0.5*('Welfare change 1 MW'!$E501-'aob Demand'!M500)*('Welfare change 1 MW'!L501-'aob Demand'!Q500))</f>
        <v>2638.8915058657208</v>
      </c>
      <c r="Q501" s="2">
        <f t="shared" si="54"/>
        <v>3669.7995898219592</v>
      </c>
      <c r="R501" s="2">
        <f t="shared" si="55"/>
        <v>67.244890736688092</v>
      </c>
      <c r="S501" s="2">
        <f t="shared" si="57"/>
        <v>25.752015912934766</v>
      </c>
      <c r="T501" s="2">
        <f t="shared" si="58"/>
        <v>176.89200631429301</v>
      </c>
      <c r="U501" s="2">
        <f t="shared" si="59"/>
        <v>690.854568929778</v>
      </c>
      <c r="V501" s="2">
        <f t="shared" si="60"/>
        <v>960.7434818936938</v>
      </c>
      <c r="W501" s="2">
        <f t="shared" si="56"/>
        <v>1248526.7426308575</v>
      </c>
    </row>
    <row r="502" spans="1:23" x14ac:dyDescent="0.45">
      <c r="A502" s="2" t="s">
        <v>153</v>
      </c>
      <c r="B502" s="2">
        <v>2</v>
      </c>
      <c r="C502" s="2">
        <v>2045</v>
      </c>
      <c r="D502" s="2">
        <v>2043</v>
      </c>
      <c r="E502" s="2">
        <v>160.21847755168886</v>
      </c>
      <c r="F502" s="2">
        <v>160.21847755168886</v>
      </c>
      <c r="G502" s="2">
        <v>130.9213885363659</v>
      </c>
      <c r="H502" s="2">
        <v>104.8023190669999</v>
      </c>
      <c r="I502" s="2">
        <v>89315.826903366367</v>
      </c>
      <c r="J502" s="2">
        <v>34204.408153461227</v>
      </c>
      <c r="K502" s="2">
        <v>235890.35134267042</v>
      </c>
      <c r="L502" s="2">
        <v>924566.56723152054</v>
      </c>
      <c r="M502" s="2">
        <f>+IF($D502&lt;2022,0,-((E502-'aob Demand'!J501)*'aob Demand'!N501)-0.5*('Welfare change 1 MW'!$E502-'aob Demand'!J501)*('Welfare change 1 MW'!I502-'aob Demand'!N501))</f>
        <v>255.97709043251783</v>
      </c>
      <c r="N502" s="2">
        <f>+IF($D502&lt;2022,0,-((F502-'aob Demand'!K501)*'aob Demand'!O501)-0.5*('Welfare change 1 MW'!$E502-'aob Demand'!K501)*('Welfare change 1 MW'!J502-'aob Demand'!O501))</f>
        <v>98.02904124217757</v>
      </c>
      <c r="O502" s="2">
        <f>+IF($D502&lt;2022,0,-((G502-'aob Demand'!L501)*'aob Demand'!P501)-0.5*('Welfare change 1 MW'!$E502-'aob Demand'!L501)*('Welfare change 1 MW'!K502-'aob Demand'!P501))</f>
        <v>673.36662188162472</v>
      </c>
      <c r="P502" s="2">
        <f>+IF($D502&lt;2022,0,-((H502-'aob Demand'!M501)*'aob Demand'!Q501)-0.5*('Welfare change 1 MW'!$E502-'aob Demand'!M501)*('Welfare change 1 MW'!L502-'aob Demand'!Q501))</f>
        <v>2629.845804106586</v>
      </c>
      <c r="Q502" s="2">
        <f t="shared" si="54"/>
        <v>3657.2185576629063</v>
      </c>
      <c r="R502" s="2">
        <f t="shared" si="55"/>
        <v>63.220850201817306</v>
      </c>
      <c r="S502" s="2">
        <f t="shared" si="57"/>
        <v>24.211070300579475</v>
      </c>
      <c r="T502" s="2">
        <f t="shared" si="58"/>
        <v>166.30711076897998</v>
      </c>
      <c r="U502" s="2">
        <f t="shared" si="59"/>
        <v>649.5154990408447</v>
      </c>
      <c r="V502" s="2">
        <f t="shared" si="60"/>
        <v>903.2545303122215</v>
      </c>
      <c r="W502" s="2">
        <f t="shared" si="56"/>
        <v>1249772.7454775572</v>
      </c>
    </row>
    <row r="503" spans="1:23" x14ac:dyDescent="0.45">
      <c r="A503" s="2" t="s">
        <v>153</v>
      </c>
      <c r="B503" s="2">
        <v>2</v>
      </c>
      <c r="C503" s="2">
        <v>2046</v>
      </c>
      <c r="D503" s="2">
        <v>2044</v>
      </c>
      <c r="E503" s="2">
        <v>160.26827456280773</v>
      </c>
      <c r="F503" s="2">
        <v>160.26827456280773</v>
      </c>
      <c r="G503" s="2">
        <v>130.96743146800975</v>
      </c>
      <c r="H503" s="2">
        <v>104.84496844777976</v>
      </c>
      <c r="I503" s="2">
        <v>89404.923146592584</v>
      </c>
      <c r="J503" s="2">
        <v>34238.636062335427</v>
      </c>
      <c r="K503" s="2">
        <v>236126.14349363543</v>
      </c>
      <c r="L503" s="2">
        <v>925490.51754838857</v>
      </c>
      <c r="M503" s="2">
        <f>+IF($D503&lt;2022,0,-((E503-'aob Demand'!J502)*'aob Demand'!N502)-0.5*('Welfare change 1 MW'!$E503-'aob Demand'!J502)*('Welfare change 1 MW'!I503-'aob Demand'!N502))</f>
        <v>254.97073450881854</v>
      </c>
      <c r="N503" s="2">
        <f>+IF($D503&lt;2022,0,-((F503-'aob Demand'!K502)*'aob Demand'!O502)-0.5*('Welfare change 1 MW'!$E503-'aob Demand'!K502)*('Welfare change 1 MW'!J503-'aob Demand'!O502))</f>
        <v>97.643953801961302</v>
      </c>
      <c r="O503" s="2">
        <f>+IF($D503&lt;2022,0,-((G503-'aob Demand'!L502)*'aob Demand'!P502)-0.5*('Welfare change 1 MW'!$E503-'aob Demand'!L502)*('Welfare change 1 MW'!K503-'aob Demand'!P502))</f>
        <v>670.72125843966876</v>
      </c>
      <c r="P503" s="2">
        <f>+IF($D503&lt;2022,0,-((H503-'aob Demand'!M502)*'aob Demand'!Q502)-0.5*('Welfare change 1 MW'!$E503-'aob Demand'!M502)*('Welfare change 1 MW'!L503-'aob Demand'!Q502))</f>
        <v>2619.5155871343732</v>
      </c>
      <c r="Q503" s="2">
        <f t="shared" si="54"/>
        <v>3642.8515338848219</v>
      </c>
      <c r="R503" s="2">
        <f t="shared" si="55"/>
        <v>59.407831959126987</v>
      </c>
      <c r="S503" s="2">
        <f t="shared" si="57"/>
        <v>22.750907512842598</v>
      </c>
      <c r="T503" s="2">
        <f t="shared" si="58"/>
        <v>156.27713466629203</v>
      </c>
      <c r="U503" s="2">
        <f t="shared" si="59"/>
        <v>610.34354438591606</v>
      </c>
      <c r="V503" s="2">
        <f t="shared" si="60"/>
        <v>848.77941852417769</v>
      </c>
      <c r="W503" s="2">
        <f t="shared" si="56"/>
        <v>1251021.5841886166</v>
      </c>
    </row>
    <row r="504" spans="1:23" x14ac:dyDescent="0.45">
      <c r="A504" s="2" t="s">
        <v>153</v>
      </c>
      <c r="B504" s="2">
        <v>2</v>
      </c>
      <c r="C504" s="2">
        <v>2047</v>
      </c>
      <c r="D504" s="2">
        <v>2045</v>
      </c>
      <c r="E504" s="2">
        <v>160.31125101042835</v>
      </c>
      <c r="F504" s="2">
        <v>160.31125101042835</v>
      </c>
      <c r="G504" s="2">
        <v>131.00663882828133</v>
      </c>
      <c r="H504" s="2">
        <v>104.88077837903931</v>
      </c>
      <c r="I504" s="2">
        <v>89494.252928691174</v>
      </c>
      <c r="J504" s="2">
        <v>34272.927570156884</v>
      </c>
      <c r="K504" s="2">
        <v>236362.43622593934</v>
      </c>
      <c r="L504" s="2">
        <v>926416.47619415366</v>
      </c>
      <c r="M504" s="2">
        <f>+IF($D504&lt;2022,0,-((E504-'aob Demand'!J503)*'aob Demand'!N503)-0.5*('Welfare change 1 MW'!$E504-'aob Demand'!J503)*('Welfare change 1 MW'!I504-'aob Demand'!N503))</f>
        <v>253.84914788098089</v>
      </c>
      <c r="N504" s="2">
        <f>+IF($D504&lt;2022,0,-((F504-'aob Demand'!K503)*'aob Demand'!O503)-0.5*('Welfare change 1 MW'!$E504-'aob Demand'!K503)*('Welfare change 1 MW'!J504-'aob Demand'!O503))</f>
        <v>97.214660990613169</v>
      </c>
      <c r="O504" s="2">
        <f>+IF($D504&lt;2022,0,-((G504-'aob Demand'!L503)*'aob Demand'!P503)-0.5*('Welfare change 1 MW'!$E504-'aob Demand'!L503)*('Welfare change 1 MW'!K504-'aob Demand'!P503))</f>
        <v>667.77229182606789</v>
      </c>
      <c r="P504" s="2">
        <f>+IF($D504&lt;2022,0,-((H504-'aob Demand'!M503)*'aob Demand'!Q503)-0.5*('Welfare change 1 MW'!$E504-'aob Demand'!M503)*('Welfare change 1 MW'!L504-'aob Demand'!Q503))</f>
        <v>2607.9993019707977</v>
      </c>
      <c r="Q504" s="2">
        <f t="shared" si="54"/>
        <v>3626.8354026684597</v>
      </c>
      <c r="R504" s="2">
        <f t="shared" si="55"/>
        <v>55.798588500801252</v>
      </c>
      <c r="S504" s="2">
        <f t="shared" si="57"/>
        <v>21.368757429918222</v>
      </c>
      <c r="T504" s="2">
        <f t="shared" si="58"/>
        <v>146.78304668294462</v>
      </c>
      <c r="U504" s="2">
        <f t="shared" si="59"/>
        <v>573.26440161727419</v>
      </c>
      <c r="V504" s="2">
        <f t="shared" si="60"/>
        <v>797.21479423093831</v>
      </c>
      <c r="W504" s="2">
        <f t="shared" si="56"/>
        <v>1252273.1653487841</v>
      </c>
    </row>
    <row r="505" spans="1:23" x14ac:dyDescent="0.45">
      <c r="A505" s="2" t="s">
        <v>153</v>
      </c>
      <c r="B505" s="2">
        <v>2</v>
      </c>
      <c r="C505" s="2">
        <v>2048</v>
      </c>
      <c r="D505" s="2">
        <v>2046</v>
      </c>
      <c r="E505" s="2">
        <v>160.34782843167773</v>
      </c>
      <c r="F505" s="2">
        <v>160.34782843167773</v>
      </c>
      <c r="G505" s="2">
        <v>131.03943305773672</v>
      </c>
      <c r="H505" s="2">
        <v>104.91017151408072</v>
      </c>
      <c r="I505" s="2">
        <v>89583.807690935821</v>
      </c>
      <c r="J505" s="2">
        <v>34307.280963655823</v>
      </c>
      <c r="K505" s="2">
        <v>236599.21396281882</v>
      </c>
      <c r="L505" s="2">
        <v>927344.37930835539</v>
      </c>
      <c r="M505" s="2">
        <f>+IF($D505&lt;2022,0,-((E505-'aob Demand'!J504)*'aob Demand'!N504)-0.5*('Welfare change 1 MW'!$E505-'aob Demand'!J504)*('Welfare change 1 MW'!I505-'aob Demand'!N504))</f>
        <v>252.62131009736476</v>
      </c>
      <c r="N505" s="2">
        <f>+IF($D505&lt;2022,0,-((F505-'aob Demand'!K504)*'aob Demand'!O504)-0.5*('Welfare change 1 MW'!$E505-'aob Demand'!K504)*('Welfare change 1 MW'!J505-'aob Demand'!O504))</f>
        <v>96.744606936304947</v>
      </c>
      <c r="O505" s="2">
        <f>+IF($D505&lt;2022,0,-((G505-'aob Demand'!L504)*'aob Demand'!P504)-0.5*('Welfare change 1 MW'!$E505-'aob Demand'!L504)*('Welfare change 1 MW'!K505-'aob Demand'!P504))</f>
        <v>664.54337670423934</v>
      </c>
      <c r="P505" s="2">
        <f>+IF($D505&lt;2022,0,-((H505-'aob Demand'!M504)*'aob Demand'!Q504)-0.5*('Welfare change 1 MW'!$E505-'aob Demand'!M504)*('Welfare change 1 MW'!L505-'aob Demand'!Q504))</f>
        <v>2595.3893560607148</v>
      </c>
      <c r="Q505" s="2">
        <f t="shared" si="54"/>
        <v>3609.298649798624</v>
      </c>
      <c r="R505" s="2">
        <f t="shared" si="55"/>
        <v>52.385563624764877</v>
      </c>
      <c r="S505" s="2">
        <f t="shared" si="57"/>
        <v>20.061730976145153</v>
      </c>
      <c r="T505" s="2">
        <f t="shared" si="58"/>
        <v>137.80499882744917</v>
      </c>
      <c r="U505" s="2">
        <f t="shared" si="59"/>
        <v>538.20057456971608</v>
      </c>
      <c r="V505" s="2">
        <f t="shared" si="60"/>
        <v>748.45286799807536</v>
      </c>
      <c r="W505" s="2">
        <f t="shared" si="56"/>
        <v>1253527.4009621101</v>
      </c>
    </row>
    <row r="506" spans="1:23" x14ac:dyDescent="0.45">
      <c r="A506" s="2" t="s">
        <v>153</v>
      </c>
      <c r="B506" s="2">
        <v>2</v>
      </c>
      <c r="C506" s="2">
        <v>2049</v>
      </c>
      <c r="D506" s="2">
        <v>2047</v>
      </c>
      <c r="E506" s="2">
        <v>160.37840508353028</v>
      </c>
      <c r="F506" s="2">
        <v>160.37840508353028</v>
      </c>
      <c r="G506" s="2">
        <v>131.06621326351129</v>
      </c>
      <c r="H506" s="2">
        <v>104.93354716049629</v>
      </c>
      <c r="I506" s="2">
        <v>89673.579371109154</v>
      </c>
      <c r="J506" s="2">
        <v>34341.694627892532</v>
      </c>
      <c r="K506" s="2">
        <v>236836.46202903992</v>
      </c>
      <c r="L506" s="2">
        <v>928274.16672847327</v>
      </c>
      <c r="M506" s="2">
        <f>+IF($D506&lt;2022,0,-((E506-'aob Demand'!J505)*'aob Demand'!N505)-0.5*('Welfare change 1 MW'!$E506-'aob Demand'!J505)*('Welfare change 1 MW'!I506-'aob Demand'!N505))</f>
        <v>251.29564736176707</v>
      </c>
      <c r="N506" s="2">
        <f>+IF($D506&lt;2022,0,-((F506-'aob Demand'!K505)*'aob Demand'!O505)-0.5*('Welfare change 1 MW'!$E506-'aob Demand'!K505)*('Welfare change 1 MW'!J506-'aob Demand'!O505))</f>
        <v>96.237023697938184</v>
      </c>
      <c r="O506" s="2">
        <f>+IF($D506&lt;2022,0,-((G506-'aob Demand'!L505)*'aob Demand'!P505)-0.5*('Welfare change 1 MW'!$E506-'aob Demand'!L505)*('Welfare change 1 MW'!K506-'aob Demand'!P505))</f>
        <v>661.05671116251904</v>
      </c>
      <c r="P506" s="2">
        <f>+IF($D506&lt;2022,0,-((H506-'aob Demand'!M505)*'aob Demand'!Q505)-0.5*('Welfare change 1 MW'!$E506-'aob Demand'!M505)*('Welfare change 1 MW'!L506-'aob Demand'!Q505))</f>
        <v>2581.772467501135</v>
      </c>
      <c r="Q506" s="2">
        <f t="shared" si="54"/>
        <v>3590.3618497233592</v>
      </c>
      <c r="R506" s="2">
        <f t="shared" si="55"/>
        <v>49.161003451575382</v>
      </c>
      <c r="S506" s="2">
        <f t="shared" si="57"/>
        <v>18.826862716697764</v>
      </c>
      <c r="T506" s="2">
        <f t="shared" si="58"/>
        <v>129.32261899611419</v>
      </c>
      <c r="U506" s="2">
        <f t="shared" si="59"/>
        <v>505.07251724613837</v>
      </c>
      <c r="V506" s="2">
        <f t="shared" si="60"/>
        <v>702.38300241052571</v>
      </c>
      <c r="W506" s="2">
        <f t="shared" si="56"/>
        <v>1254784.2081286223</v>
      </c>
    </row>
    <row r="507" spans="1:23" x14ac:dyDescent="0.45">
      <c r="A507" s="2" t="s">
        <v>153</v>
      </c>
      <c r="B507" s="2">
        <v>2</v>
      </c>
      <c r="C507" s="2">
        <v>2050</v>
      </c>
      <c r="D507" s="2">
        <v>2048</v>
      </c>
      <c r="E507" s="2">
        <v>160.40335717857786</v>
      </c>
      <c r="F507" s="2">
        <v>160.40335717857786</v>
      </c>
      <c r="G507" s="2">
        <v>131.08735645839886</v>
      </c>
      <c r="H507" s="2">
        <v>104.95128251997184</v>
      </c>
      <c r="I507" s="2">
        <v>89763.560373695684</v>
      </c>
      <c r="J507" s="2">
        <v>34376.167040624234</v>
      </c>
      <c r="K507" s="2">
        <v>237074.16659763665</v>
      </c>
      <c r="L507" s="2">
        <v>929205.78177084867</v>
      </c>
      <c r="M507" s="2">
        <f>+IF($D507&lt;2022,0,-((E507-'aob Demand'!J506)*'aob Demand'!N506)-0.5*('Welfare change 1 MW'!$E507-'aob Demand'!J506)*('Welfare change 1 MW'!I507-'aob Demand'!N506))</f>
        <v>249.88006476474314</v>
      </c>
      <c r="N507" s="2">
        <f>+IF($D507&lt;2022,0,-((F507-'aob Demand'!K506)*'aob Demand'!O506)-0.5*('Welfare change 1 MW'!$E507-'aob Demand'!K506)*('Welfare change 1 MW'!J507-'aob Demand'!O506))</f>
        <v>95.694943590851608</v>
      </c>
      <c r="O507" s="2">
        <f>+IF($D507&lt;2022,0,-((G507-'aob Demand'!L506)*'aob Demand'!P506)-0.5*('Welfare change 1 MW'!$E507-'aob Demand'!L506)*('Welfare change 1 MW'!K507-'aob Demand'!P506))</f>
        <v>657.33312132548372</v>
      </c>
      <c r="P507" s="2">
        <f>+IF($D507&lt;2022,0,-((H507-'aob Demand'!M506)*'aob Demand'!Q506)-0.5*('Welfare change 1 MW'!$E507-'aob Demand'!M506)*('Welfare change 1 MW'!L507-'aob Demand'!Q506))</f>
        <v>2567.2299953423581</v>
      </c>
      <c r="Q507" s="2">
        <f t="shared" si="54"/>
        <v>3570.1381250234363</v>
      </c>
      <c r="R507" s="2">
        <f t="shared" si="55"/>
        <v>46.117049835436035</v>
      </c>
      <c r="S507" s="2">
        <f t="shared" si="57"/>
        <v>17.661146705454271</v>
      </c>
      <c r="T507" s="2">
        <f t="shared" si="58"/>
        <v>121.31525715422836</v>
      </c>
      <c r="U507" s="2">
        <f t="shared" si="59"/>
        <v>473.79959560077089</v>
      </c>
      <c r="V507" s="2">
        <f t="shared" si="60"/>
        <v>658.89304929588957</v>
      </c>
      <c r="W507" s="2">
        <f t="shared" si="56"/>
        <v>1256043.5087421811</v>
      </c>
    </row>
    <row r="508" spans="1:23" x14ac:dyDescent="0.45">
      <c r="A508" s="2" t="s">
        <v>153</v>
      </c>
      <c r="B508" s="2">
        <v>2</v>
      </c>
      <c r="C508" s="2">
        <v>2051</v>
      </c>
      <c r="D508" s="2">
        <v>2049</v>
      </c>
      <c r="E508" s="2">
        <v>160.42304006512251</v>
      </c>
      <c r="F508" s="2">
        <v>160.42304006512251</v>
      </c>
      <c r="G508" s="2">
        <v>131.10321874401447</v>
      </c>
      <c r="H508" s="2">
        <v>104.96373387213748</v>
      </c>
      <c r="I508" s="2">
        <v>89853.743541898584</v>
      </c>
      <c r="J508" s="2">
        <v>34410.696766983441</v>
      </c>
      <c r="K508" s="2">
        <v>237312.31463979665</v>
      </c>
      <c r="L508" s="2">
        <v>930139.17102465534</v>
      </c>
      <c r="M508" s="2">
        <f>+IF($D508&lt;2022,0,-((E508-'aob Demand'!J507)*'aob Demand'!N507)-0.5*('Welfare change 1 MW'!$E508-'aob Demand'!J507)*('Welfare change 1 MW'!I508-'aob Demand'!N507))</f>
        <v>248.38197682596549</v>
      </c>
      <c r="N508" s="2">
        <f>+IF($D508&lt;2022,0,-((F508-'aob Demand'!K507)*'aob Demand'!O507)-0.5*('Welfare change 1 MW'!$E508-'aob Demand'!K507)*('Welfare change 1 MW'!J508-'aob Demand'!O507))</f>
        <v>95.121210870382527</v>
      </c>
      <c r="O508" s="2">
        <f>+IF($D508&lt;2022,0,-((G508-'aob Demand'!L507)*'aob Demand'!P507)-0.5*('Welfare change 1 MW'!$E508-'aob Demand'!L507)*('Welfare change 1 MW'!K508-'aob Demand'!P507))</f>
        <v>653.39214165661826</v>
      </c>
      <c r="P508" s="2">
        <f>+IF($D508&lt;2022,0,-((H508-'aob Demand'!M507)*'aob Demand'!Q507)-0.5*('Welfare change 1 MW'!$E508-'aob Demand'!M507)*('Welfare change 1 MW'!L508-'aob Demand'!Q507))</f>
        <v>2551.8382531119378</v>
      </c>
      <c r="Q508" s="2">
        <f t="shared" si="54"/>
        <v>3548.733582464904</v>
      </c>
      <c r="R508" s="2">
        <f t="shared" si="55"/>
        <v>43.24581850101098</v>
      </c>
      <c r="S508" s="2">
        <f t="shared" si="57"/>
        <v>16.561566477020349</v>
      </c>
      <c r="T508" s="2">
        <f t="shared" si="58"/>
        <v>113.7621913198135</v>
      </c>
      <c r="U508" s="2">
        <f t="shared" si="59"/>
        <v>444.30089231208376</v>
      </c>
      <c r="V508" s="2">
        <f t="shared" si="60"/>
        <v>617.87046860992859</v>
      </c>
      <c r="W508" s="2">
        <f t="shared" si="56"/>
        <v>1257305.2292063506</v>
      </c>
    </row>
    <row r="509" spans="1:23" x14ac:dyDescent="0.45">
      <c r="A509" s="2" t="s">
        <v>154</v>
      </c>
      <c r="B509" s="2">
        <v>1</v>
      </c>
      <c r="C509" s="2">
        <v>2010</v>
      </c>
      <c r="D509" s="2">
        <v>2008</v>
      </c>
      <c r="E509" s="2">
        <v>320.27925269999997</v>
      </c>
      <c r="F509" s="2">
        <v>220.84895349999999</v>
      </c>
      <c r="G509" s="2">
        <v>162.28376080000001</v>
      </c>
      <c r="H509" s="2">
        <v>131.69227279999899</v>
      </c>
      <c r="I509" s="2">
        <v>123996.319</v>
      </c>
      <c r="J509" s="2">
        <v>407.01900000000001</v>
      </c>
      <c r="K509" s="2">
        <v>210400.356</v>
      </c>
      <c r="L509" s="2">
        <v>637874.28949999996</v>
      </c>
      <c r="M509" s="2">
        <f>+IF($D509&lt;2022,0,-((E509-'aob Demand'!J508)*'aob Demand'!N508)-0.5*('Welfare change 1 MW'!$E509-'aob Demand'!J508)*('Welfare change 1 MW'!I509-'aob Demand'!N508))</f>
        <v>0</v>
      </c>
      <c r="N509" s="2">
        <f>+IF($D509&lt;2022,0,-((F509-'aob Demand'!K508)*'aob Demand'!O508)-0.5*('Welfare change 1 MW'!$E509-'aob Demand'!K508)*('Welfare change 1 MW'!J509-'aob Demand'!O508))</f>
        <v>0</v>
      </c>
      <c r="O509" s="2">
        <f>+IF($D509&lt;2022,0,-((G509-'aob Demand'!L508)*'aob Demand'!P508)-0.5*('Welfare change 1 MW'!$E509-'aob Demand'!L508)*('Welfare change 1 MW'!K509-'aob Demand'!P508))</f>
        <v>0</v>
      </c>
      <c r="P509" s="2">
        <f>+IF($D509&lt;2022,0,-((H509-'aob Demand'!M508)*'aob Demand'!Q508)-0.5*('Welfare change 1 MW'!$E509-'aob Demand'!M508)*('Welfare change 1 MW'!L509-'aob Demand'!Q508))</f>
        <v>0</v>
      </c>
      <c r="Q509" s="2">
        <f t="shared" si="54"/>
        <v>0</v>
      </c>
      <c r="R509" s="2">
        <f t="shared" si="55"/>
        <v>0</v>
      </c>
      <c r="S509" s="2">
        <f t="shared" si="57"/>
        <v>0</v>
      </c>
      <c r="T509" s="2">
        <f t="shared" si="58"/>
        <v>0</v>
      </c>
      <c r="U509" s="2">
        <f t="shared" si="59"/>
        <v>0</v>
      </c>
      <c r="V509" s="2">
        <f t="shared" si="60"/>
        <v>0</v>
      </c>
      <c r="W509" s="2">
        <f t="shared" si="56"/>
        <v>972270.9645</v>
      </c>
    </row>
    <row r="510" spans="1:23" x14ac:dyDescent="0.45">
      <c r="A510" s="2" t="s">
        <v>154</v>
      </c>
      <c r="B510" s="2">
        <v>1</v>
      </c>
      <c r="C510" s="2">
        <v>2011</v>
      </c>
      <c r="D510" s="2">
        <v>2009</v>
      </c>
      <c r="E510" s="2">
        <v>224.6609009</v>
      </c>
      <c r="F510" s="2">
        <v>125.715012299999</v>
      </c>
      <c r="G510" s="2">
        <v>69.427769220000002</v>
      </c>
      <c r="H510" s="2">
        <v>44.46017939</v>
      </c>
      <c r="I510" s="2">
        <v>131844.37</v>
      </c>
      <c r="J510" s="2">
        <v>46.843000000000004</v>
      </c>
      <c r="K510" s="2">
        <v>211680.46299999999</v>
      </c>
      <c r="L510" s="2">
        <v>635309.90399999998</v>
      </c>
      <c r="M510" s="2">
        <f>+IF($D510&lt;2022,0,-((E510-'aob Demand'!J509)*'aob Demand'!N509)-0.5*('Welfare change 1 MW'!$E510-'aob Demand'!J509)*('Welfare change 1 MW'!I510-'aob Demand'!N509))</f>
        <v>0</v>
      </c>
      <c r="N510" s="2">
        <f>+IF($D510&lt;2022,0,-((F510-'aob Demand'!K509)*'aob Demand'!O509)-0.5*('Welfare change 1 MW'!$E510-'aob Demand'!K509)*('Welfare change 1 MW'!J510-'aob Demand'!O509))</f>
        <v>0</v>
      </c>
      <c r="O510" s="2">
        <f>+IF($D510&lt;2022,0,-((G510-'aob Demand'!L509)*'aob Demand'!P509)-0.5*('Welfare change 1 MW'!$E510-'aob Demand'!L509)*('Welfare change 1 MW'!K510-'aob Demand'!P509))</f>
        <v>0</v>
      </c>
      <c r="P510" s="2">
        <f>+IF($D510&lt;2022,0,-((H510-'aob Demand'!M509)*'aob Demand'!Q509)-0.5*('Welfare change 1 MW'!$E510-'aob Demand'!M509)*('Welfare change 1 MW'!L510-'aob Demand'!Q509))</f>
        <v>0</v>
      </c>
      <c r="Q510" s="2">
        <f t="shared" si="54"/>
        <v>0</v>
      </c>
      <c r="R510" s="2">
        <f t="shared" si="55"/>
        <v>0</v>
      </c>
      <c r="S510" s="2">
        <f t="shared" si="57"/>
        <v>0</v>
      </c>
      <c r="T510" s="2">
        <f t="shared" si="58"/>
        <v>0</v>
      </c>
      <c r="U510" s="2">
        <f t="shared" si="59"/>
        <v>0</v>
      </c>
      <c r="V510" s="2">
        <f t="shared" si="60"/>
        <v>0</v>
      </c>
      <c r="W510" s="2">
        <f t="shared" si="56"/>
        <v>978834.73699999996</v>
      </c>
    </row>
    <row r="511" spans="1:23" x14ac:dyDescent="0.45">
      <c r="A511" s="2" t="s">
        <v>154</v>
      </c>
      <c r="B511" s="2">
        <v>1</v>
      </c>
      <c r="C511" s="2">
        <v>2012</v>
      </c>
      <c r="D511" s="2">
        <v>2010</v>
      </c>
      <c r="E511" s="2">
        <v>198.685393</v>
      </c>
      <c r="F511" s="2">
        <v>106.4154138</v>
      </c>
      <c r="G511" s="2">
        <v>77.716937169999994</v>
      </c>
      <c r="H511" s="2">
        <v>67.498682189999997</v>
      </c>
      <c r="I511" s="2">
        <v>128942.008</v>
      </c>
      <c r="J511" s="2">
        <v>15.526999999999999</v>
      </c>
      <c r="K511" s="2">
        <v>213346.03599999999</v>
      </c>
      <c r="L511" s="2">
        <v>637938.02500000002</v>
      </c>
      <c r="M511" s="2">
        <f>+IF($D511&lt;2022,0,-((E511-'aob Demand'!J510)*'aob Demand'!N510)-0.5*('Welfare change 1 MW'!$E511-'aob Demand'!J510)*('Welfare change 1 MW'!I511-'aob Demand'!N510))</f>
        <v>0</v>
      </c>
      <c r="N511" s="2">
        <f>+IF($D511&lt;2022,0,-((F511-'aob Demand'!K510)*'aob Demand'!O510)-0.5*('Welfare change 1 MW'!$E511-'aob Demand'!K510)*('Welfare change 1 MW'!J511-'aob Demand'!O510))</f>
        <v>0</v>
      </c>
      <c r="O511" s="2">
        <f>+IF($D511&lt;2022,0,-((G511-'aob Demand'!L510)*'aob Demand'!P510)-0.5*('Welfare change 1 MW'!$E511-'aob Demand'!L510)*('Welfare change 1 MW'!K511-'aob Demand'!P510))</f>
        <v>0</v>
      </c>
      <c r="P511" s="2">
        <f>+IF($D511&lt;2022,0,-((H511-'aob Demand'!M510)*'aob Demand'!Q510)-0.5*('Welfare change 1 MW'!$E511-'aob Demand'!M510)*('Welfare change 1 MW'!L511-'aob Demand'!Q510))</f>
        <v>0</v>
      </c>
      <c r="Q511" s="2">
        <f t="shared" si="54"/>
        <v>0</v>
      </c>
      <c r="R511" s="2">
        <f t="shared" si="55"/>
        <v>0</v>
      </c>
      <c r="S511" s="2">
        <f t="shared" si="57"/>
        <v>0</v>
      </c>
      <c r="T511" s="2">
        <f t="shared" si="58"/>
        <v>0</v>
      </c>
      <c r="U511" s="2">
        <f t="shared" si="59"/>
        <v>0</v>
      </c>
      <c r="V511" s="2">
        <f t="shared" si="60"/>
        <v>0</v>
      </c>
      <c r="W511" s="2">
        <f t="shared" si="56"/>
        <v>980226.06900000002</v>
      </c>
    </row>
    <row r="512" spans="1:23" x14ac:dyDescent="0.45">
      <c r="A512" s="2" t="s">
        <v>154</v>
      </c>
      <c r="B512" s="2">
        <v>1</v>
      </c>
      <c r="C512" s="2">
        <v>2013</v>
      </c>
      <c r="D512" s="2">
        <v>2011</v>
      </c>
      <c r="E512" s="2">
        <v>182.76315459999901</v>
      </c>
      <c r="F512" s="2">
        <v>85.399252299999901</v>
      </c>
      <c r="G512" s="2">
        <v>59.82897079</v>
      </c>
      <c r="H512" s="2">
        <v>54.873777939999997</v>
      </c>
      <c r="I512" s="2">
        <v>128559.95</v>
      </c>
      <c r="J512" s="2">
        <v>108.242</v>
      </c>
      <c r="K512" s="2">
        <v>212053.16699999999</v>
      </c>
      <c r="L512" s="2">
        <v>639391.54399999999</v>
      </c>
      <c r="M512" s="2">
        <f>+IF($D512&lt;2022,0,-((E512-'aob Demand'!J511)*'aob Demand'!N511)-0.5*('Welfare change 1 MW'!$E512-'aob Demand'!J511)*('Welfare change 1 MW'!I512-'aob Demand'!N511))</f>
        <v>0</v>
      </c>
      <c r="N512" s="2">
        <f>+IF($D512&lt;2022,0,-((F512-'aob Demand'!K511)*'aob Demand'!O511)-0.5*('Welfare change 1 MW'!$E512-'aob Demand'!K511)*('Welfare change 1 MW'!J512-'aob Demand'!O511))</f>
        <v>0</v>
      </c>
      <c r="O512" s="2">
        <f>+IF($D512&lt;2022,0,-((G512-'aob Demand'!L511)*'aob Demand'!P511)-0.5*('Welfare change 1 MW'!$E512-'aob Demand'!L511)*('Welfare change 1 MW'!K512-'aob Demand'!P511))</f>
        <v>0</v>
      </c>
      <c r="P512" s="2">
        <f>+IF($D512&lt;2022,0,-((H512-'aob Demand'!M511)*'aob Demand'!Q511)-0.5*('Welfare change 1 MW'!$E512-'aob Demand'!M511)*('Welfare change 1 MW'!L512-'aob Demand'!Q511))</f>
        <v>0</v>
      </c>
      <c r="Q512" s="2">
        <f t="shared" si="54"/>
        <v>0</v>
      </c>
      <c r="R512" s="2">
        <f t="shared" si="55"/>
        <v>0</v>
      </c>
      <c r="S512" s="2">
        <f t="shared" si="57"/>
        <v>0</v>
      </c>
      <c r="T512" s="2">
        <f t="shared" si="58"/>
        <v>0</v>
      </c>
      <c r="U512" s="2">
        <f t="shared" si="59"/>
        <v>0</v>
      </c>
      <c r="V512" s="2">
        <f t="shared" si="60"/>
        <v>0</v>
      </c>
      <c r="W512" s="2">
        <f t="shared" si="56"/>
        <v>980004.66099999996</v>
      </c>
    </row>
    <row r="513" spans="1:23" x14ac:dyDescent="0.45">
      <c r="A513" s="2" t="s">
        <v>154</v>
      </c>
      <c r="B513" s="2">
        <v>1</v>
      </c>
      <c r="C513" s="2">
        <v>2014</v>
      </c>
      <c r="D513" s="2">
        <v>2012</v>
      </c>
      <c r="E513" s="2">
        <v>219.69403489999999</v>
      </c>
      <c r="F513" s="2">
        <v>116.25505179999899</v>
      </c>
      <c r="G513" s="2">
        <v>100.4261142</v>
      </c>
      <c r="H513" s="2">
        <v>88.405537140000007</v>
      </c>
      <c r="I513" s="2">
        <v>128283.281</v>
      </c>
      <c r="J513" s="2">
        <v>82.405000000000001</v>
      </c>
      <c r="K513" s="2">
        <v>210724.17</v>
      </c>
      <c r="L513" s="2">
        <v>627463.13799999899</v>
      </c>
      <c r="M513" s="2">
        <f>+IF($D513&lt;2022,0,-((E513-'aob Demand'!J512)*'aob Demand'!N512)-0.5*('Welfare change 1 MW'!$E513-'aob Demand'!J512)*('Welfare change 1 MW'!I513-'aob Demand'!N512))</f>
        <v>0</v>
      </c>
      <c r="N513" s="2">
        <f>+IF($D513&lt;2022,0,-((F513-'aob Demand'!K512)*'aob Demand'!O512)-0.5*('Welfare change 1 MW'!$E513-'aob Demand'!K512)*('Welfare change 1 MW'!J513-'aob Demand'!O512))</f>
        <v>0</v>
      </c>
      <c r="O513" s="2">
        <f>+IF($D513&lt;2022,0,-((G513-'aob Demand'!L512)*'aob Demand'!P512)-0.5*('Welfare change 1 MW'!$E513-'aob Demand'!L512)*('Welfare change 1 MW'!K513-'aob Demand'!P512))</f>
        <v>0</v>
      </c>
      <c r="P513" s="2">
        <f>+IF($D513&lt;2022,0,-((H513-'aob Demand'!M512)*'aob Demand'!Q512)-0.5*('Welfare change 1 MW'!$E513-'aob Demand'!M512)*('Welfare change 1 MW'!L513-'aob Demand'!Q512))</f>
        <v>0</v>
      </c>
      <c r="Q513" s="2">
        <f t="shared" si="54"/>
        <v>0</v>
      </c>
      <c r="R513" s="2">
        <f t="shared" si="55"/>
        <v>0</v>
      </c>
      <c r="S513" s="2">
        <f t="shared" si="57"/>
        <v>0</v>
      </c>
      <c r="T513" s="2">
        <f t="shared" si="58"/>
        <v>0</v>
      </c>
      <c r="U513" s="2">
        <f t="shared" si="59"/>
        <v>0</v>
      </c>
      <c r="V513" s="2">
        <f t="shared" si="60"/>
        <v>0</v>
      </c>
      <c r="W513" s="2">
        <f t="shared" si="56"/>
        <v>966470.58899999899</v>
      </c>
    </row>
    <row r="514" spans="1:23" x14ac:dyDescent="0.45">
      <c r="A514" s="2" t="s">
        <v>154</v>
      </c>
      <c r="B514" s="2">
        <v>1</v>
      </c>
      <c r="C514" s="2">
        <v>2015</v>
      </c>
      <c r="D514" s="2">
        <v>2013</v>
      </c>
      <c r="E514" s="2">
        <v>214.18343680000001</v>
      </c>
      <c r="F514" s="2">
        <v>86.644839469999994</v>
      </c>
      <c r="G514" s="2">
        <v>85.787973730000004</v>
      </c>
      <c r="H514" s="2">
        <v>83.770896669999999</v>
      </c>
      <c r="I514" s="2">
        <v>124279.692</v>
      </c>
      <c r="J514" s="2">
        <v>67.141999999999996</v>
      </c>
      <c r="K514" s="2">
        <v>204977.65399999899</v>
      </c>
      <c r="L514" s="2">
        <v>636990.40599999996</v>
      </c>
      <c r="M514" s="2">
        <f>+IF($D514&lt;2022,0,-((E514-'aob Demand'!J513)*'aob Demand'!N513)-0.5*('Welfare change 1 MW'!$E514-'aob Demand'!J513)*('Welfare change 1 MW'!I514-'aob Demand'!N513))</f>
        <v>0</v>
      </c>
      <c r="N514" s="2">
        <f>+IF($D514&lt;2022,0,-((F514-'aob Demand'!K513)*'aob Demand'!O513)-0.5*('Welfare change 1 MW'!$E514-'aob Demand'!K513)*('Welfare change 1 MW'!J514-'aob Demand'!O513))</f>
        <v>0</v>
      </c>
      <c r="O514" s="2">
        <f>+IF($D514&lt;2022,0,-((G514-'aob Demand'!L513)*'aob Demand'!P513)-0.5*('Welfare change 1 MW'!$E514-'aob Demand'!L513)*('Welfare change 1 MW'!K514-'aob Demand'!P513))</f>
        <v>0</v>
      </c>
      <c r="P514" s="2">
        <f>+IF($D514&lt;2022,0,-((H514-'aob Demand'!M513)*'aob Demand'!Q513)-0.5*('Welfare change 1 MW'!$E514-'aob Demand'!M513)*('Welfare change 1 MW'!L514-'aob Demand'!Q513))</f>
        <v>0</v>
      </c>
      <c r="Q514" s="2">
        <f t="shared" si="54"/>
        <v>0</v>
      </c>
      <c r="R514" s="2">
        <f t="shared" si="55"/>
        <v>0</v>
      </c>
      <c r="S514" s="2">
        <f t="shared" si="57"/>
        <v>0</v>
      </c>
      <c r="T514" s="2">
        <f t="shared" si="58"/>
        <v>0</v>
      </c>
      <c r="U514" s="2">
        <f t="shared" si="59"/>
        <v>0</v>
      </c>
      <c r="V514" s="2">
        <f t="shared" si="60"/>
        <v>0</v>
      </c>
      <c r="W514" s="2">
        <f t="shared" si="56"/>
        <v>966247.75199999893</v>
      </c>
    </row>
    <row r="515" spans="1:23" x14ac:dyDescent="0.45">
      <c r="A515" s="2" t="s">
        <v>154</v>
      </c>
      <c r="B515" s="2">
        <v>1</v>
      </c>
      <c r="C515" s="2">
        <v>2016</v>
      </c>
      <c r="D515" s="2">
        <v>2014</v>
      </c>
      <c r="E515" s="2">
        <v>229.45909080000001</v>
      </c>
      <c r="F515" s="2">
        <v>95.967804290000004</v>
      </c>
      <c r="G515" s="2">
        <v>77.950743610000004</v>
      </c>
      <c r="H515" s="2">
        <v>73.466328509999997</v>
      </c>
      <c r="I515" s="2">
        <v>122850.269</v>
      </c>
      <c r="J515" s="2">
        <v>1397.0339999999901</v>
      </c>
      <c r="K515" s="2">
        <v>205230.80399999901</v>
      </c>
      <c r="L515" s="2">
        <v>628474.82499999995</v>
      </c>
      <c r="M515" s="2">
        <f>+IF($D515&lt;2022,0,-((E515-'aob Demand'!J514)*'aob Demand'!N514)-0.5*('Welfare change 1 MW'!$E515-'aob Demand'!J514)*('Welfare change 1 MW'!I515-'aob Demand'!N514))</f>
        <v>0</v>
      </c>
      <c r="N515" s="2">
        <f>+IF($D515&lt;2022,0,-((F515-'aob Demand'!K514)*'aob Demand'!O514)-0.5*('Welfare change 1 MW'!$E515-'aob Demand'!K514)*('Welfare change 1 MW'!J515-'aob Demand'!O514))</f>
        <v>0</v>
      </c>
      <c r="O515" s="2">
        <f>+IF($D515&lt;2022,0,-((G515-'aob Demand'!L514)*'aob Demand'!P514)-0.5*('Welfare change 1 MW'!$E515-'aob Demand'!L514)*('Welfare change 1 MW'!K515-'aob Demand'!P514))</f>
        <v>0</v>
      </c>
      <c r="P515" s="2">
        <f>+IF($D515&lt;2022,0,-((H515-'aob Demand'!M514)*'aob Demand'!Q514)-0.5*('Welfare change 1 MW'!$E515-'aob Demand'!M514)*('Welfare change 1 MW'!L515-'aob Demand'!Q514))</f>
        <v>0</v>
      </c>
      <c r="Q515" s="2">
        <f t="shared" si="54"/>
        <v>0</v>
      </c>
      <c r="R515" s="2">
        <f t="shared" si="55"/>
        <v>0</v>
      </c>
      <c r="S515" s="2">
        <f t="shared" si="57"/>
        <v>0</v>
      </c>
      <c r="T515" s="2">
        <f t="shared" si="58"/>
        <v>0</v>
      </c>
      <c r="U515" s="2">
        <f t="shared" si="59"/>
        <v>0</v>
      </c>
      <c r="V515" s="2">
        <f t="shared" si="60"/>
        <v>0</v>
      </c>
      <c r="W515" s="2">
        <f t="shared" si="56"/>
        <v>956555.897999999</v>
      </c>
    </row>
    <row r="516" spans="1:23" x14ac:dyDescent="0.45">
      <c r="A516" s="2" t="s">
        <v>154</v>
      </c>
      <c r="B516" s="2">
        <v>1</v>
      </c>
      <c r="C516" s="2">
        <v>2017</v>
      </c>
      <c r="D516" s="2">
        <v>2015</v>
      </c>
      <c r="E516" s="2">
        <v>194.60308459999999</v>
      </c>
      <c r="F516" s="2">
        <v>76.665323470000004</v>
      </c>
      <c r="G516" s="2">
        <v>73.164125530000007</v>
      </c>
      <c r="H516" s="2">
        <v>74.889637050000005</v>
      </c>
      <c r="I516" s="2">
        <v>158185.01999999999</v>
      </c>
      <c r="J516" s="2">
        <v>4451.6409999999996</v>
      </c>
      <c r="K516" s="2">
        <v>246983.44500000001</v>
      </c>
      <c r="L516" s="2">
        <v>702224.81099999999</v>
      </c>
      <c r="M516" s="2">
        <f>+IF($D516&lt;2022,0,-((E516-'aob Demand'!J515)*'aob Demand'!N515)-0.5*('Welfare change 1 MW'!$E516-'aob Demand'!J515)*('Welfare change 1 MW'!I516-'aob Demand'!N515))</f>
        <v>0</v>
      </c>
      <c r="N516" s="2">
        <f>+IF($D516&lt;2022,0,-((F516-'aob Demand'!K515)*'aob Demand'!O515)-0.5*('Welfare change 1 MW'!$E516-'aob Demand'!K515)*('Welfare change 1 MW'!J516-'aob Demand'!O515))</f>
        <v>0</v>
      </c>
      <c r="O516" s="2">
        <f>+IF($D516&lt;2022,0,-((G516-'aob Demand'!L515)*'aob Demand'!P515)-0.5*('Welfare change 1 MW'!$E516-'aob Demand'!L515)*('Welfare change 1 MW'!K516-'aob Demand'!P515))</f>
        <v>0</v>
      </c>
      <c r="P516" s="2">
        <f>+IF($D516&lt;2022,0,-((H516-'aob Demand'!M515)*'aob Demand'!Q515)-0.5*('Welfare change 1 MW'!$E516-'aob Demand'!M515)*('Welfare change 1 MW'!L516-'aob Demand'!Q515))</f>
        <v>0</v>
      </c>
      <c r="Q516" s="2">
        <f t="shared" si="54"/>
        <v>0</v>
      </c>
      <c r="R516" s="2">
        <f t="shared" si="55"/>
        <v>0</v>
      </c>
      <c r="S516" s="2">
        <f t="shared" si="57"/>
        <v>0</v>
      </c>
      <c r="T516" s="2">
        <f t="shared" si="58"/>
        <v>0</v>
      </c>
      <c r="U516" s="2">
        <f t="shared" si="59"/>
        <v>0</v>
      </c>
      <c r="V516" s="2">
        <f t="shared" si="60"/>
        <v>0</v>
      </c>
      <c r="W516" s="2">
        <f t="shared" si="56"/>
        <v>1107393.2760000001</v>
      </c>
    </row>
    <row r="517" spans="1:23" x14ac:dyDescent="0.45">
      <c r="A517" s="2" t="s">
        <v>154</v>
      </c>
      <c r="B517" s="2">
        <v>1</v>
      </c>
      <c r="C517" s="2">
        <v>2018</v>
      </c>
      <c r="D517" s="2">
        <v>2016</v>
      </c>
      <c r="E517" s="2">
        <v>199.8268593</v>
      </c>
      <c r="F517" s="2">
        <v>91.140251939999999</v>
      </c>
      <c r="G517" s="2">
        <v>67.468776410000004</v>
      </c>
      <c r="H517" s="2">
        <v>64.867835959999994</v>
      </c>
      <c r="I517" s="2">
        <v>160556.239</v>
      </c>
      <c r="J517" s="2">
        <v>4503.9799999999996</v>
      </c>
      <c r="K517" s="2">
        <v>276332.027</v>
      </c>
      <c r="L517" s="2">
        <v>845613.04799999995</v>
      </c>
      <c r="M517" s="2">
        <f>+IF($D517&lt;2022,0,-((E517-'aob Demand'!J516)*'aob Demand'!N516)-0.5*('Welfare change 1 MW'!$E517-'aob Demand'!J516)*('Welfare change 1 MW'!I517-'aob Demand'!N516))</f>
        <v>0</v>
      </c>
      <c r="N517" s="2">
        <f>+IF($D517&lt;2022,0,-((F517-'aob Demand'!K516)*'aob Demand'!O516)-0.5*('Welfare change 1 MW'!$E517-'aob Demand'!K516)*('Welfare change 1 MW'!J517-'aob Demand'!O516))</f>
        <v>0</v>
      </c>
      <c r="O517" s="2">
        <f>+IF($D517&lt;2022,0,-((G517-'aob Demand'!L516)*'aob Demand'!P516)-0.5*('Welfare change 1 MW'!$E517-'aob Demand'!L516)*('Welfare change 1 MW'!K517-'aob Demand'!P516))</f>
        <v>0</v>
      </c>
      <c r="P517" s="2">
        <f>+IF($D517&lt;2022,0,-((H517-'aob Demand'!M516)*'aob Demand'!Q516)-0.5*('Welfare change 1 MW'!$E517-'aob Demand'!M516)*('Welfare change 1 MW'!L517-'aob Demand'!Q516))</f>
        <v>0</v>
      </c>
      <c r="Q517" s="2">
        <f t="shared" si="54"/>
        <v>0</v>
      </c>
      <c r="R517" s="2">
        <f t="shared" si="55"/>
        <v>0</v>
      </c>
      <c r="S517" s="2">
        <f t="shared" si="57"/>
        <v>0</v>
      </c>
      <c r="T517" s="2">
        <f t="shared" si="58"/>
        <v>0</v>
      </c>
      <c r="U517" s="2">
        <f t="shared" si="59"/>
        <v>0</v>
      </c>
      <c r="V517" s="2">
        <f t="shared" si="60"/>
        <v>0</v>
      </c>
      <c r="W517" s="2">
        <f t="shared" si="56"/>
        <v>1282501.314</v>
      </c>
    </row>
    <row r="518" spans="1:23" x14ac:dyDescent="0.45">
      <c r="A518" s="2" t="s">
        <v>154</v>
      </c>
      <c r="B518" s="2">
        <v>1</v>
      </c>
      <c r="C518" s="2">
        <v>2019</v>
      </c>
      <c r="D518" s="2">
        <v>2017</v>
      </c>
      <c r="E518" s="2">
        <v>257.57833920000002</v>
      </c>
      <c r="F518" s="2">
        <v>123.4674974</v>
      </c>
      <c r="G518" s="2">
        <v>77.414760459999997</v>
      </c>
      <c r="H518" s="2">
        <v>55.379694049999998</v>
      </c>
      <c r="I518" s="2">
        <v>165654.67300000001</v>
      </c>
      <c r="J518" s="2">
        <v>5355.81</v>
      </c>
      <c r="K518" s="2">
        <v>277505.78399999999</v>
      </c>
      <c r="L518" s="2">
        <v>847817.31099999999</v>
      </c>
      <c r="M518" s="2">
        <f>+IF($D518&lt;2022,0,-((E518-'aob Demand'!J517)*'aob Demand'!N517)-0.5*('Welfare change 1 MW'!$E518-'aob Demand'!J517)*('Welfare change 1 MW'!I518-'aob Demand'!N517))</f>
        <v>0</v>
      </c>
      <c r="N518" s="2">
        <f>+IF($D518&lt;2022,0,-((F518-'aob Demand'!K517)*'aob Demand'!O517)-0.5*('Welfare change 1 MW'!$E518-'aob Demand'!K517)*('Welfare change 1 MW'!J518-'aob Demand'!O517))</f>
        <v>0</v>
      </c>
      <c r="O518" s="2">
        <f>+IF($D518&lt;2022,0,-((G518-'aob Demand'!L517)*'aob Demand'!P517)-0.5*('Welfare change 1 MW'!$E518-'aob Demand'!L517)*('Welfare change 1 MW'!K518-'aob Demand'!P517))</f>
        <v>0</v>
      </c>
      <c r="P518" s="2">
        <f>+IF($D518&lt;2022,0,-((H518-'aob Demand'!M517)*'aob Demand'!Q517)-0.5*('Welfare change 1 MW'!$E518-'aob Demand'!M517)*('Welfare change 1 MW'!L518-'aob Demand'!Q517))</f>
        <v>0</v>
      </c>
      <c r="Q518" s="2">
        <f t="shared" ref="Q518:Q581" si="61">+SUM(M518:P518)</f>
        <v>0</v>
      </c>
      <c r="R518" s="2">
        <f t="shared" ref="R518:R581" si="62">+M518/(1.06^($D518-2019))</f>
        <v>0</v>
      </c>
      <c r="S518" s="2">
        <f t="shared" si="57"/>
        <v>0</v>
      </c>
      <c r="T518" s="2">
        <f t="shared" si="58"/>
        <v>0</v>
      </c>
      <c r="U518" s="2">
        <f t="shared" si="59"/>
        <v>0</v>
      </c>
      <c r="V518" s="2">
        <f t="shared" si="60"/>
        <v>0</v>
      </c>
      <c r="W518" s="2">
        <f t="shared" ref="W518:W581" si="63">+SUM(I518,K518,L518)</f>
        <v>1290977.7679999999</v>
      </c>
    </row>
    <row r="519" spans="1:23" x14ac:dyDescent="0.45">
      <c r="A519" s="2" t="s">
        <v>154</v>
      </c>
      <c r="B519" s="2">
        <v>1</v>
      </c>
      <c r="C519" s="2">
        <v>2020</v>
      </c>
      <c r="D519" s="2">
        <v>2018</v>
      </c>
      <c r="E519" s="2">
        <v>283.684051698031</v>
      </c>
      <c r="F519" s="2">
        <v>134.865869227377</v>
      </c>
      <c r="G519" s="2">
        <v>107.692025117885</v>
      </c>
      <c r="H519" s="2">
        <v>85.212780615508805</v>
      </c>
      <c r="I519" s="2">
        <v>162139.542559678</v>
      </c>
      <c r="J519" s="2">
        <v>4992.2360892275001</v>
      </c>
      <c r="K519" s="2">
        <v>267268.834879086</v>
      </c>
      <c r="L519" s="2">
        <v>817138.66609028797</v>
      </c>
      <c r="M519" s="2">
        <f>+IF($D519&lt;2022,0,-((E519-'aob Demand'!J518)*'aob Demand'!N518)-0.5*('Welfare change 1 MW'!$E519-'aob Demand'!J518)*('Welfare change 1 MW'!I519-'aob Demand'!N518))</f>
        <v>0</v>
      </c>
      <c r="N519" s="2">
        <f>+IF($D519&lt;2022,0,-((F519-'aob Demand'!K518)*'aob Demand'!O518)-0.5*('Welfare change 1 MW'!$E519-'aob Demand'!K518)*('Welfare change 1 MW'!J519-'aob Demand'!O518))</f>
        <v>0</v>
      </c>
      <c r="O519" s="2">
        <f>+IF($D519&lt;2022,0,-((G519-'aob Demand'!L518)*'aob Demand'!P518)-0.5*('Welfare change 1 MW'!$E519-'aob Demand'!L518)*('Welfare change 1 MW'!K519-'aob Demand'!P518))</f>
        <v>0</v>
      </c>
      <c r="P519" s="2">
        <f>+IF($D519&lt;2022,0,-((H519-'aob Demand'!M518)*'aob Demand'!Q518)-0.5*('Welfare change 1 MW'!$E519-'aob Demand'!M518)*('Welfare change 1 MW'!L519-'aob Demand'!Q518))</f>
        <v>0</v>
      </c>
      <c r="Q519" s="2">
        <f t="shared" si="61"/>
        <v>0</v>
      </c>
      <c r="R519" s="2">
        <f t="shared" si="62"/>
        <v>0</v>
      </c>
      <c r="S519" s="2">
        <f t="shared" si="57"/>
        <v>0</v>
      </c>
      <c r="T519" s="2">
        <f t="shared" si="58"/>
        <v>0</v>
      </c>
      <c r="U519" s="2">
        <f t="shared" si="59"/>
        <v>0</v>
      </c>
      <c r="V519" s="2">
        <f t="shared" si="60"/>
        <v>0</v>
      </c>
      <c r="W519" s="2">
        <f t="shared" si="63"/>
        <v>1246547.0435290518</v>
      </c>
    </row>
    <row r="520" spans="1:23" x14ac:dyDescent="0.45">
      <c r="A520" s="2" t="s">
        <v>154</v>
      </c>
      <c r="B520" s="2">
        <v>1</v>
      </c>
      <c r="C520" s="2">
        <v>2021</v>
      </c>
      <c r="D520" s="2">
        <v>2019</v>
      </c>
      <c r="E520" s="2">
        <v>275.87809740106201</v>
      </c>
      <c r="F520" s="2">
        <v>134.49383477292801</v>
      </c>
      <c r="G520" s="2">
        <v>107.175578543057</v>
      </c>
      <c r="H520" s="2">
        <v>84.811930528389695</v>
      </c>
      <c r="I520" s="2">
        <v>162795.61408798001</v>
      </c>
      <c r="J520" s="2">
        <v>4986.2860434288004</v>
      </c>
      <c r="K520" s="2">
        <v>268210.573322365</v>
      </c>
      <c r="L520" s="2">
        <v>820132.82714628999</v>
      </c>
      <c r="M520" s="2">
        <f>+IF($D520&lt;2022,0,-((E520-'aob Demand'!J519)*'aob Demand'!N519)-0.5*('Welfare change 1 MW'!$E520-'aob Demand'!J519)*('Welfare change 1 MW'!I520-'aob Demand'!N519))</f>
        <v>0</v>
      </c>
      <c r="N520" s="2">
        <f>+IF($D520&lt;2022,0,-((F520-'aob Demand'!K519)*'aob Demand'!O519)-0.5*('Welfare change 1 MW'!$E520-'aob Demand'!K519)*('Welfare change 1 MW'!J520-'aob Demand'!O519))</f>
        <v>0</v>
      </c>
      <c r="O520" s="2">
        <f>+IF($D520&lt;2022,0,-((G520-'aob Demand'!L519)*'aob Demand'!P519)-0.5*('Welfare change 1 MW'!$E520-'aob Demand'!L519)*('Welfare change 1 MW'!K520-'aob Demand'!P519))</f>
        <v>0</v>
      </c>
      <c r="P520" s="2">
        <f>+IF($D520&lt;2022,0,-((H520-'aob Demand'!M519)*'aob Demand'!Q519)-0.5*('Welfare change 1 MW'!$E520-'aob Demand'!M519)*('Welfare change 1 MW'!L520-'aob Demand'!Q519))</f>
        <v>0</v>
      </c>
      <c r="Q520" s="2">
        <f t="shared" si="61"/>
        <v>0</v>
      </c>
      <c r="R520" s="2">
        <f t="shared" si="62"/>
        <v>0</v>
      </c>
      <c r="S520" s="2">
        <f t="shared" si="57"/>
        <v>0</v>
      </c>
      <c r="T520" s="2">
        <f t="shared" si="58"/>
        <v>0</v>
      </c>
      <c r="U520" s="2">
        <f t="shared" si="59"/>
        <v>0</v>
      </c>
      <c r="V520" s="2">
        <f t="shared" si="60"/>
        <v>0</v>
      </c>
      <c r="W520" s="2">
        <f t="shared" si="63"/>
        <v>1251139.0145566349</v>
      </c>
    </row>
    <row r="521" spans="1:23" x14ac:dyDescent="0.45">
      <c r="A521" s="2" t="s">
        <v>154</v>
      </c>
      <c r="B521" s="2">
        <v>1</v>
      </c>
      <c r="C521" s="2">
        <v>2022</v>
      </c>
      <c r="D521" s="2">
        <v>2020</v>
      </c>
      <c r="E521" s="2">
        <v>271.08932958407303</v>
      </c>
      <c r="F521" s="2">
        <v>134.56458176446</v>
      </c>
      <c r="G521" s="2">
        <v>107.224671723451</v>
      </c>
      <c r="H521" s="2">
        <v>84.852330373240306</v>
      </c>
      <c r="I521" s="2">
        <v>163363.561791029</v>
      </c>
      <c r="J521" s="2">
        <v>4981.4481626671204</v>
      </c>
      <c r="K521" s="2">
        <v>269008.74647656898</v>
      </c>
      <c r="L521" s="2">
        <v>822663.47515871504</v>
      </c>
      <c r="M521" s="2">
        <f>+IF($D521&lt;2022,0,-((E521-'aob Demand'!J520)*'aob Demand'!N520)-0.5*('Welfare change 1 MW'!$E521-'aob Demand'!J520)*('Welfare change 1 MW'!I521-'aob Demand'!N520))</f>
        <v>0</v>
      </c>
      <c r="N521" s="2">
        <f>+IF($D521&lt;2022,0,-((F521-'aob Demand'!K520)*'aob Demand'!O520)-0.5*('Welfare change 1 MW'!$E521-'aob Demand'!K520)*('Welfare change 1 MW'!J521-'aob Demand'!O520))</f>
        <v>0</v>
      </c>
      <c r="O521" s="2">
        <f>+IF($D521&lt;2022,0,-((G521-'aob Demand'!L520)*'aob Demand'!P520)-0.5*('Welfare change 1 MW'!$E521-'aob Demand'!L520)*('Welfare change 1 MW'!K521-'aob Demand'!P520))</f>
        <v>0</v>
      </c>
      <c r="P521" s="2">
        <f>+IF($D521&lt;2022,0,-((H521-'aob Demand'!M520)*'aob Demand'!Q520)-0.5*('Welfare change 1 MW'!$E521-'aob Demand'!M520)*('Welfare change 1 MW'!L521-'aob Demand'!Q520))</f>
        <v>0</v>
      </c>
      <c r="Q521" s="2">
        <f t="shared" si="61"/>
        <v>0</v>
      </c>
      <c r="R521" s="2">
        <f t="shared" si="62"/>
        <v>0</v>
      </c>
      <c r="S521" s="2">
        <f t="shared" si="57"/>
        <v>0</v>
      </c>
      <c r="T521" s="2">
        <f t="shared" si="58"/>
        <v>0</v>
      </c>
      <c r="U521" s="2">
        <f t="shared" si="59"/>
        <v>0</v>
      </c>
      <c r="V521" s="2">
        <f t="shared" si="60"/>
        <v>0</v>
      </c>
      <c r="W521" s="2">
        <f t="shared" si="63"/>
        <v>1255035.783426313</v>
      </c>
    </row>
    <row r="522" spans="1:23" x14ac:dyDescent="0.45">
      <c r="A522" s="2" t="s">
        <v>154</v>
      </c>
      <c r="B522" s="2">
        <v>1</v>
      </c>
      <c r="C522" s="2">
        <v>2023</v>
      </c>
      <c r="D522" s="2">
        <v>2021</v>
      </c>
      <c r="E522" s="2">
        <v>269.30048715734802</v>
      </c>
      <c r="F522" s="2">
        <v>134.62561125792499</v>
      </c>
      <c r="G522" s="2">
        <v>107.266153686444</v>
      </c>
      <c r="H522" s="2">
        <v>84.886367639684394</v>
      </c>
      <c r="I522" s="2">
        <v>163835.09508936101</v>
      </c>
      <c r="J522" s="2">
        <v>4990.7362453844298</v>
      </c>
      <c r="K522" s="2">
        <v>269751.97483224102</v>
      </c>
      <c r="L522" s="2">
        <v>824958.07747000002</v>
      </c>
      <c r="M522" s="2">
        <f>+IF($D522&lt;2022,0,-((E522-'aob Demand'!J521)*'aob Demand'!N521)-0.5*('Welfare change 1 MW'!$E522-'aob Demand'!J521)*('Welfare change 1 MW'!I522-'aob Demand'!N521))</f>
        <v>0</v>
      </c>
      <c r="N522" s="2">
        <f>+IF($D522&lt;2022,0,-((F522-'aob Demand'!K521)*'aob Demand'!O521)-0.5*('Welfare change 1 MW'!$E522-'aob Demand'!K521)*('Welfare change 1 MW'!J522-'aob Demand'!O521))</f>
        <v>0</v>
      </c>
      <c r="O522" s="2">
        <f>+IF($D522&lt;2022,0,-((G522-'aob Demand'!L521)*'aob Demand'!P521)-0.5*('Welfare change 1 MW'!$E522-'aob Demand'!L521)*('Welfare change 1 MW'!K522-'aob Demand'!P521))</f>
        <v>0</v>
      </c>
      <c r="P522" s="2">
        <f>+IF($D522&lt;2022,0,-((H522-'aob Demand'!M521)*'aob Demand'!Q521)-0.5*('Welfare change 1 MW'!$E522-'aob Demand'!M521)*('Welfare change 1 MW'!L522-'aob Demand'!Q521))</f>
        <v>0</v>
      </c>
      <c r="Q522" s="2">
        <f t="shared" si="61"/>
        <v>0</v>
      </c>
      <c r="R522" s="2">
        <f t="shared" si="62"/>
        <v>0</v>
      </c>
      <c r="S522" s="2">
        <f t="shared" si="57"/>
        <v>0</v>
      </c>
      <c r="T522" s="2">
        <f t="shared" si="58"/>
        <v>0</v>
      </c>
      <c r="U522" s="2">
        <f t="shared" si="59"/>
        <v>0</v>
      </c>
      <c r="V522" s="2">
        <f t="shared" si="60"/>
        <v>0</v>
      </c>
      <c r="W522" s="2">
        <f t="shared" si="63"/>
        <v>1258545.1473916019</v>
      </c>
    </row>
    <row r="523" spans="1:23" x14ac:dyDescent="0.45">
      <c r="A523" s="2" t="s">
        <v>154</v>
      </c>
      <c r="B523" s="2">
        <v>1</v>
      </c>
      <c r="C523" s="2">
        <v>2024</v>
      </c>
      <c r="D523" s="2">
        <v>2022</v>
      </c>
      <c r="E523" s="2">
        <v>149.43663064380237</v>
      </c>
      <c r="F523" s="2">
        <v>149.43663064380237</v>
      </c>
      <c r="G523" s="2">
        <v>122.06518386906833</v>
      </c>
      <c r="H523" s="2">
        <v>99.677650962764432</v>
      </c>
      <c r="I523" s="2">
        <v>166842.17190594357</v>
      </c>
      <c r="J523" s="2">
        <v>4299.1529699428029</v>
      </c>
      <c r="K523" s="2">
        <v>269209.10280780081</v>
      </c>
      <c r="L523" s="2">
        <v>826303.23851826449</v>
      </c>
      <c r="M523" s="2">
        <f>+IF($D523&lt;2022,0,-((E523-'aob Demand'!J522)*'aob Demand'!N522)-0.5*('Welfare change 1 MW'!$E523-'aob Demand'!J522)*('Welfare change 1 MW'!I523-'aob Demand'!N522))</f>
        <v>521.87494341578599</v>
      </c>
      <c r="N523" s="2">
        <f>+IF($D523&lt;2022,0,-((F523-'aob Demand'!K522)*'aob Demand'!O522)-0.5*('Welfare change 1 MW'!$E523-'aob Demand'!K522)*('Welfare change 1 MW'!J523-'aob Demand'!O522))</f>
        <v>13.447560573531364</v>
      </c>
      <c r="O523" s="2">
        <f>+IF($D523&lt;2022,0,-((G523-'aob Demand'!L522)*'aob Demand'!P522)-0.5*('Welfare change 1 MW'!$E523-'aob Demand'!L522)*('Welfare change 1 MW'!K523-'aob Demand'!P522))</f>
        <v>837.68554706105169</v>
      </c>
      <c r="P523" s="2">
        <f>+IF($D523&lt;2022,0,-((H523-'aob Demand'!M522)*'aob Demand'!Q522)-0.5*('Welfare change 1 MW'!$E523-'aob Demand'!M522)*('Welfare change 1 MW'!L523-'aob Demand'!Q522))</f>
        <v>2560.1520568258015</v>
      </c>
      <c r="Q523" s="2">
        <f t="shared" si="61"/>
        <v>3933.1601078761705</v>
      </c>
      <c r="R523" s="2">
        <f t="shared" si="62"/>
        <v>438.17626582328523</v>
      </c>
      <c r="S523" s="2">
        <f t="shared" si="57"/>
        <v>11.290831167281851</v>
      </c>
      <c r="T523" s="2">
        <f t="shared" si="58"/>
        <v>703.33693842992159</v>
      </c>
      <c r="U523" s="2">
        <f t="shared" si="59"/>
        <v>2149.553034405752</v>
      </c>
      <c r="V523" s="2">
        <f t="shared" si="60"/>
        <v>3302.3570698262406</v>
      </c>
      <c r="W523" s="2">
        <f t="shared" si="63"/>
        <v>1262354.513232009</v>
      </c>
    </row>
    <row r="524" spans="1:23" x14ac:dyDescent="0.45">
      <c r="A524" s="2" t="s">
        <v>154</v>
      </c>
      <c r="B524" s="2">
        <v>1</v>
      </c>
      <c r="C524" s="2">
        <v>2025</v>
      </c>
      <c r="D524" s="2">
        <v>2023</v>
      </c>
      <c r="E524" s="2">
        <v>149.62840152474013</v>
      </c>
      <c r="F524" s="2">
        <v>149.62840152474013</v>
      </c>
      <c r="G524" s="2">
        <v>121.90754100857015</v>
      </c>
      <c r="H524" s="2">
        <v>99.566085261773054</v>
      </c>
      <c r="I524" s="2">
        <v>167315.97580989773</v>
      </c>
      <c r="J524" s="2">
        <v>4314.854677411663</v>
      </c>
      <c r="K524" s="2">
        <v>269963.17277467821</v>
      </c>
      <c r="L524" s="2">
        <v>828622.21336398332</v>
      </c>
      <c r="M524" s="2">
        <f>+IF($D524&lt;2022,0,-((E524-'aob Demand'!J523)*'aob Demand'!N523)-0.5*('Welfare change 1 MW'!$E524-'aob Demand'!J523)*('Welfare change 1 MW'!I524-'aob Demand'!N523))</f>
        <v>520.84715088518999</v>
      </c>
      <c r="N524" s="2">
        <f>+IF($D524&lt;2022,0,-((F524-'aob Demand'!K523)*'aob Demand'!O523)-0.5*('Welfare change 1 MW'!$E524-'aob Demand'!K523)*('Welfare change 1 MW'!J524-'aob Demand'!O523))</f>
        <v>13.431949664907936</v>
      </c>
      <c r="O524" s="2">
        <f>+IF($D524&lt;2022,0,-((G524-'aob Demand'!L523)*'aob Demand'!P523)-0.5*('Welfare change 1 MW'!$E524-'aob Demand'!L523)*('Welfare change 1 MW'!K524-'aob Demand'!P523))</f>
        <v>835.93941041940923</v>
      </c>
      <c r="P524" s="2">
        <f>+IF($D524&lt;2022,0,-((H524-'aob Demand'!M523)*'aob Demand'!Q523)-0.5*('Welfare change 1 MW'!$E524-'aob Demand'!M523)*('Welfare change 1 MW'!L524-'aob Demand'!Q523))</f>
        <v>2554.83085354901</v>
      </c>
      <c r="Q524" s="2">
        <f t="shared" si="61"/>
        <v>3925.049364518517</v>
      </c>
      <c r="R524" s="2">
        <f t="shared" si="62"/>
        <v>412.55972773173607</v>
      </c>
      <c r="S524" s="2">
        <f t="shared" si="57"/>
        <v>10.639362214505628</v>
      </c>
      <c r="T524" s="2">
        <f t="shared" si="58"/>
        <v>662.14230984414087</v>
      </c>
      <c r="U524" s="2">
        <f t="shared" si="59"/>
        <v>2023.6653297411538</v>
      </c>
      <c r="V524" s="2">
        <f t="shared" si="60"/>
        <v>3109.0067295315362</v>
      </c>
      <c r="W524" s="2">
        <f t="shared" si="63"/>
        <v>1265901.3619485593</v>
      </c>
    </row>
    <row r="525" spans="1:23" x14ac:dyDescent="0.45">
      <c r="A525" s="2" t="s">
        <v>154</v>
      </c>
      <c r="B525" s="2">
        <v>1</v>
      </c>
      <c r="C525" s="2">
        <v>2026</v>
      </c>
      <c r="D525" s="2">
        <v>2024</v>
      </c>
      <c r="E525" s="2">
        <v>149.54280086897765</v>
      </c>
      <c r="F525" s="2">
        <v>149.54280086897765</v>
      </c>
      <c r="G525" s="2">
        <v>121.81116562800764</v>
      </c>
      <c r="H525" s="2">
        <v>99.461634010317738</v>
      </c>
      <c r="I525" s="2">
        <v>167791.43961759764</v>
      </c>
      <c r="J525" s="2">
        <v>4326.5707284936416</v>
      </c>
      <c r="K525" s="2">
        <v>270726.63851258537</v>
      </c>
      <c r="L525" s="2">
        <v>830972.3492388163</v>
      </c>
      <c r="M525" s="2">
        <f>+IF($D525&lt;2022,0,-((E525-'aob Demand'!J524)*'aob Demand'!N524)-0.5*('Welfare change 1 MW'!$E525-'aob Demand'!J524)*('Welfare change 1 MW'!I525-'aob Demand'!N524))</f>
        <v>514.05239644366316</v>
      </c>
      <c r="N525" s="2">
        <f>+IF($D525&lt;2022,0,-((F525-'aob Demand'!K524)*'aob Demand'!O524)-0.5*('Welfare change 1 MW'!$E525-'aob Demand'!K524)*('Welfare change 1 MW'!J525-'aob Demand'!O524))</f>
        <v>13.255050772756491</v>
      </c>
      <c r="O525" s="2">
        <f>+IF($D525&lt;2022,0,-((G525-'aob Demand'!L524)*'aob Demand'!P524)-0.5*('Welfare change 1 MW'!$E525-'aob Demand'!L524)*('Welfare change 1 MW'!K525-'aob Demand'!P524))</f>
        <v>825.01651553579813</v>
      </c>
      <c r="P525" s="2">
        <f>+IF($D525&lt;2022,0,-((H525-'aob Demand'!M524)*'aob Demand'!Q524)-0.5*('Welfare change 1 MW'!$E525-'aob Demand'!M524)*('Welfare change 1 MW'!L525-'aob Demand'!Q524))</f>
        <v>2521.4529502175501</v>
      </c>
      <c r="Q525" s="2">
        <f t="shared" si="61"/>
        <v>3873.7769129697681</v>
      </c>
      <c r="R525" s="2">
        <f t="shared" si="62"/>
        <v>384.12985452390967</v>
      </c>
      <c r="S525" s="2">
        <f t="shared" si="57"/>
        <v>9.9049450216968307</v>
      </c>
      <c r="T525" s="2">
        <f t="shared" si="58"/>
        <v>616.50033398360131</v>
      </c>
      <c r="U525" s="2">
        <f t="shared" si="59"/>
        <v>1884.1763245472953</v>
      </c>
      <c r="V525" s="2">
        <f t="shared" si="60"/>
        <v>2894.7114580765033</v>
      </c>
      <c r="W525" s="2">
        <f t="shared" si="63"/>
        <v>1269490.4273689995</v>
      </c>
    </row>
    <row r="526" spans="1:23" x14ac:dyDescent="0.45">
      <c r="A526" s="2" t="s">
        <v>154</v>
      </c>
      <c r="B526" s="2">
        <v>1</v>
      </c>
      <c r="C526" s="2">
        <v>2027</v>
      </c>
      <c r="D526" s="2">
        <v>2025</v>
      </c>
      <c r="E526" s="2">
        <v>149.6243787784995</v>
      </c>
      <c r="F526" s="2">
        <v>149.6243787784995</v>
      </c>
      <c r="G526" s="2">
        <v>121.88230799742649</v>
      </c>
      <c r="H526" s="2">
        <v>99.524649777126399</v>
      </c>
      <c r="I526" s="2">
        <v>168238.83858665571</v>
      </c>
      <c r="J526" s="2">
        <v>4338.6271071010997</v>
      </c>
      <c r="K526" s="2">
        <v>271449.52682657994</v>
      </c>
      <c r="L526" s="2">
        <v>833189.08779466047</v>
      </c>
      <c r="M526" s="2">
        <f>+IF($D526&lt;2022,0,-((E526-'aob Demand'!J525)*'aob Demand'!N525)-0.5*('Welfare change 1 MW'!$E526-'aob Demand'!J525)*('Welfare change 1 MW'!I526-'aob Demand'!N525))</f>
        <v>513.17654470865034</v>
      </c>
      <c r="N526" s="2">
        <f>+IF($D526&lt;2022,0,-((F526-'aob Demand'!K525)*'aob Demand'!O525)-0.5*('Welfare change 1 MW'!$E526-'aob Demand'!K525)*('Welfare change 1 MW'!J526-'aob Demand'!O525))</f>
        <v>13.234052768704911</v>
      </c>
      <c r="O526" s="2">
        <f>+IF($D526&lt;2022,0,-((G526-'aob Demand'!L525)*'aob Demand'!P525)-0.5*('Welfare change 1 MW'!$E526-'aob Demand'!L525)*('Welfare change 1 MW'!K526-'aob Demand'!P525))</f>
        <v>823.61506680635046</v>
      </c>
      <c r="P526" s="2">
        <f>+IF($D526&lt;2022,0,-((H526-'aob Demand'!M525)*'aob Demand'!Q525)-0.5*('Welfare change 1 MW'!$E526-'aob Demand'!M525)*('Welfare change 1 MW'!L526-'aob Demand'!Q525))</f>
        <v>2517.1663539932088</v>
      </c>
      <c r="Q526" s="2">
        <f t="shared" si="61"/>
        <v>3867.1920182769145</v>
      </c>
      <c r="R526" s="2">
        <f t="shared" si="62"/>
        <v>361.76921429877586</v>
      </c>
      <c r="S526" s="2">
        <f t="shared" si="57"/>
        <v>9.3294849920334091</v>
      </c>
      <c r="T526" s="2">
        <f t="shared" si="58"/>
        <v>580.61612261006485</v>
      </c>
      <c r="U526" s="2">
        <f t="shared" si="59"/>
        <v>1774.5029532876219</v>
      </c>
      <c r="V526" s="2">
        <f t="shared" si="60"/>
        <v>2726.217775188496</v>
      </c>
      <c r="W526" s="2">
        <f t="shared" si="63"/>
        <v>1272877.4532078961</v>
      </c>
    </row>
    <row r="527" spans="1:23" x14ac:dyDescent="0.45">
      <c r="A527" s="2" t="s">
        <v>154</v>
      </c>
      <c r="B527" s="2">
        <v>1</v>
      </c>
      <c r="C527" s="2">
        <v>2028</v>
      </c>
      <c r="D527" s="2">
        <v>2026</v>
      </c>
      <c r="E527" s="2">
        <v>149.838501181547</v>
      </c>
      <c r="F527" s="2">
        <v>149.838501181547</v>
      </c>
      <c r="G527" s="2">
        <v>122.08686682940798</v>
      </c>
      <c r="H527" s="2">
        <v>99.721419733773075</v>
      </c>
      <c r="I527" s="2">
        <v>168663.90713069047</v>
      </c>
      <c r="J527" s="2">
        <v>4350.9575863905075</v>
      </c>
      <c r="K527" s="2">
        <v>272140.21194790193</v>
      </c>
      <c r="L527" s="2">
        <v>835299.79391575255</v>
      </c>
      <c r="M527" s="2">
        <f>+IF($D527&lt;2022,0,-((E527-'aob Demand'!J526)*'aob Demand'!N526)-0.5*('Welfare change 1 MW'!$E527-'aob Demand'!J526)*('Welfare change 1 MW'!I527-'aob Demand'!N526))</f>
        <v>517.05225365106787</v>
      </c>
      <c r="N527" s="2">
        <f>+IF($D527&lt;2022,0,-((F527-'aob Demand'!K526)*'aob Demand'!O526)-0.5*('Welfare change 1 MW'!$E527-'aob Demand'!K526)*('Welfare change 1 MW'!J527-'aob Demand'!O526))</f>
        <v>13.338197032517737</v>
      </c>
      <c r="O527" s="2">
        <f>+IF($D527&lt;2022,0,-((G527-'aob Demand'!L526)*'aob Demand'!P526)-0.5*('Welfare change 1 MW'!$E527-'aob Demand'!L526)*('Welfare change 1 MW'!K527-'aob Demand'!P526))</f>
        <v>829.85731310370227</v>
      </c>
      <c r="P527" s="2">
        <f>+IF($D527&lt;2022,0,-((H527-'aob Demand'!M526)*'aob Demand'!Q526)-0.5*('Welfare change 1 MW'!$E527-'aob Demand'!M526)*('Welfare change 1 MW'!L527-'aob Demand'!Q526))</f>
        <v>2536.23384363897</v>
      </c>
      <c r="Q527" s="2">
        <f t="shared" si="61"/>
        <v>3896.4816074262581</v>
      </c>
      <c r="R527" s="2">
        <f t="shared" si="62"/>
        <v>343.86927940510316</v>
      </c>
      <c r="S527" s="2">
        <f t="shared" si="57"/>
        <v>8.870662819372253</v>
      </c>
      <c r="T527" s="2">
        <f t="shared" si="58"/>
        <v>551.90250937113535</v>
      </c>
      <c r="U527" s="2">
        <f t="shared" si="59"/>
        <v>1686.7403595218166</v>
      </c>
      <c r="V527" s="2">
        <f t="shared" si="60"/>
        <v>2591.3828111174275</v>
      </c>
      <c r="W527" s="2">
        <f t="shared" si="63"/>
        <v>1276103.912994345</v>
      </c>
    </row>
    <row r="528" spans="1:23" x14ac:dyDescent="0.45">
      <c r="A528" s="2" t="s">
        <v>154</v>
      </c>
      <c r="B528" s="2">
        <v>1</v>
      </c>
      <c r="C528" s="2">
        <v>2029</v>
      </c>
      <c r="D528" s="2">
        <v>2027</v>
      </c>
      <c r="E528" s="2">
        <v>149.91086506314321</v>
      </c>
      <c r="F528" s="2">
        <v>149.91086506314321</v>
      </c>
      <c r="G528" s="2">
        <v>122.1503648304152</v>
      </c>
      <c r="H528" s="2">
        <v>99.777396570988103</v>
      </c>
      <c r="I528" s="2">
        <v>169114.94740629676</v>
      </c>
      <c r="J528" s="2">
        <v>4363.0513610014677</v>
      </c>
      <c r="K528" s="2">
        <v>272868.87240328814</v>
      </c>
      <c r="L528" s="2">
        <v>837534.48800535291</v>
      </c>
      <c r="M528" s="2">
        <f>+IF($D528&lt;2022,0,-((E528-'aob Demand'!J527)*'aob Demand'!N527)-0.5*('Welfare change 1 MW'!$E528-'aob Demand'!J527)*('Welfare change 1 MW'!I528-'aob Demand'!N527))</f>
        <v>516.0074884714071</v>
      </c>
      <c r="N528" s="2">
        <f>+IF($D528&lt;2022,0,-((F528-'aob Demand'!K527)*'aob Demand'!O527)-0.5*('Welfare change 1 MW'!$E528-'aob Demand'!K527)*('Welfare change 1 MW'!J528-'aob Demand'!O527))</f>
        <v>13.312644502400119</v>
      </c>
      <c r="O528" s="2">
        <f>+IF($D528&lt;2022,0,-((G528-'aob Demand'!L527)*'aob Demand'!P527)-0.5*('Welfare change 1 MW'!$E528-'aob Demand'!L527)*('Welfare change 1 MW'!K528-'aob Demand'!P527))</f>
        <v>828.18430083355895</v>
      </c>
      <c r="P528" s="2">
        <f>+IF($D528&lt;2022,0,-((H528-'aob Demand'!M527)*'aob Demand'!Q527)-0.5*('Welfare change 1 MW'!$E528-'aob Demand'!M527)*('Welfare change 1 MW'!L528-'aob Demand'!Q527))</f>
        <v>2531.1176576103439</v>
      </c>
      <c r="Q528" s="2">
        <f t="shared" si="61"/>
        <v>3888.6220914177102</v>
      </c>
      <c r="R528" s="2">
        <f t="shared" si="62"/>
        <v>323.74948197198574</v>
      </c>
      <c r="S528" s="2">
        <f t="shared" si="57"/>
        <v>8.3525178560815885</v>
      </c>
      <c r="T528" s="2">
        <f t="shared" si="58"/>
        <v>519.61307609405583</v>
      </c>
      <c r="U528" s="2">
        <f t="shared" si="59"/>
        <v>1588.0545317064752</v>
      </c>
      <c r="V528" s="2">
        <f t="shared" si="60"/>
        <v>2439.7696076285984</v>
      </c>
      <c r="W528" s="2">
        <f t="shared" si="63"/>
        <v>1279518.3078149378</v>
      </c>
    </row>
    <row r="529" spans="1:23" x14ac:dyDescent="0.45">
      <c r="A529" s="2" t="s">
        <v>154</v>
      </c>
      <c r="B529" s="2">
        <v>1</v>
      </c>
      <c r="C529" s="2">
        <v>2030</v>
      </c>
      <c r="D529" s="2">
        <v>2028</v>
      </c>
      <c r="E529" s="2">
        <v>149.9800556255461</v>
      </c>
      <c r="F529" s="2">
        <v>149.9800556255461</v>
      </c>
      <c r="G529" s="2">
        <v>122.20995096651912</v>
      </c>
      <c r="H529" s="2">
        <v>99.829170853162211</v>
      </c>
      <c r="I529" s="2">
        <v>169567.91967559131</v>
      </c>
      <c r="J529" s="2">
        <v>4375.1787894145064</v>
      </c>
      <c r="K529" s="2">
        <v>273600.49782323674</v>
      </c>
      <c r="L529" s="2">
        <v>839778.54812310345</v>
      </c>
      <c r="M529" s="2">
        <f>+IF($D529&lt;2022,0,-((E529-'aob Demand'!J528)*'aob Demand'!N528)-0.5*('Welfare change 1 MW'!$E529-'aob Demand'!J528)*('Welfare change 1 MW'!I529-'aob Demand'!N528))</f>
        <v>514.75181104483511</v>
      </c>
      <c r="N529" s="2">
        <f>+IF($D529&lt;2022,0,-((F529-'aob Demand'!K528)*'aob Demand'!O528)-0.5*('Welfare change 1 MW'!$E529-'aob Demand'!K528)*('Welfare change 1 MW'!J529-'aob Demand'!O528))</f>
        <v>13.281587754362551</v>
      </c>
      <c r="O529" s="2">
        <f>+IF($D529&lt;2022,0,-((G529-'aob Demand'!L528)*'aob Demand'!P528)-0.5*('Welfare change 1 MW'!$E529-'aob Demand'!L528)*('Welfare change 1 MW'!K529-'aob Demand'!P528))</f>
        <v>826.17198012535778</v>
      </c>
      <c r="P529" s="2">
        <f>+IF($D529&lt;2022,0,-((H529-'aob Demand'!M528)*'aob Demand'!Q528)-0.5*('Welfare change 1 MW'!$E529-'aob Demand'!M528)*('Welfare change 1 MW'!L529-'aob Demand'!Q528))</f>
        <v>2524.9646972835167</v>
      </c>
      <c r="Q529" s="2">
        <f t="shared" si="61"/>
        <v>3879.1700762080723</v>
      </c>
      <c r="R529" s="2">
        <f t="shared" si="62"/>
        <v>304.68080605673566</v>
      </c>
      <c r="S529" s="2">
        <f t="shared" si="57"/>
        <v>7.8613513850463894</v>
      </c>
      <c r="T529" s="2">
        <f t="shared" si="58"/>
        <v>489.0099256477576</v>
      </c>
      <c r="U529" s="2">
        <f t="shared" si="59"/>
        <v>1494.5227247896682</v>
      </c>
      <c r="V529" s="2">
        <f t="shared" si="60"/>
        <v>2296.074807879208</v>
      </c>
      <c r="W529" s="2">
        <f t="shared" si="63"/>
        <v>1282946.9656219315</v>
      </c>
    </row>
    <row r="530" spans="1:23" x14ac:dyDescent="0.45">
      <c r="A530" s="2" t="s">
        <v>154</v>
      </c>
      <c r="B530" s="2">
        <v>1</v>
      </c>
      <c r="C530" s="2">
        <v>2031</v>
      </c>
      <c r="D530" s="2">
        <v>2029</v>
      </c>
      <c r="E530" s="2">
        <v>150.04579656007758</v>
      </c>
      <c r="F530" s="2">
        <v>150.04579656007758</v>
      </c>
      <c r="G530" s="2">
        <v>122.26606060980558</v>
      </c>
      <c r="H530" s="2">
        <v>99.87745873780878</v>
      </c>
      <c r="I530" s="2">
        <v>170022.72642605403</v>
      </c>
      <c r="J530" s="2">
        <v>4387.3335538798219</v>
      </c>
      <c r="K530" s="2">
        <v>274334.98641390511</v>
      </c>
      <c r="L530" s="2">
        <v>842031.57711384085</v>
      </c>
      <c r="M530" s="2">
        <f>+IF($D530&lt;2022,0,-((E530-'aob Demand'!J529)*'aob Demand'!N529)-0.5*('Welfare change 1 MW'!$E530-'aob Demand'!J529)*('Welfare change 1 MW'!I530-'aob Demand'!N529))</f>
        <v>513.36550325155156</v>
      </c>
      <c r="N530" s="2">
        <f>+IF($D530&lt;2022,0,-((F530-'aob Demand'!K529)*'aob Demand'!O529)-0.5*('Welfare change 1 MW'!$E530-'aob Demand'!K529)*('Welfare change 1 MW'!J530-'aob Demand'!O529))</f>
        <v>13.247086111158803</v>
      </c>
      <c r="O530" s="2">
        <f>+IF($D530&lt;2022,0,-((G530-'aob Demand'!L529)*'aob Demand'!P529)-0.5*('Welfare change 1 MW'!$E530-'aob Demand'!L529)*('Welfare change 1 MW'!K530-'aob Demand'!P529))</f>
        <v>823.94952251612733</v>
      </c>
      <c r="P530" s="2">
        <f>+IF($D530&lt;2022,0,-((H530-'aob Demand'!M529)*'aob Demand'!Q529)-0.5*('Welfare change 1 MW'!$E530-'aob Demand'!M529)*('Welfare change 1 MW'!L530-'aob Demand'!Q529))</f>
        <v>2518.1697049302338</v>
      </c>
      <c r="Q530" s="2">
        <f t="shared" si="61"/>
        <v>3868.7318168090715</v>
      </c>
      <c r="R530" s="2">
        <f t="shared" si="62"/>
        <v>286.66061566406734</v>
      </c>
      <c r="S530" s="2">
        <f t="shared" si="57"/>
        <v>7.3971036938158763</v>
      </c>
      <c r="T530" s="2">
        <f t="shared" si="58"/>
        <v>460.08910981471081</v>
      </c>
      <c r="U530" s="2">
        <f t="shared" si="59"/>
        <v>1406.1328106189262</v>
      </c>
      <c r="V530" s="2">
        <f t="shared" si="60"/>
        <v>2160.2796397915199</v>
      </c>
      <c r="W530" s="2">
        <f t="shared" si="63"/>
        <v>1286389.2899537999</v>
      </c>
    </row>
    <row r="531" spans="1:23" x14ac:dyDescent="0.45">
      <c r="A531" s="2" t="s">
        <v>154</v>
      </c>
      <c r="B531" s="2">
        <v>1</v>
      </c>
      <c r="C531" s="2">
        <v>2032</v>
      </c>
      <c r="D531" s="2">
        <v>2030</v>
      </c>
      <c r="E531" s="2">
        <v>150.30860566272264</v>
      </c>
      <c r="F531" s="2">
        <v>150.30860566272264</v>
      </c>
      <c r="G531" s="2">
        <v>122.51921670102662</v>
      </c>
      <c r="H531" s="2">
        <v>100.12278323830962</v>
      </c>
      <c r="I531" s="2">
        <v>170443.8018263219</v>
      </c>
      <c r="J531" s="2">
        <v>4399.8939576131324</v>
      </c>
      <c r="K531" s="2">
        <v>275020.65756920108</v>
      </c>
      <c r="L531" s="2">
        <v>844124.20863731042</v>
      </c>
      <c r="M531" s="2">
        <f>+IF($D531&lt;2022,0,-((E531-'aob Demand'!J530)*'aob Demand'!N530)-0.5*('Welfare change 1 MW'!$E531-'aob Demand'!J530)*('Welfare change 1 MW'!I531-'aob Demand'!N530))</f>
        <v>518.78226082696233</v>
      </c>
      <c r="N531" s="2">
        <f>+IF($D531&lt;2022,0,-((F531-'aob Demand'!K530)*'aob Demand'!O530)-0.5*('Welfare change 1 MW'!$E531-'aob Demand'!K530)*('Welfare change 1 MW'!J531-'aob Demand'!O530))</f>
        <v>13.392020773247785</v>
      </c>
      <c r="O531" s="2">
        <f>+IF($D531&lt;2022,0,-((G531-'aob Demand'!L530)*'aob Demand'!P530)-0.5*('Welfare change 1 MW'!$E531-'aob Demand'!L530)*('Welfare change 1 MW'!K531-'aob Demand'!P530))</f>
        <v>832.67165773546776</v>
      </c>
      <c r="P531" s="2">
        <f>+IF($D531&lt;2022,0,-((H531-'aob Demand'!M530)*'aob Demand'!Q530)-0.5*('Welfare change 1 MW'!$E531-'aob Demand'!M530)*('Welfare change 1 MW'!L531-'aob Demand'!Q530))</f>
        <v>2544.8136086877794</v>
      </c>
      <c r="Q531" s="2">
        <f t="shared" si="61"/>
        <v>3909.6595480234573</v>
      </c>
      <c r="R531" s="2">
        <f t="shared" si="62"/>
        <v>273.28802339810574</v>
      </c>
      <c r="S531" s="2">
        <f t="shared" si="57"/>
        <v>7.0547494831323769</v>
      </c>
      <c r="T531" s="2">
        <f t="shared" si="58"/>
        <v>438.64104204220553</v>
      </c>
      <c r="U531" s="2">
        <f t="shared" si="59"/>
        <v>1340.5760635035551</v>
      </c>
      <c r="V531" s="2">
        <f t="shared" si="60"/>
        <v>2059.5598784269987</v>
      </c>
      <c r="W531" s="2">
        <f t="shared" si="63"/>
        <v>1289588.6680328334</v>
      </c>
    </row>
    <row r="532" spans="1:23" x14ac:dyDescent="0.45">
      <c r="A532" s="2" t="s">
        <v>154</v>
      </c>
      <c r="B532" s="2">
        <v>1</v>
      </c>
      <c r="C532" s="2">
        <v>2033</v>
      </c>
      <c r="D532" s="2">
        <v>2031</v>
      </c>
      <c r="E532" s="2">
        <v>150.66457561062583</v>
      </c>
      <c r="F532" s="2">
        <v>150.66457561062583</v>
      </c>
      <c r="G532" s="2">
        <v>122.86655861668584</v>
      </c>
      <c r="H532" s="2">
        <v>100.46269118289284</v>
      </c>
      <c r="I532" s="2">
        <v>170849.26337211224</v>
      </c>
      <c r="J532" s="2">
        <v>4412.6575480926995</v>
      </c>
      <c r="K532" s="2">
        <v>275683.89569266501</v>
      </c>
      <c r="L532" s="2">
        <v>846142.83676085621</v>
      </c>
      <c r="M532" s="2">
        <f>+IF($D532&lt;2022,0,-((E532-'aob Demand'!J531)*'aob Demand'!N531)-0.5*('Welfare change 1 MW'!$E532-'aob Demand'!J531)*('Welfare change 1 MW'!I532-'aob Demand'!N531))</f>
        <v>527.46926575962345</v>
      </c>
      <c r="N532" s="2">
        <f>+IF($D532&lt;2022,0,-((F532-'aob Demand'!K531)*'aob Demand'!O531)-0.5*('Welfare change 1 MW'!$E532-'aob Demand'!K531)*('Welfare change 1 MW'!J532-'aob Demand'!O531))</f>
        <v>13.623361265958149</v>
      </c>
      <c r="O532" s="2">
        <f>+IF($D532&lt;2022,0,-((G532-'aob Demand'!L531)*'aob Demand'!P531)-0.5*('Welfare change 1 MW'!$E532-'aob Demand'!L531)*('Welfare change 1 MW'!K532-'aob Demand'!P531))</f>
        <v>846.65620409409064</v>
      </c>
      <c r="P532" s="2">
        <f>+IF($D532&lt;2022,0,-((H532-'aob Demand'!M531)*'aob Demand'!Q531)-0.5*('Welfare change 1 MW'!$E532-'aob Demand'!M531)*('Welfare change 1 MW'!L532-'aob Demand'!Q531))</f>
        <v>2587.535183262652</v>
      </c>
      <c r="Q532" s="2">
        <f t="shared" si="61"/>
        <v>3975.2840143823241</v>
      </c>
      <c r="R532" s="2">
        <f t="shared" si="62"/>
        <v>262.13606531098782</v>
      </c>
      <c r="S532" s="2">
        <f t="shared" si="57"/>
        <v>6.7703931781227809</v>
      </c>
      <c r="T532" s="2">
        <f t="shared" si="58"/>
        <v>420.76219491715926</v>
      </c>
      <c r="U532" s="2">
        <f t="shared" si="59"/>
        <v>1285.9257132591376</v>
      </c>
      <c r="V532" s="2">
        <f t="shared" si="60"/>
        <v>1975.5943666654073</v>
      </c>
      <c r="W532" s="2">
        <f t="shared" si="63"/>
        <v>1292675.9958256334</v>
      </c>
    </row>
    <row r="533" spans="1:23" x14ac:dyDescent="0.45">
      <c r="A533" s="2" t="s">
        <v>154</v>
      </c>
      <c r="B533" s="2">
        <v>1</v>
      </c>
      <c r="C533" s="2">
        <v>2034</v>
      </c>
      <c r="D533" s="2">
        <v>2032</v>
      </c>
      <c r="E533" s="2">
        <v>150.76548497371124</v>
      </c>
      <c r="F533" s="2">
        <v>150.76548497371124</v>
      </c>
      <c r="G533" s="2">
        <v>122.95932925493724</v>
      </c>
      <c r="H533" s="2">
        <v>100.54821435457725</v>
      </c>
      <c r="I533" s="2">
        <v>171301.00045734941</v>
      </c>
      <c r="J533" s="2">
        <v>4424.9701600896124</v>
      </c>
      <c r="K533" s="2">
        <v>276414.60624048865</v>
      </c>
      <c r="L533" s="2">
        <v>848382.10725327663</v>
      </c>
      <c r="M533" s="2">
        <f>+IF($D533&lt;2022,0,-((E533-'aob Demand'!J532)*'aob Demand'!N532)-0.5*('Welfare change 1 MW'!$E533-'aob Demand'!J532)*('Welfare change 1 MW'!I533-'aob Demand'!N532))</f>
        <v>527.37922322484633</v>
      </c>
      <c r="N533" s="2">
        <f>+IF($D533&lt;2022,0,-((F533-'aob Demand'!K532)*'aob Demand'!O532)-0.5*('Welfare change 1 MW'!$E533-'aob Demand'!K532)*('Welfare change 1 MW'!J533-'aob Demand'!O532))</f>
        <v>13.623022163272266</v>
      </c>
      <c r="O533" s="2">
        <f>+IF($D533&lt;2022,0,-((G533-'aob Demand'!L532)*'aob Demand'!P532)-0.5*('Welfare change 1 MW'!$E533-'aob Demand'!L532)*('Welfare change 1 MW'!K533-'aob Demand'!P532))</f>
        <v>846.51964141732844</v>
      </c>
      <c r="P533" s="2">
        <f>+IF($D533&lt;2022,0,-((H533-'aob Demand'!M532)*'aob Demand'!Q532)-0.5*('Welfare change 1 MW'!$E533-'aob Demand'!M532)*('Welfare change 1 MW'!L533-'aob Demand'!Q532))</f>
        <v>2587.1131527150169</v>
      </c>
      <c r="Q533" s="2">
        <f t="shared" si="61"/>
        <v>3974.635039520464</v>
      </c>
      <c r="R533" s="2">
        <f t="shared" si="62"/>
        <v>247.25595936772146</v>
      </c>
      <c r="S533" s="2">
        <f t="shared" ref="S533:S596" si="64">+N533/(1.06^($D533-2019))</f>
        <v>6.3870043910158394</v>
      </c>
      <c r="T533" s="2">
        <f t="shared" ref="T533:T596" si="65">+O533/(1.06^($D533-2019))</f>
        <v>396.88144099113242</v>
      </c>
      <c r="U533" s="2">
        <f t="shared" ref="U533:U596" si="66">+P533/(1.06^($D533-2019))</f>
        <v>1212.9396009494992</v>
      </c>
      <c r="V533" s="2">
        <f t="shared" ref="V533:V596" si="67">+Q533/(1.06^($D533-2019))</f>
        <v>1863.464005699369</v>
      </c>
      <c r="W533" s="2">
        <f t="shared" si="63"/>
        <v>1296097.7139511146</v>
      </c>
    </row>
    <row r="534" spans="1:23" x14ac:dyDescent="0.45">
      <c r="A534" s="2" t="s">
        <v>154</v>
      </c>
      <c r="B534" s="2">
        <v>1</v>
      </c>
      <c r="C534" s="2">
        <v>2035</v>
      </c>
      <c r="D534" s="2">
        <v>2033</v>
      </c>
      <c r="E534" s="2">
        <v>150.86264708060361</v>
      </c>
      <c r="F534" s="2">
        <v>150.86264708060361</v>
      </c>
      <c r="G534" s="2">
        <v>123.04702407226564</v>
      </c>
      <c r="H534" s="2">
        <v>100.62814163493164</v>
      </c>
      <c r="I534" s="2">
        <v>171754.89911588398</v>
      </c>
      <c r="J534" s="2">
        <v>4437.3209575962201</v>
      </c>
      <c r="K534" s="2">
        <v>277148.58479179785</v>
      </c>
      <c r="L534" s="2">
        <v>850631.7830000805</v>
      </c>
      <c r="M534" s="2">
        <f>+IF($D534&lt;2022,0,-((E534-'aob Demand'!J533)*'aob Demand'!N533)-0.5*('Welfare change 1 MW'!$E534-'aob Demand'!J533)*('Welfare change 1 MW'!I534-'aob Demand'!N533))</f>
        <v>526.98285131528314</v>
      </c>
      <c r="N534" s="2">
        <f>+IF($D534&lt;2022,0,-((F534-'aob Demand'!K533)*'aob Demand'!O533)-0.5*('Welfare change 1 MW'!$E534-'aob Demand'!K533)*('Welfare change 1 MW'!J534-'aob Demand'!O533))</f>
        <v>13.614703641480368</v>
      </c>
      <c r="O534" s="2">
        <f>+IF($D534&lt;2022,0,-((G534-'aob Demand'!L533)*'aob Demand'!P533)-0.5*('Welfare change 1 MW'!$E534-'aob Demand'!L533)*('Welfare change 1 MW'!K534-'aob Demand'!P533))</f>
        <v>845.89019694211322</v>
      </c>
      <c r="P534" s="2">
        <f>+IF($D534&lt;2022,0,-((H534-'aob Demand'!M533)*'aob Demand'!Q533)-0.5*('Welfare change 1 MW'!$E534-'aob Demand'!M533)*('Welfare change 1 MW'!L534-'aob Demand'!Q533))</f>
        <v>2585.1850872172326</v>
      </c>
      <c r="Q534" s="2">
        <f t="shared" si="61"/>
        <v>3971.6728391161096</v>
      </c>
      <c r="R534" s="2">
        <f t="shared" si="62"/>
        <v>233.0850233482995</v>
      </c>
      <c r="S534" s="2">
        <f t="shared" si="64"/>
        <v>6.0217965503702109</v>
      </c>
      <c r="T534" s="2">
        <f t="shared" si="65"/>
        <v>374.1380498668081</v>
      </c>
      <c r="U534" s="2">
        <f t="shared" si="66"/>
        <v>1143.4298571761308</v>
      </c>
      <c r="V534" s="2">
        <f t="shared" si="67"/>
        <v>1756.6747269416087</v>
      </c>
      <c r="W534" s="2">
        <f t="shared" si="63"/>
        <v>1299535.2669077623</v>
      </c>
    </row>
    <row r="535" spans="1:23" x14ac:dyDescent="0.45">
      <c r="A535" s="2" t="s">
        <v>154</v>
      </c>
      <c r="B535" s="2">
        <v>1</v>
      </c>
      <c r="C535" s="2">
        <v>2036</v>
      </c>
      <c r="D535" s="2">
        <v>2034</v>
      </c>
      <c r="E535" s="2">
        <v>150.95549564974863</v>
      </c>
      <c r="F535" s="2">
        <v>150.95549564974863</v>
      </c>
      <c r="G535" s="2">
        <v>123.13037009793864</v>
      </c>
      <c r="H535" s="2">
        <v>100.70370852991664</v>
      </c>
      <c r="I535" s="2">
        <v>172210.78672615124</v>
      </c>
      <c r="J535" s="2">
        <v>4449.6981755162715</v>
      </c>
      <c r="K535" s="2">
        <v>277885.65335833607</v>
      </c>
      <c r="L535" s="2">
        <v>852891.16552898486</v>
      </c>
      <c r="M535" s="2">
        <f>+IF($D535&lt;2022,0,-((E535-'aob Demand'!J534)*'aob Demand'!N534)-0.5*('Welfare change 1 MW'!$E535-'aob Demand'!J534)*('Welfare change 1 MW'!I535-'aob Demand'!N534))</f>
        <v>526.4200205277665</v>
      </c>
      <c r="N535" s="2">
        <f>+IF($D535&lt;2022,0,-((F535-'aob Demand'!K534)*'aob Demand'!O534)-0.5*('Welfare change 1 MW'!$E535-'aob Demand'!K534)*('Welfare change 1 MW'!J535-'aob Demand'!O534))</f>
        <v>13.601994680057585</v>
      </c>
      <c r="O535" s="2">
        <f>+IF($D535&lt;2022,0,-((G535-'aob Demand'!L534)*'aob Demand'!P534)-0.5*('Welfare change 1 MW'!$E535-'aob Demand'!L534)*('Welfare change 1 MW'!K535-'aob Demand'!P534))</f>
        <v>844.99295695686817</v>
      </c>
      <c r="P535" s="2">
        <f>+IF($D535&lt;2022,0,-((H535-'aob Demand'!M534)*'aob Demand'!Q534)-0.5*('Welfare change 1 MW'!$E535-'aob Demand'!M534)*('Welfare change 1 MW'!L535-'aob Demand'!Q534))</f>
        <v>2582.4388300579117</v>
      </c>
      <c r="Q535" s="2">
        <f t="shared" si="61"/>
        <v>3967.4538022226038</v>
      </c>
      <c r="R535" s="2">
        <f t="shared" si="62"/>
        <v>219.65668183792289</v>
      </c>
      <c r="S535" s="2">
        <f t="shared" si="64"/>
        <v>5.6756371362987252</v>
      </c>
      <c r="T535" s="2">
        <f t="shared" si="65"/>
        <v>352.58603750571143</v>
      </c>
      <c r="U535" s="2">
        <f t="shared" si="66"/>
        <v>1077.5614952699323</v>
      </c>
      <c r="V535" s="2">
        <f t="shared" si="67"/>
        <v>1655.4798517498652</v>
      </c>
      <c r="W535" s="2">
        <f t="shared" si="63"/>
        <v>1302987.6056134722</v>
      </c>
    </row>
    <row r="536" spans="1:23" x14ac:dyDescent="0.45">
      <c r="A536" s="2" t="s">
        <v>154</v>
      </c>
      <c r="B536" s="2">
        <v>1</v>
      </c>
      <c r="C536" s="2">
        <v>2037</v>
      </c>
      <c r="D536" s="2">
        <v>2035</v>
      </c>
      <c r="E536" s="2">
        <v>151.04425203050715</v>
      </c>
      <c r="F536" s="2">
        <v>151.04425203050715</v>
      </c>
      <c r="G536" s="2">
        <v>123.20959768040416</v>
      </c>
      <c r="H536" s="2">
        <v>100.77514539435616</v>
      </c>
      <c r="I536" s="2">
        <v>172668.63007948201</v>
      </c>
      <c r="J536" s="2">
        <v>4462.1021856179314</v>
      </c>
      <c r="K536" s="2">
        <v>278625.76450470445</v>
      </c>
      <c r="L536" s="2">
        <v>855160.09789841063</v>
      </c>
      <c r="M536" s="2">
        <f>+IF($D536&lt;2022,0,-((E536-'aob Demand'!J535)*'aob Demand'!N535)-0.5*('Welfare change 1 MW'!$E536-'aob Demand'!J535)*('Welfare change 1 MW'!I536-'aob Demand'!N535))</f>
        <v>525.700699541777</v>
      </c>
      <c r="N536" s="2">
        <f>+IF($D536&lt;2022,0,-((F536-'aob Demand'!K535)*'aob Demand'!O535)-0.5*('Welfare change 1 MW'!$E536-'aob Demand'!K535)*('Welfare change 1 MW'!J536-'aob Demand'!O535))</f>
        <v>13.585155794231198</v>
      </c>
      <c r="O536" s="2">
        <f>+IF($D536&lt;2022,0,-((G536-'aob Demand'!L535)*'aob Demand'!P535)-0.5*('Welfare change 1 MW'!$E536-'aob Demand'!L535)*('Welfare change 1 MW'!K536-'aob Demand'!P535))</f>
        <v>843.84395292264151</v>
      </c>
      <c r="P536" s="2">
        <f>+IF($D536&lt;2022,0,-((H536-'aob Demand'!M535)*'aob Demand'!Q535)-0.5*('Welfare change 1 MW'!$E536-'aob Demand'!M535)*('Welfare change 1 MW'!L536-'aob Demand'!Q535))</f>
        <v>2578.9233667172866</v>
      </c>
      <c r="Q536" s="2">
        <f t="shared" si="61"/>
        <v>3962.0531749759366</v>
      </c>
      <c r="R536" s="2">
        <f t="shared" si="62"/>
        <v>206.94012671982611</v>
      </c>
      <c r="S536" s="2">
        <f t="shared" si="64"/>
        <v>5.3477460920581699</v>
      </c>
      <c r="T536" s="2">
        <f t="shared" si="65"/>
        <v>332.17603610149484</v>
      </c>
      <c r="U536" s="2">
        <f t="shared" si="66"/>
        <v>1015.1835992882953</v>
      </c>
      <c r="V536" s="2">
        <f t="shared" si="67"/>
        <v>1559.6475082016746</v>
      </c>
      <c r="W536" s="2">
        <f t="shared" si="63"/>
        <v>1306454.492482597</v>
      </c>
    </row>
    <row r="537" spans="1:23" x14ac:dyDescent="0.45">
      <c r="A537" s="2" t="s">
        <v>154</v>
      </c>
      <c r="B537" s="2">
        <v>1</v>
      </c>
      <c r="C537" s="2">
        <v>2038</v>
      </c>
      <c r="D537" s="2">
        <v>2036</v>
      </c>
      <c r="E537" s="2">
        <v>151.12913062528651</v>
      </c>
      <c r="F537" s="2">
        <v>151.12913062528651</v>
      </c>
      <c r="G537" s="2">
        <v>123.2849224521955</v>
      </c>
      <c r="H537" s="2">
        <v>100.8426683272735</v>
      </c>
      <c r="I537" s="2">
        <v>173128.39824122295</v>
      </c>
      <c r="J537" s="2">
        <v>4474.5334289864541</v>
      </c>
      <c r="K537" s="2">
        <v>279368.87389190652</v>
      </c>
      <c r="L537" s="2">
        <v>857438.43344795192</v>
      </c>
      <c r="M537" s="2">
        <f>+IF($D537&lt;2022,0,-((E537-'aob Demand'!J536)*'aob Demand'!N536)-0.5*('Welfare change 1 MW'!$E537-'aob Demand'!J536)*('Welfare change 1 MW'!I537-'aob Demand'!N536))</f>
        <v>524.83400155527488</v>
      </c>
      <c r="N537" s="2">
        <f>+IF($D537&lt;2022,0,-((F537-'aob Demand'!K536)*'aob Demand'!O536)-0.5*('Welfare change 1 MW'!$E537-'aob Demand'!K536)*('Welfare change 1 MW'!J537-'aob Demand'!O536))</f>
        <v>13.564425642959829</v>
      </c>
      <c r="O537" s="2">
        <f>+IF($D537&lt;2022,0,-((G537-'aob Demand'!L536)*'aob Demand'!P536)-0.5*('Welfare change 1 MW'!$E537-'aob Demand'!L536)*('Welfare change 1 MW'!K537-'aob Demand'!P536))</f>
        <v>842.45784042482205</v>
      </c>
      <c r="P537" s="2">
        <f>+IF($D537&lt;2022,0,-((H537-'aob Demand'!M536)*'aob Demand'!Q536)-0.5*('Welfare change 1 MW'!$E537-'aob Demand'!M536)*('Welfare change 1 MW'!L537-'aob Demand'!Q536))</f>
        <v>2574.6834781143393</v>
      </c>
      <c r="Q537" s="2">
        <f t="shared" si="61"/>
        <v>3955.5397457373961</v>
      </c>
      <c r="R537" s="2">
        <f t="shared" si="62"/>
        <v>194.90467384748885</v>
      </c>
      <c r="S537" s="2">
        <f t="shared" si="64"/>
        <v>5.0373450424994264</v>
      </c>
      <c r="T537" s="2">
        <f t="shared" si="65"/>
        <v>312.85886610181166</v>
      </c>
      <c r="U537" s="2">
        <f t="shared" si="66"/>
        <v>956.14583292112161</v>
      </c>
      <c r="V537" s="2">
        <f t="shared" si="67"/>
        <v>1468.9467179129215</v>
      </c>
      <c r="W537" s="2">
        <f t="shared" si="63"/>
        <v>1309935.7055810813</v>
      </c>
    </row>
    <row r="538" spans="1:23" x14ac:dyDescent="0.45">
      <c r="A538" s="2" t="s">
        <v>154</v>
      </c>
      <c r="B538" s="2">
        <v>1</v>
      </c>
      <c r="C538" s="2">
        <v>2039</v>
      </c>
      <c r="D538" s="2">
        <v>2037</v>
      </c>
      <c r="E538" s="2">
        <v>151.21033432164856</v>
      </c>
      <c r="F538" s="2">
        <v>151.21033432164856</v>
      </c>
      <c r="G538" s="2">
        <v>123.35654844443454</v>
      </c>
      <c r="H538" s="2">
        <v>100.90648180008154</v>
      </c>
      <c r="I538" s="2">
        <v>173590.06215824466</v>
      </c>
      <c r="J538" s="2">
        <v>4486.9923291892956</v>
      </c>
      <c r="K538" s="2">
        <v>280114.93991140922</v>
      </c>
      <c r="L538" s="2">
        <v>859726.03449094191</v>
      </c>
      <c r="M538" s="2">
        <f>+IF($D538&lt;2022,0,-((E538-'aob Demand'!J537)*'aob Demand'!N537)-0.5*('Welfare change 1 MW'!$E538-'aob Demand'!J537)*('Welfare change 1 MW'!I538-'aob Demand'!N537))</f>
        <v>523.82852683067108</v>
      </c>
      <c r="N538" s="2">
        <f>+IF($D538&lt;2022,0,-((F538-'aob Demand'!K537)*'aob Demand'!O537)-0.5*('Welfare change 1 MW'!$E538-'aob Demand'!K537)*('Welfare change 1 MW'!J538-'aob Demand'!O537))</f>
        <v>13.540029610434225</v>
      </c>
      <c r="O538" s="2">
        <f>+IF($D538&lt;2022,0,-((G538-'aob Demand'!L537)*'aob Demand'!P537)-0.5*('Welfare change 1 MW'!$E538-'aob Demand'!L537)*('Welfare change 1 MW'!K538-'aob Demand'!P537))</f>
        <v>840.84845103322323</v>
      </c>
      <c r="P538" s="2">
        <f>+IF($D538&lt;2022,0,-((H538-'aob Demand'!M537)*'aob Demand'!Q537)-0.5*('Welfare change 1 MW'!$E538-'aob Demand'!M537)*('Welfare change 1 MW'!L538-'aob Demand'!Q537))</f>
        <v>2569.761426910999</v>
      </c>
      <c r="Q538" s="2">
        <f t="shared" si="61"/>
        <v>3947.9784343853275</v>
      </c>
      <c r="R538" s="2">
        <f t="shared" si="62"/>
        <v>183.52007199148343</v>
      </c>
      <c r="S538" s="2">
        <f t="shared" si="64"/>
        <v>4.7436653057212101</v>
      </c>
      <c r="T538" s="2">
        <f t="shared" si="65"/>
        <v>294.58603410009857</v>
      </c>
      <c r="U538" s="2">
        <f t="shared" si="66"/>
        <v>900.29996060159306</v>
      </c>
      <c r="V538" s="2">
        <f t="shared" si="67"/>
        <v>1383.1497319988962</v>
      </c>
      <c r="W538" s="2">
        <f t="shared" si="63"/>
        <v>1313431.0365605957</v>
      </c>
    </row>
    <row r="539" spans="1:23" x14ac:dyDescent="0.45">
      <c r="A539" s="2" t="s">
        <v>154</v>
      </c>
      <c r="B539" s="2">
        <v>1</v>
      </c>
      <c r="C539" s="2">
        <v>2040</v>
      </c>
      <c r="D539" s="2">
        <v>2038</v>
      </c>
      <c r="E539" s="2">
        <v>151.28805503359195</v>
      </c>
      <c r="F539" s="2">
        <v>151.28805503359195</v>
      </c>
      <c r="G539" s="2">
        <v>123.42466865061095</v>
      </c>
      <c r="H539" s="2">
        <v>100.96677922208096</v>
      </c>
      <c r="I539" s="2">
        <v>174053.59456385585</v>
      </c>
      <c r="J539" s="2">
        <v>4499.479292861668</v>
      </c>
      <c r="K539" s="2">
        <v>280863.92354789173</v>
      </c>
      <c r="L539" s="2">
        <v>862022.77186080418</v>
      </c>
      <c r="M539" s="2">
        <f>+IF($D539&lt;2022,0,-((E539-'aob Demand'!J538)*'aob Demand'!N538)-0.5*('Welfare change 1 MW'!$E539-'aob Demand'!J538)*('Welfare change 1 MW'!I539-'aob Demand'!N538))</f>
        <v>522.69239186856328</v>
      </c>
      <c r="N539" s="2">
        <f>+IF($D539&lt;2022,0,-((F539-'aob Demand'!K538)*'aob Demand'!O538)-0.5*('Welfare change 1 MW'!$E539-'aob Demand'!K538)*('Welfare change 1 MW'!J539-'aob Demand'!O538))</f>
        <v>13.512180542103685</v>
      </c>
      <c r="O539" s="2">
        <f>+IF($D539&lt;2022,0,-((G539-'aob Demand'!L538)*'aob Demand'!P538)-0.5*('Welfare change 1 MW'!$E539-'aob Demand'!L538)*('Welfare change 1 MW'!K539-'aob Demand'!P538))</f>
        <v>839.02883909777381</v>
      </c>
      <c r="P539" s="2">
        <f>+IF($D539&lt;2022,0,-((H539-'aob Demand'!M538)*'aob Demand'!Q538)-0.5*('Welfare change 1 MW'!$E539-'aob Demand'!M538)*('Welfare change 1 MW'!L539-'aob Demand'!Q538))</f>
        <v>2564.1971006135145</v>
      </c>
      <c r="Q539" s="2">
        <f t="shared" si="61"/>
        <v>3939.4305121219554</v>
      </c>
      <c r="R539" s="2">
        <f t="shared" si="62"/>
        <v>172.7566360015322</v>
      </c>
      <c r="S539" s="2">
        <f t="shared" si="64"/>
        <v>4.4659514693800677</v>
      </c>
      <c r="T539" s="2">
        <f t="shared" si="65"/>
        <v>277.30994750589548</v>
      </c>
      <c r="U539" s="2">
        <f t="shared" si="66"/>
        <v>847.50050323721916</v>
      </c>
      <c r="V539" s="2">
        <f t="shared" si="67"/>
        <v>1302.0330382140271</v>
      </c>
      <c r="W539" s="2">
        <f t="shared" si="63"/>
        <v>1316940.2899725516</v>
      </c>
    </row>
    <row r="540" spans="1:23" x14ac:dyDescent="0.45">
      <c r="A540" s="2" t="s">
        <v>154</v>
      </c>
      <c r="B540" s="2">
        <v>1</v>
      </c>
      <c r="C540" s="2">
        <v>2041</v>
      </c>
      <c r="D540" s="2">
        <v>2039</v>
      </c>
      <c r="E540" s="2">
        <v>151.36247432320661</v>
      </c>
      <c r="F540" s="2">
        <v>151.36247432320661</v>
      </c>
      <c r="G540" s="2">
        <v>123.48946565167661</v>
      </c>
      <c r="H540" s="2">
        <v>101.0237435668116</v>
      </c>
      <c r="I540" s="2">
        <v>174518.96987213046</v>
      </c>
      <c r="J540" s="2">
        <v>4511.9947106481814</v>
      </c>
      <c r="K540" s="2">
        <v>281615.78822598909</v>
      </c>
      <c r="L540" s="2">
        <v>864328.52440585871</v>
      </c>
      <c r="M540" s="2">
        <f>+IF($D540&lt;2022,0,-((E540-'aob Demand'!J539)*'aob Demand'!N539)-0.5*('Welfare change 1 MW'!$E540-'aob Demand'!J539)*('Welfare change 1 MW'!I540-'aob Demand'!N539))</f>
        <v>521.43325913829551</v>
      </c>
      <c r="N540" s="2">
        <f>+IF($D540&lt;2022,0,-((F540-'aob Demand'!K539)*'aob Demand'!O539)-0.5*('Welfare change 1 MW'!$E540-'aob Demand'!K539)*('Welfare change 1 MW'!J540-'aob Demand'!O539))</f>
        <v>13.481079500479812</v>
      </c>
      <c r="O540" s="2">
        <f>+IF($D540&lt;2022,0,-((G540-'aob Demand'!L539)*'aob Demand'!P539)-0.5*('Welfare change 1 MW'!$E540-'aob Demand'!L539)*('Welfare change 1 MW'!K540-'aob Demand'!P539))</f>
        <v>837.01132943028813</v>
      </c>
      <c r="P540" s="2">
        <f>+IF($D540&lt;2022,0,-((H540-'aob Demand'!M539)*'aob Demand'!Q539)-0.5*('Welfare change 1 MW'!$E540-'aob Demand'!M539)*('Welfare change 1 MW'!L540-'aob Demand'!Q539))</f>
        <v>2558.0281573015945</v>
      </c>
      <c r="Q540" s="2">
        <f t="shared" si="61"/>
        <v>3929.9538253706578</v>
      </c>
      <c r="R540" s="2">
        <f t="shared" si="62"/>
        <v>162.58535495493703</v>
      </c>
      <c r="S540" s="2">
        <f t="shared" si="64"/>
        <v>4.2034643117766972</v>
      </c>
      <c r="T540" s="2">
        <f t="shared" si="65"/>
        <v>260.98408897356933</v>
      </c>
      <c r="U540" s="2">
        <f t="shared" si="66"/>
        <v>797.60527095433713</v>
      </c>
      <c r="V540" s="2">
        <f t="shared" si="67"/>
        <v>1225.3781791946201</v>
      </c>
      <c r="W540" s="2">
        <f t="shared" si="63"/>
        <v>1320463.2825039783</v>
      </c>
    </row>
    <row r="541" spans="1:23" x14ac:dyDescent="0.45">
      <c r="A541" s="2" t="s">
        <v>154</v>
      </c>
      <c r="B541" s="2">
        <v>1</v>
      </c>
      <c r="C541" s="2">
        <v>2042</v>
      </c>
      <c r="D541" s="2">
        <v>2040</v>
      </c>
      <c r="E541" s="2">
        <v>151.43376397347311</v>
      </c>
      <c r="F541" s="2">
        <v>151.43376397347311</v>
      </c>
      <c r="G541" s="2">
        <v>123.55111219250213</v>
      </c>
      <c r="H541" s="2">
        <v>101.07754794990311</v>
      </c>
      <c r="I541" s="2">
        <v>174986.16408124453</v>
      </c>
      <c r="J541" s="2">
        <v>4524.5389580641167</v>
      </c>
      <c r="K541" s="2">
        <v>282370.49967013428</v>
      </c>
      <c r="L541" s="2">
        <v>866643.17852734844</v>
      </c>
      <c r="M541" s="2">
        <f>+IF($D541&lt;2022,0,-((E541-'aob Demand'!J540)*'aob Demand'!N540)-0.5*('Welfare change 1 MW'!$E541-'aob Demand'!J540)*('Welfare change 1 MW'!I541-'aob Demand'!N540))</f>
        <v>520.05836417618252</v>
      </c>
      <c r="N541" s="2">
        <f>+IF($D541&lt;2022,0,-((F541-'aob Demand'!K540)*'aob Demand'!O540)-0.5*('Welfare change 1 MW'!$E541-'aob Demand'!K540)*('Welfare change 1 MW'!J541-'aob Demand'!O540))</f>
        <v>13.446916455004665</v>
      </c>
      <c r="O541" s="2">
        <f>+IF($D541&lt;2022,0,-((G541-'aob Demand'!L540)*'aob Demand'!P540)-0.5*('Welfare change 1 MW'!$E541-'aob Demand'!L540)*('Welfare change 1 MW'!K541-'aob Demand'!P540))</f>
        <v>834.80756068650578</v>
      </c>
      <c r="P541" s="2">
        <f>+IF($D541&lt;2022,0,-((H541-'aob Demand'!M540)*'aob Demand'!Q540)-0.5*('Welfare change 1 MW'!$E541-'aob Demand'!M540)*('Welfare change 1 MW'!L541-'aob Demand'!Q540))</f>
        <v>2551.290158257907</v>
      </c>
      <c r="Q541" s="2">
        <f t="shared" si="61"/>
        <v>3919.6029995755998</v>
      </c>
      <c r="R541" s="2">
        <f t="shared" si="62"/>
        <v>152.97797755356444</v>
      </c>
      <c r="S541" s="2">
        <f t="shared" si="64"/>
        <v>3.9554831252006806</v>
      </c>
      <c r="T541" s="2">
        <f t="shared" si="65"/>
        <v>245.56315420971143</v>
      </c>
      <c r="U541" s="2">
        <f t="shared" si="66"/>
        <v>750.47578396486915</v>
      </c>
      <c r="V541" s="2">
        <f t="shared" si="67"/>
        <v>1152.9723988533456</v>
      </c>
      <c r="W541" s="2">
        <f t="shared" si="63"/>
        <v>1323999.8422787273</v>
      </c>
    </row>
    <row r="542" spans="1:23" x14ac:dyDescent="0.45">
      <c r="A542" s="2" t="s">
        <v>154</v>
      </c>
      <c r="B542" s="2">
        <v>1</v>
      </c>
      <c r="C542" s="2">
        <v>2043</v>
      </c>
      <c r="D542" s="2">
        <v>2041</v>
      </c>
      <c r="E542" s="2">
        <v>151.5020865098073</v>
      </c>
      <c r="F542" s="2">
        <v>151.5020865098073</v>
      </c>
      <c r="G542" s="2">
        <v>123.60977170679131</v>
      </c>
      <c r="H542" s="2">
        <v>101.1283561552633</v>
      </c>
      <c r="I542" s="2">
        <v>175455.15468632086</v>
      </c>
      <c r="J542" s="2">
        <v>4537.1123962747142</v>
      </c>
      <c r="K542" s="2">
        <v>283128.02577818127</v>
      </c>
      <c r="L542" s="2">
        <v>868966.62776293932</v>
      </c>
      <c r="M542" s="2">
        <f>+IF($D542&lt;2022,0,-((E542-'aob Demand'!J541)*'aob Demand'!N541)-0.5*('Welfare change 1 MW'!$E542-'aob Demand'!J541)*('Welfare change 1 MW'!I542-'aob Demand'!N541))</f>
        <v>518.57454005356783</v>
      </c>
      <c r="N542" s="2">
        <f>+IF($D542&lt;2022,0,-((F542-'aob Demand'!K541)*'aob Demand'!O541)-0.5*('Welfare change 1 MW'!$E542-'aob Demand'!K541)*('Welfare change 1 MW'!J542-'aob Demand'!O541))</f>
        <v>13.409870905621995</v>
      </c>
      <c r="O542" s="2">
        <f>+IF($D542&lt;2022,0,-((G542-'aob Demand'!L541)*'aob Demand'!P541)-0.5*('Welfare change 1 MW'!$E542-'aob Demand'!L541)*('Welfare change 1 MW'!K542-'aob Demand'!P541))</f>
        <v>832.42852472665925</v>
      </c>
      <c r="P542" s="2">
        <f>+IF($D542&lt;2022,0,-((H542-'aob Demand'!M541)*'aob Demand'!Q541)-0.5*('Welfare change 1 MW'!$E542-'aob Demand'!M541)*('Welfare change 1 MW'!L542-'aob Demand'!Q541))</f>
        <v>2544.0166882125504</v>
      </c>
      <c r="Q542" s="2">
        <f t="shared" si="61"/>
        <v>3908.4296238983998</v>
      </c>
      <c r="R542" s="2">
        <f t="shared" si="62"/>
        <v>143.90707799170474</v>
      </c>
      <c r="S542" s="2">
        <f t="shared" si="64"/>
        <v>3.7213075251914494</v>
      </c>
      <c r="T542" s="2">
        <f t="shared" si="65"/>
        <v>231.00315842344426</v>
      </c>
      <c r="U542" s="2">
        <f t="shared" si="66"/>
        <v>705.97759759857126</v>
      </c>
      <c r="V542" s="2">
        <f t="shared" si="67"/>
        <v>1084.6091415389119</v>
      </c>
      <c r="W542" s="2">
        <f t="shared" si="63"/>
        <v>1327549.8082274415</v>
      </c>
    </row>
    <row r="543" spans="1:23" x14ac:dyDescent="0.45">
      <c r="A543" s="2" t="s">
        <v>154</v>
      </c>
      <c r="B543" s="2">
        <v>1</v>
      </c>
      <c r="C543" s="2">
        <v>2044</v>
      </c>
      <c r="D543" s="2">
        <v>2042</v>
      </c>
      <c r="E543" s="2">
        <v>151.56759571548406</v>
      </c>
      <c r="F543" s="2">
        <v>151.56759571548406</v>
      </c>
      <c r="G543" s="2">
        <v>123.66559883555807</v>
      </c>
      <c r="H543" s="2">
        <v>101.17632315470706</v>
      </c>
      <c r="I543" s="2">
        <v>175925.92059357124</v>
      </c>
      <c r="J543" s="2">
        <v>4549.7153728782732</v>
      </c>
      <c r="K543" s="2">
        <v>283888.33649689209</v>
      </c>
      <c r="L543" s="2">
        <v>871298.77237660589</v>
      </c>
      <c r="M543" s="2">
        <f>+IF($D543&lt;2022,0,-((E543-'aob Demand'!J542)*'aob Demand'!N542)-0.5*('Welfare change 1 MW'!$E543-'aob Demand'!J542)*('Welfare change 1 MW'!I543-'aob Demand'!N542))</f>
        <v>516.98824105530582</v>
      </c>
      <c r="N543" s="2">
        <f>+IF($D543&lt;2022,0,-((F543-'aob Demand'!K542)*'aob Demand'!O542)-0.5*('Welfare change 1 MW'!$E543-'aob Demand'!K542)*('Welfare change 1 MW'!J543-'aob Demand'!O542))</f>
        <v>13.370112488202473</v>
      </c>
      <c r="O543" s="2">
        <f>+IF($D543&lt;2022,0,-((G543-'aob Demand'!L542)*'aob Demand'!P542)-0.5*('Welfare change 1 MW'!$E543-'aob Demand'!L542)*('Welfare change 1 MW'!K543-'aob Demand'!P542))</f>
        <v>829.8846045000837</v>
      </c>
      <c r="P543" s="2">
        <f>+IF($D543&lt;2022,0,-((H543-'aob Demand'!M542)*'aob Demand'!Q542)-0.5*('Welfare change 1 MW'!$E543-'aob Demand'!M542)*('Welfare change 1 MW'!L543-'aob Demand'!Q542))</f>
        <v>2536.2394712767359</v>
      </c>
      <c r="Q543" s="2">
        <f t="shared" si="61"/>
        <v>3896.4824293203278</v>
      </c>
      <c r="R543" s="2">
        <f t="shared" si="62"/>
        <v>135.34610559855341</v>
      </c>
      <c r="S543" s="2">
        <f t="shared" si="64"/>
        <v>3.5002588318042704</v>
      </c>
      <c r="T543" s="2">
        <f t="shared" si="65"/>
        <v>217.26151659852979</v>
      </c>
      <c r="U543" s="2">
        <f t="shared" si="66"/>
        <v>663.98054741426574</v>
      </c>
      <c r="V543" s="2">
        <f t="shared" si="67"/>
        <v>1020.0884284431531</v>
      </c>
      <c r="W543" s="2">
        <f t="shared" si="63"/>
        <v>1331113.0294670691</v>
      </c>
    </row>
    <row r="544" spans="1:23" x14ac:dyDescent="0.45">
      <c r="A544" s="2" t="s">
        <v>154</v>
      </c>
      <c r="B544" s="2">
        <v>1</v>
      </c>
      <c r="C544" s="2">
        <v>2045</v>
      </c>
      <c r="D544" s="2">
        <v>2043</v>
      </c>
      <c r="E544" s="2">
        <v>151.63043710302364</v>
      </c>
      <c r="F544" s="2">
        <v>151.63043710302364</v>
      </c>
      <c r="G544" s="2">
        <v>123.71873990148863</v>
      </c>
      <c r="H544" s="2">
        <v>101.22159558345463</v>
      </c>
      <c r="I544" s="2">
        <v>176398.44204244105</v>
      </c>
      <c r="J544" s="2">
        <v>4562.348222617411</v>
      </c>
      <c r="K544" s="2">
        <v>284651.40370903292</v>
      </c>
      <c r="L544" s="2">
        <v>873639.51898678206</v>
      </c>
      <c r="M544" s="2">
        <f>+IF($D544&lt;2022,0,-((E544-'aob Demand'!J543)*'aob Demand'!N543)-0.5*('Welfare change 1 MW'!$E544-'aob Demand'!J543)*('Welfare change 1 MW'!I544-'aob Demand'!N543))</f>
        <v>515.3055642996037</v>
      </c>
      <c r="N544" s="2">
        <f>+IF($D544&lt;2022,0,-((F544-'aob Demand'!K543)*'aob Demand'!O543)-0.5*('Welfare change 1 MW'!$E544-'aob Demand'!K543)*('Welfare change 1 MW'!J544-'aob Demand'!O543))</f>
        <v>13.327801527983524</v>
      </c>
      <c r="O544" s="2">
        <f>+IF($D544&lt;2022,0,-((G544-'aob Demand'!L543)*'aob Demand'!P543)-0.5*('Welfare change 1 MW'!$E544-'aob Demand'!L543)*('Welfare change 1 MW'!K544-'aob Demand'!P543))</f>
        <v>827.18560882625422</v>
      </c>
      <c r="P544" s="2">
        <f>+IF($D544&lt;2022,0,-((H544-'aob Demand'!M543)*'aob Demand'!Q543)-0.5*('Welfare change 1 MW'!$E544-'aob Demand'!M543)*('Welfare change 1 MW'!L544-'aob Demand'!Q543))</f>
        <v>2527.9884771108527</v>
      </c>
      <c r="Q544" s="2">
        <f t="shared" si="61"/>
        <v>3883.8074517646942</v>
      </c>
      <c r="R544" s="2">
        <f t="shared" si="62"/>
        <v>127.26942021921528</v>
      </c>
      <c r="S544" s="2">
        <f t="shared" si="64"/>
        <v>3.2916810738667568</v>
      </c>
      <c r="T544" s="2">
        <f t="shared" si="65"/>
        <v>204.29710087079093</v>
      </c>
      <c r="U544" s="2">
        <f t="shared" si="66"/>
        <v>624.35892428224383</v>
      </c>
      <c r="V544" s="2">
        <f t="shared" si="67"/>
        <v>959.21712644611671</v>
      </c>
      <c r="W544" s="2">
        <f t="shared" si="63"/>
        <v>1334689.364738256</v>
      </c>
    </row>
    <row r="545" spans="1:23" x14ac:dyDescent="0.45">
      <c r="A545" s="2" t="s">
        <v>154</v>
      </c>
      <c r="B545" s="2">
        <v>1</v>
      </c>
      <c r="C545" s="2">
        <v>2046</v>
      </c>
      <c r="D545" s="2">
        <v>2044</v>
      </c>
      <c r="E545" s="2">
        <v>151.69074835218791</v>
      </c>
      <c r="F545" s="2">
        <v>151.69074835218791</v>
      </c>
      <c r="G545" s="2">
        <v>123.76933334966492</v>
      </c>
      <c r="H545" s="2">
        <v>101.26431218188492</v>
      </c>
      <c r="I545" s="2">
        <v>176872.70053382867</v>
      </c>
      <c r="J545" s="2">
        <v>4575.0112680393104</v>
      </c>
      <c r="K545" s="2">
        <v>285417.20112927689</v>
      </c>
      <c r="L545" s="2">
        <v>875988.78022361721</v>
      </c>
      <c r="M545" s="2">
        <f>+IF($D545&lt;2022,0,-((E545-'aob Demand'!J544)*'aob Demand'!N544)-0.5*('Welfare change 1 MW'!$E545-'aob Demand'!J544)*('Welfare change 1 MW'!I545-'aob Demand'!N544))</f>
        <v>513.53226984063849</v>
      </c>
      <c r="N545" s="2">
        <f>+IF($D545&lt;2022,0,-((F545-'aob Demand'!K544)*'aob Demand'!O544)-0.5*('Welfare change 1 MW'!$E545-'aob Demand'!K544)*('Welfare change 1 MW'!J545-'aob Demand'!O544))</f>
        <v>13.283089554984073</v>
      </c>
      <c r="O545" s="2">
        <f>+IF($D545&lt;2022,0,-((G545-'aob Demand'!L544)*'aob Demand'!P544)-0.5*('Welfare change 1 MW'!$E545-'aob Demand'!L544)*('Welfare change 1 MW'!K545-'aob Demand'!P544))</f>
        <v>824.34080459005816</v>
      </c>
      <c r="P545" s="2">
        <f>+IF($D545&lt;2022,0,-((H545-'aob Demand'!M544)*'aob Demand'!Q544)-0.5*('Welfare change 1 MW'!$E545-'aob Demand'!M544)*('Welfare change 1 MW'!L545-'aob Demand'!Q544))</f>
        <v>2519.2920194100084</v>
      </c>
      <c r="Q545" s="2">
        <f t="shared" si="61"/>
        <v>3870.4481833956888</v>
      </c>
      <c r="R545" s="2">
        <f t="shared" si="62"/>
        <v>119.65231559242557</v>
      </c>
      <c r="S545" s="2">
        <f t="shared" si="64"/>
        <v>3.0949416751718846</v>
      </c>
      <c r="T545" s="2">
        <f t="shared" si="65"/>
        <v>192.07027853796268</v>
      </c>
      <c r="U545" s="2">
        <f t="shared" si="66"/>
        <v>586.99159036192464</v>
      </c>
      <c r="V545" s="2">
        <f t="shared" si="67"/>
        <v>901.80912616748469</v>
      </c>
      <c r="W545" s="2">
        <f t="shared" si="63"/>
        <v>1338278.6818867228</v>
      </c>
    </row>
    <row r="546" spans="1:23" x14ac:dyDescent="0.45">
      <c r="A546" s="2" t="s">
        <v>154</v>
      </c>
      <c r="B546" s="2">
        <v>1</v>
      </c>
      <c r="C546" s="2">
        <v>2047</v>
      </c>
      <c r="D546" s="2">
        <v>2045</v>
      </c>
      <c r="E546" s="2">
        <v>151.74865974353875</v>
      </c>
      <c r="F546" s="2">
        <v>151.74865974353875</v>
      </c>
      <c r="G546" s="2">
        <v>123.81751018362874</v>
      </c>
      <c r="H546" s="2">
        <v>101.30460423255676</v>
      </c>
      <c r="I546" s="2">
        <v>177348.67875908106</v>
      </c>
      <c r="J546" s="2">
        <v>4587.7048201598727</v>
      </c>
      <c r="K546" s="2">
        <v>286185.7042012196</v>
      </c>
      <c r="L546" s="2">
        <v>878346.47439003142</v>
      </c>
      <c r="M546" s="2">
        <f>+IF($D546&lt;2022,0,-((E546-'aob Demand'!J545)*'aob Demand'!N545)-0.5*('Welfare change 1 MW'!$E546-'aob Demand'!J545)*('Welfare change 1 MW'!I546-'aob Demand'!N545))</f>
        <v>511.67380018017491</v>
      </c>
      <c r="N546" s="2">
        <f>+IF($D546&lt;2022,0,-((F546-'aob Demand'!K545)*'aob Demand'!O545)-0.5*('Welfare change 1 MW'!$E546-'aob Demand'!K545)*('Welfare change 1 MW'!J546-'aob Demand'!O545))</f>
        <v>13.236119805690461</v>
      </c>
      <c r="O546" s="2">
        <f>+IF($D546&lt;2022,0,-((G546-'aob Demand'!L545)*'aob Demand'!P545)-0.5*('Welfare change 1 MW'!$E546-'aob Demand'!L545)*('Welfare change 1 MW'!K546-'aob Demand'!P545))</f>
        <v>821.35894812207619</v>
      </c>
      <c r="P546" s="2">
        <f>+IF($D546&lt;2022,0,-((H546-'aob Demand'!M545)*'aob Demand'!Q545)-0.5*('Welfare change 1 MW'!$E546-'aob Demand'!M545)*('Welfare change 1 MW'!L546-'aob Demand'!Q545))</f>
        <v>2510.1768517602413</v>
      </c>
      <c r="Q546" s="2">
        <f t="shared" si="61"/>
        <v>3856.445719868183</v>
      </c>
      <c r="R546" s="2">
        <f t="shared" si="62"/>
        <v>112.47103274217406</v>
      </c>
      <c r="S546" s="2">
        <f t="shared" si="64"/>
        <v>2.9094318753880768</v>
      </c>
      <c r="T546" s="2">
        <f t="shared" si="65"/>
        <v>180.5429340231733</v>
      </c>
      <c r="U546" s="2">
        <f t="shared" si="66"/>
        <v>551.76204602142968</v>
      </c>
      <c r="V546" s="2">
        <f t="shared" si="67"/>
        <v>847.6854446621652</v>
      </c>
      <c r="W546" s="2">
        <f t="shared" si="63"/>
        <v>1341880.8573503322</v>
      </c>
    </row>
    <row r="547" spans="1:23" x14ac:dyDescent="0.45">
      <c r="A547" s="2" t="s">
        <v>154</v>
      </c>
      <c r="B547" s="2">
        <v>1</v>
      </c>
      <c r="C547" s="2">
        <v>2048</v>
      </c>
      <c r="D547" s="2">
        <v>2046</v>
      </c>
      <c r="E547" s="2">
        <v>151.80429455629064</v>
      </c>
      <c r="F547" s="2">
        <v>151.80429455629064</v>
      </c>
      <c r="G547" s="2">
        <v>123.86339436569661</v>
      </c>
      <c r="H547" s="2">
        <v>101.34259596145561</v>
      </c>
      <c r="I547" s="2">
        <v>177826.36053533643</v>
      </c>
      <c r="J547" s="2">
        <v>4600.429179069426</v>
      </c>
      <c r="K547" s="2">
        <v>286956.89000360656</v>
      </c>
      <c r="L547" s="2">
        <v>880712.52515314624</v>
      </c>
      <c r="M547" s="2">
        <f>+IF($D547&lt;2022,0,-((E547-'aob Demand'!J546)*'aob Demand'!N546)-0.5*('Welfare change 1 MW'!$E547-'aob Demand'!J546)*('Welfare change 1 MW'!I547-'aob Demand'!N546))</f>
        <v>509.73529827585213</v>
      </c>
      <c r="N547" s="2">
        <f>+IF($D547&lt;2022,0,-((F547-'aob Demand'!K546)*'aob Demand'!O546)-0.5*('Welfare change 1 MW'!$E547-'aob Demand'!K546)*('Welfare change 1 MW'!J547-'aob Demand'!O546))</f>
        <v>13.187027686617391</v>
      </c>
      <c r="O547" s="2">
        <f>+IF($D547&lt;2022,0,-((G547-'aob Demand'!L546)*'aob Demand'!P546)-0.5*('Welfare change 1 MW'!$E547-'aob Demand'!L546)*('Welfare change 1 MW'!K547-'aob Demand'!P546))</f>
        <v>818.24831407273314</v>
      </c>
      <c r="P547" s="2">
        <f>+IF($D547&lt;2022,0,-((H547-'aob Demand'!M546)*'aob Demand'!Q546)-0.5*('Welfare change 1 MW'!$E547-'aob Demand'!M546)*('Welfare change 1 MW'!L547-'aob Demand'!Q546))</f>
        <v>2500.6682559783599</v>
      </c>
      <c r="Q547" s="2">
        <f t="shared" si="61"/>
        <v>3841.8388960135626</v>
      </c>
      <c r="R547" s="2">
        <f t="shared" si="62"/>
        <v>105.70276470075478</v>
      </c>
      <c r="S547" s="2">
        <f t="shared" si="64"/>
        <v>2.7345669200772531</v>
      </c>
      <c r="T547" s="2">
        <f t="shared" si="65"/>
        <v>169.67847685214306</v>
      </c>
      <c r="U547" s="2">
        <f t="shared" si="66"/>
        <v>518.55845406507819</v>
      </c>
      <c r="V547" s="2">
        <f t="shared" si="67"/>
        <v>796.67426253805331</v>
      </c>
      <c r="W547" s="2">
        <f t="shared" si="63"/>
        <v>1345495.7756920892</v>
      </c>
    </row>
    <row r="548" spans="1:23" x14ac:dyDescent="0.45">
      <c r="A548" s="2" t="s">
        <v>154</v>
      </c>
      <c r="B548" s="2">
        <v>1</v>
      </c>
      <c r="C548" s="2">
        <v>2049</v>
      </c>
      <c r="D548" s="2">
        <v>2047</v>
      </c>
      <c r="E548" s="2">
        <v>151.85776944305039</v>
      </c>
      <c r="F548" s="2">
        <v>151.85776944305039</v>
      </c>
      <c r="G548" s="2">
        <v>123.90710319395242</v>
      </c>
      <c r="H548" s="2">
        <v>101.37840491585443</v>
      </c>
      <c r="I548" s="2">
        <v>178305.73074494643</v>
      </c>
      <c r="J548" s="2">
        <v>4613.184634504707</v>
      </c>
      <c r="K548" s="2">
        <v>287730.73716247187</v>
      </c>
      <c r="L548" s="2">
        <v>883086.86125522747</v>
      </c>
      <c r="M548" s="2">
        <f>+IF($D548&lt;2022,0,-((E548-'aob Demand'!J547)*'aob Demand'!N547)-0.5*('Welfare change 1 MW'!$E548-'aob Demand'!J547)*('Welfare change 1 MW'!I548-'aob Demand'!N547))</f>
        <v>507.7216244583808</v>
      </c>
      <c r="N548" s="2">
        <f>+IF($D548&lt;2022,0,-((F548-'aob Demand'!K547)*'aob Demand'!O547)-0.5*('Welfare change 1 MW'!$E548-'aob Demand'!K547)*('Welfare change 1 MW'!J548-'aob Demand'!O547))</f>
        <v>13.13594121047932</v>
      </c>
      <c r="O548" s="2">
        <f>+IF($D548&lt;2022,0,-((G548-'aob Demand'!L547)*'aob Demand'!P547)-0.5*('Welfare change 1 MW'!$E548-'aob Demand'!L547)*('Welfare change 1 MW'!K548-'aob Demand'!P547))</f>
        <v>815.01672257912321</v>
      </c>
      <c r="P548" s="2">
        <f>+IF($D548&lt;2022,0,-((H548-'aob Demand'!M547)*'aob Demand'!Q547)-0.5*('Welfare change 1 MW'!$E548-'aob Demand'!M547)*('Welfare change 1 MW'!L548-'aob Demand'!Q547))</f>
        <v>2490.790124998895</v>
      </c>
      <c r="Q548" s="2">
        <f t="shared" si="61"/>
        <v>3826.6644132468782</v>
      </c>
      <c r="R548" s="2">
        <f t="shared" si="62"/>
        <v>99.325654043283805</v>
      </c>
      <c r="S548" s="2">
        <f t="shared" si="64"/>
        <v>2.569786058643512</v>
      </c>
      <c r="T548" s="2">
        <f t="shared" si="65"/>
        <v>159.44183805986552</v>
      </c>
      <c r="U548" s="2">
        <f t="shared" si="66"/>
        <v>487.27362856365357</v>
      </c>
      <c r="V548" s="2">
        <f t="shared" si="67"/>
        <v>748.6109067254464</v>
      </c>
      <c r="W548" s="2">
        <f t="shared" si="63"/>
        <v>1349123.3291626456</v>
      </c>
    </row>
    <row r="549" spans="1:23" x14ac:dyDescent="0.45">
      <c r="A549" s="2" t="s">
        <v>154</v>
      </c>
      <c r="B549" s="2">
        <v>1</v>
      </c>
      <c r="C549" s="2">
        <v>2050</v>
      </c>
      <c r="D549" s="2">
        <v>2048</v>
      </c>
      <c r="E549" s="2">
        <v>151.90919478618392</v>
      </c>
      <c r="F549" s="2">
        <v>151.90919478618392</v>
      </c>
      <c r="G549" s="2">
        <v>123.94874766072189</v>
      </c>
      <c r="H549" s="2">
        <v>101.41214232358489</v>
      </c>
      <c r="I549" s="2">
        <v>178786.77527808619</v>
      </c>
      <c r="J549" s="2">
        <v>4625.97146639519</v>
      </c>
      <c r="K549" s="2">
        <v>288507.22576788755</v>
      </c>
      <c r="L549" s="2">
        <v>885469.41623987537</v>
      </c>
      <c r="M549" s="2">
        <f>+IF($D549&lt;2022,0,-((E549-'aob Demand'!J548)*'aob Demand'!N548)-0.5*('Welfare change 1 MW'!$E549-'aob Demand'!J548)*('Welfare change 1 MW'!I549-'aob Demand'!N548))</f>
        <v>505.63737236264734</v>
      </c>
      <c r="N549" s="2">
        <f>+IF($D549&lt;2022,0,-((F549-'aob Demand'!K548)*'aob Demand'!O548)-0.5*('Welfare change 1 MW'!$E549-'aob Demand'!K548)*('Welfare change 1 MW'!J549-'aob Demand'!O548))</f>
        <v>13.082981407626207</v>
      </c>
      <c r="O549" s="2">
        <f>+IF($D549&lt;2022,0,-((G549-'aob Demand'!L548)*'aob Demand'!P548)-0.5*('Welfare change 1 MW'!$E549-'aob Demand'!L548)*('Welfare change 1 MW'!K549-'aob Demand'!P548))</f>
        <v>811.67156494198287</v>
      </c>
      <c r="P549" s="2">
        <f>+IF($D549&lt;2022,0,-((H549-'aob Demand'!M548)*'aob Demand'!Q548)-0.5*('Welfare change 1 MW'!$E549-'aob Demand'!M548)*('Welfare change 1 MW'!L549-'aob Demand'!Q548))</f>
        <v>2480.5650414641109</v>
      </c>
      <c r="Q549" s="2">
        <f t="shared" si="61"/>
        <v>3810.9569601763674</v>
      </c>
      <c r="R549" s="2">
        <f t="shared" si="62"/>
        <v>93.318784441091836</v>
      </c>
      <c r="S549" s="2">
        <f t="shared" si="64"/>
        <v>2.4145523819181847</v>
      </c>
      <c r="T549" s="2">
        <f t="shared" si="65"/>
        <v>149.79945697419731</v>
      </c>
      <c r="U549" s="2">
        <f t="shared" si="66"/>
        <v>457.80499434775885</v>
      </c>
      <c r="V549" s="2">
        <f t="shared" si="67"/>
        <v>703.33778814496623</v>
      </c>
      <c r="W549" s="2">
        <f t="shared" si="63"/>
        <v>1352763.4172858491</v>
      </c>
    </row>
    <row r="550" spans="1:23" x14ac:dyDescent="0.45">
      <c r="A550" s="2" t="s">
        <v>154</v>
      </c>
      <c r="B550" s="2">
        <v>1</v>
      </c>
      <c r="C550" s="2">
        <v>2051</v>
      </c>
      <c r="D550" s="2">
        <v>2049</v>
      </c>
      <c r="E550" s="2">
        <v>151.95867504360612</v>
      </c>
      <c r="F550" s="2">
        <v>151.95867504360612</v>
      </c>
      <c r="G550" s="2">
        <v>123.98843280036211</v>
      </c>
      <c r="H550" s="2">
        <v>101.44391344158811</v>
      </c>
      <c r="I550" s="2">
        <v>179269.48097706676</v>
      </c>
      <c r="J550" s="2">
        <v>4638.7899453984946</v>
      </c>
      <c r="K550" s="2">
        <v>289286.33729319018</v>
      </c>
      <c r="L550" s="2">
        <v>887860.12818644091</v>
      </c>
      <c r="M550" s="2">
        <f>+IF($D550&lt;2022,0,-((E550-'aob Demand'!J549)*'aob Demand'!N549)-0.5*('Welfare change 1 MW'!$E550-'aob Demand'!J549)*('Welfare change 1 MW'!I550-'aob Demand'!N549))</f>
        <v>503.48688437050242</v>
      </c>
      <c r="N550" s="2">
        <f>+IF($D550&lt;2022,0,-((F550-'aob Demand'!K549)*'aob Demand'!O549)-0.5*('Welfare change 1 MW'!$E550-'aob Demand'!K549)*('Welfare change 1 MW'!J550-'aob Demand'!O549))</f>
        <v>13.028262725637509</v>
      </c>
      <c r="O550" s="2">
        <f>+IF($D550&lt;2022,0,-((G550-'aob Demand'!L549)*'aob Demand'!P549)-0.5*('Welfare change 1 MW'!$E550-'aob Demand'!L549)*('Welfare change 1 MW'!K550-'aob Demand'!P549))</f>
        <v>808.21982826621866</v>
      </c>
      <c r="P550" s="2">
        <f>+IF($D550&lt;2022,0,-((H550-'aob Demand'!M549)*'aob Demand'!Q549)-0.5*('Welfare change 1 MW'!$E550-'aob Demand'!M549)*('Welfare change 1 MW'!L550-'aob Demand'!Q549))</f>
        <v>2470.0143529812631</v>
      </c>
      <c r="Q550" s="2">
        <f t="shared" si="61"/>
        <v>3794.7493283436215</v>
      </c>
      <c r="R550" s="2">
        <f t="shared" si="62"/>
        <v>87.662167349535565</v>
      </c>
      <c r="S550" s="2">
        <f t="shared" si="64"/>
        <v>2.2683525286988835</v>
      </c>
      <c r="T550" s="2">
        <f t="shared" si="65"/>
        <v>140.71926010400168</v>
      </c>
      <c r="U550" s="2">
        <f t="shared" si="66"/>
        <v>430.05452234871336</v>
      </c>
      <c r="V550" s="2">
        <f t="shared" si="67"/>
        <v>660.70430233094942</v>
      </c>
      <c r="W550" s="2">
        <f t="shared" si="63"/>
        <v>1356415.9464566978</v>
      </c>
    </row>
    <row r="551" spans="1:23" x14ac:dyDescent="0.45">
      <c r="A551" s="2" t="s">
        <v>154</v>
      </c>
      <c r="B551" s="2">
        <v>2</v>
      </c>
      <c r="C551" s="2">
        <v>2010</v>
      </c>
      <c r="D551" s="2">
        <v>2008</v>
      </c>
      <c r="E551" s="2">
        <v>262.95599869999899</v>
      </c>
      <c r="F551" s="2">
        <v>176.6737612</v>
      </c>
      <c r="G551" s="2">
        <v>130.10988079999899</v>
      </c>
      <c r="H551" s="2">
        <v>107.19601470000001</v>
      </c>
      <c r="I551" s="2">
        <v>32135.022000000001</v>
      </c>
      <c r="J551" s="2">
        <v>4.4499999999999998E-2</v>
      </c>
      <c r="K551" s="2">
        <v>72027.787500000006</v>
      </c>
      <c r="L551" s="2">
        <v>337917.55200000003</v>
      </c>
      <c r="M551" s="2">
        <f>+IF($D551&lt;2022,0,-((E551-'aob Demand'!J550)*'aob Demand'!N550)-0.5*('Welfare change 1 MW'!$E551-'aob Demand'!J550)*('Welfare change 1 MW'!I551-'aob Demand'!N550))</f>
        <v>0</v>
      </c>
      <c r="N551" s="2">
        <f>+IF($D551&lt;2022,0,-((F551-'aob Demand'!K550)*'aob Demand'!O550)-0.5*('Welfare change 1 MW'!$E551-'aob Demand'!K550)*('Welfare change 1 MW'!J551-'aob Demand'!O550))</f>
        <v>0</v>
      </c>
      <c r="O551" s="2">
        <f>+IF($D551&lt;2022,0,-((G551-'aob Demand'!L550)*'aob Demand'!P550)-0.5*('Welfare change 1 MW'!$E551-'aob Demand'!L550)*('Welfare change 1 MW'!K551-'aob Demand'!P550))</f>
        <v>0</v>
      </c>
      <c r="P551" s="2">
        <f>+IF($D551&lt;2022,0,-((H551-'aob Demand'!M550)*'aob Demand'!Q550)-0.5*('Welfare change 1 MW'!$E551-'aob Demand'!M550)*('Welfare change 1 MW'!L551-'aob Demand'!Q550))</f>
        <v>0</v>
      </c>
      <c r="Q551" s="2">
        <f t="shared" si="61"/>
        <v>0</v>
      </c>
      <c r="R551" s="2">
        <f t="shared" si="62"/>
        <v>0</v>
      </c>
      <c r="S551" s="2">
        <f t="shared" si="64"/>
        <v>0</v>
      </c>
      <c r="T551" s="2">
        <f t="shared" si="65"/>
        <v>0</v>
      </c>
      <c r="U551" s="2">
        <f t="shared" si="66"/>
        <v>0</v>
      </c>
      <c r="V551" s="2">
        <f t="shared" si="67"/>
        <v>0</v>
      </c>
      <c r="W551" s="2">
        <f t="shared" si="63"/>
        <v>442080.3615</v>
      </c>
    </row>
    <row r="552" spans="1:23" x14ac:dyDescent="0.45">
      <c r="A552" s="2" t="s">
        <v>154</v>
      </c>
      <c r="B552" s="2">
        <v>2</v>
      </c>
      <c r="C552" s="2">
        <v>2011</v>
      </c>
      <c r="D552" s="2">
        <v>2009</v>
      </c>
      <c r="E552" s="2">
        <v>161.9099429</v>
      </c>
      <c r="F552" s="2">
        <v>105.83370069999999</v>
      </c>
      <c r="G552" s="2">
        <v>66.285874879999994</v>
      </c>
      <c r="H552" s="2">
        <v>39.45571984</v>
      </c>
      <c r="I552" s="2">
        <v>41822.968999999997</v>
      </c>
      <c r="J552" s="2">
        <v>1.0999999999999999E-2</v>
      </c>
      <c r="K552" s="2">
        <v>89508.895999999993</v>
      </c>
      <c r="L552" s="2">
        <v>374682.22899999999</v>
      </c>
      <c r="M552" s="2">
        <f>+IF($D552&lt;2022,0,-((E552-'aob Demand'!J551)*'aob Demand'!N551)-0.5*('Welfare change 1 MW'!$E552-'aob Demand'!J551)*('Welfare change 1 MW'!I552-'aob Demand'!N551))</f>
        <v>0</v>
      </c>
      <c r="N552" s="2">
        <f>+IF($D552&lt;2022,0,-((F552-'aob Demand'!K551)*'aob Demand'!O551)-0.5*('Welfare change 1 MW'!$E552-'aob Demand'!K551)*('Welfare change 1 MW'!J552-'aob Demand'!O551))</f>
        <v>0</v>
      </c>
      <c r="O552" s="2">
        <f>+IF($D552&lt;2022,0,-((G552-'aob Demand'!L551)*'aob Demand'!P551)-0.5*('Welfare change 1 MW'!$E552-'aob Demand'!L551)*('Welfare change 1 MW'!K552-'aob Demand'!P551))</f>
        <v>0</v>
      </c>
      <c r="P552" s="2">
        <f>+IF($D552&lt;2022,0,-((H552-'aob Demand'!M551)*'aob Demand'!Q551)-0.5*('Welfare change 1 MW'!$E552-'aob Demand'!M551)*('Welfare change 1 MW'!L552-'aob Demand'!Q551))</f>
        <v>0</v>
      </c>
      <c r="Q552" s="2">
        <f t="shared" si="61"/>
        <v>0</v>
      </c>
      <c r="R552" s="2">
        <f t="shared" si="62"/>
        <v>0</v>
      </c>
      <c r="S552" s="2">
        <f t="shared" si="64"/>
        <v>0</v>
      </c>
      <c r="T552" s="2">
        <f t="shared" si="65"/>
        <v>0</v>
      </c>
      <c r="U552" s="2">
        <f t="shared" si="66"/>
        <v>0</v>
      </c>
      <c r="V552" s="2">
        <f t="shared" si="67"/>
        <v>0</v>
      </c>
      <c r="W552" s="2">
        <f t="shared" si="63"/>
        <v>506014.09399999998</v>
      </c>
    </row>
    <row r="553" spans="1:23" x14ac:dyDescent="0.45">
      <c r="A553" s="2" t="s">
        <v>154</v>
      </c>
      <c r="B553" s="2">
        <v>2</v>
      </c>
      <c r="C553" s="2">
        <v>2012</v>
      </c>
      <c r="D553" s="2">
        <v>2010</v>
      </c>
      <c r="E553" s="2">
        <v>177.04110170000001</v>
      </c>
      <c r="F553" s="2">
        <v>95.853394649999998</v>
      </c>
      <c r="G553" s="2">
        <v>77.42648964</v>
      </c>
      <c r="H553" s="2">
        <v>62.47995221</v>
      </c>
      <c r="I553" s="2">
        <v>32956.192999999999</v>
      </c>
      <c r="J553" s="2">
        <v>1.0999999999999999E-2</v>
      </c>
      <c r="K553" s="2">
        <v>86841.347999999998</v>
      </c>
      <c r="L553" s="2">
        <v>375926.56299999898</v>
      </c>
      <c r="M553" s="2">
        <f>+IF($D553&lt;2022,0,-((E553-'aob Demand'!J552)*'aob Demand'!N552)-0.5*('Welfare change 1 MW'!$E553-'aob Demand'!J552)*('Welfare change 1 MW'!I553-'aob Demand'!N552))</f>
        <v>0</v>
      </c>
      <c r="N553" s="2">
        <f>+IF($D553&lt;2022,0,-((F553-'aob Demand'!K552)*'aob Demand'!O552)-0.5*('Welfare change 1 MW'!$E553-'aob Demand'!K552)*('Welfare change 1 MW'!J553-'aob Demand'!O552))</f>
        <v>0</v>
      </c>
      <c r="O553" s="2">
        <f>+IF($D553&lt;2022,0,-((G553-'aob Demand'!L552)*'aob Demand'!P552)-0.5*('Welfare change 1 MW'!$E553-'aob Demand'!L552)*('Welfare change 1 MW'!K553-'aob Demand'!P552))</f>
        <v>0</v>
      </c>
      <c r="P553" s="2">
        <f>+IF($D553&lt;2022,0,-((H553-'aob Demand'!M552)*'aob Demand'!Q552)-0.5*('Welfare change 1 MW'!$E553-'aob Demand'!M552)*('Welfare change 1 MW'!L553-'aob Demand'!Q552))</f>
        <v>0</v>
      </c>
      <c r="Q553" s="2">
        <f t="shared" si="61"/>
        <v>0</v>
      </c>
      <c r="R553" s="2">
        <f t="shared" si="62"/>
        <v>0</v>
      </c>
      <c r="S553" s="2">
        <f t="shared" si="64"/>
        <v>0</v>
      </c>
      <c r="T553" s="2">
        <f t="shared" si="65"/>
        <v>0</v>
      </c>
      <c r="U553" s="2">
        <f t="shared" si="66"/>
        <v>0</v>
      </c>
      <c r="V553" s="2">
        <f t="shared" si="67"/>
        <v>0</v>
      </c>
      <c r="W553" s="2">
        <f t="shared" si="63"/>
        <v>495724.103999999</v>
      </c>
    </row>
    <row r="554" spans="1:23" x14ac:dyDescent="0.45">
      <c r="A554" s="2" t="s">
        <v>154</v>
      </c>
      <c r="B554" s="2">
        <v>2</v>
      </c>
      <c r="C554" s="2">
        <v>2013</v>
      </c>
      <c r="D554" s="2">
        <v>2011</v>
      </c>
      <c r="E554" s="2">
        <v>137.46222940000001</v>
      </c>
      <c r="F554" s="2">
        <v>75.540775799999906</v>
      </c>
      <c r="G554" s="2">
        <v>57.607534829999999</v>
      </c>
      <c r="H554" s="2">
        <v>46.72325841</v>
      </c>
      <c r="I554" s="2">
        <v>36341.006000000001</v>
      </c>
      <c r="J554" s="2">
        <v>6.9999999999999897E-3</v>
      </c>
      <c r="K554" s="2">
        <v>89322.881999999998</v>
      </c>
      <c r="L554" s="2">
        <v>377696.99299999903</v>
      </c>
      <c r="M554" s="2">
        <f>+IF($D554&lt;2022,0,-((E554-'aob Demand'!J553)*'aob Demand'!N553)-0.5*('Welfare change 1 MW'!$E554-'aob Demand'!J553)*('Welfare change 1 MW'!I554-'aob Demand'!N553))</f>
        <v>0</v>
      </c>
      <c r="N554" s="2">
        <f>+IF($D554&lt;2022,0,-((F554-'aob Demand'!K553)*'aob Demand'!O553)-0.5*('Welfare change 1 MW'!$E554-'aob Demand'!K553)*('Welfare change 1 MW'!J554-'aob Demand'!O553))</f>
        <v>0</v>
      </c>
      <c r="O554" s="2">
        <f>+IF($D554&lt;2022,0,-((G554-'aob Demand'!L553)*'aob Demand'!P553)-0.5*('Welfare change 1 MW'!$E554-'aob Demand'!L553)*('Welfare change 1 MW'!K554-'aob Demand'!P553))</f>
        <v>0</v>
      </c>
      <c r="P554" s="2">
        <f>+IF($D554&lt;2022,0,-((H554-'aob Demand'!M553)*'aob Demand'!Q553)-0.5*('Welfare change 1 MW'!$E554-'aob Demand'!M553)*('Welfare change 1 MW'!L554-'aob Demand'!Q553))</f>
        <v>0</v>
      </c>
      <c r="Q554" s="2">
        <f t="shared" si="61"/>
        <v>0</v>
      </c>
      <c r="R554" s="2">
        <f t="shared" si="62"/>
        <v>0</v>
      </c>
      <c r="S554" s="2">
        <f t="shared" si="64"/>
        <v>0</v>
      </c>
      <c r="T554" s="2">
        <f t="shared" si="65"/>
        <v>0</v>
      </c>
      <c r="U554" s="2">
        <f t="shared" si="66"/>
        <v>0</v>
      </c>
      <c r="V554" s="2">
        <f t="shared" si="67"/>
        <v>0</v>
      </c>
      <c r="W554" s="2">
        <f t="shared" si="63"/>
        <v>503360.880999999</v>
      </c>
    </row>
    <row r="555" spans="1:23" x14ac:dyDescent="0.45">
      <c r="A555" s="2" t="s">
        <v>154</v>
      </c>
      <c r="B555" s="2">
        <v>2</v>
      </c>
      <c r="C555" s="2">
        <v>2014</v>
      </c>
      <c r="D555" s="2">
        <v>2012</v>
      </c>
      <c r="E555" s="2">
        <v>134.2273146</v>
      </c>
      <c r="F555" s="2">
        <v>111.46240109999999</v>
      </c>
      <c r="G555" s="2">
        <v>98.951339820000001</v>
      </c>
      <c r="H555" s="2">
        <v>85.320396740000007</v>
      </c>
      <c r="I555" s="2">
        <v>40092.177000000003</v>
      </c>
      <c r="J555" s="2">
        <v>1.4999999999999999E-2</v>
      </c>
      <c r="K555" s="2">
        <v>81493.481</v>
      </c>
      <c r="L555" s="2">
        <v>344576.19199999998</v>
      </c>
      <c r="M555" s="2">
        <f>+IF($D555&lt;2022,0,-((E555-'aob Demand'!J554)*'aob Demand'!N554)-0.5*('Welfare change 1 MW'!$E555-'aob Demand'!J554)*('Welfare change 1 MW'!I555-'aob Demand'!N554))</f>
        <v>0</v>
      </c>
      <c r="N555" s="2">
        <f>+IF($D555&lt;2022,0,-((F555-'aob Demand'!K554)*'aob Demand'!O554)-0.5*('Welfare change 1 MW'!$E555-'aob Demand'!K554)*('Welfare change 1 MW'!J555-'aob Demand'!O554))</f>
        <v>0</v>
      </c>
      <c r="O555" s="2">
        <f>+IF($D555&lt;2022,0,-((G555-'aob Demand'!L554)*'aob Demand'!P554)-0.5*('Welfare change 1 MW'!$E555-'aob Demand'!L554)*('Welfare change 1 MW'!K555-'aob Demand'!P554))</f>
        <v>0</v>
      </c>
      <c r="P555" s="2">
        <f>+IF($D555&lt;2022,0,-((H555-'aob Demand'!M554)*'aob Demand'!Q554)-0.5*('Welfare change 1 MW'!$E555-'aob Demand'!M554)*('Welfare change 1 MW'!L555-'aob Demand'!Q554))</f>
        <v>0</v>
      </c>
      <c r="Q555" s="2">
        <f t="shared" si="61"/>
        <v>0</v>
      </c>
      <c r="R555" s="2">
        <f t="shared" si="62"/>
        <v>0</v>
      </c>
      <c r="S555" s="2">
        <f t="shared" si="64"/>
        <v>0</v>
      </c>
      <c r="T555" s="2">
        <f t="shared" si="65"/>
        <v>0</v>
      </c>
      <c r="U555" s="2">
        <f t="shared" si="66"/>
        <v>0</v>
      </c>
      <c r="V555" s="2">
        <f t="shared" si="67"/>
        <v>0</v>
      </c>
      <c r="W555" s="2">
        <f t="shared" si="63"/>
        <v>466161.85</v>
      </c>
    </row>
    <row r="556" spans="1:23" x14ac:dyDescent="0.45">
      <c r="A556" s="2" t="s">
        <v>154</v>
      </c>
      <c r="B556" s="2">
        <v>2</v>
      </c>
      <c r="C556" s="2">
        <v>2015</v>
      </c>
      <c r="D556" s="2">
        <v>2013</v>
      </c>
      <c r="E556" s="2">
        <v>98.055272650000006</v>
      </c>
      <c r="F556" s="2">
        <v>82.494160719999996</v>
      </c>
      <c r="G556" s="2">
        <v>81.860953309999999</v>
      </c>
      <c r="H556" s="2">
        <v>74.498640359999996</v>
      </c>
      <c r="I556" s="2">
        <v>41247.72</v>
      </c>
      <c r="J556" s="2">
        <v>6.0000000000000001E-3</v>
      </c>
      <c r="K556" s="2">
        <v>86400.42</v>
      </c>
      <c r="L556" s="2">
        <v>362975.16600000003</v>
      </c>
      <c r="M556" s="2">
        <f>+IF($D556&lt;2022,0,-((E556-'aob Demand'!J555)*'aob Demand'!N555)-0.5*('Welfare change 1 MW'!$E556-'aob Demand'!J555)*('Welfare change 1 MW'!I556-'aob Demand'!N555))</f>
        <v>0</v>
      </c>
      <c r="N556" s="2">
        <f>+IF($D556&lt;2022,0,-((F556-'aob Demand'!K555)*'aob Demand'!O555)-0.5*('Welfare change 1 MW'!$E556-'aob Demand'!K555)*('Welfare change 1 MW'!J556-'aob Demand'!O555))</f>
        <v>0</v>
      </c>
      <c r="O556" s="2">
        <f>+IF($D556&lt;2022,0,-((G556-'aob Demand'!L555)*'aob Demand'!P555)-0.5*('Welfare change 1 MW'!$E556-'aob Demand'!L555)*('Welfare change 1 MW'!K556-'aob Demand'!P555))</f>
        <v>0</v>
      </c>
      <c r="P556" s="2">
        <f>+IF($D556&lt;2022,0,-((H556-'aob Demand'!M555)*'aob Demand'!Q555)-0.5*('Welfare change 1 MW'!$E556-'aob Demand'!M555)*('Welfare change 1 MW'!L556-'aob Demand'!Q555))</f>
        <v>0</v>
      </c>
      <c r="Q556" s="2">
        <f t="shared" si="61"/>
        <v>0</v>
      </c>
      <c r="R556" s="2">
        <f t="shared" si="62"/>
        <v>0</v>
      </c>
      <c r="S556" s="2">
        <f t="shared" si="64"/>
        <v>0</v>
      </c>
      <c r="T556" s="2">
        <f t="shared" si="65"/>
        <v>0</v>
      </c>
      <c r="U556" s="2">
        <f t="shared" si="66"/>
        <v>0</v>
      </c>
      <c r="V556" s="2">
        <f t="shared" si="67"/>
        <v>0</v>
      </c>
      <c r="W556" s="2">
        <f t="shared" si="63"/>
        <v>490623.30600000004</v>
      </c>
    </row>
    <row r="557" spans="1:23" x14ac:dyDescent="0.45">
      <c r="A557" s="2" t="s">
        <v>154</v>
      </c>
      <c r="B557" s="2">
        <v>2</v>
      </c>
      <c r="C557" s="2">
        <v>2016</v>
      </c>
      <c r="D557" s="2">
        <v>2014</v>
      </c>
      <c r="E557" s="2">
        <v>164.76303630000001</v>
      </c>
      <c r="F557" s="2">
        <v>85.039876799999902</v>
      </c>
      <c r="G557" s="2">
        <v>75.925636470000001</v>
      </c>
      <c r="H557" s="2">
        <v>66.970767870000003</v>
      </c>
      <c r="I557" s="2">
        <v>45310.262000000002</v>
      </c>
      <c r="J557" s="2">
        <v>0.01</v>
      </c>
      <c r="K557" s="2">
        <v>94541.525999999998</v>
      </c>
      <c r="L557" s="2">
        <v>392103.54299999902</v>
      </c>
      <c r="M557" s="2">
        <f>+IF($D557&lt;2022,0,-((E557-'aob Demand'!J556)*'aob Demand'!N556)-0.5*('Welfare change 1 MW'!$E557-'aob Demand'!J556)*('Welfare change 1 MW'!I557-'aob Demand'!N556))</f>
        <v>0</v>
      </c>
      <c r="N557" s="2">
        <f>+IF($D557&lt;2022,0,-((F557-'aob Demand'!K556)*'aob Demand'!O556)-0.5*('Welfare change 1 MW'!$E557-'aob Demand'!K556)*('Welfare change 1 MW'!J557-'aob Demand'!O556))</f>
        <v>0</v>
      </c>
      <c r="O557" s="2">
        <f>+IF($D557&lt;2022,0,-((G557-'aob Demand'!L556)*'aob Demand'!P556)-0.5*('Welfare change 1 MW'!$E557-'aob Demand'!L556)*('Welfare change 1 MW'!K557-'aob Demand'!P556))</f>
        <v>0</v>
      </c>
      <c r="P557" s="2">
        <f>+IF($D557&lt;2022,0,-((H557-'aob Demand'!M556)*'aob Demand'!Q556)-0.5*('Welfare change 1 MW'!$E557-'aob Demand'!M556)*('Welfare change 1 MW'!L557-'aob Demand'!Q556))</f>
        <v>0</v>
      </c>
      <c r="Q557" s="2">
        <f t="shared" si="61"/>
        <v>0</v>
      </c>
      <c r="R557" s="2">
        <f t="shared" si="62"/>
        <v>0</v>
      </c>
      <c r="S557" s="2">
        <f t="shared" si="64"/>
        <v>0</v>
      </c>
      <c r="T557" s="2">
        <f t="shared" si="65"/>
        <v>0</v>
      </c>
      <c r="U557" s="2">
        <f t="shared" si="66"/>
        <v>0</v>
      </c>
      <c r="V557" s="2">
        <f t="shared" si="67"/>
        <v>0</v>
      </c>
      <c r="W557" s="2">
        <f t="shared" si="63"/>
        <v>531955.33099999907</v>
      </c>
    </row>
    <row r="558" spans="1:23" x14ac:dyDescent="0.45">
      <c r="A558" s="2" t="s">
        <v>154</v>
      </c>
      <c r="B558" s="2">
        <v>2</v>
      </c>
      <c r="C558" s="2">
        <v>2017</v>
      </c>
      <c r="D558" s="2">
        <v>2015</v>
      </c>
      <c r="E558" s="2">
        <v>147.4013156</v>
      </c>
      <c r="F558" s="2">
        <v>71.03255892</v>
      </c>
      <c r="G558" s="2">
        <v>73.33488826</v>
      </c>
      <c r="H558" s="2">
        <v>72.399927030000001</v>
      </c>
      <c r="I558" s="2">
        <v>42553.4909999999</v>
      </c>
      <c r="J558" s="2">
        <v>5.0000000000000001E-3</v>
      </c>
      <c r="K558" s="2">
        <v>90533.164999999994</v>
      </c>
      <c r="L558" s="2">
        <v>377467.283</v>
      </c>
      <c r="M558" s="2">
        <f>+IF($D558&lt;2022,0,-((E558-'aob Demand'!J557)*'aob Demand'!N557)-0.5*('Welfare change 1 MW'!$E558-'aob Demand'!J557)*('Welfare change 1 MW'!I558-'aob Demand'!N557))</f>
        <v>0</v>
      </c>
      <c r="N558" s="2">
        <f>+IF($D558&lt;2022,0,-((F558-'aob Demand'!K557)*'aob Demand'!O557)-0.5*('Welfare change 1 MW'!$E558-'aob Demand'!K557)*('Welfare change 1 MW'!J558-'aob Demand'!O557))</f>
        <v>0</v>
      </c>
      <c r="O558" s="2">
        <f>+IF($D558&lt;2022,0,-((G558-'aob Demand'!L557)*'aob Demand'!P557)-0.5*('Welfare change 1 MW'!$E558-'aob Demand'!L557)*('Welfare change 1 MW'!K558-'aob Demand'!P557))</f>
        <v>0</v>
      </c>
      <c r="P558" s="2">
        <f>+IF($D558&lt;2022,0,-((H558-'aob Demand'!M557)*'aob Demand'!Q557)-0.5*('Welfare change 1 MW'!$E558-'aob Demand'!M557)*('Welfare change 1 MW'!L558-'aob Demand'!Q557))</f>
        <v>0</v>
      </c>
      <c r="Q558" s="2">
        <f t="shared" si="61"/>
        <v>0</v>
      </c>
      <c r="R558" s="2">
        <f t="shared" si="62"/>
        <v>0</v>
      </c>
      <c r="S558" s="2">
        <f t="shared" si="64"/>
        <v>0</v>
      </c>
      <c r="T558" s="2">
        <f t="shared" si="65"/>
        <v>0</v>
      </c>
      <c r="U558" s="2">
        <f t="shared" si="66"/>
        <v>0</v>
      </c>
      <c r="V558" s="2">
        <f t="shared" si="67"/>
        <v>0</v>
      </c>
      <c r="W558" s="2">
        <f t="shared" si="63"/>
        <v>510553.9389999999</v>
      </c>
    </row>
    <row r="559" spans="1:23" x14ac:dyDescent="0.45">
      <c r="A559" s="2" t="s">
        <v>154</v>
      </c>
      <c r="B559" s="2">
        <v>2</v>
      </c>
      <c r="C559" s="2">
        <v>2018</v>
      </c>
      <c r="D559" s="2">
        <v>2016</v>
      </c>
      <c r="E559" s="2">
        <v>166.60110969999999</v>
      </c>
      <c r="F559" s="2">
        <v>74.435573509999998</v>
      </c>
      <c r="G559" s="2">
        <v>66.956979869999998</v>
      </c>
      <c r="H559" s="2">
        <v>62.822904250000001</v>
      </c>
      <c r="I559" s="2">
        <v>42953.29</v>
      </c>
      <c r="J559" s="2">
        <v>8.9999999999999993E-3</v>
      </c>
      <c r="K559" s="2">
        <v>92078.425000000003</v>
      </c>
      <c r="L559" s="2">
        <v>382797.886</v>
      </c>
      <c r="M559" s="2">
        <f>+IF($D559&lt;2022,0,-((E559-'aob Demand'!J558)*'aob Demand'!N558)-0.5*('Welfare change 1 MW'!$E559-'aob Demand'!J558)*('Welfare change 1 MW'!I559-'aob Demand'!N558))</f>
        <v>0</v>
      </c>
      <c r="N559" s="2">
        <f>+IF($D559&lt;2022,0,-((F559-'aob Demand'!K558)*'aob Demand'!O558)-0.5*('Welfare change 1 MW'!$E559-'aob Demand'!K558)*('Welfare change 1 MW'!J559-'aob Demand'!O558))</f>
        <v>0</v>
      </c>
      <c r="O559" s="2">
        <f>+IF($D559&lt;2022,0,-((G559-'aob Demand'!L558)*'aob Demand'!P558)-0.5*('Welfare change 1 MW'!$E559-'aob Demand'!L558)*('Welfare change 1 MW'!K559-'aob Demand'!P558))</f>
        <v>0</v>
      </c>
      <c r="P559" s="2">
        <f>+IF($D559&lt;2022,0,-((H559-'aob Demand'!M558)*'aob Demand'!Q558)-0.5*('Welfare change 1 MW'!$E559-'aob Demand'!M558)*('Welfare change 1 MW'!L559-'aob Demand'!Q558))</f>
        <v>0</v>
      </c>
      <c r="Q559" s="2">
        <f t="shared" si="61"/>
        <v>0</v>
      </c>
      <c r="R559" s="2">
        <f t="shared" si="62"/>
        <v>0</v>
      </c>
      <c r="S559" s="2">
        <f t="shared" si="64"/>
        <v>0</v>
      </c>
      <c r="T559" s="2">
        <f t="shared" si="65"/>
        <v>0</v>
      </c>
      <c r="U559" s="2">
        <f t="shared" si="66"/>
        <v>0</v>
      </c>
      <c r="V559" s="2">
        <f t="shared" si="67"/>
        <v>0</v>
      </c>
      <c r="W559" s="2">
        <f t="shared" si="63"/>
        <v>517829.60100000002</v>
      </c>
    </row>
    <row r="560" spans="1:23" x14ac:dyDescent="0.45">
      <c r="A560" s="2" t="s">
        <v>154</v>
      </c>
      <c r="B560" s="2">
        <v>2</v>
      </c>
      <c r="C560" s="2">
        <v>2019</v>
      </c>
      <c r="D560" s="2">
        <v>2017</v>
      </c>
      <c r="E560" s="2">
        <v>179.37495859999899</v>
      </c>
      <c r="F560" s="2">
        <v>110.05579309999899</v>
      </c>
      <c r="G560" s="2">
        <v>76.340462770000002</v>
      </c>
      <c r="H560" s="2">
        <v>53.043905559999999</v>
      </c>
      <c r="I560" s="2">
        <v>40374.525000000001</v>
      </c>
      <c r="J560" s="2">
        <v>1.7000000000000001E-2</v>
      </c>
      <c r="K560" s="2">
        <v>89268.680999999997</v>
      </c>
      <c r="L560" s="2">
        <v>376167.80299999902</v>
      </c>
      <c r="M560" s="2">
        <f>+IF($D560&lt;2022,0,-((E560-'aob Demand'!J559)*'aob Demand'!N559)-0.5*('Welfare change 1 MW'!$E560-'aob Demand'!J559)*('Welfare change 1 MW'!I560-'aob Demand'!N559))</f>
        <v>0</v>
      </c>
      <c r="N560" s="2">
        <f>+IF($D560&lt;2022,0,-((F560-'aob Demand'!K559)*'aob Demand'!O559)-0.5*('Welfare change 1 MW'!$E560-'aob Demand'!K559)*('Welfare change 1 MW'!J560-'aob Demand'!O559))</f>
        <v>0</v>
      </c>
      <c r="O560" s="2">
        <f>+IF($D560&lt;2022,0,-((G560-'aob Demand'!L559)*'aob Demand'!P559)-0.5*('Welfare change 1 MW'!$E560-'aob Demand'!L559)*('Welfare change 1 MW'!K560-'aob Demand'!P559))</f>
        <v>0</v>
      </c>
      <c r="P560" s="2">
        <f>+IF($D560&lt;2022,0,-((H560-'aob Demand'!M559)*'aob Demand'!Q559)-0.5*('Welfare change 1 MW'!$E560-'aob Demand'!M559)*('Welfare change 1 MW'!L560-'aob Demand'!Q559))</f>
        <v>0</v>
      </c>
      <c r="Q560" s="2">
        <f t="shared" si="61"/>
        <v>0</v>
      </c>
      <c r="R560" s="2">
        <f t="shared" si="62"/>
        <v>0</v>
      </c>
      <c r="S560" s="2">
        <f t="shared" si="64"/>
        <v>0</v>
      </c>
      <c r="T560" s="2">
        <f t="shared" si="65"/>
        <v>0</v>
      </c>
      <c r="U560" s="2">
        <f t="shared" si="66"/>
        <v>0</v>
      </c>
      <c r="V560" s="2">
        <f t="shared" si="67"/>
        <v>0</v>
      </c>
      <c r="W560" s="2">
        <f t="shared" si="63"/>
        <v>505811.00899999903</v>
      </c>
    </row>
    <row r="561" spans="1:23" x14ac:dyDescent="0.45">
      <c r="A561" s="2" t="s">
        <v>154</v>
      </c>
      <c r="B561" s="2">
        <v>2</v>
      </c>
      <c r="C561" s="2">
        <v>2020</v>
      </c>
      <c r="D561" s="2">
        <v>2018</v>
      </c>
      <c r="E561" s="2">
        <v>283.684051698031</v>
      </c>
      <c r="F561" s="2">
        <v>134.865869227377</v>
      </c>
      <c r="G561" s="2">
        <v>107.692025117885</v>
      </c>
      <c r="H561" s="2">
        <v>85.212780615508805</v>
      </c>
      <c r="I561" s="2">
        <v>39993.445387564097</v>
      </c>
      <c r="J561" s="2">
        <v>10.010005329477</v>
      </c>
      <c r="K561" s="2">
        <v>88588.678889285904</v>
      </c>
      <c r="L561" s="2">
        <v>373150.01440712099</v>
      </c>
      <c r="M561" s="2">
        <f>+IF($D561&lt;2022,0,-((E561-'aob Demand'!J560)*'aob Demand'!N560)-0.5*('Welfare change 1 MW'!$E561-'aob Demand'!J560)*('Welfare change 1 MW'!I561-'aob Demand'!N560))</f>
        <v>0</v>
      </c>
      <c r="N561" s="2">
        <f>+IF($D561&lt;2022,0,-((F561-'aob Demand'!K560)*'aob Demand'!O560)-0.5*('Welfare change 1 MW'!$E561-'aob Demand'!K560)*('Welfare change 1 MW'!J561-'aob Demand'!O560))</f>
        <v>0</v>
      </c>
      <c r="O561" s="2">
        <f>+IF($D561&lt;2022,0,-((G561-'aob Demand'!L560)*'aob Demand'!P560)-0.5*('Welfare change 1 MW'!$E561-'aob Demand'!L560)*('Welfare change 1 MW'!K561-'aob Demand'!P560))</f>
        <v>0</v>
      </c>
      <c r="P561" s="2">
        <f>+IF($D561&lt;2022,0,-((H561-'aob Demand'!M560)*'aob Demand'!Q560)-0.5*('Welfare change 1 MW'!$E561-'aob Demand'!M560)*('Welfare change 1 MW'!L561-'aob Demand'!Q560))</f>
        <v>0</v>
      </c>
      <c r="Q561" s="2">
        <f t="shared" si="61"/>
        <v>0</v>
      </c>
      <c r="R561" s="2">
        <f t="shared" si="62"/>
        <v>0</v>
      </c>
      <c r="S561" s="2">
        <f t="shared" si="64"/>
        <v>0</v>
      </c>
      <c r="T561" s="2">
        <f t="shared" si="65"/>
        <v>0</v>
      </c>
      <c r="U561" s="2">
        <f t="shared" si="66"/>
        <v>0</v>
      </c>
      <c r="V561" s="2">
        <f t="shared" si="67"/>
        <v>0</v>
      </c>
      <c r="W561" s="2">
        <f t="shared" si="63"/>
        <v>501732.13868397102</v>
      </c>
    </row>
    <row r="562" spans="1:23" x14ac:dyDescent="0.45">
      <c r="A562" s="2" t="s">
        <v>154</v>
      </c>
      <c r="B562" s="2">
        <v>2</v>
      </c>
      <c r="C562" s="2">
        <v>2021</v>
      </c>
      <c r="D562" s="2">
        <v>2019</v>
      </c>
      <c r="E562" s="2">
        <v>276.08464873681601</v>
      </c>
      <c r="F562" s="2">
        <v>134.70038610868099</v>
      </c>
      <c r="G562" s="2">
        <v>107.585380721848</v>
      </c>
      <c r="H562" s="2">
        <v>85.1239105947799</v>
      </c>
      <c r="I562" s="2">
        <v>40030.890359092497</v>
      </c>
      <c r="J562" s="2">
        <v>10.458529983315699</v>
      </c>
      <c r="K562" s="2">
        <v>88687.322659885001</v>
      </c>
      <c r="L562" s="2">
        <v>373560.33330236899</v>
      </c>
      <c r="M562" s="2">
        <f>+IF($D562&lt;2022,0,-((E562-'aob Demand'!J561)*'aob Demand'!N561)-0.5*('Welfare change 1 MW'!$E562-'aob Demand'!J561)*('Welfare change 1 MW'!I562-'aob Demand'!N561))</f>
        <v>0</v>
      </c>
      <c r="N562" s="2">
        <f>+IF($D562&lt;2022,0,-((F562-'aob Demand'!K561)*'aob Demand'!O561)-0.5*('Welfare change 1 MW'!$E562-'aob Demand'!K561)*('Welfare change 1 MW'!J562-'aob Demand'!O561))</f>
        <v>0</v>
      </c>
      <c r="O562" s="2">
        <f>+IF($D562&lt;2022,0,-((G562-'aob Demand'!L561)*'aob Demand'!P561)-0.5*('Welfare change 1 MW'!$E562-'aob Demand'!L561)*('Welfare change 1 MW'!K562-'aob Demand'!P561))</f>
        <v>0</v>
      </c>
      <c r="P562" s="2">
        <f>+IF($D562&lt;2022,0,-((H562-'aob Demand'!M561)*'aob Demand'!Q561)-0.5*('Welfare change 1 MW'!$E562-'aob Demand'!M561)*('Welfare change 1 MW'!L562-'aob Demand'!Q561))</f>
        <v>0</v>
      </c>
      <c r="Q562" s="2">
        <f t="shared" si="61"/>
        <v>0</v>
      </c>
      <c r="R562" s="2">
        <f t="shared" si="62"/>
        <v>0</v>
      </c>
      <c r="S562" s="2">
        <f t="shared" si="64"/>
        <v>0</v>
      </c>
      <c r="T562" s="2">
        <f t="shared" si="65"/>
        <v>0</v>
      </c>
      <c r="U562" s="2">
        <f t="shared" si="66"/>
        <v>0</v>
      </c>
      <c r="V562" s="2">
        <f t="shared" si="67"/>
        <v>0</v>
      </c>
      <c r="W562" s="2">
        <f t="shared" si="63"/>
        <v>502278.54632134648</v>
      </c>
    </row>
    <row r="563" spans="1:23" x14ac:dyDescent="0.45">
      <c r="A563" s="2" t="s">
        <v>154</v>
      </c>
      <c r="B563" s="2">
        <v>2</v>
      </c>
      <c r="C563" s="2">
        <v>2022</v>
      </c>
      <c r="D563" s="2">
        <v>2020</v>
      </c>
      <c r="E563" s="2">
        <v>271.24152913429901</v>
      </c>
      <c r="F563" s="2">
        <v>134.71678131468599</v>
      </c>
      <c r="G563" s="2">
        <v>107.600954287311</v>
      </c>
      <c r="H563" s="2">
        <v>85.136078980653593</v>
      </c>
      <c r="I563" s="2">
        <v>40071.426997794602</v>
      </c>
      <c r="J563" s="2">
        <v>10.8562756263032</v>
      </c>
      <c r="K563" s="2">
        <v>88782.841571451296</v>
      </c>
      <c r="L563" s="2">
        <v>373958.13151044497</v>
      </c>
      <c r="M563" s="2">
        <f>+IF($D563&lt;2022,0,-((E563-'aob Demand'!J562)*'aob Demand'!N562)-0.5*('Welfare change 1 MW'!$E563-'aob Demand'!J562)*('Welfare change 1 MW'!I563-'aob Demand'!N562))</f>
        <v>0</v>
      </c>
      <c r="N563" s="2">
        <f>+IF($D563&lt;2022,0,-((F563-'aob Demand'!K562)*'aob Demand'!O562)-0.5*('Welfare change 1 MW'!$E563-'aob Demand'!K562)*('Welfare change 1 MW'!J563-'aob Demand'!O562))</f>
        <v>0</v>
      </c>
      <c r="O563" s="2">
        <f>+IF($D563&lt;2022,0,-((G563-'aob Demand'!L562)*'aob Demand'!P562)-0.5*('Welfare change 1 MW'!$E563-'aob Demand'!L562)*('Welfare change 1 MW'!K563-'aob Demand'!P562))</f>
        <v>0</v>
      </c>
      <c r="P563" s="2">
        <f>+IF($D563&lt;2022,0,-((H563-'aob Demand'!M562)*'aob Demand'!Q562)-0.5*('Welfare change 1 MW'!$E563-'aob Demand'!M562)*('Welfare change 1 MW'!L563-'aob Demand'!Q562))</f>
        <v>0</v>
      </c>
      <c r="Q563" s="2">
        <f t="shared" si="61"/>
        <v>0</v>
      </c>
      <c r="R563" s="2">
        <f t="shared" si="62"/>
        <v>0</v>
      </c>
      <c r="S563" s="2">
        <f t="shared" si="64"/>
        <v>0</v>
      </c>
      <c r="T563" s="2">
        <f t="shared" si="65"/>
        <v>0</v>
      </c>
      <c r="U563" s="2">
        <f t="shared" si="66"/>
        <v>0</v>
      </c>
      <c r="V563" s="2">
        <f t="shared" si="67"/>
        <v>0</v>
      </c>
      <c r="W563" s="2">
        <f t="shared" si="63"/>
        <v>502812.40007969085</v>
      </c>
    </row>
    <row r="564" spans="1:23" x14ac:dyDescent="0.45">
      <c r="A564" s="2" t="s">
        <v>154</v>
      </c>
      <c r="B564" s="2">
        <v>2</v>
      </c>
      <c r="C564" s="2">
        <v>2023</v>
      </c>
      <c r="D564" s="2">
        <v>2021</v>
      </c>
      <c r="E564" s="2">
        <v>269.40939165637297</v>
      </c>
      <c r="F564" s="2">
        <v>134.73451575695</v>
      </c>
      <c r="G564" s="2">
        <v>107.616019917266</v>
      </c>
      <c r="H564" s="2">
        <v>85.147864780599306</v>
      </c>
      <c r="I564" s="2">
        <v>40111.5078656349</v>
      </c>
      <c r="J564" s="2">
        <v>10.9600182448222</v>
      </c>
      <c r="K564" s="2">
        <v>88873.117292732204</v>
      </c>
      <c r="L564" s="2">
        <v>374337.27484045399</v>
      </c>
      <c r="M564" s="2">
        <f>+IF($D564&lt;2022,0,-((E564-'aob Demand'!J563)*'aob Demand'!N563)-0.5*('Welfare change 1 MW'!$E564-'aob Demand'!J563)*('Welfare change 1 MW'!I564-'aob Demand'!N563))</f>
        <v>0</v>
      </c>
      <c r="N564" s="2">
        <f>+IF($D564&lt;2022,0,-((F564-'aob Demand'!K563)*'aob Demand'!O563)-0.5*('Welfare change 1 MW'!$E564-'aob Demand'!K563)*('Welfare change 1 MW'!J564-'aob Demand'!O563))</f>
        <v>0</v>
      </c>
      <c r="O564" s="2">
        <f>+IF($D564&lt;2022,0,-((G564-'aob Demand'!L563)*'aob Demand'!P563)-0.5*('Welfare change 1 MW'!$E564-'aob Demand'!L563)*('Welfare change 1 MW'!K564-'aob Demand'!P563))</f>
        <v>0</v>
      </c>
      <c r="P564" s="2">
        <f>+IF($D564&lt;2022,0,-((H564-'aob Demand'!M563)*'aob Demand'!Q563)-0.5*('Welfare change 1 MW'!$E564-'aob Demand'!M563)*('Welfare change 1 MW'!L564-'aob Demand'!Q563))</f>
        <v>0</v>
      </c>
      <c r="Q564" s="2">
        <f t="shared" si="61"/>
        <v>0</v>
      </c>
      <c r="R564" s="2">
        <f t="shared" si="62"/>
        <v>0</v>
      </c>
      <c r="S564" s="2">
        <f t="shared" si="64"/>
        <v>0</v>
      </c>
      <c r="T564" s="2">
        <f t="shared" si="65"/>
        <v>0</v>
      </c>
      <c r="U564" s="2">
        <f t="shared" si="66"/>
        <v>0</v>
      </c>
      <c r="V564" s="2">
        <f t="shared" si="67"/>
        <v>0</v>
      </c>
      <c r="W564" s="2">
        <f t="shared" si="63"/>
        <v>503321.89999882109</v>
      </c>
    </row>
    <row r="565" spans="1:23" x14ac:dyDescent="0.45">
      <c r="A565" s="2" t="s">
        <v>154</v>
      </c>
      <c r="B565" s="2">
        <v>2</v>
      </c>
      <c r="C565" s="2">
        <v>2024</v>
      </c>
      <c r="D565" s="2">
        <v>2022</v>
      </c>
      <c r="E565" s="2">
        <v>144.97623130136574</v>
      </c>
      <c r="F565" s="2">
        <v>144.97623130136574</v>
      </c>
      <c r="G565" s="2">
        <v>117.85444117321171</v>
      </c>
      <c r="H565" s="2">
        <v>95.383283416464423</v>
      </c>
      <c r="I565" s="2">
        <v>40075.94222378367</v>
      </c>
      <c r="J565" s="2">
        <v>25.759704884798605</v>
      </c>
      <c r="K565" s="2">
        <v>89048.64865179488</v>
      </c>
      <c r="L565" s="2">
        <v>374882.32492794795</v>
      </c>
      <c r="M565" s="2">
        <f>+IF($D565&lt;2022,0,-((E565-'aob Demand'!J564)*'aob Demand'!N564)-0.5*('Welfare change 1 MW'!$E565-'aob Demand'!J564)*('Welfare change 1 MW'!I565-'aob Demand'!N564))</f>
        <v>86.830532123646762</v>
      </c>
      <c r="N565" s="2">
        <f>+IF($D565&lt;2022,0,-((F565-'aob Demand'!K564)*'aob Demand'!O564)-0.5*('Welfare change 1 MW'!$E565-'aob Demand'!K564)*('Welfare change 1 MW'!J565-'aob Demand'!O564))</f>
        <v>5.5812259385076807E-2</v>
      </c>
      <c r="O565" s="2">
        <f>+IF($D565&lt;2022,0,-((G565-'aob Demand'!L564)*'aob Demand'!P564)-0.5*('Welfare change 1 MW'!$E565-'aob Demand'!L564)*('Welfare change 1 MW'!K565-'aob Demand'!P564))</f>
        <v>192.15219435847521</v>
      </c>
      <c r="P565" s="2">
        <f>+IF($D565&lt;2022,0,-((H565-'aob Demand'!M564)*'aob Demand'!Q564)-0.5*('Welfare change 1 MW'!$E565-'aob Demand'!M564)*('Welfare change 1 MW'!L565-'aob Demand'!Q564))</f>
        <v>806.19557937583863</v>
      </c>
      <c r="Q565" s="2">
        <f t="shared" si="61"/>
        <v>1085.2341181173456</v>
      </c>
      <c r="R565" s="2">
        <f t="shared" si="62"/>
        <v>72.904589126969526</v>
      </c>
      <c r="S565" s="2">
        <f t="shared" si="64"/>
        <v>4.6861049209311036E-2</v>
      </c>
      <c r="T565" s="2">
        <f t="shared" si="65"/>
        <v>161.33468766034642</v>
      </c>
      <c r="U565" s="2">
        <f t="shared" si="66"/>
        <v>676.89735433935266</v>
      </c>
      <c r="V565" s="2">
        <f t="shared" si="67"/>
        <v>911.18349217587786</v>
      </c>
      <c r="W565" s="2">
        <f t="shared" si="63"/>
        <v>504006.91580352653</v>
      </c>
    </row>
    <row r="566" spans="1:23" x14ac:dyDescent="0.45">
      <c r="A566" s="2" t="s">
        <v>154</v>
      </c>
      <c r="B566" s="2">
        <v>2</v>
      </c>
      <c r="C566" s="2">
        <v>2025</v>
      </c>
      <c r="D566" s="2">
        <v>2023</v>
      </c>
      <c r="E566" s="2">
        <v>144.91434729530397</v>
      </c>
      <c r="F566" s="2">
        <v>144.91434729530397</v>
      </c>
      <c r="G566" s="2">
        <v>117.83572705499598</v>
      </c>
      <c r="H566" s="2">
        <v>95.353055400937777</v>
      </c>
      <c r="I566" s="2">
        <v>40116.166580357953</v>
      </c>
      <c r="J566" s="2">
        <v>25.775034088402933</v>
      </c>
      <c r="K566" s="2">
        <v>89138.310307833584</v>
      </c>
      <c r="L566" s="2">
        <v>375259.78012217395</v>
      </c>
      <c r="M566" s="2">
        <f>+IF($D566&lt;2022,0,-((E566-'aob Demand'!J565)*'aob Demand'!N565)-0.5*('Welfare change 1 MW'!$E566-'aob Demand'!J565)*('Welfare change 1 MW'!I566-'aob Demand'!N565))</f>
        <v>86.871270586098063</v>
      </c>
      <c r="N566" s="2">
        <f>+IF($D566&lt;2022,0,-((F566-'aob Demand'!K565)*'aob Demand'!O565)-0.5*('Welfare change 1 MW'!$E566-'aob Demand'!K565)*('Welfare change 1 MW'!J566-'aob Demand'!O565))</f>
        <v>5.5815651183278463E-2</v>
      </c>
      <c r="O566" s="2">
        <f>+IF($D566&lt;2022,0,-((G566-'aob Demand'!L565)*'aob Demand'!P565)-0.5*('Welfare change 1 MW'!$E566-'aob Demand'!L565)*('Welfare change 1 MW'!K566-'aob Demand'!P565))</f>
        <v>192.24392669132578</v>
      </c>
      <c r="P566" s="2">
        <f>+IF($D566&lt;2022,0,-((H566-'aob Demand'!M565)*'aob Demand'!Q565)-0.5*('Welfare change 1 MW'!$E566-'aob Demand'!M565)*('Welfare change 1 MW'!L566-'aob Demand'!Q565))</f>
        <v>806.57806325589627</v>
      </c>
      <c r="Q566" s="2">
        <f t="shared" si="61"/>
        <v>1085.7490761845033</v>
      </c>
      <c r="R566" s="2">
        <f t="shared" si="62"/>
        <v>68.810182948683703</v>
      </c>
      <c r="S566" s="2">
        <f t="shared" si="64"/>
        <v>4.4211223611778587E-2</v>
      </c>
      <c r="T566" s="2">
        <f t="shared" si="65"/>
        <v>152.2751961281937</v>
      </c>
      <c r="U566" s="2">
        <f t="shared" si="66"/>
        <v>638.8853728117906</v>
      </c>
      <c r="V566" s="2">
        <f t="shared" si="67"/>
        <v>860.0149631122797</v>
      </c>
      <c r="W566" s="2">
        <f t="shared" si="63"/>
        <v>504514.25701036549</v>
      </c>
    </row>
    <row r="567" spans="1:23" x14ac:dyDescent="0.45">
      <c r="A567" s="2" t="s">
        <v>154</v>
      </c>
      <c r="B567" s="2">
        <v>2</v>
      </c>
      <c r="C567" s="2">
        <v>2026</v>
      </c>
      <c r="D567" s="2">
        <v>2024</v>
      </c>
      <c r="E567" s="2">
        <v>144.8835836467166</v>
      </c>
      <c r="F567" s="2">
        <v>144.8835836467166</v>
      </c>
      <c r="G567" s="2">
        <v>117.80147466346359</v>
      </c>
      <c r="H567" s="2">
        <v>95.315859911120199</v>
      </c>
      <c r="I567" s="2">
        <v>40156.686042356094</v>
      </c>
      <c r="J567" s="2">
        <v>25.801470198927298</v>
      </c>
      <c r="K567" s="2">
        <v>89228.065857838825</v>
      </c>
      <c r="L567" s="2">
        <v>375637.78388909262</v>
      </c>
      <c r="M567" s="2">
        <f>+IF($D567&lt;2022,0,-((E567-'aob Demand'!J566)*'aob Demand'!N566)-0.5*('Welfare change 1 MW'!$E567-'aob Demand'!J566)*('Welfare change 1 MW'!I567-'aob Demand'!N566))</f>
        <v>85.970710841645854</v>
      </c>
      <c r="N567" s="2">
        <f>+IF($D567&lt;2022,0,-((F567-'aob Demand'!K566)*'aob Demand'!O566)-0.5*('Welfare change 1 MW'!$E567-'aob Demand'!K566)*('Welfare change 1 MW'!J567-'aob Demand'!O566))</f>
        <v>5.5237893172301628E-2</v>
      </c>
      <c r="O567" s="2">
        <f>+IF($D567&lt;2022,0,-((G567-'aob Demand'!L566)*'aob Demand'!P566)-0.5*('Welfare change 1 MW'!$E567-'aob Demand'!L566)*('Welfare change 1 MW'!K567-'aob Demand'!P566))</f>
        <v>190.25011178980654</v>
      </c>
      <c r="P567" s="2">
        <f>+IF($D567&lt;2022,0,-((H567-'aob Demand'!M566)*'aob Demand'!Q566)-0.5*('Welfare change 1 MW'!$E567-'aob Demand'!M566)*('Welfare change 1 MW'!L567-'aob Demand'!Q566))</f>
        <v>798.21205476164801</v>
      </c>
      <c r="Q567" s="2">
        <f t="shared" si="61"/>
        <v>1074.4881152862727</v>
      </c>
      <c r="R567" s="2">
        <f t="shared" si="62"/>
        <v>64.24231630352439</v>
      </c>
      <c r="S567" s="2">
        <f t="shared" si="64"/>
        <v>4.1276967124904557E-2</v>
      </c>
      <c r="T567" s="2">
        <f t="shared" si="65"/>
        <v>142.16595092361391</v>
      </c>
      <c r="U567" s="2">
        <f t="shared" si="66"/>
        <v>596.47048160085001</v>
      </c>
      <c r="V567" s="2">
        <f t="shared" si="67"/>
        <v>802.92002579511325</v>
      </c>
      <c r="W567" s="2">
        <f t="shared" si="63"/>
        <v>505022.53578928753</v>
      </c>
    </row>
    <row r="568" spans="1:23" x14ac:dyDescent="0.45">
      <c r="A568" s="2" t="s">
        <v>154</v>
      </c>
      <c r="B568" s="2">
        <v>2</v>
      </c>
      <c r="C568" s="2">
        <v>2027</v>
      </c>
      <c r="D568" s="2">
        <v>2025</v>
      </c>
      <c r="E568" s="2">
        <v>144.97279283238549</v>
      </c>
      <c r="F568" s="2">
        <v>144.97279283238549</v>
      </c>
      <c r="G568" s="2">
        <v>117.88708396237749</v>
      </c>
      <c r="H568" s="2">
        <v>95.398530111390286</v>
      </c>
      <c r="I568" s="2">
        <v>40196.075829880356</v>
      </c>
      <c r="J568" s="2">
        <v>25.826356303327046</v>
      </c>
      <c r="K568" s="2">
        <v>89315.975108662897</v>
      </c>
      <c r="L568" s="2">
        <v>376007.6303343561</v>
      </c>
      <c r="M568" s="2">
        <f>+IF($D568&lt;2022,0,-((E568-'aob Demand'!J567)*'aob Demand'!N567)-0.5*('Welfare change 1 MW'!$E568-'aob Demand'!J567)*('Welfare change 1 MW'!I568-'aob Demand'!N567))</f>
        <v>86.096653059801909</v>
      </c>
      <c r="N568" s="2">
        <f>+IF($D568&lt;2022,0,-((F568-'aob Demand'!K567)*'aob Demand'!O567)-0.5*('Welfare change 1 MW'!$E568-'aob Demand'!K567)*('Welfare change 1 MW'!J568-'aob Demand'!O567))</f>
        <v>5.5317908341526667E-2</v>
      </c>
      <c r="O568" s="2">
        <f>+IF($D568&lt;2022,0,-((G568-'aob Demand'!L567)*'aob Demand'!P567)-0.5*('Welfare change 1 MW'!$E568-'aob Demand'!L567)*('Welfare change 1 MW'!K568-'aob Demand'!P567))</f>
        <v>190.53007006792001</v>
      </c>
      <c r="P568" s="2">
        <f>+IF($D568&lt;2022,0,-((H568-'aob Demand'!M567)*'aob Demand'!Q567)-0.5*('Welfare change 1 MW'!$E568-'aob Demand'!M567)*('Welfare change 1 MW'!L568-'aob Demand'!Q567))</f>
        <v>799.3876552077628</v>
      </c>
      <c r="Q568" s="2">
        <f t="shared" si="61"/>
        <v>1076.0696962438262</v>
      </c>
      <c r="R568" s="2">
        <f t="shared" si="62"/>
        <v>60.694743071085263</v>
      </c>
      <c r="S568" s="2">
        <f t="shared" si="64"/>
        <v>3.8996942560435115E-2</v>
      </c>
      <c r="T568" s="2">
        <f t="shared" si="65"/>
        <v>134.31618116509028</v>
      </c>
      <c r="U568" s="2">
        <f t="shared" si="66"/>
        <v>563.53675343607006</v>
      </c>
      <c r="V568" s="2">
        <f t="shared" si="67"/>
        <v>758.58667461480604</v>
      </c>
      <c r="W568" s="2">
        <f t="shared" si="63"/>
        <v>505519.68127289938</v>
      </c>
    </row>
    <row r="569" spans="1:23" x14ac:dyDescent="0.45">
      <c r="A569" s="2" t="s">
        <v>154</v>
      </c>
      <c r="B569" s="2">
        <v>2</v>
      </c>
      <c r="C569" s="2">
        <v>2028</v>
      </c>
      <c r="D569" s="2">
        <v>2026</v>
      </c>
      <c r="E569" s="2">
        <v>145.15690691152076</v>
      </c>
      <c r="F569" s="2">
        <v>145.15690691152076</v>
      </c>
      <c r="G569" s="2">
        <v>118.06780458430976</v>
      </c>
      <c r="H569" s="2">
        <v>95.576363375181472</v>
      </c>
      <c r="I569" s="2">
        <v>40234.574030269992</v>
      </c>
      <c r="J569" s="2">
        <v>25.849963791403304</v>
      </c>
      <c r="K569" s="2">
        <v>89402.435340809127</v>
      </c>
      <c r="L569" s="2">
        <v>376371.06952202372</v>
      </c>
      <c r="M569" s="2">
        <f>+IF($D569&lt;2022,0,-((E569-'aob Demand'!J568)*'aob Demand'!N568)-0.5*('Welfare change 1 MW'!$E569-'aob Demand'!J568)*('Welfare change 1 MW'!I569-'aob Demand'!N568))</f>
        <v>87.026252610258297</v>
      </c>
      <c r="N569" s="2">
        <f>+IF($D569&lt;2022,0,-((F569-'aob Demand'!K568)*'aob Demand'!O568)-0.5*('Welfare change 1 MW'!$E569-'aob Demand'!K568)*('Welfare change 1 MW'!J569-'aob Demand'!O568))</f>
        <v>5.5912745023327846E-2</v>
      </c>
      <c r="O569" s="2">
        <f>+IF($D569&lt;2022,0,-((G569-'aob Demand'!L568)*'aob Demand'!P568)-0.5*('Welfare change 1 MW'!$E569-'aob Demand'!L568)*('Welfare change 1 MW'!K569-'aob Demand'!P568))</f>
        <v>192.59026038220998</v>
      </c>
      <c r="P569" s="2">
        <f>+IF($D569&lt;2022,0,-((H569-'aob Demand'!M568)*'aob Demand'!Q568)-0.5*('Welfare change 1 MW'!$E569-'aob Demand'!M568)*('Welfare change 1 MW'!L569-'aob Demand'!Q568))</f>
        <v>808.03382338176004</v>
      </c>
      <c r="Q569" s="2">
        <f t="shared" si="61"/>
        <v>1087.7062491192517</v>
      </c>
      <c r="R569" s="2">
        <f t="shared" si="62"/>
        <v>57.877428370346671</v>
      </c>
      <c r="S569" s="2">
        <f t="shared" si="64"/>
        <v>3.7185168819916049E-2</v>
      </c>
      <c r="T569" s="2">
        <f t="shared" si="65"/>
        <v>128.08352268156671</v>
      </c>
      <c r="U569" s="2">
        <f t="shared" si="66"/>
        <v>537.38864228749378</v>
      </c>
      <c r="V569" s="2">
        <f t="shared" si="67"/>
        <v>723.38677850822705</v>
      </c>
      <c r="W569" s="2">
        <f t="shared" si="63"/>
        <v>506008.07889310282</v>
      </c>
    </row>
    <row r="570" spans="1:23" x14ac:dyDescent="0.45">
      <c r="A570" s="2" t="s">
        <v>154</v>
      </c>
      <c r="B570" s="2">
        <v>2</v>
      </c>
      <c r="C570" s="2">
        <v>2029</v>
      </c>
      <c r="D570" s="2">
        <v>2027</v>
      </c>
      <c r="E570" s="2">
        <v>145.23270967003236</v>
      </c>
      <c r="F570" s="2">
        <v>145.23270967003236</v>
      </c>
      <c r="G570" s="2">
        <v>118.14037826849133</v>
      </c>
      <c r="H570" s="2">
        <v>95.646090584642934</v>
      </c>
      <c r="I570" s="2">
        <v>40274.167038302854</v>
      </c>
      <c r="J570" s="2">
        <v>25.875013662834704</v>
      </c>
      <c r="K570" s="2">
        <v>89490.730578008748</v>
      </c>
      <c r="L570" s="2">
        <v>376742.58038818359</v>
      </c>
      <c r="M570" s="2">
        <f>+IF($D570&lt;2022,0,-((E570-'aob Demand'!J569)*'aob Demand'!N569)-0.5*('Welfare change 1 MW'!$E570-'aob Demand'!J569)*('Welfare change 1 MW'!I570-'aob Demand'!N569))</f>
        <v>87.031887068203091</v>
      </c>
      <c r="N570" s="2">
        <f>+IF($D570&lt;2022,0,-((F570-'aob Demand'!K569)*'aob Demand'!O569)-0.5*('Welfare change 1 MW'!$E570-'aob Demand'!K569)*('Welfare change 1 MW'!J570-'aob Demand'!O569))</f>
        <v>5.5915526815249028E-2</v>
      </c>
      <c r="O570" s="2">
        <f>+IF($D570&lt;2022,0,-((G570-'aob Demand'!L569)*'aob Demand'!P569)-0.5*('Welfare change 1 MW'!$E570-'aob Demand'!L569)*('Welfare change 1 MW'!K570-'aob Demand'!P569))</f>
        <v>192.60377716463827</v>
      </c>
      <c r="P570" s="2">
        <f>+IF($D570&lt;2022,0,-((H570-'aob Demand'!M569)*'aob Demand'!Q569)-0.5*('Welfare change 1 MW'!$E570-'aob Demand'!M569)*('Welfare change 1 MW'!L570-'aob Demand'!Q569))</f>
        <v>808.09135936434677</v>
      </c>
      <c r="Q570" s="2">
        <f t="shared" si="61"/>
        <v>1087.7829391240034</v>
      </c>
      <c r="R570" s="2">
        <f t="shared" si="62"/>
        <v>54.604882647815344</v>
      </c>
      <c r="S570" s="2">
        <f t="shared" si="64"/>
        <v>3.508209327398288E-2</v>
      </c>
      <c r="T570" s="2">
        <f t="shared" si="65"/>
        <v>120.84199256025843</v>
      </c>
      <c r="U570" s="2">
        <f t="shared" si="66"/>
        <v>507.0065160396249</v>
      </c>
      <c r="V570" s="2">
        <f t="shared" si="67"/>
        <v>682.48847334097263</v>
      </c>
      <c r="W570" s="2">
        <f t="shared" si="63"/>
        <v>506507.47800449521</v>
      </c>
    </row>
    <row r="571" spans="1:23" x14ac:dyDescent="0.45">
      <c r="A571" s="2" t="s">
        <v>154</v>
      </c>
      <c r="B571" s="2">
        <v>2</v>
      </c>
      <c r="C571" s="2">
        <v>2030</v>
      </c>
      <c r="D571" s="2">
        <v>2028</v>
      </c>
      <c r="E571" s="2">
        <v>145.30279549091134</v>
      </c>
      <c r="F571" s="2">
        <v>145.30279549091134</v>
      </c>
      <c r="G571" s="2">
        <v>118.20704811015734</v>
      </c>
      <c r="H571" s="2">
        <v>95.709866521921242</v>
      </c>
      <c r="I571" s="2">
        <v>40313.858484409131</v>
      </c>
      <c r="J571" s="2">
        <v>25.900196646969246</v>
      </c>
      <c r="K571" s="2">
        <v>89579.208966965147</v>
      </c>
      <c r="L571" s="2">
        <v>377114.88210748084</v>
      </c>
      <c r="M571" s="2">
        <f>+IF($D571&lt;2022,0,-((E571-'aob Demand'!J570)*'aob Demand'!N570)-0.5*('Welfare change 1 MW'!$E571-'aob Demand'!J570)*('Welfare change 1 MW'!I571-'aob Demand'!N570))</f>
        <v>86.981625126268966</v>
      </c>
      <c r="N571" s="2">
        <f>+IF($D571&lt;2022,0,-((F571-'aob Demand'!K570)*'aob Demand'!O570)-0.5*('Welfare change 1 MW'!$E571-'aob Demand'!K570)*('Welfare change 1 MW'!J571-'aob Demand'!O570))</f>
        <v>5.5882549578194933E-2</v>
      </c>
      <c r="O571" s="2">
        <f>+IF($D571&lt;2022,0,-((G571-'aob Demand'!L570)*'aob Demand'!P570)-0.5*('Welfare change 1 MW'!$E571-'aob Demand'!L570)*('Welfare change 1 MW'!K571-'aob Demand'!P570))</f>
        <v>192.4934736160908</v>
      </c>
      <c r="P571" s="2">
        <f>+IF($D571&lt;2022,0,-((H571-'aob Demand'!M570)*'aob Demand'!Q570)-0.5*('Welfare change 1 MW'!$E571-'aob Demand'!M570)*('Welfare change 1 MW'!L571-'aob Demand'!Q570))</f>
        <v>807.62930204324539</v>
      </c>
      <c r="Q571" s="2">
        <f t="shared" si="61"/>
        <v>1087.1602833351833</v>
      </c>
      <c r="R571" s="2">
        <f t="shared" si="62"/>
        <v>51.484290267583219</v>
      </c>
      <c r="S571" s="2">
        <f t="shared" si="64"/>
        <v>3.3076795233474031E-2</v>
      </c>
      <c r="T571" s="2">
        <f t="shared" si="65"/>
        <v>113.93659127292155</v>
      </c>
      <c r="U571" s="2">
        <f t="shared" si="66"/>
        <v>478.03454298122341</v>
      </c>
      <c r="V571" s="2">
        <f t="shared" si="67"/>
        <v>643.48850131696167</v>
      </c>
      <c r="W571" s="2">
        <f t="shared" si="63"/>
        <v>507007.94955885515</v>
      </c>
    </row>
    <row r="572" spans="1:23" x14ac:dyDescent="0.45">
      <c r="A572" s="2" t="s">
        <v>154</v>
      </c>
      <c r="B572" s="2">
        <v>2</v>
      </c>
      <c r="C572" s="2">
        <v>2031</v>
      </c>
      <c r="D572" s="2">
        <v>2029</v>
      </c>
      <c r="E572" s="2">
        <v>145.36730883952771</v>
      </c>
      <c r="F572" s="2">
        <v>145.36730883952771</v>
      </c>
      <c r="G572" s="2">
        <v>118.26813417933172</v>
      </c>
      <c r="H572" s="2">
        <v>95.768055771763912</v>
      </c>
      <c r="I572" s="2">
        <v>40353.64408732755</v>
      </c>
      <c r="J572" s="2">
        <v>25.925480946612016</v>
      </c>
      <c r="K572" s="2">
        <v>89667.865691894898</v>
      </c>
      <c r="L572" s="2">
        <v>377487.95239754475</v>
      </c>
      <c r="M572" s="2">
        <f>+IF($D572&lt;2022,0,-((E572-'aob Demand'!J571)*'aob Demand'!N571)-0.5*('Welfare change 1 MW'!$E572-'aob Demand'!J571)*('Welfare change 1 MW'!I572-'aob Demand'!N571))</f>
        <v>86.881173574266285</v>
      </c>
      <c r="N572" s="2">
        <f>+IF($D572&lt;2022,0,-((F572-'aob Demand'!K571)*'aob Demand'!O571)-0.5*('Welfare change 1 MW'!$E572-'aob Demand'!K571)*('Welfare change 1 MW'!J572-'aob Demand'!O571))</f>
        <v>5.5817417758964559E-2</v>
      </c>
      <c r="O572" s="2">
        <f>+IF($D572&lt;2022,0,-((G572-'aob Demand'!L571)*'aob Demand'!P571)-0.5*('Welfare change 1 MW'!$E572-'aob Demand'!L571)*('Welfare change 1 MW'!K572-'aob Demand'!P571))</f>
        <v>192.2719944971976</v>
      </c>
      <c r="P572" s="2">
        <f>+IF($D572&lt;2022,0,-((H572-'aob Demand'!M571)*'aob Demand'!Q571)-0.5*('Welfare change 1 MW'!$E572-'aob Demand'!M571)*('Welfare change 1 MW'!L572-'aob Demand'!Q571))</f>
        <v>806.70070939967241</v>
      </c>
      <c r="Q572" s="2">
        <f t="shared" si="61"/>
        <v>1085.9096948888953</v>
      </c>
      <c r="R572" s="2">
        <f t="shared" si="62"/>
        <v>48.513993536126058</v>
      </c>
      <c r="S572" s="2">
        <f t="shared" si="64"/>
        <v>3.1168154537494955E-2</v>
      </c>
      <c r="T572" s="2">
        <f t="shared" si="65"/>
        <v>107.36367747428743</v>
      </c>
      <c r="U572" s="2">
        <f t="shared" si="66"/>
        <v>450.45746266249739</v>
      </c>
      <c r="V572" s="2">
        <f t="shared" si="67"/>
        <v>606.36630182744841</v>
      </c>
      <c r="W572" s="2">
        <f t="shared" si="63"/>
        <v>507509.46217676718</v>
      </c>
    </row>
    <row r="573" spans="1:23" x14ac:dyDescent="0.45">
      <c r="A573" s="2" t="s">
        <v>154</v>
      </c>
      <c r="B573" s="2">
        <v>2</v>
      </c>
      <c r="C573" s="2">
        <v>2032</v>
      </c>
      <c r="D573" s="2">
        <v>2030</v>
      </c>
      <c r="E573" s="2">
        <v>145.5735006430057</v>
      </c>
      <c r="F573" s="2">
        <v>145.5735006430057</v>
      </c>
      <c r="G573" s="2">
        <v>118.47088854281571</v>
      </c>
      <c r="H573" s="2">
        <v>95.967910508669519</v>
      </c>
      <c r="I573" s="2">
        <v>40392.084780151425</v>
      </c>
      <c r="J573" s="2">
        <v>25.948895688186354</v>
      </c>
      <c r="K573" s="2">
        <v>89754.32046175393</v>
      </c>
      <c r="L573" s="2">
        <v>377851.29783082177</v>
      </c>
      <c r="M573" s="2">
        <f>+IF($D573&lt;2022,0,-((E573-'aob Demand'!J572)*'aob Demand'!N572)-0.5*('Welfare change 1 MW'!$E573-'aob Demand'!J572)*('Welfare change 1 MW'!I573-'aob Demand'!N572))</f>
        <v>87.952758980037558</v>
      </c>
      <c r="N573" s="2">
        <f>+IF($D573&lt;2022,0,-((F573-'aob Demand'!K572)*'aob Demand'!O572)-0.5*('Welfare change 1 MW'!$E573-'aob Demand'!K572)*('Welfare change 1 MW'!J573-'aob Demand'!O572))</f>
        <v>5.6503074319716615E-2</v>
      </c>
      <c r="O573" s="2">
        <f>+IF($D573&lt;2022,0,-((G573-'aob Demand'!L572)*'aob Demand'!P572)-0.5*('Welfare change 1 MW'!$E573-'aob Demand'!L572)*('Welfare change 1 MW'!K573-'aob Demand'!P572))</f>
        <v>194.64688383851455</v>
      </c>
      <c r="P573" s="2">
        <f>+IF($D573&lt;2022,0,-((H573-'aob Demand'!M572)*'aob Demand'!Q572)-0.5*('Welfare change 1 MW'!$E573-'aob Demand'!M572)*('Welfare change 1 MW'!L573-'aob Demand'!Q572))</f>
        <v>816.66762470886613</v>
      </c>
      <c r="Q573" s="2">
        <f t="shared" si="61"/>
        <v>1099.323770601738</v>
      </c>
      <c r="R573" s="2">
        <f t="shared" si="62"/>
        <v>46.332416254459616</v>
      </c>
      <c r="S573" s="2">
        <f t="shared" si="64"/>
        <v>2.9765114697902339E-2</v>
      </c>
      <c r="T573" s="2">
        <f t="shared" si="65"/>
        <v>102.5375502624813</v>
      </c>
      <c r="U573" s="2">
        <f t="shared" si="66"/>
        <v>430.21031708783624</v>
      </c>
      <c r="V573" s="2">
        <f t="shared" si="67"/>
        <v>579.11004871947512</v>
      </c>
      <c r="W573" s="2">
        <f t="shared" si="63"/>
        <v>507997.70307272713</v>
      </c>
    </row>
    <row r="574" spans="1:23" x14ac:dyDescent="0.45">
      <c r="A574" s="2" t="s">
        <v>154</v>
      </c>
      <c r="B574" s="2">
        <v>2</v>
      </c>
      <c r="C574" s="2">
        <v>2033</v>
      </c>
      <c r="D574" s="2">
        <v>2031</v>
      </c>
      <c r="E574" s="2">
        <v>145.84524469316455</v>
      </c>
      <c r="F574" s="2">
        <v>145.84524469316455</v>
      </c>
      <c r="G574" s="2">
        <v>118.73943839167052</v>
      </c>
      <c r="H574" s="2">
        <v>96.233621733317023</v>
      </c>
      <c r="I574" s="2">
        <v>40429.922006991175</v>
      </c>
      <c r="J574" s="2">
        <v>25.971415034046338</v>
      </c>
      <c r="K574" s="2">
        <v>89839.802196039018</v>
      </c>
      <c r="L574" s="2">
        <v>378210.33536290092</v>
      </c>
      <c r="M574" s="2">
        <f>+IF($D574&lt;2022,0,-((E574-'aob Demand'!J573)*'aob Demand'!N573)-0.5*('Welfare change 1 MW'!$E574-'aob Demand'!J573)*('Welfare change 1 MW'!I574-'aob Demand'!N573))</f>
        <v>89.554431974270472</v>
      </c>
      <c r="N574" s="2">
        <f>+IF($D574&lt;2022,0,-((F574-'aob Demand'!K573)*'aob Demand'!O573)-0.5*('Welfare change 1 MW'!$E574-'aob Demand'!K573)*('Welfare change 1 MW'!J574-'aob Demand'!O573))</f>
        <v>5.7528068457313855E-2</v>
      </c>
      <c r="O574" s="2">
        <f>+IF($D574&lt;2022,0,-((G574-'aob Demand'!L573)*'aob Demand'!P573)-0.5*('Welfare change 1 MW'!$E574-'aob Demand'!L573)*('Welfare change 1 MW'!K574-'aob Demand'!P573))</f>
        <v>198.19623172566801</v>
      </c>
      <c r="P574" s="2">
        <f>+IF($D574&lt;2022,0,-((H574-'aob Demand'!M573)*'aob Demand'!Q573)-0.5*('Welfare change 1 MW'!$E574-'aob Demand'!M573)*('Welfare change 1 MW'!L574-'aob Demand'!Q573))</f>
        <v>831.56321474809374</v>
      </c>
      <c r="Q574" s="2">
        <f t="shared" si="61"/>
        <v>1119.3714065164895</v>
      </c>
      <c r="R574" s="2">
        <f t="shared" si="62"/>
        <v>44.505809063752977</v>
      </c>
      <c r="S574" s="2">
        <f t="shared" si="64"/>
        <v>2.8589687569045383E-2</v>
      </c>
      <c r="T574" s="2">
        <f t="shared" si="65"/>
        <v>98.497455144064944</v>
      </c>
      <c r="U574" s="2">
        <f t="shared" si="66"/>
        <v>413.26144160740472</v>
      </c>
      <c r="V574" s="2">
        <f t="shared" si="67"/>
        <v>556.29329550279169</v>
      </c>
      <c r="W574" s="2">
        <f t="shared" si="63"/>
        <v>508480.05956593109</v>
      </c>
    </row>
    <row r="575" spans="1:23" x14ac:dyDescent="0.45">
      <c r="A575" s="2" t="s">
        <v>154</v>
      </c>
      <c r="B575" s="2">
        <v>2</v>
      </c>
      <c r="C575" s="2">
        <v>2034</v>
      </c>
      <c r="D575" s="2">
        <v>2032</v>
      </c>
      <c r="E575" s="2">
        <v>145.9283863280576</v>
      </c>
      <c r="F575" s="2">
        <v>145.9283863280576</v>
      </c>
      <c r="G575" s="2">
        <v>118.81949842041757</v>
      </c>
      <c r="H575" s="2">
        <v>96.310871054044981</v>
      </c>
      <c r="I575" s="2">
        <v>40469.637843977856</v>
      </c>
      <c r="J575" s="2">
        <v>25.996462529531652</v>
      </c>
      <c r="K575" s="2">
        <v>89928.415896334656</v>
      </c>
      <c r="L575" s="2">
        <v>378583.16122920305</v>
      </c>
      <c r="M575" s="2">
        <f>+IF($D575&lt;2022,0,-((E575-'aob Demand'!J574)*'aob Demand'!N574)-0.5*('Welfare change 1 MW'!$E575-'aob Demand'!J574)*('Welfare change 1 MW'!I575-'aob Demand'!N574))</f>
        <v>89.588420936580988</v>
      </c>
      <c r="N575" s="2">
        <f>+IF($D575&lt;2022,0,-((F575-'aob Demand'!K574)*'aob Demand'!O574)-0.5*('Welfare change 1 MW'!$E575-'aob Demand'!K574)*('Welfare change 1 MW'!J575-'aob Demand'!O574))</f>
        <v>5.7548872488966542E-2</v>
      </c>
      <c r="O575" s="2">
        <f>+IF($D575&lt;2022,0,-((G575-'aob Demand'!L574)*'aob Demand'!P574)-0.5*('Welfare change 1 MW'!$E575-'aob Demand'!L574)*('Welfare change 1 MW'!K575-'aob Demand'!P574))</f>
        <v>198.27266915488539</v>
      </c>
      <c r="P575" s="2">
        <f>+IF($D575&lt;2022,0,-((H575-'aob Demand'!M574)*'aob Demand'!Q574)-0.5*('Welfare change 1 MW'!$E575-'aob Demand'!M574)*('Welfare change 1 MW'!L575-'aob Demand'!Q574))</f>
        <v>831.88487289138243</v>
      </c>
      <c r="Q575" s="2">
        <f t="shared" si="61"/>
        <v>1119.8035118553378</v>
      </c>
      <c r="R575" s="2">
        <f t="shared" si="62"/>
        <v>42.002547676151956</v>
      </c>
      <c r="S575" s="2">
        <f t="shared" si="64"/>
        <v>2.698115710888269E-2</v>
      </c>
      <c r="T575" s="2">
        <f t="shared" si="65"/>
        <v>92.957964343977892</v>
      </c>
      <c r="U575" s="2">
        <f t="shared" si="66"/>
        <v>390.02009042468325</v>
      </c>
      <c r="V575" s="2">
        <f t="shared" si="67"/>
        <v>525.00758360192197</v>
      </c>
      <c r="W575" s="2">
        <f t="shared" si="63"/>
        <v>508981.21496951557</v>
      </c>
    </row>
    <row r="576" spans="1:23" x14ac:dyDescent="0.45">
      <c r="A576" s="2" t="s">
        <v>154</v>
      </c>
      <c r="B576" s="2">
        <v>2</v>
      </c>
      <c r="C576" s="2">
        <v>2035</v>
      </c>
      <c r="D576" s="2">
        <v>2033</v>
      </c>
      <c r="E576" s="2">
        <v>146.0061325711244</v>
      </c>
      <c r="F576" s="2">
        <v>146.0061325711244</v>
      </c>
      <c r="G576" s="2">
        <v>118.89383900153838</v>
      </c>
      <c r="H576" s="2">
        <v>96.38231891587678</v>
      </c>
      <c r="I576" s="2">
        <v>40509.451347029099</v>
      </c>
      <c r="J576" s="2">
        <v>26.021662579525469</v>
      </c>
      <c r="K576" s="2">
        <v>90017.209877333706</v>
      </c>
      <c r="L576" s="2">
        <v>378956.76595358085</v>
      </c>
      <c r="M576" s="2">
        <f>+IF($D576&lt;2022,0,-((E576-'aob Demand'!J575)*'aob Demand'!N575)-0.5*('Welfare change 1 MW'!$E576-'aob Demand'!J575)*('Welfare change 1 MW'!I576-'aob Demand'!N575))</f>
        <v>89.567041762073842</v>
      </c>
      <c r="N576" s="2">
        <f>+IF($D576&lt;2022,0,-((F576-'aob Demand'!K575)*'aob Demand'!O575)-0.5*('Welfare change 1 MW'!$E576-'aob Demand'!K575)*('Welfare change 1 MW'!J576-'aob Demand'!O575))</f>
        <v>5.7534310178947418E-2</v>
      </c>
      <c r="O576" s="2">
        <f>+IF($D576&lt;2022,0,-((G576-'aob Demand'!L575)*'aob Demand'!P575)-0.5*('Welfare change 1 MW'!$E576-'aob Demand'!L575)*('Welfare change 1 MW'!K576-'aob Demand'!P575))</f>
        <v>198.22644100533401</v>
      </c>
      <c r="P576" s="2">
        <f>+IF($D576&lt;2022,0,-((H576-'aob Demand'!M575)*'aob Demand'!Q575)-0.5*('Welfare change 1 MW'!$E576-'aob Demand'!M575)*('Welfare change 1 MW'!L576-'aob Demand'!Q575))</f>
        <v>831.69177721723918</v>
      </c>
      <c r="Q576" s="2">
        <f t="shared" si="61"/>
        <v>1119.5427942948259</v>
      </c>
      <c r="R576" s="2">
        <f t="shared" si="62"/>
        <v>39.615588947999697</v>
      </c>
      <c r="S576" s="2">
        <f t="shared" si="64"/>
        <v>2.5447480877067673E-2</v>
      </c>
      <c r="T576" s="2">
        <f t="shared" si="65"/>
        <v>87.675746022209566</v>
      </c>
      <c r="U576" s="2">
        <f t="shared" si="66"/>
        <v>367.85807512982893</v>
      </c>
      <c r="V576" s="2">
        <f t="shared" si="67"/>
        <v>495.17485758091522</v>
      </c>
      <c r="W576" s="2">
        <f t="shared" si="63"/>
        <v>509483.42717794364</v>
      </c>
    </row>
    <row r="577" spans="1:23" x14ac:dyDescent="0.45">
      <c r="A577" s="2" t="s">
        <v>154</v>
      </c>
      <c r="B577" s="2">
        <v>2</v>
      </c>
      <c r="C577" s="2">
        <v>2036</v>
      </c>
      <c r="D577" s="2">
        <v>2034</v>
      </c>
      <c r="E577" s="2">
        <v>146.07840489134651</v>
      </c>
      <c r="F577" s="2">
        <v>146.07840489134651</v>
      </c>
      <c r="G577" s="2">
        <v>118.96269428613149</v>
      </c>
      <c r="H577" s="2">
        <v>96.448278681736696</v>
      </c>
      <c r="I577" s="2">
        <v>40549.35808655632</v>
      </c>
      <c r="J577" s="2">
        <v>26.046962772534293</v>
      </c>
      <c r="K577" s="2">
        <v>90106.180826060736</v>
      </c>
      <c r="L577" s="2">
        <v>379331.13308283052</v>
      </c>
      <c r="M577" s="2">
        <f>+IF($D577&lt;2022,0,-((E577-'aob Demand'!J576)*'aob Demand'!N576)-0.5*('Welfare change 1 MW'!$E577-'aob Demand'!J576)*('Welfare change 1 MW'!I577-'aob Demand'!N576))</f>
        <v>89.496845998000524</v>
      </c>
      <c r="N577" s="2">
        <f>+IF($D577&lt;2022,0,-((F577-'aob Demand'!K576)*'aob Demand'!O576)-0.5*('Welfare change 1 MW'!$E577-'aob Demand'!K576)*('Welfare change 1 MW'!J577-'aob Demand'!O576))</f>
        <v>5.748848134644112E-2</v>
      </c>
      <c r="O577" s="2">
        <f>+IF($D577&lt;2022,0,-((G577-'aob Demand'!L576)*'aob Demand'!P576)-0.5*('Welfare change 1 MW'!$E577-'aob Demand'!L576)*('Welfare change 1 MW'!K577-'aob Demand'!P576))</f>
        <v>198.07206958456939</v>
      </c>
      <c r="P577" s="2">
        <f>+IF($D577&lt;2022,0,-((H577-'aob Demand'!M576)*'aob Demand'!Q576)-0.5*('Welfare change 1 MW'!$E577-'aob Demand'!M576)*('Welfare change 1 MW'!L577-'aob Demand'!Q576))</f>
        <v>831.04486370910479</v>
      </c>
      <c r="Q577" s="2">
        <f t="shared" si="61"/>
        <v>1118.6712677730211</v>
      </c>
      <c r="R577" s="2">
        <f t="shared" si="62"/>
        <v>37.343906880994993</v>
      </c>
      <c r="S577" s="2">
        <f t="shared" si="64"/>
        <v>2.3987934660616734E-2</v>
      </c>
      <c r="T577" s="2">
        <f t="shared" si="65"/>
        <v>82.648554145219521</v>
      </c>
      <c r="U577" s="2">
        <f t="shared" si="66"/>
        <v>346.76598552953845</v>
      </c>
      <c r="V577" s="2">
        <f t="shared" si="67"/>
        <v>466.78243449041355</v>
      </c>
      <c r="W577" s="2">
        <f t="shared" si="63"/>
        <v>509986.6719954476</v>
      </c>
    </row>
    <row r="578" spans="1:23" x14ac:dyDescent="0.45">
      <c r="A578" s="2" t="s">
        <v>154</v>
      </c>
      <c r="B578" s="2">
        <v>2</v>
      </c>
      <c r="C578" s="2">
        <v>2037</v>
      </c>
      <c r="D578" s="2">
        <v>2035</v>
      </c>
      <c r="E578" s="2">
        <v>146.14549020886167</v>
      </c>
      <c r="F578" s="2">
        <v>146.14549020886167</v>
      </c>
      <c r="G578" s="2">
        <v>119.02635262770768</v>
      </c>
      <c r="H578" s="2">
        <v>96.50903874870707</v>
      </c>
      <c r="I578" s="2">
        <v>40589.355330187507</v>
      </c>
      <c r="J578" s="2">
        <v>26.072359121180185</v>
      </c>
      <c r="K578" s="2">
        <v>90195.324273029823</v>
      </c>
      <c r="L578" s="2">
        <v>379706.24287612992</v>
      </c>
      <c r="M578" s="2">
        <f>+IF($D578&lt;2022,0,-((E578-'aob Demand'!J577)*'aob Demand'!N577)-0.5*('Welfare change 1 MW'!$E578-'aob Demand'!J577)*('Welfare change 1 MW'!I578-'aob Demand'!N577))</f>
        <v>89.380930159188225</v>
      </c>
      <c r="N578" s="2">
        <f>+IF($D578&lt;2022,0,-((F578-'aob Demand'!K577)*'aob Demand'!O577)-0.5*('Welfare change 1 MW'!$E578-'aob Demand'!K577)*('Welfare change 1 MW'!J578-'aob Demand'!O577))</f>
        <v>5.7413370839184366E-2</v>
      </c>
      <c r="O578" s="2">
        <f>+IF($D578&lt;2022,0,-((G578-'aob Demand'!L577)*'aob Demand'!P577)-0.5*('Welfare change 1 MW'!$E578-'aob Demand'!L577)*('Welfare change 1 MW'!K578-'aob Demand'!P577))</f>
        <v>197.81641234307688</v>
      </c>
      <c r="P578" s="2">
        <f>+IF($D578&lt;2022,0,-((H578-'aob Demand'!M577)*'aob Demand'!Q577)-0.5*('Welfare change 1 MW'!$E578-'aob Demand'!M577)*('Welfare change 1 MW'!L578-'aob Demand'!Q577))</f>
        <v>829.97290747908369</v>
      </c>
      <c r="Q578" s="2">
        <f t="shared" si="61"/>
        <v>1117.2276633521878</v>
      </c>
      <c r="R578" s="2">
        <f t="shared" si="62"/>
        <v>35.18447099195545</v>
      </c>
      <c r="S578" s="2">
        <f t="shared" si="64"/>
        <v>2.2600560066268274E-2</v>
      </c>
      <c r="T578" s="2">
        <f t="shared" si="65"/>
        <v>77.869695576245931</v>
      </c>
      <c r="U578" s="2">
        <f t="shared" si="66"/>
        <v>326.71575061142732</v>
      </c>
      <c r="V578" s="2">
        <f t="shared" si="67"/>
        <v>439.79251773969492</v>
      </c>
      <c r="W578" s="2">
        <f t="shared" si="63"/>
        <v>510490.92247934727</v>
      </c>
    </row>
    <row r="579" spans="1:23" x14ac:dyDescent="0.45">
      <c r="A579" s="2" t="s">
        <v>154</v>
      </c>
      <c r="B579" s="2">
        <v>2</v>
      </c>
      <c r="C579" s="2">
        <v>2038</v>
      </c>
      <c r="D579" s="2">
        <v>2036</v>
      </c>
      <c r="E579" s="2">
        <v>146.20768034756551</v>
      </c>
      <c r="F579" s="2">
        <v>146.20768034756551</v>
      </c>
      <c r="G579" s="2">
        <v>119.08510636448652</v>
      </c>
      <c r="H579" s="2">
        <v>96.564891582162417</v>
      </c>
      <c r="I579" s="2">
        <v>40629.440314732296</v>
      </c>
      <c r="J579" s="2">
        <v>26.097847781072815</v>
      </c>
      <c r="K579" s="2">
        <v>90284.635686442911</v>
      </c>
      <c r="L579" s="2">
        <v>380082.07532408455</v>
      </c>
      <c r="M579" s="2">
        <f>+IF($D579&lt;2022,0,-((E579-'aob Demand'!J578)*'aob Demand'!N578)-0.5*('Welfare change 1 MW'!$E579-'aob Demand'!J578)*('Welfare change 1 MW'!I579-'aob Demand'!N578))</f>
        <v>89.222366152757473</v>
      </c>
      <c r="N579" s="2">
        <f>+IF($D579&lt;2022,0,-((F579-'aob Demand'!K578)*'aob Demand'!O578)-0.5*('Welfare change 1 MW'!$E579-'aob Demand'!K578)*('Welfare change 1 MW'!J579-'aob Demand'!O578))</f>
        <v>5.731094773849213E-2</v>
      </c>
      <c r="O579" s="2">
        <f>+IF($D579&lt;2022,0,-((G579-'aob Demand'!L578)*'aob Demand'!P578)-0.5*('Welfare change 1 MW'!$E579-'aob Demand'!L578)*('Welfare change 1 MW'!K579-'aob Demand'!P578))</f>
        <v>197.46627266086821</v>
      </c>
      <c r="P579" s="2">
        <f>+IF($D579&lt;2022,0,-((H579-'aob Demand'!M578)*'aob Demand'!Q578)-0.5*('Welfare change 1 MW'!$E579-'aob Demand'!M578)*('Welfare change 1 MW'!L579-'aob Demand'!Q578))</f>
        <v>828.5044571633307</v>
      </c>
      <c r="Q579" s="2">
        <f t="shared" si="61"/>
        <v>1115.2504069246947</v>
      </c>
      <c r="R579" s="2">
        <f t="shared" si="62"/>
        <v>33.134012132163555</v>
      </c>
      <c r="S579" s="2">
        <f t="shared" si="64"/>
        <v>2.1283246786145692E-2</v>
      </c>
      <c r="T579" s="2">
        <f t="shared" si="65"/>
        <v>73.331947539211427</v>
      </c>
      <c r="U579" s="2">
        <f t="shared" si="66"/>
        <v>307.6770760394474</v>
      </c>
      <c r="V579" s="2">
        <f t="shared" si="67"/>
        <v>414.16431895760849</v>
      </c>
      <c r="W579" s="2">
        <f t="shared" si="63"/>
        <v>510996.15132525977</v>
      </c>
    </row>
    <row r="580" spans="1:23" x14ac:dyDescent="0.45">
      <c r="A580" s="2" t="s">
        <v>154</v>
      </c>
      <c r="B580" s="2">
        <v>2</v>
      </c>
      <c r="C580" s="2">
        <v>2039</v>
      </c>
      <c r="D580" s="2">
        <v>2037</v>
      </c>
      <c r="E580" s="2">
        <v>146.26525150708505</v>
      </c>
      <c r="F580" s="2">
        <v>146.26525150708505</v>
      </c>
      <c r="G580" s="2">
        <v>119.13923221238704</v>
      </c>
      <c r="H580" s="2">
        <v>96.616114026594843</v>
      </c>
      <c r="I580" s="2">
        <v>40669.610432917143</v>
      </c>
      <c r="J580" s="2">
        <v>26.123425112098346</v>
      </c>
      <c r="K580" s="2">
        <v>90374.110790549792</v>
      </c>
      <c r="L580" s="2">
        <v>380458.61154816026</v>
      </c>
      <c r="M580" s="2">
        <f>+IF($D580&lt;2022,0,-((E580-'aob Demand'!J579)*'aob Demand'!N579)-0.5*('Welfare change 1 MW'!$E580-'aob Demand'!J579)*('Welfare change 1 MW'!I580-'aob Demand'!N579))</f>
        <v>89.024045943375938</v>
      </c>
      <c r="N580" s="2">
        <f>+IF($D580&lt;2022,0,-((F580-'aob Demand'!K579)*'aob Demand'!O579)-0.5*('Welfare change 1 MW'!$E580-'aob Demand'!K579)*('Welfare change 1 MW'!J580-'aob Demand'!O579))</f>
        <v>5.7183065503265323E-2</v>
      </c>
      <c r="O580" s="2">
        <f>+IF($D580&lt;2022,0,-((G580-'aob Demand'!L579)*'aob Demand'!P579)-0.5*('Welfare change 1 MW'!$E580-'aob Demand'!L579)*('Welfare change 1 MW'!K580-'aob Demand'!P579))</f>
        <v>197.02805569178514</v>
      </c>
      <c r="P580" s="2">
        <f>+IF($D580&lt;2022,0,-((H580-'aob Demand'!M579)*'aob Demand'!Q579)-0.5*('Welfare change 1 MW'!$E580-'aob Demand'!M579)*('Welfare change 1 MW'!L580-'aob Demand'!Q579))</f>
        <v>826.66639056856127</v>
      </c>
      <c r="Q580" s="2">
        <f t="shared" si="61"/>
        <v>1112.7756752692258</v>
      </c>
      <c r="R580" s="2">
        <f t="shared" si="62"/>
        <v>31.18902175746279</v>
      </c>
      <c r="S580" s="2">
        <f t="shared" si="64"/>
        <v>2.0033731956803597E-2</v>
      </c>
      <c r="T580" s="2">
        <f t="shared" si="65"/>
        <v>69.027555989876006</v>
      </c>
      <c r="U580" s="2">
        <f t="shared" si="66"/>
        <v>289.61743727088526</v>
      </c>
      <c r="V580" s="2">
        <f t="shared" si="67"/>
        <v>389.85404875018094</v>
      </c>
      <c r="W580" s="2">
        <f t="shared" si="63"/>
        <v>511502.33277162723</v>
      </c>
    </row>
    <row r="581" spans="1:23" x14ac:dyDescent="0.45">
      <c r="A581" s="2" t="s">
        <v>154</v>
      </c>
      <c r="B581" s="2">
        <v>2</v>
      </c>
      <c r="C581" s="2">
        <v>2040</v>
      </c>
      <c r="D581" s="2">
        <v>2038</v>
      </c>
      <c r="E581" s="2">
        <v>146.31846500888662</v>
      </c>
      <c r="F581" s="2">
        <v>146.31846500888662</v>
      </c>
      <c r="G581" s="2">
        <v>119.18899197990261</v>
      </c>
      <c r="H581" s="2">
        <v>96.662968011882711</v>
      </c>
      <c r="I581" s="2">
        <v>40709.863225543559</v>
      </c>
      <c r="J581" s="2">
        <v>26.149087673483464</v>
      </c>
      <c r="K581" s="2">
        <v>90463.745552542008</v>
      </c>
      <c r="L581" s="2">
        <v>380835.83374278992</v>
      </c>
      <c r="M581" s="2">
        <f>+IF($D581&lt;2022,0,-((E581-'aob Demand'!J580)*'aob Demand'!N580)-0.5*('Welfare change 1 MW'!$E581-'aob Demand'!J580)*('Welfare change 1 MW'!I581-'aob Demand'!N580))</f>
        <v>88.788690855585003</v>
      </c>
      <c r="N581" s="2">
        <f>+IF($D581&lt;2022,0,-((F581-'aob Demand'!K580)*'aob Demand'!O580)-0.5*('Welfare change 1 MW'!$E581-'aob Demand'!K580)*('Welfare change 1 MW'!J581-'aob Demand'!O580))</f>
        <v>5.703146799421633E-2</v>
      </c>
      <c r="O581" s="2">
        <f>+IF($D581&lt;2022,0,-((G581-'aob Demand'!L580)*'aob Demand'!P580)-0.5*('Welfare change 1 MW'!$E581-'aob Demand'!L580)*('Welfare change 1 MW'!K581-'aob Demand'!P580))</f>
        <v>196.50778890434552</v>
      </c>
      <c r="P581" s="2">
        <f>+IF($D581&lt;2022,0,-((H581-'aob Demand'!M580)*'aob Demand'!Q580)-0.5*('Welfare change 1 MW'!$E581-'aob Demand'!M580)*('Welfare change 1 MW'!L581-'aob Demand'!Q580))</f>
        <v>824.48400083920228</v>
      </c>
      <c r="Q581" s="2">
        <f t="shared" si="61"/>
        <v>1109.8375120671271</v>
      </c>
      <c r="R581" s="2">
        <f t="shared" si="62"/>
        <v>29.345817512966569</v>
      </c>
      <c r="S581" s="2">
        <f t="shared" si="64"/>
        <v>1.8849642179960022E-2</v>
      </c>
      <c r="T581" s="2">
        <f t="shared" si="65"/>
        <v>64.948380897326217</v>
      </c>
      <c r="U581" s="2">
        <f t="shared" si="66"/>
        <v>272.50268922583035</v>
      </c>
      <c r="V581" s="2">
        <f t="shared" si="67"/>
        <v>366.81573727830312</v>
      </c>
      <c r="W581" s="2">
        <f t="shared" si="63"/>
        <v>512009.44252087548</v>
      </c>
    </row>
    <row r="582" spans="1:23" x14ac:dyDescent="0.45">
      <c r="A582" s="2" t="s">
        <v>154</v>
      </c>
      <c r="B582" s="2">
        <v>2</v>
      </c>
      <c r="C582" s="2">
        <v>2041</v>
      </c>
      <c r="D582" s="2">
        <v>2039</v>
      </c>
      <c r="E582" s="2">
        <v>146.36756809561001</v>
      </c>
      <c r="F582" s="2">
        <v>146.36756809561001</v>
      </c>
      <c r="G582" s="2">
        <v>119.23463336890603</v>
      </c>
      <c r="H582" s="2">
        <v>96.705701354468232</v>
      </c>
      <c r="I582" s="2">
        <v>40750.19637273733</v>
      </c>
      <c r="J582" s="2">
        <v>26.174832212720435</v>
      </c>
      <c r="K582" s="2">
        <v>90553.536168329156</v>
      </c>
      <c r="L582" s="2">
        <v>381213.72511240316</v>
      </c>
      <c r="M582" s="2">
        <f>+IF($D582&lt;2022,0,-((E582-'aob Demand'!J581)*'aob Demand'!N581)-0.5*('Welfare change 1 MW'!$E582-'aob Demand'!J581)*('Welfare change 1 MW'!I582-'aob Demand'!N581))</f>
        <v>88.518861645834605</v>
      </c>
      <c r="N582" s="2">
        <f>+IF($D582&lt;2022,0,-((F582-'aob Demand'!K581)*'aob Demand'!O581)-0.5*('Welfare change 1 MW'!$E582-'aob Demand'!K581)*('Welfare change 1 MW'!J582-'aob Demand'!O581))</f>
        <v>5.6857795973489604E-2</v>
      </c>
      <c r="O582" s="2">
        <f>+IF($D582&lt;2022,0,-((G582-'aob Demand'!L581)*'aob Demand'!P581)-0.5*('Welfare change 1 MW'!$E582-'aob Demand'!L581)*('Welfare change 1 MW'!K582-'aob Demand'!P581))</f>
        <v>195.91114434431029</v>
      </c>
      <c r="P582" s="2">
        <f>+IF($D582&lt;2022,0,-((H582-'aob Demand'!M581)*'aob Demand'!Q581)-0.5*('Welfare change 1 MW'!$E582-'aob Demand'!M581)*('Welfare change 1 MW'!L582-'aob Demand'!Q581))</f>
        <v>821.98108982155691</v>
      </c>
      <c r="Q582" s="2">
        <f t="shared" ref="Q582:Q645" si="68">+SUM(M582:P582)</f>
        <v>1106.4679536076753</v>
      </c>
      <c r="R582" s="2">
        <f t="shared" ref="R582:R645" si="69">+M582/(1.06^($D582-2019))</f>
        <v>27.600599479746538</v>
      </c>
      <c r="S582" s="2">
        <f t="shared" si="64"/>
        <v>1.7728529544858627E-2</v>
      </c>
      <c r="T582" s="2">
        <f t="shared" si="65"/>
        <v>61.086020856217907</v>
      </c>
      <c r="U582" s="2">
        <f t="shared" si="66"/>
        <v>256.29758921733645</v>
      </c>
      <c r="V582" s="2">
        <f t="shared" si="67"/>
        <v>345.00193808284575</v>
      </c>
      <c r="W582" s="2">
        <f t="shared" ref="W582:W645" si="70">+SUM(I582,K582,L582)</f>
        <v>512517.45765346964</v>
      </c>
    </row>
    <row r="583" spans="1:23" x14ac:dyDescent="0.45">
      <c r="A583" s="2" t="s">
        <v>154</v>
      </c>
      <c r="B583" s="2">
        <v>2</v>
      </c>
      <c r="C583" s="2">
        <v>2042</v>
      </c>
      <c r="D583" s="2">
        <v>2040</v>
      </c>
      <c r="E583" s="2">
        <v>146.41279467950071</v>
      </c>
      <c r="F583" s="2">
        <v>146.41279467950071</v>
      </c>
      <c r="G583" s="2">
        <v>119.27639072475068</v>
      </c>
      <c r="H583" s="2">
        <v>96.744548507859392</v>
      </c>
      <c r="I583" s="2">
        <v>40790.607685837153</v>
      </c>
      <c r="J583" s="2">
        <v>26.200655655185017</v>
      </c>
      <c r="K583" s="2">
        <v>90643.479049348927</v>
      </c>
      <c r="L583" s="2">
        <v>381592.26981303381</v>
      </c>
      <c r="M583" s="2">
        <f>+IF($D583&lt;2022,0,-((E583-'aob Demand'!J582)*'aob Demand'!N582)-0.5*('Welfare change 1 MW'!$E583-'aob Demand'!J582)*('Welfare change 1 MW'!I583-'aob Demand'!N582))</f>
        <v>88.216967852634596</v>
      </c>
      <c r="N583" s="2">
        <f>+IF($D583&lt;2022,0,-((F583-'aob Demand'!K582)*'aob Demand'!O582)-0.5*('Welfare change 1 MW'!$E583-'aob Demand'!K582)*('Welfare change 1 MW'!J583-'aob Demand'!O582))</f>
        <v>5.6663593135287453E-2</v>
      </c>
      <c r="O583" s="2">
        <f>+IF($D583&lt;2022,0,-((G583-'aob Demand'!L582)*'aob Demand'!P582)-0.5*('Welfare change 1 MW'!$E583-'aob Demand'!L582)*('Welfare change 1 MW'!K583-'aob Demand'!P582))</f>
        <v>195.24345931323589</v>
      </c>
      <c r="P583" s="2">
        <f>+IF($D583&lt;2022,0,-((H583-'aob Demand'!M582)*'aob Demand'!Q582)-0.5*('Welfare change 1 MW'!$E583-'aob Demand'!M582)*('Welfare change 1 MW'!L583-'aob Demand'!Q582))</f>
        <v>819.18005482034766</v>
      </c>
      <c r="Q583" s="2">
        <f t="shared" si="68"/>
        <v>1102.6971455793534</v>
      </c>
      <c r="R583" s="2">
        <f t="shared" si="69"/>
        <v>25.949497705669057</v>
      </c>
      <c r="S583" s="2">
        <f t="shared" si="64"/>
        <v>1.6667902058426887E-2</v>
      </c>
      <c r="T583" s="2">
        <f t="shared" si="65"/>
        <v>57.431918403262088</v>
      </c>
      <c r="U583" s="2">
        <f t="shared" si="66"/>
        <v>240.96623892809998</v>
      </c>
      <c r="V583" s="2">
        <f t="shared" si="67"/>
        <v>324.36432293908956</v>
      </c>
      <c r="W583" s="2">
        <f t="shared" si="70"/>
        <v>513026.35654821992</v>
      </c>
    </row>
    <row r="584" spans="1:23" x14ac:dyDescent="0.45">
      <c r="A584" s="2" t="s">
        <v>154</v>
      </c>
      <c r="B584" s="2">
        <v>2</v>
      </c>
      <c r="C584" s="2">
        <v>2043</v>
      </c>
      <c r="D584" s="2">
        <v>2041</v>
      </c>
      <c r="E584" s="2">
        <v>146.45436603838576</v>
      </c>
      <c r="F584" s="2">
        <v>146.45436603838576</v>
      </c>
      <c r="G584" s="2">
        <v>119.31448573380776</v>
      </c>
      <c r="H584" s="2">
        <v>96.779731260536565</v>
      </c>
      <c r="I584" s="2">
        <v>40831.095099925806</v>
      </c>
      <c r="J584" s="2">
        <v>26.226555094526859</v>
      </c>
      <c r="K584" s="2">
        <v>90733.570810411111</v>
      </c>
      <c r="L584" s="2">
        <v>381971.45289852849</v>
      </c>
      <c r="M584" s="2">
        <f>+IF($D584&lt;2022,0,-((E584-'aob Demand'!J583)*'aob Demand'!N583)-0.5*('Welfare change 1 MW'!$E584-'aob Demand'!J583)*('Welfare change 1 MW'!I584-'aob Demand'!N583))</f>
        <v>87.885276476343336</v>
      </c>
      <c r="N584" s="2">
        <f>+IF($D584&lt;2022,0,-((F584-'aob Demand'!K583)*'aob Demand'!O583)-0.5*('Welfare change 1 MW'!$E584-'aob Demand'!K583)*('Welfare change 1 MW'!J584-'aob Demand'!O583))</f>
        <v>5.645031170150349E-2</v>
      </c>
      <c r="O584" s="2">
        <f>+IF($D584&lt;2022,0,-((G584-'aob Demand'!L583)*'aob Demand'!P583)-0.5*('Welfare change 1 MW'!$E584-'aob Demand'!L583)*('Welfare change 1 MW'!K584-'aob Demand'!P583))</f>
        <v>194.50975552916108</v>
      </c>
      <c r="P584" s="2">
        <f>+IF($D584&lt;2022,0,-((H584-'aob Demand'!M583)*'aob Demand'!Q583)-0.5*('Welfare change 1 MW'!$E584-'aob Demand'!M583)*('Welfare change 1 MW'!L584-'aob Demand'!Q583))</f>
        <v>816.10196896572336</v>
      </c>
      <c r="Q584" s="2">
        <f t="shared" si="68"/>
        <v>1098.5534512829292</v>
      </c>
      <c r="R584" s="2">
        <f t="shared" si="69"/>
        <v>24.388612165374006</v>
      </c>
      <c r="S584" s="2">
        <f t="shared" si="64"/>
        <v>1.5665249219225363E-2</v>
      </c>
      <c r="T584" s="2">
        <f t="shared" si="65"/>
        <v>53.977448557715448</v>
      </c>
      <c r="U584" s="2">
        <f t="shared" si="66"/>
        <v>226.47245598482817</v>
      </c>
      <c r="V584" s="2">
        <f t="shared" si="67"/>
        <v>304.85418195713686</v>
      </c>
      <c r="W584" s="2">
        <f t="shared" si="70"/>
        <v>513536.11880886543</v>
      </c>
    </row>
    <row r="585" spans="1:23" x14ac:dyDescent="0.45">
      <c r="A585" s="2" t="s">
        <v>154</v>
      </c>
      <c r="B585" s="2">
        <v>2</v>
      </c>
      <c r="C585" s="2">
        <v>2044</v>
      </c>
      <c r="D585" s="2">
        <v>2042</v>
      </c>
      <c r="E585" s="2">
        <v>146.49249149175722</v>
      </c>
      <c r="F585" s="2">
        <v>146.49249149175722</v>
      </c>
      <c r="G585" s="2">
        <v>119.34912810097819</v>
      </c>
      <c r="H585" s="2">
        <v>96.811459413804698</v>
      </c>
      <c r="I585" s="2">
        <v>40871.656666667841</v>
      </c>
      <c r="J585" s="2">
        <v>26.252527783387372</v>
      </c>
      <c r="K585" s="2">
        <v>90823.808258025558</v>
      </c>
      <c r="L585" s="2">
        <v>382351.26026890334</v>
      </c>
      <c r="M585" s="2">
        <f>+IF($D585&lt;2022,0,-((E585-'aob Demand'!J584)*'aob Demand'!N584)-0.5*('Welfare change 1 MW'!$E585-'aob Demand'!J584)*('Welfare change 1 MW'!I585-'aob Demand'!N584))</f>
        <v>87.525920241803419</v>
      </c>
      <c r="N585" s="2">
        <f>+IF($D585&lt;2022,0,-((F585-'aob Demand'!K584)*'aob Demand'!O584)-0.5*('Welfare change 1 MW'!$E585-'aob Demand'!K584)*('Welfare change 1 MW'!J585-'aob Demand'!O584))</f>
        <v>5.6219317745160119E-2</v>
      </c>
      <c r="O585" s="2">
        <f>+IF($D585&lt;2022,0,-((G585-'aob Demand'!L584)*'aob Demand'!P584)-0.5*('Welfare change 1 MW'!$E585-'aob Demand'!L584)*('Welfare change 1 MW'!K585-'aob Demand'!P584))</f>
        <v>193.7147574303313</v>
      </c>
      <c r="P585" s="2">
        <f>+IF($D585&lt;2022,0,-((H585-'aob Demand'!M584)*'aob Demand'!Q584)-0.5*('Welfare change 1 MW'!$E585-'aob Demand'!M584)*('Welfare change 1 MW'!L585-'aob Demand'!Q584))</f>
        <v>812.76665799307239</v>
      </c>
      <c r="Q585" s="2">
        <f t="shared" si="68"/>
        <v>1094.0635549829522</v>
      </c>
      <c r="R585" s="2">
        <f t="shared" si="69"/>
        <v>22.91404620630512</v>
      </c>
      <c r="S585" s="2">
        <f t="shared" si="64"/>
        <v>1.4718063414136867E-2</v>
      </c>
      <c r="T585" s="2">
        <f t="shared" si="65"/>
        <v>50.713992955903613</v>
      </c>
      <c r="U585" s="2">
        <f t="shared" si="66"/>
        <v>212.78008508504109</v>
      </c>
      <c r="V585" s="2">
        <f t="shared" si="67"/>
        <v>286.42284231066395</v>
      </c>
      <c r="W585" s="2">
        <f t="shared" si="70"/>
        <v>514046.72519359674</v>
      </c>
    </row>
    <row r="586" spans="1:23" x14ac:dyDescent="0.45">
      <c r="A586" s="2" t="s">
        <v>154</v>
      </c>
      <c r="B586" s="2">
        <v>2</v>
      </c>
      <c r="C586" s="2">
        <v>2045</v>
      </c>
      <c r="D586" s="2">
        <v>2043</v>
      </c>
      <c r="E586" s="2">
        <v>146.52736903039781</v>
      </c>
      <c r="F586" s="2">
        <v>146.52736903039781</v>
      </c>
      <c r="G586" s="2">
        <v>119.38051618068782</v>
      </c>
      <c r="H586" s="2">
        <v>96.839931413117824</v>
      </c>
      <c r="I586" s="2">
        <v>40912.290547698001</v>
      </c>
      <c r="J586" s="2">
        <v>26.278571124784339</v>
      </c>
      <c r="K586" s="2">
        <v>90914.188379620187</v>
      </c>
      <c r="L586" s="2">
        <v>382731.67862265778</v>
      </c>
      <c r="M586" s="2">
        <f>+IF($D586&lt;2022,0,-((E586-'aob Demand'!J585)*'aob Demand'!N585)-0.5*('Welfare change 1 MW'!$E586-'aob Demand'!J585)*('Welfare change 1 MW'!I586-'aob Demand'!N585))</f>
        <v>87.140905316494269</v>
      </c>
      <c r="N586" s="2">
        <f>+IF($D586&lt;2022,0,-((F586-'aob Demand'!K585)*'aob Demand'!O585)-0.5*('Welfare change 1 MW'!$E586-'aob Demand'!K585)*('Welfare change 1 MW'!J586-'aob Demand'!O585))</f>
        <v>5.5971896160833257E-2</v>
      </c>
      <c r="O586" s="2">
        <f>+IF($D586&lt;2022,0,-((G586-'aob Demand'!L585)*'aob Demand'!P585)-0.5*('Welfare change 1 MW'!$E586-'aob Demand'!L585)*('Welfare change 1 MW'!K586-'aob Demand'!P585))</f>
        <v>192.86290921507396</v>
      </c>
      <c r="P586" s="2">
        <f>+IF($D586&lt;2022,0,-((H586-'aob Demand'!M585)*'aob Demand'!Q585)-0.5*('Welfare change 1 MW'!$E586-'aob Demand'!M585)*('Welfare change 1 MW'!L586-'aob Demand'!Q585))</f>
        <v>809.19277173739738</v>
      </c>
      <c r="Q586" s="2">
        <f t="shared" si="68"/>
        <v>1089.2525581651264</v>
      </c>
      <c r="R586" s="2">
        <f t="shared" si="69"/>
        <v>21.521934295589535</v>
      </c>
      <c r="S586" s="2">
        <f t="shared" si="64"/>
        <v>1.3823857661311204E-2</v>
      </c>
      <c r="T586" s="2">
        <f t="shared" si="65"/>
        <v>47.633001345435872</v>
      </c>
      <c r="U586" s="2">
        <f t="shared" si="66"/>
        <v>199.85325608617259</v>
      </c>
      <c r="V586" s="2">
        <f t="shared" si="67"/>
        <v>269.02201558485928</v>
      </c>
      <c r="W586" s="2">
        <f t="shared" si="70"/>
        <v>514558.15754997596</v>
      </c>
    </row>
    <row r="587" spans="1:23" x14ac:dyDescent="0.45">
      <c r="A587" s="2" t="s">
        <v>154</v>
      </c>
      <c r="B587" s="2">
        <v>2</v>
      </c>
      <c r="C587" s="2">
        <v>2046</v>
      </c>
      <c r="D587" s="2">
        <v>2044</v>
      </c>
      <c r="E587" s="2">
        <v>146.55918590780044</v>
      </c>
      <c r="F587" s="2">
        <v>146.55918590780044</v>
      </c>
      <c r="G587" s="2">
        <v>119.40883756956646</v>
      </c>
      <c r="H587" s="2">
        <v>96.865334941060269</v>
      </c>
      <c r="I587" s="2">
        <v>40952.995008468271</v>
      </c>
      <c r="J587" s="2">
        <v>26.304682664056841</v>
      </c>
      <c r="K587" s="2">
        <v>91004.708333498755</v>
      </c>
      <c r="L587" s="2">
        <v>383112.69541236182</v>
      </c>
      <c r="M587" s="2">
        <f>+IF($D587&lt;2022,0,-((E587-'aob Demand'!J586)*'aob Demand'!N586)-0.5*('Welfare change 1 MW'!$E587-'aob Demand'!J586)*('Welfare change 1 MW'!I587-'aob Demand'!N586))</f>
        <v>86.732118516819057</v>
      </c>
      <c r="N587" s="2">
        <f>+IF($D587&lt;2022,0,-((F587-'aob Demand'!K586)*'aob Demand'!O586)-0.5*('Welfare change 1 MW'!$E587-'aob Demand'!K586)*('Welfare change 1 MW'!J587-'aob Demand'!O586))</f>
        <v>5.5709255303416333E-2</v>
      </c>
      <c r="O587" s="2">
        <f>+IF($D587&lt;2022,0,-((G587-'aob Demand'!L586)*'aob Demand'!P586)-0.5*('Welfare change 1 MW'!$E587-'aob Demand'!L586)*('Welfare change 1 MW'!K587-'aob Demand'!P586))</f>
        <v>191.95839080747533</v>
      </c>
      <c r="P587" s="2">
        <f>+IF($D587&lt;2022,0,-((H587-'aob Demand'!M586)*'aob Demand'!Q586)-0.5*('Welfare change 1 MW'!$E587-'aob Demand'!M586)*('Welfare change 1 MW'!L587-'aob Demand'!Q586))</f>
        <v>805.39785110311539</v>
      </c>
      <c r="Q587" s="2">
        <f t="shared" si="68"/>
        <v>1084.1440696827131</v>
      </c>
      <c r="R587" s="2">
        <f t="shared" si="69"/>
        <v>20.208464835120374</v>
      </c>
      <c r="S587" s="2">
        <f t="shared" si="64"/>
        <v>1.2980180192087869E-2</v>
      </c>
      <c r="T587" s="2">
        <f t="shared" si="65"/>
        <v>44.726042171873267</v>
      </c>
      <c r="U587" s="2">
        <f t="shared" si="66"/>
        <v>187.65659631780602</v>
      </c>
      <c r="V587" s="2">
        <f t="shared" si="67"/>
        <v>252.60408350499173</v>
      </c>
      <c r="W587" s="2">
        <f t="shared" si="70"/>
        <v>515070.39875432884</v>
      </c>
    </row>
    <row r="588" spans="1:23" x14ac:dyDescent="0.45">
      <c r="A588" s="2" t="s">
        <v>154</v>
      </c>
      <c r="B588" s="2">
        <v>2</v>
      </c>
      <c r="C588" s="2">
        <v>2047</v>
      </c>
      <c r="D588" s="2">
        <v>2045</v>
      </c>
      <c r="E588" s="2">
        <v>146.58811921443746</v>
      </c>
      <c r="F588" s="2">
        <v>146.58811921443746</v>
      </c>
      <c r="G588" s="2">
        <v>119.43426968189044</v>
      </c>
      <c r="H588" s="2">
        <v>96.887847493074133</v>
      </c>
      <c r="I588" s="2">
        <v>40993.768412335608</v>
      </c>
      <c r="J588" s="2">
        <v>26.330860081076882</v>
      </c>
      <c r="K588" s="2">
        <v>91095.365439179994</v>
      </c>
      <c r="L588" s="2">
        <v>383494.29880194343</v>
      </c>
      <c r="M588" s="2">
        <f>+IF($D588&lt;2022,0,-((E588-'aob Demand'!J587)*'aob Demand'!N587)-0.5*('Welfare change 1 MW'!$E588-'aob Demand'!J587)*('Welfare change 1 MW'!I588-'aob Demand'!N587))</f>
        <v>86.301334229643842</v>
      </c>
      <c r="N588" s="2">
        <f>+IF($D588&lt;2022,0,-((F588-'aob Demand'!K587)*'aob Demand'!O587)-0.5*('Welfare change 1 MW'!$E588-'aob Demand'!K587)*('Welfare change 1 MW'!J588-'aob Demand'!O587))</f>
        <v>5.5432531441222878E-2</v>
      </c>
      <c r="O588" s="2">
        <f>+IF($D588&lt;2022,0,-((G588-'aob Demand'!L587)*'aob Demand'!P587)-0.5*('Welfare change 1 MW'!$E588-'aob Demand'!L587)*('Welfare change 1 MW'!K588-'aob Demand'!P587))</f>
        <v>191.00513314825255</v>
      </c>
      <c r="P588" s="2">
        <f>+IF($D588&lt;2022,0,-((H588-'aob Demand'!M587)*'aob Demand'!Q587)-0.5*('Welfare change 1 MW'!$E588-'aob Demand'!M587)*('Welfare change 1 MW'!L588-'aob Demand'!Q587))</f>
        <v>801.39839221711918</v>
      </c>
      <c r="Q588" s="2">
        <f t="shared" si="68"/>
        <v>1078.7602921264568</v>
      </c>
      <c r="R588" s="2">
        <f t="shared" si="69"/>
        <v>18.969898760533919</v>
      </c>
      <c r="S588" s="2">
        <f t="shared" si="64"/>
        <v>1.2184626331291552E-2</v>
      </c>
      <c r="T588" s="2">
        <f t="shared" si="65"/>
        <v>41.984843813921707</v>
      </c>
      <c r="U588" s="2">
        <f t="shared" si="66"/>
        <v>176.15540365529461</v>
      </c>
      <c r="V588" s="2">
        <f t="shared" si="67"/>
        <v>237.1223308560815</v>
      </c>
      <c r="W588" s="2">
        <f t="shared" si="70"/>
        <v>515583.43265345902</v>
      </c>
    </row>
    <row r="589" spans="1:23" x14ac:dyDescent="0.45">
      <c r="A589" s="2" t="s">
        <v>154</v>
      </c>
      <c r="B589" s="2">
        <v>2</v>
      </c>
      <c r="C589" s="2">
        <v>2048</v>
      </c>
      <c r="D589" s="2">
        <v>2046</v>
      </c>
      <c r="E589" s="2">
        <v>146.61433641342529</v>
      </c>
      <c r="F589" s="2">
        <v>146.61433641342529</v>
      </c>
      <c r="G589" s="2">
        <v>119.45698028637628</v>
      </c>
      <c r="H589" s="2">
        <v>96.907636914523181</v>
      </c>
      <c r="I589" s="2">
        <v>41034.609215088858</v>
      </c>
      <c r="J589" s="2">
        <v>26.357101183006648</v>
      </c>
      <c r="K589" s="2">
        <v>91186.157168449325</v>
      </c>
      <c r="L589" s="2">
        <v>383876.47762713977</v>
      </c>
      <c r="M589" s="2">
        <f>+IF($D589&lt;2022,0,-((E589-'aob Demand'!J588)*'aob Demand'!N588)-0.5*('Welfare change 1 MW'!$E589-'aob Demand'!J588)*('Welfare change 1 MW'!I589-'aob Demand'!N588))</f>
        <v>85.850220868318317</v>
      </c>
      <c r="N589" s="2">
        <f>+IF($D589&lt;2022,0,-((F589-'aob Demand'!K588)*'aob Demand'!O588)-0.5*('Welfare change 1 MW'!$E589-'aob Demand'!K588)*('Welfare change 1 MW'!J589-'aob Demand'!O588))</f>
        <v>5.5142792908033665E-2</v>
      </c>
      <c r="O589" s="2">
        <f>+IF($D589&lt;2022,0,-((G589-'aob Demand'!L588)*'aob Demand'!P588)-0.5*('Welfare change 1 MW'!$E589-'aob Demand'!L588)*('Welfare change 1 MW'!K589-'aob Demand'!P588))</f>
        <v>190.00683247858805</v>
      </c>
      <c r="P589" s="2">
        <f>+IF($D589&lt;2022,0,-((H589-'aob Demand'!M588)*'aob Demand'!Q588)-0.5*('Welfare change 1 MW'!$E589-'aob Demand'!M588)*('Welfare change 1 MW'!L589-'aob Demand'!Q588))</f>
        <v>797.20990636087515</v>
      </c>
      <c r="Q589" s="2">
        <f t="shared" si="68"/>
        <v>1073.1221025006896</v>
      </c>
      <c r="R589" s="2">
        <f t="shared" si="69"/>
        <v>17.802584452452024</v>
      </c>
      <c r="S589" s="2">
        <f t="shared" si="64"/>
        <v>1.1434848015069197E-2</v>
      </c>
      <c r="T589" s="2">
        <f t="shared" si="65"/>
        <v>39.401327655655081</v>
      </c>
      <c r="U589" s="2">
        <f t="shared" si="66"/>
        <v>165.31578533839661</v>
      </c>
      <c r="V589" s="2">
        <f t="shared" si="67"/>
        <v>222.53113229451881</v>
      </c>
      <c r="W589" s="2">
        <f t="shared" si="70"/>
        <v>516097.24401067797</v>
      </c>
    </row>
    <row r="590" spans="1:23" x14ac:dyDescent="0.45">
      <c r="A590" s="2" t="s">
        <v>154</v>
      </c>
      <c r="B590" s="2">
        <v>2</v>
      </c>
      <c r="C590" s="2">
        <v>2049</v>
      </c>
      <c r="D590" s="2">
        <v>2047</v>
      </c>
      <c r="E590" s="2">
        <v>146.63799584715656</v>
      </c>
      <c r="F590" s="2">
        <v>146.63799584715656</v>
      </c>
      <c r="G590" s="2">
        <v>119.47712801384856</v>
      </c>
      <c r="H590" s="2">
        <v>96.924861908611746</v>
      </c>
      <c r="I590" s="2">
        <v>41075.515959814875</v>
      </c>
      <c r="J590" s="2">
        <v>26.383403897475514</v>
      </c>
      <c r="K590" s="2">
        <v>91277.081136958164</v>
      </c>
      <c r="L590" s="2">
        <v>384259.22135836212</v>
      </c>
      <c r="M590" s="2">
        <f>+IF($D590&lt;2022,0,-((E590-'aob Demand'!J589)*'aob Demand'!N589)-0.5*('Welfare change 1 MW'!$E590-'aob Demand'!J589)*('Welfare change 1 MW'!I590-'aob Demand'!N589))</f>
        <v>85.380346941766504</v>
      </c>
      <c r="N590" s="2">
        <f>+IF($D590&lt;2022,0,-((F590-'aob Demand'!K589)*'aob Demand'!O589)-0.5*('Welfare change 1 MW'!$E590-'aob Demand'!K589)*('Welfare change 1 MW'!J590-'aob Demand'!O589))</f>
        <v>5.4841044004779106E-2</v>
      </c>
      <c r="O590" s="2">
        <f>+IF($D590&lt;2022,0,-((G590-'aob Demand'!L589)*'aob Demand'!P589)-0.5*('Welfare change 1 MW'!$E590-'aob Demand'!L589)*('Welfare change 1 MW'!K590-'aob Demand'!P589))</f>
        <v>188.96696378808903</v>
      </c>
      <c r="P590" s="2">
        <f>+IF($D590&lt;2022,0,-((H590-'aob Demand'!M589)*'aob Demand'!Q589)-0.5*('Welfare change 1 MW'!$E590-'aob Demand'!M589)*('Welfare change 1 MW'!L590-'aob Demand'!Q589))</f>
        <v>792.84697638350838</v>
      </c>
      <c r="Q590" s="2">
        <f t="shared" si="68"/>
        <v>1067.2491281573687</v>
      </c>
      <c r="R590" s="2">
        <f t="shared" si="69"/>
        <v>16.702969489393116</v>
      </c>
      <c r="S590" s="2">
        <f t="shared" si="64"/>
        <v>1.0728561285925113E-2</v>
      </c>
      <c r="T590" s="2">
        <f t="shared" si="65"/>
        <v>36.967634165371329</v>
      </c>
      <c r="U590" s="2">
        <f t="shared" si="66"/>
        <v>155.10476743932205</v>
      </c>
      <c r="V590" s="2">
        <f t="shared" si="67"/>
        <v>208.7860996553724</v>
      </c>
      <c r="W590" s="2">
        <f t="shared" si="70"/>
        <v>516611.81845513516</v>
      </c>
    </row>
    <row r="591" spans="1:23" x14ac:dyDescent="0.45">
      <c r="A591" s="2" t="s">
        <v>154</v>
      </c>
      <c r="B591" s="2">
        <v>2</v>
      </c>
      <c r="C591" s="2">
        <v>2050</v>
      </c>
      <c r="D591" s="2">
        <v>2048</v>
      </c>
      <c r="E591" s="2">
        <v>146.65924721882055</v>
      </c>
      <c r="F591" s="2">
        <v>146.65924721882055</v>
      </c>
      <c r="G591" s="2">
        <v>119.49486283973454</v>
      </c>
      <c r="H591" s="2">
        <v>96.939672519121245</v>
      </c>
      <c r="I591" s="2">
        <v>41116.487272055783</v>
      </c>
      <c r="J591" s="2">
        <v>26.409766266115817</v>
      </c>
      <c r="K591" s="2">
        <v>91368.135096293787</v>
      </c>
      <c r="L591" s="2">
        <v>384642.52006566536</v>
      </c>
      <c r="M591" s="2">
        <f>+IF($D591&lt;2022,0,-((E591-'aob Demand'!J590)*'aob Demand'!N590)-0.5*('Welfare change 1 MW'!$E591-'aob Demand'!J590)*('Welfare change 1 MW'!I591-'aob Demand'!N590))</f>
        <v>84.89318681008811</v>
      </c>
      <c r="N591" s="2">
        <f>+IF($D591&lt;2022,0,-((F591-'aob Demand'!K590)*'aob Demand'!O590)-0.5*('Welfare change 1 MW'!$E591-'aob Demand'!K590)*('Welfare change 1 MW'!J591-'aob Demand'!O590))</f>
        <v>5.4528228698269218E-2</v>
      </c>
      <c r="O591" s="2">
        <f>+IF($D591&lt;2022,0,-((G591-'aob Demand'!L590)*'aob Demand'!P590)-0.5*('Welfare change 1 MW'!$E591-'aob Demand'!L590)*('Welfare change 1 MW'!K591-'aob Demand'!P590))</f>
        <v>187.88879353462045</v>
      </c>
      <c r="P591" s="2">
        <f>+IF($D591&lt;2022,0,-((H591-'aob Demand'!M590)*'aob Demand'!Q590)-0.5*('Welfare change 1 MW'!$E591-'aob Demand'!M590)*('Welfare change 1 MW'!L591-'aob Demand'!Q590))</f>
        <v>788.32331005963556</v>
      </c>
      <c r="Q591" s="2">
        <f t="shared" si="68"/>
        <v>1061.1598186330425</v>
      </c>
      <c r="R591" s="2">
        <f t="shared" si="69"/>
        <v>15.667609701060895</v>
      </c>
      <c r="S591" s="2">
        <f t="shared" si="64"/>
        <v>1.0063552059199498E-2</v>
      </c>
      <c r="T591" s="2">
        <f t="shared" si="65"/>
        <v>34.676142985291136</v>
      </c>
      <c r="U591" s="2">
        <f t="shared" si="66"/>
        <v>145.49037919725095</v>
      </c>
      <c r="V591" s="2">
        <f t="shared" si="67"/>
        <v>195.84419543566219</v>
      </c>
      <c r="W591" s="2">
        <f t="shared" si="70"/>
        <v>517127.14243401494</v>
      </c>
    </row>
    <row r="592" spans="1:23" x14ac:dyDescent="0.45">
      <c r="A592" s="2" t="s">
        <v>154</v>
      </c>
      <c r="B592" s="2">
        <v>2</v>
      </c>
      <c r="C592" s="2">
        <v>2051</v>
      </c>
      <c r="D592" s="2">
        <v>2049</v>
      </c>
      <c r="E592" s="2">
        <v>146.67823205486769</v>
      </c>
      <c r="F592" s="2">
        <v>146.67823205486769</v>
      </c>
      <c r="G592" s="2">
        <v>119.51032654744873</v>
      </c>
      <c r="H592" s="2">
        <v>96.95221059401193</v>
      </c>
      <c r="I592" s="2">
        <v>41157.521855192368</v>
      </c>
      <c r="J592" s="2">
        <v>26.436186438372861</v>
      </c>
      <c r="K592" s="2">
        <v>91459.316926412532</v>
      </c>
      <c r="L592" s="2">
        <v>385026.36438531807</v>
      </c>
      <c r="M592" s="2">
        <f>+IF($D592&lt;2022,0,-((E592-'aob Demand'!J591)*'aob Demand'!N591)-0.5*('Welfare change 1 MW'!$E592-'aob Demand'!J591)*('Welfare change 1 MW'!I592-'aob Demand'!N591))</f>
        <v>84.390126146813785</v>
      </c>
      <c r="N592" s="2">
        <f>+IF($D592&lt;2022,0,-((F592-'aob Demand'!K591)*'aob Demand'!O591)-0.5*('Welfare change 1 MW'!$E592-'aob Demand'!K591)*('Welfare change 1 MW'!J592-'aob Demand'!O591))</f>
        <v>5.4205234130089396E-2</v>
      </c>
      <c r="O592" s="2">
        <f>+IF($D592&lt;2022,0,-((G592-'aob Demand'!L591)*'aob Demand'!P591)-0.5*('Welfare change 1 MW'!$E592-'aob Demand'!L591)*('Welfare change 1 MW'!K592-'aob Demand'!P591))</f>
        <v>186.77539173129099</v>
      </c>
      <c r="P592" s="2">
        <f>+IF($D592&lt;2022,0,-((H592-'aob Demand'!M591)*'aob Demand'!Q591)-0.5*('Welfare change 1 MW'!$E592-'aob Demand'!M591)*('Welfare change 1 MW'!L592-'aob Demand'!Q591))</f>
        <v>783.65179084181807</v>
      </c>
      <c r="Q592" s="2">
        <f t="shared" si="68"/>
        <v>1054.8715139540529</v>
      </c>
      <c r="R592" s="2">
        <f t="shared" si="69"/>
        <v>14.693175910986689</v>
      </c>
      <c r="S592" s="2">
        <f t="shared" si="64"/>
        <v>9.4376804104314461E-3</v>
      </c>
      <c r="T592" s="2">
        <f t="shared" si="65"/>
        <v>32.519487905220075</v>
      </c>
      <c r="U592" s="2">
        <f t="shared" si="66"/>
        <v>136.44171589182193</v>
      </c>
      <c r="V592" s="2">
        <f t="shared" si="67"/>
        <v>183.66381738843913</v>
      </c>
      <c r="W592" s="2">
        <f t="shared" si="70"/>
        <v>517643.20316692296</v>
      </c>
    </row>
    <row r="593" spans="1:23" x14ac:dyDescent="0.45">
      <c r="A593" s="2" t="s">
        <v>155</v>
      </c>
      <c r="B593" s="2">
        <v>1</v>
      </c>
      <c r="C593" s="2">
        <v>2010</v>
      </c>
      <c r="D593" s="2">
        <v>2008</v>
      </c>
      <c r="E593" s="2">
        <v>307.77847389999903</v>
      </c>
      <c r="F593" s="2">
        <v>238.2359438</v>
      </c>
      <c r="G593" s="2">
        <v>195.7009118</v>
      </c>
      <c r="H593" s="2">
        <v>175.72361430000001</v>
      </c>
      <c r="I593" s="2">
        <v>138057.427</v>
      </c>
      <c r="J593" s="2">
        <v>26065.656500000001</v>
      </c>
      <c r="K593" s="2">
        <v>273801.9325</v>
      </c>
      <c r="L593" s="2">
        <v>769463.15850000002</v>
      </c>
      <c r="M593" s="2">
        <f>+IF($D593&lt;2022,0,-((E593-'aob Demand'!J592)*'aob Demand'!N592)-0.5*('Welfare change 1 MW'!$E593-'aob Demand'!J592)*('Welfare change 1 MW'!I593-'aob Demand'!N592))</f>
        <v>0</v>
      </c>
      <c r="N593" s="2">
        <f>+IF($D593&lt;2022,0,-((F593-'aob Demand'!K592)*'aob Demand'!O592)-0.5*('Welfare change 1 MW'!$E593-'aob Demand'!K592)*('Welfare change 1 MW'!J593-'aob Demand'!O592))</f>
        <v>0</v>
      </c>
      <c r="O593" s="2">
        <f>+IF($D593&lt;2022,0,-((G593-'aob Demand'!L592)*'aob Demand'!P592)-0.5*('Welfare change 1 MW'!$E593-'aob Demand'!L592)*('Welfare change 1 MW'!K593-'aob Demand'!P592))</f>
        <v>0</v>
      </c>
      <c r="P593" s="2">
        <f>+IF($D593&lt;2022,0,-((H593-'aob Demand'!M592)*'aob Demand'!Q592)-0.5*('Welfare change 1 MW'!$E593-'aob Demand'!M592)*('Welfare change 1 MW'!L593-'aob Demand'!Q592))</f>
        <v>0</v>
      </c>
      <c r="Q593" s="2">
        <f t="shared" si="68"/>
        <v>0</v>
      </c>
      <c r="R593" s="2">
        <f t="shared" si="69"/>
        <v>0</v>
      </c>
      <c r="S593" s="2">
        <f t="shared" si="64"/>
        <v>0</v>
      </c>
      <c r="T593" s="2">
        <f t="shared" si="65"/>
        <v>0</v>
      </c>
      <c r="U593" s="2">
        <f t="shared" si="66"/>
        <v>0</v>
      </c>
      <c r="V593" s="2">
        <f t="shared" si="67"/>
        <v>0</v>
      </c>
      <c r="W593" s="2">
        <f t="shared" si="70"/>
        <v>1181322.5180000002</v>
      </c>
    </row>
    <row r="594" spans="1:23" x14ac:dyDescent="0.45">
      <c r="A594" s="2" t="s">
        <v>155</v>
      </c>
      <c r="B594" s="2">
        <v>1</v>
      </c>
      <c r="C594" s="2">
        <v>2011</v>
      </c>
      <c r="D594" s="2">
        <v>2009</v>
      </c>
      <c r="E594" s="2">
        <v>91.021862540000001</v>
      </c>
      <c r="F594" s="2">
        <v>70.910431889999998</v>
      </c>
      <c r="G594" s="2">
        <v>42.368921829999998</v>
      </c>
      <c r="H594" s="2">
        <v>30.35377231</v>
      </c>
      <c r="I594" s="2">
        <v>138411.98499999999</v>
      </c>
      <c r="J594" s="2">
        <v>17986.483</v>
      </c>
      <c r="K594" s="2">
        <v>266362.89399999997</v>
      </c>
      <c r="L594" s="2">
        <v>770011.08099999896</v>
      </c>
      <c r="M594" s="2">
        <f>+IF($D594&lt;2022,0,-((E594-'aob Demand'!J593)*'aob Demand'!N593)-0.5*('Welfare change 1 MW'!$E594-'aob Demand'!J593)*('Welfare change 1 MW'!I594-'aob Demand'!N593))</f>
        <v>0</v>
      </c>
      <c r="N594" s="2">
        <f>+IF($D594&lt;2022,0,-((F594-'aob Demand'!K593)*'aob Demand'!O593)-0.5*('Welfare change 1 MW'!$E594-'aob Demand'!K593)*('Welfare change 1 MW'!J594-'aob Demand'!O593))</f>
        <v>0</v>
      </c>
      <c r="O594" s="2">
        <f>+IF($D594&lt;2022,0,-((G594-'aob Demand'!L593)*'aob Demand'!P593)-0.5*('Welfare change 1 MW'!$E594-'aob Demand'!L593)*('Welfare change 1 MW'!K594-'aob Demand'!P593))</f>
        <v>0</v>
      </c>
      <c r="P594" s="2">
        <f>+IF($D594&lt;2022,0,-((H594-'aob Demand'!M593)*'aob Demand'!Q593)-0.5*('Welfare change 1 MW'!$E594-'aob Demand'!M593)*('Welfare change 1 MW'!L594-'aob Demand'!Q593))</f>
        <v>0</v>
      </c>
      <c r="Q594" s="2">
        <f t="shared" si="68"/>
        <v>0</v>
      </c>
      <c r="R594" s="2">
        <f t="shared" si="69"/>
        <v>0</v>
      </c>
      <c r="S594" s="2">
        <f t="shared" si="64"/>
        <v>0</v>
      </c>
      <c r="T594" s="2">
        <f t="shared" si="65"/>
        <v>0</v>
      </c>
      <c r="U594" s="2">
        <f t="shared" si="66"/>
        <v>0</v>
      </c>
      <c r="V594" s="2">
        <f t="shared" si="67"/>
        <v>0</v>
      </c>
      <c r="W594" s="2">
        <f t="shared" si="70"/>
        <v>1174785.959999999</v>
      </c>
    </row>
    <row r="595" spans="1:23" x14ac:dyDescent="0.45">
      <c r="A595" s="2" t="s">
        <v>155</v>
      </c>
      <c r="B595" s="2">
        <v>1</v>
      </c>
      <c r="C595" s="2">
        <v>2012</v>
      </c>
      <c r="D595" s="2">
        <v>2010</v>
      </c>
      <c r="E595" s="2">
        <v>144.4081754</v>
      </c>
      <c r="F595" s="2">
        <v>74.982835010000002</v>
      </c>
      <c r="G595" s="2">
        <v>76.11490809</v>
      </c>
      <c r="H595" s="2">
        <v>57.064649549999999</v>
      </c>
      <c r="I595" s="2">
        <v>133450.30100000001</v>
      </c>
      <c r="J595" s="2">
        <v>30284.065999999999</v>
      </c>
      <c r="K595" s="2">
        <v>271135.23200000002</v>
      </c>
      <c r="L595" s="2">
        <v>743837.86800000002</v>
      </c>
      <c r="M595" s="2">
        <f>+IF($D595&lt;2022,0,-((E595-'aob Demand'!J594)*'aob Demand'!N594)-0.5*('Welfare change 1 MW'!$E595-'aob Demand'!J594)*('Welfare change 1 MW'!I595-'aob Demand'!N594))</f>
        <v>0</v>
      </c>
      <c r="N595" s="2">
        <f>+IF($D595&lt;2022,0,-((F595-'aob Demand'!K594)*'aob Demand'!O594)-0.5*('Welfare change 1 MW'!$E595-'aob Demand'!K594)*('Welfare change 1 MW'!J595-'aob Demand'!O594))</f>
        <v>0</v>
      </c>
      <c r="O595" s="2">
        <f>+IF($D595&lt;2022,0,-((G595-'aob Demand'!L594)*'aob Demand'!P594)-0.5*('Welfare change 1 MW'!$E595-'aob Demand'!L594)*('Welfare change 1 MW'!K595-'aob Demand'!P594))</f>
        <v>0</v>
      </c>
      <c r="P595" s="2">
        <f>+IF($D595&lt;2022,0,-((H595-'aob Demand'!M594)*'aob Demand'!Q594)-0.5*('Welfare change 1 MW'!$E595-'aob Demand'!M594)*('Welfare change 1 MW'!L595-'aob Demand'!Q594))</f>
        <v>0</v>
      </c>
      <c r="Q595" s="2">
        <f t="shared" si="68"/>
        <v>0</v>
      </c>
      <c r="R595" s="2">
        <f t="shared" si="69"/>
        <v>0</v>
      </c>
      <c r="S595" s="2">
        <f t="shared" si="64"/>
        <v>0</v>
      </c>
      <c r="T595" s="2">
        <f t="shared" si="65"/>
        <v>0</v>
      </c>
      <c r="U595" s="2">
        <f t="shared" si="66"/>
        <v>0</v>
      </c>
      <c r="V595" s="2">
        <f t="shared" si="67"/>
        <v>0</v>
      </c>
      <c r="W595" s="2">
        <f t="shared" si="70"/>
        <v>1148423.4010000001</v>
      </c>
    </row>
    <row r="596" spans="1:23" x14ac:dyDescent="0.45">
      <c r="A596" s="2" t="s">
        <v>155</v>
      </c>
      <c r="B596" s="2">
        <v>1</v>
      </c>
      <c r="C596" s="2">
        <v>2013</v>
      </c>
      <c r="D596" s="2">
        <v>2011</v>
      </c>
      <c r="E596" s="2">
        <v>104.9703054</v>
      </c>
      <c r="F596" s="2">
        <v>85.291287150000002</v>
      </c>
      <c r="G596" s="2">
        <v>57.194205859999997</v>
      </c>
      <c r="H596" s="2">
        <v>45.163846919999997</v>
      </c>
      <c r="I596" s="2">
        <v>135724.28400000001</v>
      </c>
      <c r="J596" s="2">
        <v>31301.398999999899</v>
      </c>
      <c r="K596" s="2">
        <v>273207.54399999999</v>
      </c>
      <c r="L596" s="2">
        <v>733260.42</v>
      </c>
      <c r="M596" s="2">
        <f>+IF($D596&lt;2022,0,-((E596-'aob Demand'!J595)*'aob Demand'!N595)-0.5*('Welfare change 1 MW'!$E596-'aob Demand'!J595)*('Welfare change 1 MW'!I596-'aob Demand'!N595))</f>
        <v>0</v>
      </c>
      <c r="N596" s="2">
        <f>+IF($D596&lt;2022,0,-((F596-'aob Demand'!K595)*'aob Demand'!O595)-0.5*('Welfare change 1 MW'!$E596-'aob Demand'!K595)*('Welfare change 1 MW'!J596-'aob Demand'!O595))</f>
        <v>0</v>
      </c>
      <c r="O596" s="2">
        <f>+IF($D596&lt;2022,0,-((G596-'aob Demand'!L595)*'aob Demand'!P595)-0.5*('Welfare change 1 MW'!$E596-'aob Demand'!L595)*('Welfare change 1 MW'!K596-'aob Demand'!P595))</f>
        <v>0</v>
      </c>
      <c r="P596" s="2">
        <f>+IF($D596&lt;2022,0,-((H596-'aob Demand'!M595)*'aob Demand'!Q595)-0.5*('Welfare change 1 MW'!$E596-'aob Demand'!M595)*('Welfare change 1 MW'!L596-'aob Demand'!Q595))</f>
        <v>0</v>
      </c>
      <c r="Q596" s="2">
        <f t="shared" si="68"/>
        <v>0</v>
      </c>
      <c r="R596" s="2">
        <f t="shared" si="69"/>
        <v>0</v>
      </c>
      <c r="S596" s="2">
        <f t="shared" si="64"/>
        <v>0</v>
      </c>
      <c r="T596" s="2">
        <f t="shared" si="65"/>
        <v>0</v>
      </c>
      <c r="U596" s="2">
        <f t="shared" si="66"/>
        <v>0</v>
      </c>
      <c r="V596" s="2">
        <f t="shared" si="67"/>
        <v>0</v>
      </c>
      <c r="W596" s="2">
        <f t="shared" si="70"/>
        <v>1142192.2480000001</v>
      </c>
    </row>
    <row r="597" spans="1:23" x14ac:dyDescent="0.45">
      <c r="A597" s="2" t="s">
        <v>155</v>
      </c>
      <c r="B597" s="2">
        <v>1</v>
      </c>
      <c r="C597" s="2">
        <v>2014</v>
      </c>
      <c r="D597" s="2">
        <v>2012</v>
      </c>
      <c r="E597" s="2">
        <v>250.8205261</v>
      </c>
      <c r="F597" s="2">
        <v>144.89038369999901</v>
      </c>
      <c r="G597" s="2">
        <v>128.71165980000001</v>
      </c>
      <c r="H597" s="2">
        <v>118.22702</v>
      </c>
      <c r="I597" s="2">
        <v>124734.103</v>
      </c>
      <c r="J597" s="2">
        <v>32803.419000000002</v>
      </c>
      <c r="K597" s="2">
        <v>266536.75899999897</v>
      </c>
      <c r="L597" s="2">
        <v>770697.56900000002</v>
      </c>
      <c r="M597" s="2">
        <f>+IF($D597&lt;2022,0,-((E597-'aob Demand'!J596)*'aob Demand'!N596)-0.5*('Welfare change 1 MW'!$E597-'aob Demand'!J596)*('Welfare change 1 MW'!I597-'aob Demand'!N596))</f>
        <v>0</v>
      </c>
      <c r="N597" s="2">
        <f>+IF($D597&lt;2022,0,-((F597-'aob Demand'!K596)*'aob Demand'!O596)-0.5*('Welfare change 1 MW'!$E597-'aob Demand'!K596)*('Welfare change 1 MW'!J597-'aob Demand'!O596))</f>
        <v>0</v>
      </c>
      <c r="O597" s="2">
        <f>+IF($D597&lt;2022,0,-((G597-'aob Demand'!L596)*'aob Demand'!P596)-0.5*('Welfare change 1 MW'!$E597-'aob Demand'!L596)*('Welfare change 1 MW'!K597-'aob Demand'!P596))</f>
        <v>0</v>
      </c>
      <c r="P597" s="2">
        <f>+IF($D597&lt;2022,0,-((H597-'aob Demand'!M596)*'aob Demand'!Q596)-0.5*('Welfare change 1 MW'!$E597-'aob Demand'!M596)*('Welfare change 1 MW'!L597-'aob Demand'!Q596))</f>
        <v>0</v>
      </c>
      <c r="Q597" s="2">
        <f t="shared" si="68"/>
        <v>0</v>
      </c>
      <c r="R597" s="2">
        <f t="shared" si="69"/>
        <v>0</v>
      </c>
      <c r="S597" s="2">
        <f t="shared" ref="S597:S660" si="71">+N597/(1.06^($D597-2019))</f>
        <v>0</v>
      </c>
      <c r="T597" s="2">
        <f t="shared" ref="T597:T660" si="72">+O597/(1.06^($D597-2019))</f>
        <v>0</v>
      </c>
      <c r="U597" s="2">
        <f t="shared" ref="U597:U660" si="73">+P597/(1.06^($D597-2019))</f>
        <v>0</v>
      </c>
      <c r="V597" s="2">
        <f t="shared" ref="V597:V660" si="74">+Q597/(1.06^($D597-2019))</f>
        <v>0</v>
      </c>
      <c r="W597" s="2">
        <f t="shared" si="70"/>
        <v>1161968.4309999989</v>
      </c>
    </row>
    <row r="598" spans="1:23" x14ac:dyDescent="0.45">
      <c r="A598" s="2" t="s">
        <v>155</v>
      </c>
      <c r="B598" s="2">
        <v>1</v>
      </c>
      <c r="C598" s="2">
        <v>2015</v>
      </c>
      <c r="D598" s="2">
        <v>2013</v>
      </c>
      <c r="E598" s="2">
        <v>213.402612099999</v>
      </c>
      <c r="F598" s="2">
        <v>86.962417040000005</v>
      </c>
      <c r="G598" s="2">
        <v>82.892483729999995</v>
      </c>
      <c r="H598" s="2">
        <v>61.801230250000003</v>
      </c>
      <c r="I598" s="2">
        <v>127376.091</v>
      </c>
      <c r="J598" s="2">
        <v>33907.154000000002</v>
      </c>
      <c r="K598" s="2">
        <v>262890.02399999998</v>
      </c>
      <c r="L598" s="2">
        <v>750602.43700000003</v>
      </c>
      <c r="M598" s="2">
        <f>+IF($D598&lt;2022,0,-((E598-'aob Demand'!J597)*'aob Demand'!N597)-0.5*('Welfare change 1 MW'!$E598-'aob Demand'!J597)*('Welfare change 1 MW'!I598-'aob Demand'!N597))</f>
        <v>0</v>
      </c>
      <c r="N598" s="2">
        <f>+IF($D598&lt;2022,0,-((F598-'aob Demand'!K597)*'aob Demand'!O597)-0.5*('Welfare change 1 MW'!$E598-'aob Demand'!K597)*('Welfare change 1 MW'!J598-'aob Demand'!O597))</f>
        <v>0</v>
      </c>
      <c r="O598" s="2">
        <f>+IF($D598&lt;2022,0,-((G598-'aob Demand'!L597)*'aob Demand'!P597)-0.5*('Welfare change 1 MW'!$E598-'aob Demand'!L597)*('Welfare change 1 MW'!K598-'aob Demand'!P597))</f>
        <v>0</v>
      </c>
      <c r="P598" s="2">
        <f>+IF($D598&lt;2022,0,-((H598-'aob Demand'!M597)*'aob Demand'!Q597)-0.5*('Welfare change 1 MW'!$E598-'aob Demand'!M597)*('Welfare change 1 MW'!L598-'aob Demand'!Q597))</f>
        <v>0</v>
      </c>
      <c r="Q598" s="2">
        <f t="shared" si="68"/>
        <v>0</v>
      </c>
      <c r="R598" s="2">
        <f t="shared" si="69"/>
        <v>0</v>
      </c>
      <c r="S598" s="2">
        <f t="shared" si="71"/>
        <v>0</v>
      </c>
      <c r="T598" s="2">
        <f t="shared" si="72"/>
        <v>0</v>
      </c>
      <c r="U598" s="2">
        <f t="shared" si="73"/>
        <v>0</v>
      </c>
      <c r="V598" s="2">
        <f t="shared" si="74"/>
        <v>0</v>
      </c>
      <c r="W598" s="2">
        <f t="shared" si="70"/>
        <v>1140868.5520000001</v>
      </c>
    </row>
    <row r="599" spans="1:23" x14ac:dyDescent="0.45">
      <c r="A599" s="2" t="s">
        <v>155</v>
      </c>
      <c r="B599" s="2">
        <v>1</v>
      </c>
      <c r="C599" s="2">
        <v>2016</v>
      </c>
      <c r="D599" s="2">
        <v>2014</v>
      </c>
      <c r="E599" s="2">
        <v>148.8526335</v>
      </c>
      <c r="F599" s="2">
        <v>83.382822079999997</v>
      </c>
      <c r="G599" s="2">
        <v>79.847689160000002</v>
      </c>
      <c r="H599" s="2">
        <v>59.516899600000002</v>
      </c>
      <c r="I599" s="2">
        <v>125608.143</v>
      </c>
      <c r="J599" s="2">
        <v>34720.453000000001</v>
      </c>
      <c r="K599" s="2">
        <v>261454.386</v>
      </c>
      <c r="L599" s="2">
        <v>731333.06599999999</v>
      </c>
      <c r="M599" s="2">
        <f>+IF($D599&lt;2022,0,-((E599-'aob Demand'!J598)*'aob Demand'!N598)-0.5*('Welfare change 1 MW'!$E599-'aob Demand'!J598)*('Welfare change 1 MW'!I599-'aob Demand'!N598))</f>
        <v>0</v>
      </c>
      <c r="N599" s="2">
        <f>+IF($D599&lt;2022,0,-((F599-'aob Demand'!K598)*'aob Demand'!O598)-0.5*('Welfare change 1 MW'!$E599-'aob Demand'!K598)*('Welfare change 1 MW'!J599-'aob Demand'!O598))</f>
        <v>0</v>
      </c>
      <c r="O599" s="2">
        <f>+IF($D599&lt;2022,0,-((G599-'aob Demand'!L598)*'aob Demand'!P598)-0.5*('Welfare change 1 MW'!$E599-'aob Demand'!L598)*('Welfare change 1 MW'!K599-'aob Demand'!P598))</f>
        <v>0</v>
      </c>
      <c r="P599" s="2">
        <f>+IF($D599&lt;2022,0,-((H599-'aob Demand'!M598)*'aob Demand'!Q598)-0.5*('Welfare change 1 MW'!$E599-'aob Demand'!M598)*('Welfare change 1 MW'!L599-'aob Demand'!Q598))</f>
        <v>0</v>
      </c>
      <c r="Q599" s="2">
        <f t="shared" si="68"/>
        <v>0</v>
      </c>
      <c r="R599" s="2">
        <f t="shared" si="69"/>
        <v>0</v>
      </c>
      <c r="S599" s="2">
        <f t="shared" si="71"/>
        <v>0</v>
      </c>
      <c r="T599" s="2">
        <f t="shared" si="72"/>
        <v>0</v>
      </c>
      <c r="U599" s="2">
        <f t="shared" si="73"/>
        <v>0</v>
      </c>
      <c r="V599" s="2">
        <f t="shared" si="74"/>
        <v>0</v>
      </c>
      <c r="W599" s="2">
        <f t="shared" si="70"/>
        <v>1118395.595</v>
      </c>
    </row>
    <row r="600" spans="1:23" x14ac:dyDescent="0.45">
      <c r="A600" s="2" t="s">
        <v>155</v>
      </c>
      <c r="B600" s="2">
        <v>1</v>
      </c>
      <c r="C600" s="2">
        <v>2017</v>
      </c>
      <c r="D600" s="2">
        <v>2015</v>
      </c>
      <c r="E600" s="2">
        <v>225.9658325</v>
      </c>
      <c r="F600" s="2">
        <v>73.872063249999997</v>
      </c>
      <c r="G600" s="2">
        <v>70.11098389</v>
      </c>
      <c r="H600" s="2">
        <v>68.893801269999997</v>
      </c>
      <c r="I600" s="2">
        <v>128329.755</v>
      </c>
      <c r="J600" s="2">
        <v>35382.25</v>
      </c>
      <c r="K600" s="2">
        <v>267234.95199999999</v>
      </c>
      <c r="L600" s="2">
        <v>730307.39599999995</v>
      </c>
      <c r="M600" s="2">
        <f>+IF($D600&lt;2022,0,-((E600-'aob Demand'!J599)*'aob Demand'!N599)-0.5*('Welfare change 1 MW'!$E600-'aob Demand'!J599)*('Welfare change 1 MW'!I600-'aob Demand'!N599))</f>
        <v>0</v>
      </c>
      <c r="N600" s="2">
        <f>+IF($D600&lt;2022,0,-((F600-'aob Demand'!K599)*'aob Demand'!O599)-0.5*('Welfare change 1 MW'!$E600-'aob Demand'!K599)*('Welfare change 1 MW'!J600-'aob Demand'!O599))</f>
        <v>0</v>
      </c>
      <c r="O600" s="2">
        <f>+IF($D600&lt;2022,0,-((G600-'aob Demand'!L599)*'aob Demand'!P599)-0.5*('Welfare change 1 MW'!$E600-'aob Demand'!L599)*('Welfare change 1 MW'!K600-'aob Demand'!P599))</f>
        <v>0</v>
      </c>
      <c r="P600" s="2">
        <f>+IF($D600&lt;2022,0,-((H600-'aob Demand'!M599)*'aob Demand'!Q599)-0.5*('Welfare change 1 MW'!$E600-'aob Demand'!M599)*('Welfare change 1 MW'!L600-'aob Demand'!Q599))</f>
        <v>0</v>
      </c>
      <c r="Q600" s="2">
        <f t="shared" si="68"/>
        <v>0</v>
      </c>
      <c r="R600" s="2">
        <f t="shared" si="69"/>
        <v>0</v>
      </c>
      <c r="S600" s="2">
        <f t="shared" si="71"/>
        <v>0</v>
      </c>
      <c r="T600" s="2">
        <f t="shared" si="72"/>
        <v>0</v>
      </c>
      <c r="U600" s="2">
        <f t="shared" si="73"/>
        <v>0</v>
      </c>
      <c r="V600" s="2">
        <f t="shared" si="74"/>
        <v>0</v>
      </c>
      <c r="W600" s="2">
        <f t="shared" si="70"/>
        <v>1125872.1029999999</v>
      </c>
    </row>
    <row r="601" spans="1:23" x14ac:dyDescent="0.45">
      <c r="A601" s="2" t="s">
        <v>155</v>
      </c>
      <c r="B601" s="2">
        <v>1</v>
      </c>
      <c r="C601" s="2">
        <v>2018</v>
      </c>
      <c r="D601" s="2">
        <v>2016</v>
      </c>
      <c r="E601" s="2">
        <v>208.58983749999999</v>
      </c>
      <c r="F601" s="2">
        <v>65.913977520000003</v>
      </c>
      <c r="G601" s="2">
        <v>59.080179700000002</v>
      </c>
      <c r="H601" s="2">
        <v>56.700706330000003</v>
      </c>
      <c r="I601" s="2">
        <v>123696.33</v>
      </c>
      <c r="J601" s="2">
        <v>33937.949000000001</v>
      </c>
      <c r="K601" s="2">
        <v>258970.28099999999</v>
      </c>
      <c r="L601" s="2">
        <v>729298.049</v>
      </c>
      <c r="M601" s="2">
        <f>+IF($D601&lt;2022,0,-((E601-'aob Demand'!J600)*'aob Demand'!N600)-0.5*('Welfare change 1 MW'!$E601-'aob Demand'!J600)*('Welfare change 1 MW'!I601-'aob Demand'!N600))</f>
        <v>0</v>
      </c>
      <c r="N601" s="2">
        <f>+IF($D601&lt;2022,0,-((F601-'aob Demand'!K600)*'aob Demand'!O600)-0.5*('Welfare change 1 MW'!$E601-'aob Demand'!K600)*('Welfare change 1 MW'!J601-'aob Demand'!O600))</f>
        <v>0</v>
      </c>
      <c r="O601" s="2">
        <f>+IF($D601&lt;2022,0,-((G601-'aob Demand'!L600)*'aob Demand'!P600)-0.5*('Welfare change 1 MW'!$E601-'aob Demand'!L600)*('Welfare change 1 MW'!K601-'aob Demand'!P600))</f>
        <v>0</v>
      </c>
      <c r="P601" s="2">
        <f>+IF($D601&lt;2022,0,-((H601-'aob Demand'!M600)*'aob Demand'!Q600)-0.5*('Welfare change 1 MW'!$E601-'aob Demand'!M600)*('Welfare change 1 MW'!L601-'aob Demand'!Q600))</f>
        <v>0</v>
      </c>
      <c r="Q601" s="2">
        <f t="shared" si="68"/>
        <v>0</v>
      </c>
      <c r="R601" s="2">
        <f t="shared" si="69"/>
        <v>0</v>
      </c>
      <c r="S601" s="2">
        <f t="shared" si="71"/>
        <v>0</v>
      </c>
      <c r="T601" s="2">
        <f t="shared" si="72"/>
        <v>0</v>
      </c>
      <c r="U601" s="2">
        <f t="shared" si="73"/>
        <v>0</v>
      </c>
      <c r="V601" s="2">
        <f t="shared" si="74"/>
        <v>0</v>
      </c>
      <c r="W601" s="2">
        <f t="shared" si="70"/>
        <v>1111964.6599999999</v>
      </c>
    </row>
    <row r="602" spans="1:23" x14ac:dyDescent="0.45">
      <c r="A602" s="2" t="s">
        <v>155</v>
      </c>
      <c r="B602" s="2">
        <v>1</v>
      </c>
      <c r="C602" s="2">
        <v>2019</v>
      </c>
      <c r="D602" s="2">
        <v>2017</v>
      </c>
      <c r="E602" s="2">
        <v>246.17281389999999</v>
      </c>
      <c r="F602" s="2">
        <v>133.15695359999901</v>
      </c>
      <c r="G602" s="2">
        <v>79.711830019999994</v>
      </c>
      <c r="H602" s="2">
        <v>56.311381099999998</v>
      </c>
      <c r="I602" s="2">
        <v>125151.16800000001</v>
      </c>
      <c r="J602" s="2">
        <v>38026.803999999996</v>
      </c>
      <c r="K602" s="2">
        <v>261201.08899999899</v>
      </c>
      <c r="L602" s="2">
        <v>732637.83099999896</v>
      </c>
      <c r="M602" s="2">
        <f>+IF($D602&lt;2022,0,-((E602-'aob Demand'!J601)*'aob Demand'!N601)-0.5*('Welfare change 1 MW'!$E602-'aob Demand'!J601)*('Welfare change 1 MW'!I602-'aob Demand'!N601))</f>
        <v>0</v>
      </c>
      <c r="N602" s="2">
        <f>+IF($D602&lt;2022,0,-((F602-'aob Demand'!K601)*'aob Demand'!O601)-0.5*('Welfare change 1 MW'!$E602-'aob Demand'!K601)*('Welfare change 1 MW'!J602-'aob Demand'!O601))</f>
        <v>0</v>
      </c>
      <c r="O602" s="2">
        <f>+IF($D602&lt;2022,0,-((G602-'aob Demand'!L601)*'aob Demand'!P601)-0.5*('Welfare change 1 MW'!$E602-'aob Demand'!L601)*('Welfare change 1 MW'!K602-'aob Demand'!P601))</f>
        <v>0</v>
      </c>
      <c r="P602" s="2">
        <f>+IF($D602&lt;2022,0,-((H602-'aob Demand'!M601)*'aob Demand'!Q601)-0.5*('Welfare change 1 MW'!$E602-'aob Demand'!M601)*('Welfare change 1 MW'!L602-'aob Demand'!Q601))</f>
        <v>0</v>
      </c>
      <c r="Q602" s="2">
        <f t="shared" si="68"/>
        <v>0</v>
      </c>
      <c r="R602" s="2">
        <f t="shared" si="69"/>
        <v>0</v>
      </c>
      <c r="S602" s="2">
        <f t="shared" si="71"/>
        <v>0</v>
      </c>
      <c r="T602" s="2">
        <f t="shared" si="72"/>
        <v>0</v>
      </c>
      <c r="U602" s="2">
        <f t="shared" si="73"/>
        <v>0</v>
      </c>
      <c r="V602" s="2">
        <f t="shared" si="74"/>
        <v>0</v>
      </c>
      <c r="W602" s="2">
        <f t="shared" si="70"/>
        <v>1118990.0879999979</v>
      </c>
    </row>
    <row r="603" spans="1:23" x14ac:dyDescent="0.45">
      <c r="A603" s="2" t="s">
        <v>155</v>
      </c>
      <c r="B603" s="2">
        <v>1</v>
      </c>
      <c r="C603" s="2">
        <v>2020</v>
      </c>
      <c r="D603" s="2">
        <v>2018</v>
      </c>
      <c r="E603" s="2">
        <v>275.219637197032</v>
      </c>
      <c r="F603" s="2">
        <v>126.40145472637801</v>
      </c>
      <c r="G603" s="2">
        <v>95.8768543999646</v>
      </c>
      <c r="H603" s="2">
        <v>77.792408547891</v>
      </c>
      <c r="I603" s="2">
        <v>122929.070990162</v>
      </c>
      <c r="J603" s="2">
        <v>37945.302812878101</v>
      </c>
      <c r="K603" s="2">
        <v>254586.381981371</v>
      </c>
      <c r="L603" s="2">
        <v>714237.031732501</v>
      </c>
      <c r="M603" s="2">
        <f>+IF($D603&lt;2022,0,-((E603-'aob Demand'!J602)*'aob Demand'!N602)-0.5*('Welfare change 1 MW'!$E603-'aob Demand'!J602)*('Welfare change 1 MW'!I603-'aob Demand'!N602))</f>
        <v>0</v>
      </c>
      <c r="N603" s="2">
        <f>+IF($D603&lt;2022,0,-((F603-'aob Demand'!K602)*'aob Demand'!O602)-0.5*('Welfare change 1 MW'!$E603-'aob Demand'!K602)*('Welfare change 1 MW'!J603-'aob Demand'!O602))</f>
        <v>0</v>
      </c>
      <c r="O603" s="2">
        <f>+IF($D603&lt;2022,0,-((G603-'aob Demand'!L602)*'aob Demand'!P602)-0.5*('Welfare change 1 MW'!$E603-'aob Demand'!L602)*('Welfare change 1 MW'!K603-'aob Demand'!P602))</f>
        <v>0</v>
      </c>
      <c r="P603" s="2">
        <f>+IF($D603&lt;2022,0,-((H603-'aob Demand'!M602)*'aob Demand'!Q602)-0.5*('Welfare change 1 MW'!$E603-'aob Demand'!M602)*('Welfare change 1 MW'!L603-'aob Demand'!Q602))</f>
        <v>0</v>
      </c>
      <c r="Q603" s="2">
        <f t="shared" si="68"/>
        <v>0</v>
      </c>
      <c r="R603" s="2">
        <f t="shared" si="69"/>
        <v>0</v>
      </c>
      <c r="S603" s="2">
        <f t="shared" si="71"/>
        <v>0</v>
      </c>
      <c r="T603" s="2">
        <f t="shared" si="72"/>
        <v>0</v>
      </c>
      <c r="U603" s="2">
        <f t="shared" si="73"/>
        <v>0</v>
      </c>
      <c r="V603" s="2">
        <f t="shared" si="74"/>
        <v>0</v>
      </c>
      <c r="W603" s="2">
        <f t="shared" si="70"/>
        <v>1091752.4847040339</v>
      </c>
    </row>
    <row r="604" spans="1:23" x14ac:dyDescent="0.45">
      <c r="A604" s="2" t="s">
        <v>155</v>
      </c>
      <c r="B604" s="2">
        <v>1</v>
      </c>
      <c r="C604" s="2">
        <v>2021</v>
      </c>
      <c r="D604" s="2">
        <v>2019</v>
      </c>
      <c r="E604" s="2">
        <v>267.67350254298702</v>
      </c>
      <c r="F604" s="2">
        <v>126.289239914853</v>
      </c>
      <c r="G604" s="2">
        <v>95.755454197509195</v>
      </c>
      <c r="H604" s="2">
        <v>77.694717544665593</v>
      </c>
      <c r="I604" s="2">
        <v>122830.147719767</v>
      </c>
      <c r="J604" s="2">
        <v>37865.349280147901</v>
      </c>
      <c r="K604" s="2">
        <v>254271.197175504</v>
      </c>
      <c r="L604" s="2">
        <v>713465.34855788399</v>
      </c>
      <c r="M604" s="2">
        <f>+IF($D604&lt;2022,0,-((E604-'aob Demand'!J603)*'aob Demand'!N603)-0.5*('Welfare change 1 MW'!$E604-'aob Demand'!J603)*('Welfare change 1 MW'!I604-'aob Demand'!N603))</f>
        <v>0</v>
      </c>
      <c r="N604" s="2">
        <f>+IF($D604&lt;2022,0,-((F604-'aob Demand'!K603)*'aob Demand'!O603)-0.5*('Welfare change 1 MW'!$E604-'aob Demand'!K603)*('Welfare change 1 MW'!J604-'aob Demand'!O603))</f>
        <v>0</v>
      </c>
      <c r="O604" s="2">
        <f>+IF($D604&lt;2022,0,-((G604-'aob Demand'!L603)*'aob Demand'!P603)-0.5*('Welfare change 1 MW'!$E604-'aob Demand'!L603)*('Welfare change 1 MW'!K604-'aob Demand'!P603))</f>
        <v>0</v>
      </c>
      <c r="P604" s="2">
        <f>+IF($D604&lt;2022,0,-((H604-'aob Demand'!M603)*'aob Demand'!Q603)-0.5*('Welfare change 1 MW'!$E604-'aob Demand'!M603)*('Welfare change 1 MW'!L604-'aob Demand'!Q603))</f>
        <v>0</v>
      </c>
      <c r="Q604" s="2">
        <f t="shared" si="68"/>
        <v>0</v>
      </c>
      <c r="R604" s="2">
        <f t="shared" si="69"/>
        <v>0</v>
      </c>
      <c r="S604" s="2">
        <f t="shared" si="71"/>
        <v>0</v>
      </c>
      <c r="T604" s="2">
        <f t="shared" si="72"/>
        <v>0</v>
      </c>
      <c r="U604" s="2">
        <f t="shared" si="73"/>
        <v>0</v>
      </c>
      <c r="V604" s="2">
        <f t="shared" si="74"/>
        <v>0</v>
      </c>
      <c r="W604" s="2">
        <f t="shared" si="70"/>
        <v>1090566.693453155</v>
      </c>
    </row>
    <row r="605" spans="1:23" x14ac:dyDescent="0.45">
      <c r="A605" s="2" t="s">
        <v>155</v>
      </c>
      <c r="B605" s="2">
        <v>1</v>
      </c>
      <c r="C605" s="2">
        <v>2022</v>
      </c>
      <c r="D605" s="2">
        <v>2020</v>
      </c>
      <c r="E605" s="2">
        <v>262.808906371479</v>
      </c>
      <c r="F605" s="2">
        <v>126.284158551865</v>
      </c>
      <c r="G605" s="2">
        <v>95.749526805791106</v>
      </c>
      <c r="H605" s="2">
        <v>77.690520359163997</v>
      </c>
      <c r="I605" s="2">
        <v>122710.369759511</v>
      </c>
      <c r="J605" s="2">
        <v>37785.399983310403</v>
      </c>
      <c r="K605" s="2">
        <v>253911.468336372</v>
      </c>
      <c r="L605" s="2">
        <v>712548.116749426</v>
      </c>
      <c r="M605" s="2">
        <f>+IF($D605&lt;2022,0,-((E605-'aob Demand'!J604)*'aob Demand'!N604)-0.5*('Welfare change 1 MW'!$E605-'aob Demand'!J604)*('Welfare change 1 MW'!I605-'aob Demand'!N604))</f>
        <v>0</v>
      </c>
      <c r="N605" s="2">
        <f>+IF($D605&lt;2022,0,-((F605-'aob Demand'!K604)*'aob Demand'!O604)-0.5*('Welfare change 1 MW'!$E605-'aob Demand'!K604)*('Welfare change 1 MW'!J605-'aob Demand'!O604))</f>
        <v>0</v>
      </c>
      <c r="O605" s="2">
        <f>+IF($D605&lt;2022,0,-((G605-'aob Demand'!L604)*'aob Demand'!P604)-0.5*('Welfare change 1 MW'!$E605-'aob Demand'!L604)*('Welfare change 1 MW'!K605-'aob Demand'!P604))</f>
        <v>0</v>
      </c>
      <c r="P605" s="2">
        <f>+IF($D605&lt;2022,0,-((H605-'aob Demand'!M604)*'aob Demand'!Q604)-0.5*('Welfare change 1 MW'!$E605-'aob Demand'!M604)*('Welfare change 1 MW'!L605-'aob Demand'!Q604))</f>
        <v>0</v>
      </c>
      <c r="Q605" s="2">
        <f t="shared" si="68"/>
        <v>0</v>
      </c>
      <c r="R605" s="2">
        <f t="shared" si="69"/>
        <v>0</v>
      </c>
      <c r="S605" s="2">
        <f t="shared" si="71"/>
        <v>0</v>
      </c>
      <c r="T605" s="2">
        <f t="shared" si="72"/>
        <v>0</v>
      </c>
      <c r="U605" s="2">
        <f t="shared" si="73"/>
        <v>0</v>
      </c>
      <c r="V605" s="2">
        <f t="shared" si="74"/>
        <v>0</v>
      </c>
      <c r="W605" s="2">
        <f t="shared" si="70"/>
        <v>1089169.954845309</v>
      </c>
    </row>
    <row r="606" spans="1:23" x14ac:dyDescent="0.45">
      <c r="A606" s="2" t="s">
        <v>155</v>
      </c>
      <c r="B606" s="2">
        <v>1</v>
      </c>
      <c r="C606" s="2">
        <v>2023</v>
      </c>
      <c r="D606" s="2">
        <v>2021</v>
      </c>
      <c r="E606" s="2">
        <v>260.95287714414297</v>
      </c>
      <c r="F606" s="2">
        <v>126.27800124472</v>
      </c>
      <c r="G606" s="2">
        <v>95.742753748813399</v>
      </c>
      <c r="H606" s="2">
        <v>77.685526408397294</v>
      </c>
      <c r="I606" s="2">
        <v>122522.43047566499</v>
      </c>
      <c r="J606" s="2">
        <v>37717.495989340699</v>
      </c>
      <c r="K606" s="2">
        <v>253497.018292344</v>
      </c>
      <c r="L606" s="2">
        <v>711406.70240268798</v>
      </c>
      <c r="M606" s="2">
        <f>+IF($D606&lt;2022,0,-((E606-'aob Demand'!J605)*'aob Demand'!N605)-0.5*('Welfare change 1 MW'!$E606-'aob Demand'!J605)*('Welfare change 1 MW'!I606-'aob Demand'!N605))</f>
        <v>0</v>
      </c>
      <c r="N606" s="2">
        <f>+IF($D606&lt;2022,0,-((F606-'aob Demand'!K605)*'aob Demand'!O605)-0.5*('Welfare change 1 MW'!$E606-'aob Demand'!K605)*('Welfare change 1 MW'!J606-'aob Demand'!O605))</f>
        <v>0</v>
      </c>
      <c r="O606" s="2">
        <f>+IF($D606&lt;2022,0,-((G606-'aob Demand'!L605)*'aob Demand'!P605)-0.5*('Welfare change 1 MW'!$E606-'aob Demand'!L605)*('Welfare change 1 MW'!K606-'aob Demand'!P605))</f>
        <v>0</v>
      </c>
      <c r="P606" s="2">
        <f>+IF($D606&lt;2022,0,-((H606-'aob Demand'!M605)*'aob Demand'!Q605)-0.5*('Welfare change 1 MW'!$E606-'aob Demand'!M605)*('Welfare change 1 MW'!L606-'aob Demand'!Q605))</f>
        <v>0</v>
      </c>
      <c r="Q606" s="2">
        <f t="shared" si="68"/>
        <v>0</v>
      </c>
      <c r="R606" s="2">
        <f t="shared" si="69"/>
        <v>0</v>
      </c>
      <c r="S606" s="2">
        <f t="shared" si="71"/>
        <v>0</v>
      </c>
      <c r="T606" s="2">
        <f t="shared" si="72"/>
        <v>0</v>
      </c>
      <c r="U606" s="2">
        <f t="shared" si="73"/>
        <v>0</v>
      </c>
      <c r="V606" s="2">
        <f t="shared" si="74"/>
        <v>0</v>
      </c>
      <c r="W606" s="2">
        <f t="shared" si="70"/>
        <v>1087426.1511706971</v>
      </c>
    </row>
    <row r="607" spans="1:23" x14ac:dyDescent="0.45">
      <c r="A607" s="2" t="s">
        <v>155</v>
      </c>
      <c r="B607" s="2">
        <v>1</v>
      </c>
      <c r="C607" s="2">
        <v>2024</v>
      </c>
      <c r="D607" s="2">
        <v>2022</v>
      </c>
      <c r="E607" s="2">
        <v>143.11744591935118</v>
      </c>
      <c r="F607" s="2">
        <v>143.11744591935118</v>
      </c>
      <c r="G607" s="2">
        <v>112.58405472816919</v>
      </c>
      <c r="H607" s="2">
        <v>94.528419118350797</v>
      </c>
      <c r="I607" s="2">
        <v>123457.71341418842</v>
      </c>
      <c r="J607" s="2">
        <v>36560.171320851885</v>
      </c>
      <c r="K607" s="2">
        <v>250934.81759757866</v>
      </c>
      <c r="L607" s="2">
        <v>707381.88384734292</v>
      </c>
      <c r="M607" s="2">
        <f>+IF($D607&lt;2022,0,-((E607-'aob Demand'!J606)*'aob Demand'!N606)-0.5*('Welfare change 1 MW'!$E607-'aob Demand'!J606)*('Welfare change 1 MW'!I607-'aob Demand'!N606))</f>
        <v>440.81331238802153</v>
      </c>
      <c r="N607" s="2">
        <f>+IF($D607&lt;2022,0,-((F607-'aob Demand'!K606)*'aob Demand'!O606)-0.5*('Welfare change 1 MW'!$E607-'aob Demand'!K606)*('Welfare change 1 MW'!J607-'aob Demand'!O606))</f>
        <v>130.54032652743192</v>
      </c>
      <c r="O607" s="2">
        <f>+IF($D607&lt;2022,0,-((G607-'aob Demand'!L606)*'aob Demand'!P606)-0.5*('Welfare change 1 MW'!$E607-'aob Demand'!L606)*('Welfare change 1 MW'!K607-'aob Demand'!P606))</f>
        <v>890.39791645711125</v>
      </c>
      <c r="P607" s="2">
        <f>+IF($D607&lt;2022,0,-((H607-'aob Demand'!M606)*'aob Demand'!Q606)-0.5*('Welfare change 1 MW'!$E607-'aob Demand'!M606)*('Welfare change 1 MW'!L607-'aob Demand'!Q606))</f>
        <v>2500.7177086891111</v>
      </c>
      <c r="Q607" s="2">
        <f t="shared" si="68"/>
        <v>3962.4692640616759</v>
      </c>
      <c r="R607" s="2">
        <f t="shared" si="69"/>
        <v>370.11535729832462</v>
      </c>
      <c r="S607" s="2">
        <f t="shared" si="71"/>
        <v>109.60417536576493</v>
      </c>
      <c r="T607" s="2">
        <f t="shared" si="72"/>
        <v>747.59526022917498</v>
      </c>
      <c r="U607" s="2">
        <f t="shared" si="73"/>
        <v>2099.6508096357315</v>
      </c>
      <c r="V607" s="2">
        <f t="shared" si="74"/>
        <v>3326.965602528996</v>
      </c>
      <c r="W607" s="2">
        <f t="shared" si="70"/>
        <v>1081774.41485911</v>
      </c>
    </row>
    <row r="608" spans="1:23" x14ac:dyDescent="0.45">
      <c r="A608" s="2" t="s">
        <v>155</v>
      </c>
      <c r="B608" s="2">
        <v>1</v>
      </c>
      <c r="C608" s="2">
        <v>2025</v>
      </c>
      <c r="D608" s="2">
        <v>2023</v>
      </c>
      <c r="E608" s="2">
        <v>142.90390677146391</v>
      </c>
      <c r="F608" s="2">
        <v>142.90390677146391</v>
      </c>
      <c r="G608" s="2">
        <v>112.27394240929792</v>
      </c>
      <c r="H608" s="2">
        <v>94.244716010688421</v>
      </c>
      <c r="I608" s="2">
        <v>123289.20667983353</v>
      </c>
      <c r="J608" s="2">
        <v>36503.83948676943</v>
      </c>
      <c r="K608" s="2">
        <v>250576.71863561234</v>
      </c>
      <c r="L608" s="2">
        <v>706381.77501186507</v>
      </c>
      <c r="M608" s="2">
        <f>+IF($D608&lt;2022,0,-((E608-'aob Demand'!J607)*'aob Demand'!N607)-0.5*('Welfare change 1 MW'!$E608-'aob Demand'!J607)*('Welfare change 1 MW'!I608-'aob Demand'!N607))</f>
        <v>435.11436883565898</v>
      </c>
      <c r="N608" s="2">
        <f>+IF($D608&lt;2022,0,-((F608-'aob Demand'!K607)*'aob Demand'!O607)-0.5*('Welfare change 1 MW'!$E608-'aob Demand'!K607)*('Welfare change 1 MW'!J608-'aob Demand'!O607))</f>
        <v>128.82997227495287</v>
      </c>
      <c r="O608" s="2">
        <f>+IF($D608&lt;2022,0,-((G608-'aob Demand'!L607)*'aob Demand'!P607)-0.5*('Welfare change 1 MW'!$E608-'aob Demand'!L607)*('Welfare change 1 MW'!K608-'aob Demand'!P607))</f>
        <v>878.79637170154717</v>
      </c>
      <c r="P608" s="2">
        <f>+IF($D608&lt;2022,0,-((H608-'aob Demand'!M607)*'aob Demand'!Q607)-0.5*('Welfare change 1 MW'!$E608-'aob Demand'!M607)*('Welfare change 1 MW'!L608-'aob Demand'!Q607))</f>
        <v>2468.1500183686476</v>
      </c>
      <c r="Q608" s="2">
        <f t="shared" si="68"/>
        <v>3910.8907311808066</v>
      </c>
      <c r="R608" s="2">
        <f t="shared" si="69"/>
        <v>344.65133433853629</v>
      </c>
      <c r="S608" s="2">
        <f t="shared" si="71"/>
        <v>102.04540467412002</v>
      </c>
      <c r="T608" s="2">
        <f t="shared" si="72"/>
        <v>696.08903730135955</v>
      </c>
      <c r="U608" s="2">
        <f t="shared" si="73"/>
        <v>1955.0059894706094</v>
      </c>
      <c r="V608" s="2">
        <f t="shared" si="74"/>
        <v>3097.7917657846251</v>
      </c>
      <c r="W608" s="2">
        <f t="shared" si="70"/>
        <v>1080247.7003273109</v>
      </c>
    </row>
    <row r="609" spans="1:23" x14ac:dyDescent="0.45">
      <c r="A609" s="2" t="s">
        <v>155</v>
      </c>
      <c r="B609" s="2">
        <v>1</v>
      </c>
      <c r="C609" s="2">
        <v>2026</v>
      </c>
      <c r="D609" s="2">
        <v>2024</v>
      </c>
      <c r="E609" s="2">
        <v>142.5680459467041</v>
      </c>
      <c r="F609" s="2">
        <v>142.5680459467041</v>
      </c>
      <c r="G609" s="2">
        <v>111.93987447984011</v>
      </c>
      <c r="H609" s="2">
        <v>93.911985927326413</v>
      </c>
      <c r="I609" s="2">
        <v>123126.828121852</v>
      </c>
      <c r="J609" s="2">
        <v>36449.540728867141</v>
      </c>
      <c r="K609" s="2">
        <v>250232.70751028322</v>
      </c>
      <c r="L609" s="2">
        <v>705426.05836235196</v>
      </c>
      <c r="M609" s="2">
        <f>+IF($D609&lt;2022,0,-((E609-'aob Demand'!J608)*'aob Demand'!N608)-0.5*('Welfare change 1 MW'!$E609-'aob Demand'!J608)*('Welfare change 1 MW'!I609-'aob Demand'!N608))</f>
        <v>423.13723068673551</v>
      </c>
      <c r="N609" s="2">
        <f>+IF($D609&lt;2022,0,-((F609-'aob Demand'!K608)*'aob Demand'!O608)-0.5*('Welfare change 1 MW'!$E609-'aob Demand'!K608)*('Welfare change 1 MW'!J609-'aob Demand'!O608))</f>
        <v>125.26236531126058</v>
      </c>
      <c r="O609" s="2">
        <f>+IF($D609&lt;2022,0,-((G609-'aob Demand'!L608)*'aob Demand'!P608)-0.5*('Welfare change 1 MW'!$E609-'aob Demand'!L608)*('Welfare change 1 MW'!K609-'aob Demand'!P608))</f>
        <v>854.53950359265514</v>
      </c>
      <c r="P609" s="2">
        <f>+IF($D609&lt;2022,0,-((H609-'aob Demand'!M608)*'aob Demand'!Q608)-0.5*('Welfare change 1 MW'!$E609-'aob Demand'!M608)*('Welfare change 1 MW'!L609-'aob Demand'!Q608))</f>
        <v>2400.0394837136432</v>
      </c>
      <c r="Q609" s="2">
        <f t="shared" si="68"/>
        <v>3802.9785833042943</v>
      </c>
      <c r="R609" s="2">
        <f t="shared" si="69"/>
        <v>316.19275387457321</v>
      </c>
      <c r="S609" s="2">
        <f t="shared" si="71"/>
        <v>93.603326231373131</v>
      </c>
      <c r="T609" s="2">
        <f t="shared" si="72"/>
        <v>638.56162809651471</v>
      </c>
      <c r="U609" s="2">
        <f t="shared" si="73"/>
        <v>1793.4491194062516</v>
      </c>
      <c r="V609" s="2">
        <f t="shared" si="74"/>
        <v>2841.8068276087124</v>
      </c>
      <c r="W609" s="2">
        <f t="shared" si="70"/>
        <v>1078785.5939944871</v>
      </c>
    </row>
    <row r="610" spans="1:23" x14ac:dyDescent="0.45">
      <c r="A610" s="2" t="s">
        <v>155</v>
      </c>
      <c r="B610" s="2">
        <v>1</v>
      </c>
      <c r="C610" s="2">
        <v>2027</v>
      </c>
      <c r="D610" s="2">
        <v>2025</v>
      </c>
      <c r="E610" s="2">
        <v>142.33680952311673</v>
      </c>
      <c r="F610" s="2">
        <v>142.33680952311673</v>
      </c>
      <c r="G610" s="2">
        <v>111.71038789594374</v>
      </c>
      <c r="H610" s="2">
        <v>93.683814092269643</v>
      </c>
      <c r="I610" s="2">
        <v>122949.72929043588</v>
      </c>
      <c r="J610" s="2">
        <v>36392.853966209659</v>
      </c>
      <c r="K610" s="2">
        <v>249863.23598541153</v>
      </c>
      <c r="L610" s="2">
        <v>704394.10953989276</v>
      </c>
      <c r="M610" s="2">
        <f>+IF($D610&lt;2022,0,-((E610-'aob Demand'!J609)*'aob Demand'!N609)-0.5*('Welfare change 1 MW'!$E610-'aob Demand'!J609)*('Welfare change 1 MW'!I610-'aob Demand'!N609))</f>
        <v>414.01450680035737</v>
      </c>
      <c r="N610" s="2">
        <f>+IF($D610&lt;2022,0,-((F610-'aob Demand'!K609)*'aob Demand'!O609)-0.5*('Welfare change 1 MW'!$E610-'aob Demand'!K609)*('Welfare change 1 MW'!J610-'aob Demand'!O609))</f>
        <v>122.54739862245293</v>
      </c>
      <c r="O610" s="2">
        <f>+IF($D610&lt;2022,0,-((G610-'aob Demand'!L609)*'aob Demand'!P609)-0.5*('Welfare change 1 MW'!$E610-'aob Demand'!L609)*('Welfare change 1 MW'!K610-'aob Demand'!P609))</f>
        <v>836.07118119302106</v>
      </c>
      <c r="P610" s="2">
        <f>+IF($D610&lt;2022,0,-((H610-'aob Demand'!M609)*'aob Demand'!Q609)-0.5*('Welfare change 1 MW'!$E610-'aob Demand'!M609)*('Welfare change 1 MW'!L610-'aob Demand'!Q609))</f>
        <v>2348.1807531879363</v>
      </c>
      <c r="Q610" s="2">
        <f t="shared" si="68"/>
        <v>3720.8138398037677</v>
      </c>
      <c r="R610" s="2">
        <f t="shared" si="69"/>
        <v>291.86389046384596</v>
      </c>
      <c r="S610" s="2">
        <f t="shared" si="71"/>
        <v>86.391080362360853</v>
      </c>
      <c r="T610" s="2">
        <f t="shared" si="72"/>
        <v>589.39719173987066</v>
      </c>
      <c r="U610" s="2">
        <f t="shared" si="73"/>
        <v>1655.3747728174137</v>
      </c>
      <c r="V610" s="2">
        <f t="shared" si="74"/>
        <v>2623.026935383491</v>
      </c>
      <c r="W610" s="2">
        <f t="shared" si="70"/>
        <v>1077207.0748157401</v>
      </c>
    </row>
    <row r="611" spans="1:23" x14ac:dyDescent="0.45">
      <c r="A611" s="2" t="s">
        <v>155</v>
      </c>
      <c r="B611" s="2">
        <v>1</v>
      </c>
      <c r="C611" s="2">
        <v>2028</v>
      </c>
      <c r="D611" s="2">
        <v>2026</v>
      </c>
      <c r="E611" s="2">
        <v>142.19349736292475</v>
      </c>
      <c r="F611" s="2">
        <v>142.19349736292475</v>
      </c>
      <c r="G611" s="2">
        <v>111.56909568761773</v>
      </c>
      <c r="H611" s="2">
        <v>93.543905633289228</v>
      </c>
      <c r="I611" s="2">
        <v>122760.21251540037</v>
      </c>
      <c r="J611" s="2">
        <v>36334.170118495575</v>
      </c>
      <c r="K611" s="2">
        <v>249472.33221813486</v>
      </c>
      <c r="L611" s="2">
        <v>703297.93803581607</v>
      </c>
      <c r="M611" s="2">
        <f>+IF($D611&lt;2022,0,-((E611-'aob Demand'!J610)*'aob Demand'!N610)-0.5*('Welfare change 1 MW'!$E611-'aob Demand'!J610)*('Welfare change 1 MW'!I611-'aob Demand'!N610))</f>
        <v>407.28121906190444</v>
      </c>
      <c r="N611" s="2">
        <f>+IF($D611&lt;2022,0,-((F611-'aob Demand'!K610)*'aob Demand'!O610)-0.5*('Welfare change 1 MW'!$E611-'aob Demand'!K610)*('Welfare change 1 MW'!J611-'aob Demand'!O610))</f>
        <v>120.5457761618574</v>
      </c>
      <c r="O611" s="2">
        <f>+IF($D611&lt;2022,0,-((G611-'aob Demand'!L610)*'aob Demand'!P610)-0.5*('Welfare change 1 MW'!$E611-'aob Demand'!L610)*('Welfare change 1 MW'!K611-'aob Demand'!P610))</f>
        <v>822.44727923037226</v>
      </c>
      <c r="P611" s="2">
        <f>+IF($D611&lt;2022,0,-((H611-'aob Demand'!M610)*'aob Demand'!Q610)-0.5*('Welfare change 1 MW'!$E611-'aob Demand'!M610)*('Welfare change 1 MW'!L611-'aob Demand'!Q610))</f>
        <v>2309.9234602074271</v>
      </c>
      <c r="Q611" s="2">
        <f t="shared" si="68"/>
        <v>3660.1977346615613</v>
      </c>
      <c r="R611" s="2">
        <f t="shared" si="69"/>
        <v>270.86527198189651</v>
      </c>
      <c r="S611" s="2">
        <f t="shared" si="71"/>
        <v>80.169825953569088</v>
      </c>
      <c r="T611" s="2">
        <f t="shared" si="72"/>
        <v>546.97441363149483</v>
      </c>
      <c r="U611" s="2">
        <f t="shared" si="73"/>
        <v>1536.2310291340705</v>
      </c>
      <c r="V611" s="2">
        <f t="shared" si="74"/>
        <v>2434.240540701031</v>
      </c>
      <c r="W611" s="2">
        <f t="shared" si="70"/>
        <v>1075530.4827693515</v>
      </c>
    </row>
    <row r="612" spans="1:23" x14ac:dyDescent="0.45">
      <c r="A612" s="2" t="s">
        <v>155</v>
      </c>
      <c r="B612" s="2">
        <v>1</v>
      </c>
      <c r="C612" s="2">
        <v>2029</v>
      </c>
      <c r="D612" s="2">
        <v>2027</v>
      </c>
      <c r="E612" s="2">
        <v>141.98561881821496</v>
      </c>
      <c r="F612" s="2">
        <v>141.98561881821496</v>
      </c>
      <c r="G612" s="2">
        <v>111.36346708810899</v>
      </c>
      <c r="H612" s="2">
        <v>93.339719156046385</v>
      </c>
      <c r="I612" s="2">
        <v>122580.29459679249</v>
      </c>
      <c r="J612" s="2">
        <v>36277.119105381564</v>
      </c>
      <c r="K612" s="2">
        <v>249098.21151833184</v>
      </c>
      <c r="L612" s="2">
        <v>702251.83024327981</v>
      </c>
      <c r="M612" s="2">
        <f>+IF($D612&lt;2022,0,-((E612-'aob Demand'!J611)*'aob Demand'!N611)-0.5*('Welfare change 1 MW'!$E612-'aob Demand'!J611)*('Welfare change 1 MW'!I612-'aob Demand'!N611))</f>
        <v>398.97712099053922</v>
      </c>
      <c r="N612" s="2">
        <f>+IF($D612&lt;2022,0,-((F612-'aob Demand'!K611)*'aob Demand'!O611)-0.5*('Welfare change 1 MW'!$E612-'aob Demand'!K611)*('Welfare change 1 MW'!J612-'aob Demand'!O611))</f>
        <v>118.07558944204683</v>
      </c>
      <c r="O612" s="2">
        <f>+IF($D612&lt;2022,0,-((G612-'aob Demand'!L611)*'aob Demand'!P611)-0.5*('Welfare change 1 MW'!$E612-'aob Demand'!L611)*('Welfare change 1 MW'!K612-'aob Demand'!P611))</f>
        <v>805.63991160432386</v>
      </c>
      <c r="P612" s="2">
        <f>+IF($D612&lt;2022,0,-((H612-'aob Demand'!M611)*'aob Demand'!Q611)-0.5*('Welfare change 1 MW'!$E612-'aob Demand'!M611)*('Welfare change 1 MW'!L612-'aob Demand'!Q611))</f>
        <v>2262.7278010735981</v>
      </c>
      <c r="Q612" s="2">
        <f t="shared" si="68"/>
        <v>3585.4204231105082</v>
      </c>
      <c r="R612" s="2">
        <f t="shared" si="69"/>
        <v>250.32318159180903</v>
      </c>
      <c r="S612" s="2">
        <f t="shared" si="71"/>
        <v>74.082085569418538</v>
      </c>
      <c r="T612" s="2">
        <f t="shared" si="72"/>
        <v>505.46844738728834</v>
      </c>
      <c r="U612" s="2">
        <f t="shared" si="73"/>
        <v>1419.6634153726629</v>
      </c>
      <c r="V612" s="2">
        <f t="shared" si="74"/>
        <v>2249.5371299211788</v>
      </c>
      <c r="W612" s="2">
        <f t="shared" si="70"/>
        <v>1073930.3363584043</v>
      </c>
    </row>
    <row r="613" spans="1:23" x14ac:dyDescent="0.45">
      <c r="A613" s="2" t="s">
        <v>155</v>
      </c>
      <c r="B613" s="2">
        <v>1</v>
      </c>
      <c r="C613" s="2">
        <v>2030</v>
      </c>
      <c r="D613" s="2">
        <v>2028</v>
      </c>
      <c r="E613" s="2">
        <v>141.78680140799963</v>
      </c>
      <c r="F613" s="2">
        <v>141.78680140799963</v>
      </c>
      <c r="G613" s="2">
        <v>111.16673081289062</v>
      </c>
      <c r="H613" s="2">
        <v>93.144381744084427</v>
      </c>
      <c r="I613" s="2">
        <v>122399.42028478078</v>
      </c>
      <c r="J613" s="2">
        <v>36219.951408119399</v>
      </c>
      <c r="K613" s="2">
        <v>248722.51976434875</v>
      </c>
      <c r="L613" s="2">
        <v>701200.91780883796</v>
      </c>
      <c r="M613" s="2">
        <f>+IF($D613&lt;2022,0,-((E613-'aob Demand'!J612)*'aob Demand'!N612)-0.5*('Welfare change 1 MW'!$E613-'aob Demand'!J612)*('Welfare change 1 MW'!I613-'aob Demand'!N612))</f>
        <v>390.98375565769953</v>
      </c>
      <c r="N613" s="2">
        <f>+IF($D613&lt;2022,0,-((F613-'aob Demand'!K612)*'aob Demand'!O612)-0.5*('Welfare change 1 MW'!$E613-'aob Demand'!K612)*('Welfare change 1 MW'!J613-'aob Demand'!O612))</f>
        <v>115.69836358977223</v>
      </c>
      <c r="O613" s="2">
        <f>+IF($D613&lt;2022,0,-((G613-'aob Demand'!L612)*'aob Demand'!P612)-0.5*('Welfare change 1 MW'!$E613-'aob Demand'!L612)*('Welfare change 1 MW'!K613-'aob Demand'!P612))</f>
        <v>789.46307586573926</v>
      </c>
      <c r="P613" s="2">
        <f>+IF($D613&lt;2022,0,-((H613-'aob Demand'!M612)*'aob Demand'!Q612)-0.5*('Welfare change 1 MW'!$E613-'aob Demand'!M612)*('Welfare change 1 MW'!L613-'aob Demand'!Q612))</f>
        <v>2217.3022730388116</v>
      </c>
      <c r="Q613" s="2">
        <f t="shared" si="68"/>
        <v>3513.4474681520223</v>
      </c>
      <c r="R613" s="2">
        <f t="shared" si="69"/>
        <v>231.42268423899108</v>
      </c>
      <c r="S613" s="2">
        <f t="shared" si="71"/>
        <v>68.481683641724374</v>
      </c>
      <c r="T613" s="2">
        <f t="shared" si="72"/>
        <v>467.2819816186186</v>
      </c>
      <c r="U613" s="2">
        <f t="shared" si="73"/>
        <v>1312.4178085933045</v>
      </c>
      <c r="V613" s="2">
        <f t="shared" si="74"/>
        <v>2079.6041580926385</v>
      </c>
      <c r="W613" s="2">
        <f t="shared" si="70"/>
        <v>1072322.8578579675</v>
      </c>
    </row>
    <row r="614" spans="1:23" x14ac:dyDescent="0.45">
      <c r="A614" s="2" t="s">
        <v>155</v>
      </c>
      <c r="B614" s="2">
        <v>1</v>
      </c>
      <c r="C614" s="2">
        <v>2031</v>
      </c>
      <c r="D614" s="2">
        <v>2029</v>
      </c>
      <c r="E614" s="2">
        <v>141.59726331044399</v>
      </c>
      <c r="F614" s="2">
        <v>141.59726331044399</v>
      </c>
      <c r="G614" s="2">
        <v>110.97929561686999</v>
      </c>
      <c r="H614" s="2">
        <v>92.958351082669893</v>
      </c>
      <c r="I614" s="2">
        <v>122217.5213086413</v>
      </c>
      <c r="J614" s="2">
        <v>36162.660177412065</v>
      </c>
      <c r="K614" s="2">
        <v>248345.15367601518</v>
      </c>
      <c r="L614" s="2">
        <v>700144.88101141015</v>
      </c>
      <c r="M614" s="2">
        <f>+IF($D614&lt;2022,0,-((E614-'aob Demand'!J613)*'aob Demand'!N613)-0.5*('Welfare change 1 MW'!$E614-'aob Demand'!J613)*('Welfare change 1 MW'!I614-'aob Demand'!N613))</f>
        <v>383.31439499291656</v>
      </c>
      <c r="N614" s="2">
        <f>+IF($D614&lt;2022,0,-((F614-'aob Demand'!K613)*'aob Demand'!O613)-0.5*('Welfare change 1 MW'!$E614-'aob Demand'!K613)*('Welfare change 1 MW'!J614-'aob Demand'!O613))</f>
        <v>113.41801125416102</v>
      </c>
      <c r="O614" s="2">
        <f>+IF($D614&lt;2022,0,-((G614-'aob Demand'!L613)*'aob Demand'!P613)-0.5*('Welfare change 1 MW'!$E614-'aob Demand'!L613)*('Welfare change 1 MW'!K614-'aob Demand'!P613))</f>
        <v>773.9435667402264</v>
      </c>
      <c r="P614" s="2">
        <f>+IF($D614&lt;2022,0,-((H614-'aob Demand'!M613)*'aob Demand'!Q613)-0.5*('Welfare change 1 MW'!$E614-'aob Demand'!M613)*('Welfare change 1 MW'!L614-'aob Demand'!Q613))</f>
        <v>2173.7221601131382</v>
      </c>
      <c r="Q614" s="2">
        <f t="shared" si="68"/>
        <v>3444.3981331004425</v>
      </c>
      <c r="R614" s="2">
        <f t="shared" si="69"/>
        <v>214.04075608042302</v>
      </c>
      <c r="S614" s="2">
        <f t="shared" si="71"/>
        <v>63.332025092423571</v>
      </c>
      <c r="T614" s="2">
        <f t="shared" si="72"/>
        <v>432.16604529479935</v>
      </c>
      <c r="U614" s="2">
        <f t="shared" si="73"/>
        <v>1213.795100671824</v>
      </c>
      <c r="V614" s="2">
        <f t="shared" si="74"/>
        <v>1923.33392713947</v>
      </c>
      <c r="W614" s="2">
        <f t="shared" si="70"/>
        <v>1070707.5559960667</v>
      </c>
    </row>
    <row r="615" spans="1:23" x14ac:dyDescent="0.45">
      <c r="A615" s="2" t="s">
        <v>155</v>
      </c>
      <c r="B615" s="2">
        <v>1</v>
      </c>
      <c r="C615" s="2">
        <v>2032</v>
      </c>
      <c r="D615" s="2">
        <v>2030</v>
      </c>
      <c r="E615" s="2">
        <v>141.52808017401958</v>
      </c>
      <c r="F615" s="2">
        <v>141.52808017401958</v>
      </c>
      <c r="G615" s="2">
        <v>110.91223876851258</v>
      </c>
      <c r="H615" s="2">
        <v>92.892704679100689</v>
      </c>
      <c r="I615" s="2">
        <v>122018.54071817917</v>
      </c>
      <c r="J615" s="2">
        <v>36102.60264421274</v>
      </c>
      <c r="K615" s="2">
        <v>247938.24771313783</v>
      </c>
      <c r="L615" s="2">
        <v>699000.36239264987</v>
      </c>
      <c r="M615" s="2">
        <f>+IF($D615&lt;2022,0,-((E615-'aob Demand'!J614)*'aob Demand'!N614)-0.5*('Welfare change 1 MW'!$E615-'aob Demand'!J614)*('Welfare change 1 MW'!I615-'aob Demand'!N614))</f>
        <v>378.73652392151052</v>
      </c>
      <c r="N615" s="2">
        <f>+IF($D615&lt;2022,0,-((F615-'aob Demand'!K614)*'aob Demand'!O614)-0.5*('Welfare change 1 MW'!$E615-'aob Demand'!K614)*('Welfare change 1 MW'!J615-'aob Demand'!O614))</f>
        <v>112.05980787435784</v>
      </c>
      <c r="O615" s="2">
        <f>+IF($D615&lt;2022,0,-((G615-'aob Demand'!L614)*'aob Demand'!P614)-0.5*('Welfare change 1 MW'!$E615-'aob Demand'!L614)*('Welfare change 1 MW'!K615-'aob Demand'!P614))</f>
        <v>764.68936107823254</v>
      </c>
      <c r="P615" s="2">
        <f>+IF($D615&lt;2022,0,-((H615-'aob Demand'!M614)*'aob Demand'!Q614)-0.5*('Welfare change 1 MW'!$E615-'aob Demand'!M614)*('Welfare change 1 MW'!L615-'aob Demand'!Q614))</f>
        <v>2147.7334526767791</v>
      </c>
      <c r="Q615" s="2">
        <f t="shared" si="68"/>
        <v>3403.2191455508801</v>
      </c>
      <c r="R615" s="2">
        <f t="shared" si="69"/>
        <v>199.51367621203684</v>
      </c>
      <c r="S615" s="2">
        <f t="shared" si="71"/>
        <v>59.031708885993403</v>
      </c>
      <c r="T615" s="2">
        <f t="shared" si="72"/>
        <v>402.82881621570152</v>
      </c>
      <c r="U615" s="2">
        <f t="shared" si="73"/>
        <v>1131.3991907364016</v>
      </c>
      <c r="V615" s="2">
        <f t="shared" si="74"/>
        <v>1792.7733920501335</v>
      </c>
      <c r="W615" s="2">
        <f t="shared" si="70"/>
        <v>1068957.1508239668</v>
      </c>
    </row>
    <row r="616" spans="1:23" x14ac:dyDescent="0.45">
      <c r="A616" s="2" t="s">
        <v>155</v>
      </c>
      <c r="B616" s="2">
        <v>1</v>
      </c>
      <c r="C616" s="2">
        <v>2033</v>
      </c>
      <c r="D616" s="2">
        <v>2031</v>
      </c>
      <c r="E616" s="2">
        <v>141.52301645106533</v>
      </c>
      <c r="F616" s="2">
        <v>141.52301645106533</v>
      </c>
      <c r="G616" s="2">
        <v>110.90961763284633</v>
      </c>
      <c r="H616" s="2">
        <v>92.891574429574632</v>
      </c>
      <c r="I616" s="2">
        <v>121810.5742693072</v>
      </c>
      <c r="J616" s="2">
        <v>36041.119463016854</v>
      </c>
      <c r="K616" s="2">
        <v>247515.87666773741</v>
      </c>
      <c r="L616" s="2">
        <v>697809.44217316469</v>
      </c>
      <c r="M616" s="2">
        <f>+IF($D616&lt;2022,0,-((E616-'aob Demand'!J615)*'aob Demand'!N615)-0.5*('Welfare change 1 MW'!$E616-'aob Demand'!J615)*('Welfare change 1 MW'!I616-'aob Demand'!N615))</f>
        <v>375.80301010115659</v>
      </c>
      <c r="N616" s="2">
        <f>+IF($D616&lt;2022,0,-((F616-'aob Demand'!K615)*'aob Demand'!O615)-0.5*('Welfare change 1 MW'!$E616-'aob Demand'!K615)*('Welfare change 1 MW'!J616-'aob Demand'!O615))</f>
        <v>111.19199841938442</v>
      </c>
      <c r="O616" s="2">
        <f>+IF($D616&lt;2022,0,-((G616-'aob Demand'!L615)*'aob Demand'!P615)-0.5*('Welfare change 1 MW'!$E616-'aob Demand'!L615)*('Welfare change 1 MW'!K616-'aob Demand'!P615))</f>
        <v>758.76741584172851</v>
      </c>
      <c r="P616" s="2">
        <f>+IF($D616&lt;2022,0,-((H616-'aob Demand'!M615)*'aob Demand'!Q615)-0.5*('Welfare change 1 MW'!$E616-'aob Demand'!M615)*('Welfare change 1 MW'!L616-'aob Demand'!Q615))</f>
        <v>2131.1009859048181</v>
      </c>
      <c r="Q616" s="2">
        <f t="shared" si="68"/>
        <v>3376.8634102670876</v>
      </c>
      <c r="R616" s="2">
        <f t="shared" si="69"/>
        <v>186.76258276029287</v>
      </c>
      <c r="S616" s="2">
        <f t="shared" si="71"/>
        <v>55.25901668933632</v>
      </c>
      <c r="T616" s="2">
        <f t="shared" si="72"/>
        <v>377.08415975382911</v>
      </c>
      <c r="U616" s="2">
        <f t="shared" si="73"/>
        <v>1059.0919006834358</v>
      </c>
      <c r="V616" s="2">
        <f t="shared" si="74"/>
        <v>1678.1976598868941</v>
      </c>
      <c r="W616" s="2">
        <f t="shared" si="70"/>
        <v>1067135.8931102091</v>
      </c>
    </row>
    <row r="617" spans="1:23" x14ac:dyDescent="0.45">
      <c r="A617" s="2" t="s">
        <v>155</v>
      </c>
      <c r="B617" s="2">
        <v>1</v>
      </c>
      <c r="C617" s="2">
        <v>2034</v>
      </c>
      <c r="D617" s="2">
        <v>2032</v>
      </c>
      <c r="E617" s="2">
        <v>141.38663960556789</v>
      </c>
      <c r="F617" s="2">
        <v>141.38663960556789</v>
      </c>
      <c r="G617" s="2">
        <v>110.7758536927189</v>
      </c>
      <c r="H617" s="2">
        <v>92.759344367200697</v>
      </c>
      <c r="I617" s="2">
        <v>121621.86074488869</v>
      </c>
      <c r="J617" s="2">
        <v>35982.855042818141</v>
      </c>
      <c r="K617" s="2">
        <v>247127.03500584391</v>
      </c>
      <c r="L617" s="2">
        <v>696718.69083283329</v>
      </c>
      <c r="M617" s="2">
        <f>+IF($D617&lt;2022,0,-((E617-'aob Demand'!J616)*'aob Demand'!N616)-0.5*('Welfare change 1 MW'!$E617-'aob Demand'!J616)*('Welfare change 1 MW'!I617-'aob Demand'!N616))</f>
        <v>369.66405100272829</v>
      </c>
      <c r="N617" s="2">
        <f>+IF($D617&lt;2022,0,-((F617-'aob Demand'!K616)*'aob Demand'!O616)-0.5*('Welfare change 1 MW'!$E617-'aob Demand'!K616)*('Welfare change 1 MW'!J617-'aob Demand'!O616))</f>
        <v>109.36823265410466</v>
      </c>
      <c r="O617" s="2">
        <f>+IF($D617&lt;2022,0,-((G617-'aob Demand'!L616)*'aob Demand'!P616)-0.5*('Welfare change 1 MW'!$E617-'aob Demand'!L616)*('Welfare change 1 MW'!K617-'aob Demand'!P616))</f>
        <v>746.3497960879381</v>
      </c>
      <c r="P617" s="2">
        <f>+IF($D617&lt;2022,0,-((H617-'aob Demand'!M616)*'aob Demand'!Q616)-0.5*('Welfare change 1 MW'!$E617-'aob Demand'!M616)*('Welfare change 1 MW'!L617-'aob Demand'!Q616))</f>
        <v>2096.2301423623944</v>
      </c>
      <c r="Q617" s="2">
        <f t="shared" si="68"/>
        <v>3321.6122221071655</v>
      </c>
      <c r="R617" s="2">
        <f t="shared" si="69"/>
        <v>173.31293223030349</v>
      </c>
      <c r="S617" s="2">
        <f t="shared" si="71"/>
        <v>51.276095261935573</v>
      </c>
      <c r="T617" s="2">
        <f t="shared" si="72"/>
        <v>349.91790864872326</v>
      </c>
      <c r="U617" s="2">
        <f t="shared" si="73"/>
        <v>982.7944903403436</v>
      </c>
      <c r="V617" s="2">
        <f t="shared" si="74"/>
        <v>1557.301426481306</v>
      </c>
      <c r="W617" s="2">
        <f t="shared" si="70"/>
        <v>1065467.5865835659</v>
      </c>
    </row>
    <row r="618" spans="1:23" x14ac:dyDescent="0.45">
      <c r="A618" s="2" t="s">
        <v>155</v>
      </c>
      <c r="B618" s="2">
        <v>1</v>
      </c>
      <c r="C618" s="2">
        <v>2035</v>
      </c>
      <c r="D618" s="2">
        <v>2033</v>
      </c>
      <c r="E618" s="2">
        <v>141.25573899756947</v>
      </c>
      <c r="F618" s="2">
        <v>141.25573899756947</v>
      </c>
      <c r="G618" s="2">
        <v>110.64722029220648</v>
      </c>
      <c r="H618" s="2">
        <v>92.632156660145483</v>
      </c>
      <c r="I618" s="2">
        <v>121432.73743644181</v>
      </c>
      <c r="J618" s="2">
        <v>35924.561105710331</v>
      </c>
      <c r="K618" s="2">
        <v>246737.5584169862</v>
      </c>
      <c r="L618" s="2">
        <v>695625.93824746052</v>
      </c>
      <c r="M618" s="2">
        <f>+IF($D618&lt;2022,0,-((E618-'aob Demand'!J617)*'aob Demand'!N617)-0.5*('Welfare change 1 MW'!$E618-'aob Demand'!J617)*('Welfare change 1 MW'!I618-'aob Demand'!N617))</f>
        <v>363.6980347087906</v>
      </c>
      <c r="N618" s="2">
        <f>+IF($D618&lt;2022,0,-((F618-'aob Demand'!K617)*'aob Demand'!O617)-0.5*('Welfare change 1 MW'!$E618-'aob Demand'!K617)*('Welfare change 1 MW'!J618-'aob Demand'!O617))</f>
        <v>107.59612726972675</v>
      </c>
      <c r="O618" s="2">
        <f>+IF($D618&lt;2022,0,-((G618-'aob Demand'!L617)*'aob Demand'!P617)-0.5*('Welfare change 1 MW'!$E618-'aob Demand'!L617)*('Welfare change 1 MW'!K618-'aob Demand'!P617))</f>
        <v>734.28281568243972</v>
      </c>
      <c r="P618" s="2">
        <f>+IF($D618&lt;2022,0,-((H618-'aob Demand'!M617)*'aob Demand'!Q617)-0.5*('Welfare change 1 MW'!$E618-'aob Demand'!M617)*('Welfare change 1 MW'!L618-'aob Demand'!Q617))</f>
        <v>2062.3437170675616</v>
      </c>
      <c r="Q618" s="2">
        <f t="shared" si="68"/>
        <v>3267.9206947285184</v>
      </c>
      <c r="R618" s="2">
        <f t="shared" si="69"/>
        <v>160.86399149468983</v>
      </c>
      <c r="S618" s="2">
        <f t="shared" si="71"/>
        <v>47.589870854918161</v>
      </c>
      <c r="T618" s="2">
        <f t="shared" si="72"/>
        <v>324.77399750376469</v>
      </c>
      <c r="U618" s="2">
        <f t="shared" si="73"/>
        <v>912.17661494134177</v>
      </c>
      <c r="V618" s="2">
        <f t="shared" si="74"/>
        <v>1445.4044747947144</v>
      </c>
      <c r="W618" s="2">
        <f t="shared" si="70"/>
        <v>1063796.2341008885</v>
      </c>
    </row>
    <row r="619" spans="1:23" x14ac:dyDescent="0.45">
      <c r="A619" s="2" t="s">
        <v>155</v>
      </c>
      <c r="B619" s="2">
        <v>1</v>
      </c>
      <c r="C619" s="2">
        <v>2036</v>
      </c>
      <c r="D619" s="2">
        <v>2034</v>
      </c>
      <c r="E619" s="2">
        <v>141.131157342341</v>
      </c>
      <c r="F619" s="2">
        <v>141.131157342341</v>
      </c>
      <c r="G619" s="2">
        <v>110.52491801305101</v>
      </c>
      <c r="H619" s="2">
        <v>92.511303419356906</v>
      </c>
      <c r="I619" s="2">
        <v>121243.01834490326</v>
      </c>
      <c r="J619" s="2">
        <v>35866.214935202523</v>
      </c>
      <c r="K619" s="2">
        <v>246347.15201342411</v>
      </c>
      <c r="L619" s="2">
        <v>694530.28378022846</v>
      </c>
      <c r="M619" s="2">
        <f>+IF($D619&lt;2022,0,-((E619-'aob Demand'!J618)*'aob Demand'!N618)-0.5*('Welfare change 1 MW'!$E619-'aob Demand'!J618)*('Welfare change 1 MW'!I619-'aob Demand'!N618))</f>
        <v>357.94639528369299</v>
      </c>
      <c r="N619" s="2">
        <f>+IF($D619&lt;2022,0,-((F619-'aob Demand'!K618)*'aob Demand'!O618)-0.5*('Welfare change 1 MW'!$E619-'aob Demand'!K618)*('Welfare change 1 MW'!J619-'aob Demand'!O618))</f>
        <v>105.88801337826129</v>
      </c>
      <c r="O619" s="2">
        <f>+IF($D619&lt;2022,0,-((G619-'aob Demand'!L618)*'aob Demand'!P618)-0.5*('Welfare change 1 MW'!$E619-'aob Demand'!L618)*('Welfare change 1 MW'!K619-'aob Demand'!P618))</f>
        <v>722.65042773190464</v>
      </c>
      <c r="P619" s="2">
        <f>+IF($D619&lt;2022,0,-((H619-'aob Demand'!M618)*'aob Demand'!Q618)-0.5*('Welfare change 1 MW'!$E619-'aob Demand'!M618)*('Welfare change 1 MW'!L619-'aob Demand'!Q618))</f>
        <v>2029.6774743712604</v>
      </c>
      <c r="Q619" s="2">
        <f t="shared" si="68"/>
        <v>3216.1623107651194</v>
      </c>
      <c r="R619" s="2">
        <f t="shared" si="69"/>
        <v>149.35852436811788</v>
      </c>
      <c r="S619" s="2">
        <f t="shared" si="71"/>
        <v>44.183368333445905</v>
      </c>
      <c r="T619" s="2">
        <f t="shared" si="72"/>
        <v>301.53677461811742</v>
      </c>
      <c r="U619" s="2">
        <f t="shared" si="73"/>
        <v>846.91349461708205</v>
      </c>
      <c r="V619" s="2">
        <f t="shared" si="74"/>
        <v>1341.9921619367633</v>
      </c>
      <c r="W619" s="2">
        <f t="shared" si="70"/>
        <v>1062120.4541385558</v>
      </c>
    </row>
    <row r="620" spans="1:23" x14ac:dyDescent="0.45">
      <c r="A620" s="2" t="s">
        <v>155</v>
      </c>
      <c r="B620" s="2">
        <v>1</v>
      </c>
      <c r="C620" s="2">
        <v>2037</v>
      </c>
      <c r="D620" s="2">
        <v>2035</v>
      </c>
      <c r="E620" s="2">
        <v>141.01257255252764</v>
      </c>
      <c r="F620" s="2">
        <v>141.01257255252764</v>
      </c>
      <c r="G620" s="2">
        <v>110.40862876921763</v>
      </c>
      <c r="H620" s="2">
        <v>92.396467261369935</v>
      </c>
      <c r="I620" s="2">
        <v>121052.74966469208</v>
      </c>
      <c r="J620" s="2">
        <v>35807.824247133562</v>
      </c>
      <c r="K620" s="2">
        <v>245955.89622445026</v>
      </c>
      <c r="L620" s="2">
        <v>693431.96755582467</v>
      </c>
      <c r="M620" s="2">
        <f>+IF($D620&lt;2022,0,-((E620-'aob Demand'!J619)*'aob Demand'!N619)-0.5*('Welfare change 1 MW'!$E620-'aob Demand'!J619)*('Welfare change 1 MW'!I620-'aob Demand'!N619))</f>
        <v>352.39781028008815</v>
      </c>
      <c r="N620" s="2">
        <f>+IF($D620&lt;2022,0,-((F620-'aob Demand'!K619)*'aob Demand'!O619)-0.5*('Welfare change 1 MW'!$E620-'aob Demand'!K619)*('Welfare change 1 MW'!J620-'aob Demand'!O619))</f>
        <v>104.24049755612143</v>
      </c>
      <c r="O620" s="2">
        <f>+IF($D620&lt;2022,0,-((G620-'aob Demand'!L619)*'aob Demand'!P619)-0.5*('Welfare change 1 MW'!$E620-'aob Demand'!L619)*('Welfare change 1 MW'!K620-'aob Demand'!P619))</f>
        <v>711.42963728807206</v>
      </c>
      <c r="P620" s="2">
        <f>+IF($D620&lt;2022,0,-((H620-'aob Demand'!M619)*'aob Demand'!Q619)-0.5*('Welfare change 1 MW'!$E620-'aob Demand'!M619)*('Welfare change 1 MW'!L620-'aob Demand'!Q619))</f>
        <v>1998.1668637746291</v>
      </c>
      <c r="Q620" s="2">
        <f t="shared" si="68"/>
        <v>3166.2348088989111</v>
      </c>
      <c r="R620" s="2">
        <f t="shared" si="69"/>
        <v>138.7200884052759</v>
      </c>
      <c r="S620" s="2">
        <f t="shared" si="71"/>
        <v>41.0338844753377</v>
      </c>
      <c r="T620" s="2">
        <f t="shared" si="72"/>
        <v>280.05163284157635</v>
      </c>
      <c r="U620" s="2">
        <f t="shared" si="73"/>
        <v>786.57096016289154</v>
      </c>
      <c r="V620" s="2">
        <f t="shared" si="74"/>
        <v>1246.3765658850816</v>
      </c>
      <c r="W620" s="2">
        <f t="shared" si="70"/>
        <v>1060440.613444967</v>
      </c>
    </row>
    <row r="621" spans="1:23" x14ac:dyDescent="0.45">
      <c r="A621" s="2" t="s">
        <v>155</v>
      </c>
      <c r="B621" s="2">
        <v>1</v>
      </c>
      <c r="C621" s="2">
        <v>2038</v>
      </c>
      <c r="D621" s="2">
        <v>2036</v>
      </c>
      <c r="E621" s="2">
        <v>140.89967897036502</v>
      </c>
      <c r="F621" s="2">
        <v>140.89967897036502</v>
      </c>
      <c r="G621" s="2">
        <v>110.29804612528402</v>
      </c>
      <c r="H621" s="2">
        <v>92.28734154694871</v>
      </c>
      <c r="I621" s="2">
        <v>120861.97614506472</v>
      </c>
      <c r="J621" s="2">
        <v>35749.396408901404</v>
      </c>
      <c r="K621" s="2">
        <v>245563.86860772604</v>
      </c>
      <c r="L621" s="2">
        <v>692331.22136657336</v>
      </c>
      <c r="M621" s="2">
        <f>+IF($D621&lt;2022,0,-((E621-'aob Demand'!J620)*'aob Demand'!N620)-0.5*('Welfare change 1 MW'!$E621-'aob Demand'!J620)*('Welfare change 1 MW'!I621-'aob Demand'!N620))</f>
        <v>347.0413187420441</v>
      </c>
      <c r="N621" s="2">
        <f>+IF($D621&lt;2022,0,-((F621-'aob Demand'!K620)*'aob Demand'!O620)-0.5*('Welfare change 1 MW'!$E621-'aob Demand'!K620)*('Welfare change 1 MW'!J621-'aob Demand'!O620))</f>
        <v>102.65029639335289</v>
      </c>
      <c r="O621" s="2">
        <f>+IF($D621&lt;2022,0,-((G621-'aob Demand'!L620)*'aob Demand'!P620)-0.5*('Welfare change 1 MW'!$E621-'aob Demand'!L620)*('Welfare change 1 MW'!K621-'aob Demand'!P620))</f>
        <v>700.59818784374522</v>
      </c>
      <c r="P621" s="2">
        <f>+IF($D621&lt;2022,0,-((H621-'aob Demand'!M620)*'aob Demand'!Q620)-0.5*('Welfare change 1 MW'!$E621-'aob Demand'!M620)*('Welfare change 1 MW'!L621-'aob Demand'!Q620))</f>
        <v>1967.7494060450426</v>
      </c>
      <c r="Q621" s="2">
        <f t="shared" si="68"/>
        <v>3118.0392090241849</v>
      </c>
      <c r="R621" s="2">
        <f t="shared" si="69"/>
        <v>128.87879756376029</v>
      </c>
      <c r="S621" s="2">
        <f t="shared" si="71"/>
        <v>38.120667638922768</v>
      </c>
      <c r="T621" s="2">
        <f t="shared" si="72"/>
        <v>260.17723869867382</v>
      </c>
      <c r="U621" s="2">
        <f t="shared" si="73"/>
        <v>730.75211412042393</v>
      </c>
      <c r="V621" s="2">
        <f t="shared" si="74"/>
        <v>1157.9288180217807</v>
      </c>
      <c r="W621" s="2">
        <f t="shared" si="70"/>
        <v>1058757.066119364</v>
      </c>
    </row>
    <row r="622" spans="1:23" x14ac:dyDescent="0.45">
      <c r="A622" s="2" t="s">
        <v>155</v>
      </c>
      <c r="B622" s="2">
        <v>1</v>
      </c>
      <c r="C622" s="2">
        <v>2039</v>
      </c>
      <c r="D622" s="2">
        <v>2037</v>
      </c>
      <c r="E622" s="2">
        <v>140.79218598140423</v>
      </c>
      <c r="F622" s="2">
        <v>140.79218598140423</v>
      </c>
      <c r="G622" s="2">
        <v>110.19287870435421</v>
      </c>
      <c r="H622" s="2">
        <v>92.183634703302303</v>
      </c>
      <c r="I622" s="2">
        <v>120670.74043651887</v>
      </c>
      <c r="J622" s="2">
        <v>35690.938431114453</v>
      </c>
      <c r="K622" s="2">
        <v>245171.14306319444</v>
      </c>
      <c r="L622" s="2">
        <v>691228.26611725311</v>
      </c>
      <c r="M622" s="2">
        <f>+IF($D622&lt;2022,0,-((E622-'aob Demand'!J621)*'aob Demand'!N621)-0.5*('Welfare change 1 MW'!$E622-'aob Demand'!J621)*('Welfare change 1 MW'!I622-'aob Demand'!N621))</f>
        <v>341.86656835132095</v>
      </c>
      <c r="N622" s="2">
        <f>+IF($D622&lt;2022,0,-((F622-'aob Demand'!K621)*'aob Demand'!O621)-0.5*('Welfare change 1 MW'!$E622-'aob Demand'!K621)*('Welfare change 1 MW'!J622-'aob Demand'!O621))</f>
        <v>101.11430988610059</v>
      </c>
      <c r="O622" s="2">
        <f>+IF($D622&lt;2022,0,-((G622-'aob Demand'!L621)*'aob Demand'!P621)-0.5*('Welfare change 1 MW'!$E622-'aob Demand'!L621)*('Welfare change 1 MW'!K622-'aob Demand'!P621))</f>
        <v>690.13506210117259</v>
      </c>
      <c r="P622" s="2">
        <f>+IF($D622&lt;2022,0,-((H622-'aob Demand'!M621)*'aob Demand'!Q621)-0.5*('Welfare change 1 MW'!$E622-'aob Demand'!M621)*('Welfare change 1 MW'!L622-'aob Demand'!Q621))</f>
        <v>1938.366099808582</v>
      </c>
      <c r="Q622" s="2">
        <f t="shared" si="68"/>
        <v>3071.4820401471761</v>
      </c>
      <c r="R622" s="2">
        <f t="shared" si="69"/>
        <v>119.77082961653304</v>
      </c>
      <c r="S622" s="2">
        <f t="shared" si="71"/>
        <v>35.424770662909665</v>
      </c>
      <c r="T622" s="2">
        <f t="shared" si="72"/>
        <v>241.78453404771366</v>
      </c>
      <c r="U622" s="2">
        <f t="shared" si="73"/>
        <v>679.09452800326824</v>
      </c>
      <c r="V622" s="2">
        <f t="shared" si="74"/>
        <v>1076.0746623304246</v>
      </c>
      <c r="W622" s="2">
        <f t="shared" si="70"/>
        <v>1057070.1496169665</v>
      </c>
    </row>
    <row r="623" spans="1:23" x14ac:dyDescent="0.45">
      <c r="A623" s="2" t="s">
        <v>155</v>
      </c>
      <c r="B623" s="2">
        <v>1</v>
      </c>
      <c r="C623" s="2">
        <v>2040</v>
      </c>
      <c r="D623" s="2">
        <v>2038</v>
      </c>
      <c r="E623" s="2">
        <v>140.68981737710035</v>
      </c>
      <c r="F623" s="2">
        <v>140.68981737710035</v>
      </c>
      <c r="G623" s="2">
        <v>110.09284956952735</v>
      </c>
      <c r="H623" s="2">
        <v>92.085069606600939</v>
      </c>
      <c r="I623" s="2">
        <v>120479.08315979906</v>
      </c>
      <c r="J623" s="2">
        <v>35632.456980527139</v>
      </c>
      <c r="K623" s="2">
        <v>244777.7899558896</v>
      </c>
      <c r="L623" s="2">
        <v>690123.31218624522</v>
      </c>
      <c r="M623" s="2">
        <f>+IF($D623&lt;2022,0,-((E623-'aob Demand'!J622)*'aob Demand'!N622)-0.5*('Welfare change 1 MW'!$E623-'aob Demand'!J622)*('Welfare change 1 MW'!I623-'aob Demand'!N622))</f>
        <v>336.86378687979936</v>
      </c>
      <c r="N623" s="2">
        <f>+IF($D623&lt;2022,0,-((F623-'aob Demand'!K622)*'aob Demand'!O622)-0.5*('Welfare change 1 MW'!$E623-'aob Demand'!K622)*('Welfare change 1 MW'!J623-'aob Demand'!O622))</f>
        <v>99.629612705229462</v>
      </c>
      <c r="O623" s="2">
        <f>+IF($D623&lt;2022,0,-((G623-'aob Demand'!L622)*'aob Demand'!P622)-0.5*('Welfare change 1 MW'!$E623-'aob Demand'!L622)*('Welfare change 1 MW'!K623-'aob Demand'!P622))</f>
        <v>680.02042342013851</v>
      </c>
      <c r="P623" s="2">
        <f>+IF($D623&lt;2022,0,-((H623-'aob Demand'!M622)*'aob Demand'!Q622)-0.5*('Welfare change 1 MW'!$E623-'aob Demand'!M622)*('Welfare change 1 MW'!L623-'aob Demand'!Q622))</f>
        <v>1909.961257314309</v>
      </c>
      <c r="Q623" s="2">
        <f t="shared" si="68"/>
        <v>3026.4750803194765</v>
      </c>
      <c r="R623" s="2">
        <f t="shared" si="69"/>
        <v>111.33786432982001</v>
      </c>
      <c r="S623" s="2">
        <f t="shared" si="71"/>
        <v>32.928883230079649</v>
      </c>
      <c r="T623" s="2">
        <f t="shared" si="72"/>
        <v>224.75559734556421</v>
      </c>
      <c r="U623" s="2">
        <f t="shared" si="73"/>
        <v>631.26704509188369</v>
      </c>
      <c r="V623" s="2">
        <f t="shared" si="74"/>
        <v>1000.2893899973476</v>
      </c>
      <c r="W623" s="2">
        <f t="shared" si="70"/>
        <v>1055380.1853019339</v>
      </c>
    </row>
    <row r="624" spans="1:23" x14ac:dyDescent="0.45">
      <c r="A624" s="2" t="s">
        <v>155</v>
      </c>
      <c r="B624" s="2">
        <v>1</v>
      </c>
      <c r="C624" s="2">
        <v>2041</v>
      </c>
      <c r="D624" s="2">
        <v>2039</v>
      </c>
      <c r="E624" s="2">
        <v>140.59231065838929</v>
      </c>
      <c r="F624" s="2">
        <v>140.59231065838929</v>
      </c>
      <c r="G624" s="2">
        <v>109.99769552647028</v>
      </c>
      <c r="H624" s="2">
        <v>91.99138288424389</v>
      </c>
      <c r="I624" s="2">
        <v>120287.04298923328</v>
      </c>
      <c r="J624" s="2">
        <v>35573.958394864821</v>
      </c>
      <c r="K624" s="2">
        <v>244383.87626221566</v>
      </c>
      <c r="L624" s="2">
        <v>689016.55985786521</v>
      </c>
      <c r="M624" s="2">
        <f>+IF($D624&lt;2022,0,-((E624-'aob Demand'!J623)*'aob Demand'!N623)-0.5*('Welfare change 1 MW'!$E624-'aob Demand'!J623)*('Welfare change 1 MW'!I624-'aob Demand'!N623))</f>
        <v>332.0237516826673</v>
      </c>
      <c r="N624" s="2">
        <f>+IF($D624&lt;2022,0,-((F624-'aob Demand'!K623)*'aob Demand'!O623)-0.5*('Welfare change 1 MW'!$E624-'aob Demand'!K623)*('Welfare change 1 MW'!J624-'aob Demand'!O623))</f>
        <v>98.193444904314077</v>
      </c>
      <c r="O624" s="2">
        <f>+IF($D624&lt;2022,0,-((G624-'aob Demand'!L623)*'aob Demand'!P623)-0.5*('Welfare change 1 MW'!$E624-'aob Demand'!L623)*('Welfare change 1 MW'!K624-'aob Demand'!P623))</f>
        <v>670.23555343009957</v>
      </c>
      <c r="P624" s="2">
        <f>+IF($D624&lt;2022,0,-((H624-'aob Demand'!M623)*'aob Demand'!Q623)-0.5*('Welfare change 1 MW'!$E624-'aob Demand'!M623)*('Welfare change 1 MW'!L624-'aob Demand'!Q623))</f>
        <v>1882.4823294415573</v>
      </c>
      <c r="Q624" s="2">
        <f t="shared" si="68"/>
        <v>2982.935079458638</v>
      </c>
      <c r="R624" s="2">
        <f t="shared" si="69"/>
        <v>103.52657521310714</v>
      </c>
      <c r="S624" s="2">
        <f t="shared" si="71"/>
        <v>30.617180270393415</v>
      </c>
      <c r="T624" s="2">
        <f t="shared" si="72"/>
        <v>208.98261368661574</v>
      </c>
      <c r="U624" s="2">
        <f t="shared" si="73"/>
        <v>586.96688859940446</v>
      </c>
      <c r="V624" s="2">
        <f t="shared" si="74"/>
        <v>930.09325776952073</v>
      </c>
      <c r="W624" s="2">
        <f t="shared" si="70"/>
        <v>1053687.4791093143</v>
      </c>
    </row>
    <row r="625" spans="1:23" x14ac:dyDescent="0.45">
      <c r="A625" s="2" t="s">
        <v>155</v>
      </c>
      <c r="B625" s="2">
        <v>1</v>
      </c>
      <c r="C625" s="2">
        <v>2042</v>
      </c>
      <c r="D625" s="2">
        <v>2040</v>
      </c>
      <c r="E625" s="2">
        <v>140.49941636200762</v>
      </c>
      <c r="F625" s="2">
        <v>140.49941636200762</v>
      </c>
      <c r="G625" s="2">
        <v>109.90716644842362</v>
      </c>
      <c r="H625" s="2">
        <v>91.902324239511046</v>
      </c>
      <c r="I625" s="2">
        <v>120094.65673524002</v>
      </c>
      <c r="J625" s="2">
        <v>35515.448697395943</v>
      </c>
      <c r="K625" s="2">
        <v>243989.46571455974</v>
      </c>
      <c r="L625" s="2">
        <v>687908.19975025859</v>
      </c>
      <c r="M625" s="2">
        <f>+IF($D625&lt;2022,0,-((E625-'aob Demand'!J624)*'aob Demand'!N624)-0.5*('Welfare change 1 MW'!$E625-'aob Demand'!J624)*('Welfare change 1 MW'!I625-'aob Demand'!N624))</f>
        <v>327.33776014133196</v>
      </c>
      <c r="N625" s="2">
        <f>+IF($D625&lt;2022,0,-((F625-'aob Demand'!K624)*'aob Demand'!O624)-0.5*('Welfare change 1 MW'!$E625-'aob Demand'!K624)*('Welfare change 1 MW'!J625-'aob Demand'!O624))</f>
        <v>96.803202932246919</v>
      </c>
      <c r="O625" s="2">
        <f>+IF($D625&lt;2022,0,-((G625-'aob Demand'!L624)*'aob Demand'!P624)-0.5*('Welfare change 1 MW'!$E625-'aob Demand'!L624)*('Welfare change 1 MW'!K625-'aob Demand'!P624))</f>
        <v>660.76279160306058</v>
      </c>
      <c r="P625" s="2">
        <f>+IF($D625&lt;2022,0,-((H625-'aob Demand'!M624)*'aob Demand'!Q624)-0.5*('Welfare change 1 MW'!$E625-'aob Demand'!M624)*('Welfare change 1 MW'!L625-'aob Demand'!Q624))</f>
        <v>1855.8797361606241</v>
      </c>
      <c r="Q625" s="2">
        <f t="shared" si="68"/>
        <v>2940.7834908372633</v>
      </c>
      <c r="R625" s="2">
        <f t="shared" si="69"/>
        <v>96.288170660726934</v>
      </c>
      <c r="S625" s="2">
        <f t="shared" si="71"/>
        <v>28.475185143384376</v>
      </c>
      <c r="T625" s="2">
        <f t="shared" si="72"/>
        <v>194.36694506818762</v>
      </c>
      <c r="U625" s="2">
        <f t="shared" si="73"/>
        <v>545.91705119526546</v>
      </c>
      <c r="V625" s="2">
        <f t="shared" si="74"/>
        <v>865.04735206756436</v>
      </c>
      <c r="W625" s="2">
        <f t="shared" si="70"/>
        <v>1051992.3222000585</v>
      </c>
    </row>
    <row r="626" spans="1:23" x14ac:dyDescent="0.45">
      <c r="A626" s="2" t="s">
        <v>155</v>
      </c>
      <c r="B626" s="2">
        <v>1</v>
      </c>
      <c r="C626" s="2">
        <v>2043</v>
      </c>
      <c r="D626" s="2">
        <v>2041</v>
      </c>
      <c r="E626" s="2">
        <v>140.41089740712914</v>
      </c>
      <c r="F626" s="2">
        <v>140.41089740712914</v>
      </c>
      <c r="G626" s="2">
        <v>109.82102462155315</v>
      </c>
      <c r="H626" s="2">
        <v>91.817655796552643</v>
      </c>
      <c r="I626" s="2">
        <v>119901.95942600456</v>
      </c>
      <c r="J626" s="2">
        <v>35456.933611268389</v>
      </c>
      <c r="K626" s="2">
        <v>243594.61894432481</v>
      </c>
      <c r="L626" s="2">
        <v>686798.41323903098</v>
      </c>
      <c r="M626" s="2">
        <f>+IF($D626&lt;2022,0,-((E626-'aob Demand'!J625)*'aob Demand'!N625)-0.5*('Welfare change 1 MW'!$E626-'aob Demand'!J625)*('Welfare change 1 MW'!I626-'aob Demand'!N625))</f>
        <v>322.79760113643266</v>
      </c>
      <c r="N626" s="2">
        <f>+IF($D626&lt;2022,0,-((F626-'aob Demand'!K625)*'aob Demand'!O625)-0.5*('Welfare change 1 MW'!$E626-'aob Demand'!K625)*('Welfare change 1 MW'!J626-'aob Demand'!O625))</f>
        <v>95.456430972127094</v>
      </c>
      <c r="O626" s="2">
        <f>+IF($D626&lt;2022,0,-((G626-'aob Demand'!L625)*'aob Demand'!P625)-0.5*('Welfare change 1 MW'!$E626-'aob Demand'!L625)*('Welfare change 1 MW'!K626-'aob Demand'!P625))</f>
        <v>651.58547695056257</v>
      </c>
      <c r="P626" s="2">
        <f>+IF($D626&lt;2022,0,-((H626-'aob Demand'!M625)*'aob Demand'!Q625)-0.5*('Welfare change 1 MW'!$E626-'aob Demand'!M625)*('Welfare change 1 MW'!L626-'aob Demand'!Q625))</f>
        <v>1830.1067030168156</v>
      </c>
      <c r="Q626" s="2">
        <f t="shared" si="68"/>
        <v>2899.9462120759381</v>
      </c>
      <c r="R626" s="2">
        <f t="shared" si="69"/>
        <v>89.577979585109048</v>
      </c>
      <c r="S626" s="2">
        <f t="shared" si="71"/>
        <v>26.489646127433641</v>
      </c>
      <c r="T626" s="2">
        <f t="shared" si="72"/>
        <v>180.81829092515937</v>
      </c>
      <c r="U626" s="2">
        <f t="shared" si="73"/>
        <v>507.86393797307778</v>
      </c>
      <c r="V626" s="2">
        <f t="shared" si="74"/>
        <v>804.74985461077983</v>
      </c>
      <c r="W626" s="2">
        <f t="shared" si="70"/>
        <v>1050294.9916093603</v>
      </c>
    </row>
    <row r="627" spans="1:23" x14ac:dyDescent="0.45">
      <c r="A627" s="2" t="s">
        <v>155</v>
      </c>
      <c r="B627" s="2">
        <v>1</v>
      </c>
      <c r="C627" s="2">
        <v>2044</v>
      </c>
      <c r="D627" s="2">
        <v>2042</v>
      </c>
      <c r="E627" s="2">
        <v>140.32652848620918</v>
      </c>
      <c r="F627" s="2">
        <v>140.32652848620918</v>
      </c>
      <c r="G627" s="2">
        <v>109.73904413448618</v>
      </c>
      <c r="H627" s="2">
        <v>91.737151489582473</v>
      </c>
      <c r="I627" s="2">
        <v>119708.98438468709</v>
      </c>
      <c r="J627" s="2">
        <v>35398.418573018163</v>
      </c>
      <c r="K627" s="2">
        <v>243199.39361703885</v>
      </c>
      <c r="L627" s="2">
        <v>685687.37285759952</v>
      </c>
      <c r="M627" s="2">
        <f>+IF($D627&lt;2022,0,-((E627-'aob Demand'!J626)*'aob Demand'!N626)-0.5*('Welfare change 1 MW'!$E627-'aob Demand'!J626)*('Welfare change 1 MW'!I627-'aob Demand'!N626))</f>
        <v>318.39552819087925</v>
      </c>
      <c r="N627" s="2">
        <f>+IF($D627&lt;2022,0,-((F627-'aob Demand'!K626)*'aob Demand'!O626)-0.5*('Welfare change 1 MW'!$E627-'aob Demand'!K626)*('Welfare change 1 MW'!J627-'aob Demand'!O626))</f>
        <v>94.15081279496404</v>
      </c>
      <c r="O627" s="2">
        <f>+IF($D627&lt;2022,0,-((G627-'aob Demand'!L626)*'aob Demand'!P626)-0.5*('Welfare change 1 MW'!$E627-'aob Demand'!L626)*('Welfare change 1 MW'!K627-'aob Demand'!P626))</f>
        <v>642.68789321105248</v>
      </c>
      <c r="P627" s="2">
        <f>+IF($D627&lt;2022,0,-((H627-'aob Demand'!M626)*'aob Demand'!Q626)-0.5*('Welfare change 1 MW'!$E627-'aob Demand'!M626)*('Welfare change 1 MW'!L627-'aob Demand'!Q626))</f>
        <v>1805.1191072016672</v>
      </c>
      <c r="Q627" s="2">
        <f t="shared" si="68"/>
        <v>2860.3533413985633</v>
      </c>
      <c r="R627" s="2">
        <f t="shared" si="69"/>
        <v>83.355077269581273</v>
      </c>
      <c r="S627" s="2">
        <f t="shared" si="71"/>
        <v>24.648424932693263</v>
      </c>
      <c r="T627" s="2">
        <f t="shared" si="72"/>
        <v>168.25393027101654</v>
      </c>
      <c r="U627" s="2">
        <f t="shared" si="73"/>
        <v>472.57523846687866</v>
      </c>
      <c r="V627" s="2">
        <f t="shared" si="74"/>
        <v>748.83267094016981</v>
      </c>
      <c r="W627" s="2">
        <f t="shared" si="70"/>
        <v>1048595.7508593255</v>
      </c>
    </row>
    <row r="628" spans="1:23" x14ac:dyDescent="0.45">
      <c r="A628" s="2" t="s">
        <v>155</v>
      </c>
      <c r="B628" s="2">
        <v>1</v>
      </c>
      <c r="C628" s="2">
        <v>2045</v>
      </c>
      <c r="D628" s="2">
        <v>2043</v>
      </c>
      <c r="E628" s="2">
        <v>140.2460954769827</v>
      </c>
      <c r="F628" s="2">
        <v>140.2460954769827</v>
      </c>
      <c r="G628" s="2">
        <v>109.66101028910471</v>
      </c>
      <c r="H628" s="2">
        <v>91.660596473330813</v>
      </c>
      <c r="I628" s="2">
        <v>119515.76330521706</v>
      </c>
      <c r="J628" s="2">
        <v>35339.908745766428</v>
      </c>
      <c r="K628" s="2">
        <v>242803.844564912</v>
      </c>
      <c r="L628" s="2">
        <v>684575.24269027705</v>
      </c>
      <c r="M628" s="2">
        <f>+IF($D628&lt;2022,0,-((E628-'aob Demand'!J627)*'aob Demand'!N627)-0.5*('Welfare change 1 MW'!$E628-'aob Demand'!J627)*('Welfare change 1 MW'!I628-'aob Demand'!N627))</f>
        <v>314.12423375638394</v>
      </c>
      <c r="N628" s="2">
        <f>+IF($D628&lt;2022,0,-((F628-'aob Demand'!K627)*'aob Demand'!O627)-0.5*('Welfare change 1 MW'!$E628-'aob Demand'!K627)*('Welfare change 1 MW'!J628-'aob Demand'!O627))</f>
        <v>92.884163969522419</v>
      </c>
      <c r="O628" s="2">
        <f>+IF($D628&lt;2022,0,-((G628-'aob Demand'!L627)*'aob Demand'!P627)-0.5*('Welfare change 1 MW'!$E628-'aob Demand'!L627)*('Welfare change 1 MW'!K628-'aob Demand'!P627))</f>
        <v>634.05521632738328</v>
      </c>
      <c r="P628" s="2">
        <f>+IF($D628&lt;2022,0,-((H628-'aob Demand'!M627)*'aob Demand'!Q627)-0.5*('Welfare change 1 MW'!$E628-'aob Demand'!M627)*('Welfare change 1 MW'!L628-'aob Demand'!Q627))</f>
        <v>1780.8753303728099</v>
      </c>
      <c r="Q628" s="2">
        <f t="shared" si="68"/>
        <v>2821.9389444260996</v>
      </c>
      <c r="R628" s="2">
        <f t="shared" si="69"/>
        <v>77.58194724972229</v>
      </c>
      <c r="S628" s="2">
        <f t="shared" si="71"/>
        <v>22.940395980421851</v>
      </c>
      <c r="T628" s="2">
        <f t="shared" si="72"/>
        <v>156.59803689221923</v>
      </c>
      <c r="U628" s="2">
        <f t="shared" si="73"/>
        <v>439.8380038595389</v>
      </c>
      <c r="V628" s="2">
        <f t="shared" si="74"/>
        <v>696.95838398190233</v>
      </c>
      <c r="W628" s="2">
        <f t="shared" si="70"/>
        <v>1046894.8505604061</v>
      </c>
    </row>
    <row r="629" spans="1:23" x14ac:dyDescent="0.45">
      <c r="A629" s="2" t="s">
        <v>155</v>
      </c>
      <c r="B629" s="2">
        <v>1</v>
      </c>
      <c r="C629" s="2">
        <v>2046</v>
      </c>
      <c r="D629" s="2">
        <v>2044</v>
      </c>
      <c r="E629" s="2">
        <v>140.16939487930574</v>
      </c>
      <c r="F629" s="2">
        <v>140.16939487930574</v>
      </c>
      <c r="G629" s="2">
        <v>109.58671903617474</v>
      </c>
      <c r="H629" s="2">
        <v>91.587786558355347</v>
      </c>
      <c r="I629" s="2">
        <v>119322.32632598544</v>
      </c>
      <c r="J629" s="2">
        <v>35281.409031993499</v>
      </c>
      <c r="K629" s="2">
        <v>242408.02391559997</v>
      </c>
      <c r="L629" s="2">
        <v>683462.17875438998</v>
      </c>
      <c r="M629" s="2">
        <f>+IF($D629&lt;2022,0,-((E629-'aob Demand'!J628)*'aob Demand'!N628)-0.5*('Welfare change 1 MW'!$E629-'aob Demand'!J628)*('Welfare change 1 MW'!I629-'aob Demand'!N628))</f>
        <v>309.97682475639141</v>
      </c>
      <c r="N629" s="2">
        <f>+IF($D629&lt;2022,0,-((F629-'aob Demand'!K628)*'aob Demand'!O628)-0.5*('Welfare change 1 MW'!$E629-'aob Demand'!K628)*('Welfare change 1 MW'!J629-'aob Demand'!O628))</f>
        <v>91.654424460270803</v>
      </c>
      <c r="O629" s="2">
        <f>+IF($D629&lt;2022,0,-((G629-'aob Demand'!L628)*'aob Demand'!P628)-0.5*('Welfare change 1 MW'!$E629-'aob Demand'!L628)*('Welfare change 1 MW'!K629-'aob Demand'!P628))</f>
        <v>625.67346460089811</v>
      </c>
      <c r="P629" s="2">
        <f>+IF($D629&lt;2022,0,-((H629-'aob Demand'!M628)*'aob Demand'!Q628)-0.5*('Welfare change 1 MW'!$E629-'aob Demand'!M628)*('Welfare change 1 MW'!L629-'aob Demand'!Q628))</f>
        <v>1757.3361186490667</v>
      </c>
      <c r="Q629" s="2">
        <f t="shared" si="68"/>
        <v>2784.6408324666272</v>
      </c>
      <c r="R629" s="2">
        <f t="shared" si="69"/>
        <v>72.224175656185139</v>
      </c>
      <c r="S629" s="2">
        <f t="shared" si="71"/>
        <v>21.355355378865816</v>
      </c>
      <c r="T629" s="2">
        <f t="shared" si="72"/>
        <v>145.78106039463665</v>
      </c>
      <c r="U629" s="2">
        <f t="shared" si="73"/>
        <v>409.45690898026334</v>
      </c>
      <c r="V629" s="2">
        <f t="shared" si="74"/>
        <v>648.81750040995098</v>
      </c>
      <c r="W629" s="2">
        <f t="shared" si="70"/>
        <v>1045192.5289959754</v>
      </c>
    </row>
    <row r="630" spans="1:23" x14ac:dyDescent="0.45">
      <c r="A630" s="2" t="s">
        <v>155</v>
      </c>
      <c r="B630" s="2">
        <v>1</v>
      </c>
      <c r="C630" s="2">
        <v>2047</v>
      </c>
      <c r="D630" s="2">
        <v>2045</v>
      </c>
      <c r="E630" s="2">
        <v>140.09623329124986</v>
      </c>
      <c r="F630" s="2">
        <v>140.09623329124986</v>
      </c>
      <c r="G630" s="2">
        <v>109.51597645026786</v>
      </c>
      <c r="H630" s="2">
        <v>91.518527685647655</v>
      </c>
      <c r="I630" s="2">
        <v>119128.70209917553</v>
      </c>
      <c r="J630" s="2">
        <v>35222.924085530001</v>
      </c>
      <c r="K630" s="2">
        <v>242011.98121332016</v>
      </c>
      <c r="L630" s="2">
        <v>682348.3293597945</v>
      </c>
      <c r="M630" s="2">
        <f>+IF($D630&lt;2022,0,-((E630-'aob Demand'!J629)*'aob Demand'!N629)-0.5*('Welfare change 1 MW'!$E630-'aob Demand'!J629)*('Welfare change 1 MW'!I630-'aob Demand'!N629))</f>
        <v>305.94679968484115</v>
      </c>
      <c r="N630" s="2">
        <f>+IF($D630&lt;2022,0,-((F630-'aob Demand'!K629)*'aob Demand'!O629)-0.5*('Welfare change 1 MW'!$E630-'aob Demand'!K629)*('Welfare change 1 MW'!J630-'aob Demand'!O629))</f>
        <v>90.459651701221688</v>
      </c>
      <c r="O630" s="2">
        <f>+IF($D630&lt;2022,0,-((G630-'aob Demand'!L629)*'aob Demand'!P629)-0.5*('Welfare change 1 MW'!$E630-'aob Demand'!L629)*('Welfare change 1 MW'!K630-'aob Demand'!P629))</f>
        <v>617.52945195213795</v>
      </c>
      <c r="P630" s="2">
        <f>+IF($D630&lt;2022,0,-((H630-'aob Demand'!M629)*'aob Demand'!Q629)-0.5*('Welfare change 1 MW'!$E630-'aob Demand'!M629)*('Welfare change 1 MW'!L630-'aob Demand'!Q629))</f>
        <v>1734.4644514994147</v>
      </c>
      <c r="Q630" s="2">
        <f t="shared" si="68"/>
        <v>2748.4003548376154</v>
      </c>
      <c r="R630" s="2">
        <f t="shared" si="69"/>
        <v>67.250174843035438</v>
      </c>
      <c r="S630" s="2">
        <f t="shared" si="71"/>
        <v>19.883938643626426</v>
      </c>
      <c r="T630" s="2">
        <f t="shared" si="72"/>
        <v>135.73916660440483</v>
      </c>
      <c r="U630" s="2">
        <f t="shared" si="73"/>
        <v>381.25268099722024</v>
      </c>
      <c r="V630" s="2">
        <f t="shared" si="74"/>
        <v>604.12596108828689</v>
      </c>
      <c r="W630" s="2">
        <f t="shared" si="70"/>
        <v>1043489.0126722902</v>
      </c>
    </row>
    <row r="631" spans="1:23" x14ac:dyDescent="0.45">
      <c r="A631" s="2" t="s">
        <v>155</v>
      </c>
      <c r="B631" s="2">
        <v>1</v>
      </c>
      <c r="C631" s="2">
        <v>2048</v>
      </c>
      <c r="D631" s="2">
        <v>2046</v>
      </c>
      <c r="E631" s="2">
        <v>140.0264269047795</v>
      </c>
      <c r="F631" s="2">
        <v>140.0264269047795</v>
      </c>
      <c r="G631" s="2">
        <v>109.44859822433752</v>
      </c>
      <c r="H631" s="2">
        <v>91.452635420913708</v>
      </c>
      <c r="I631" s="2">
        <v>118934.91785840229</v>
      </c>
      <c r="J631" s="2">
        <v>35164.458323207989</v>
      </c>
      <c r="K631" s="2">
        <v>241615.76353692741</v>
      </c>
      <c r="L631" s="2">
        <v>681233.83545961336</v>
      </c>
      <c r="M631" s="2">
        <f>+IF($D631&lt;2022,0,-((E631-'aob Demand'!J630)*'aob Demand'!N630)-0.5*('Welfare change 1 MW'!$E631-'aob Demand'!J630)*('Welfare change 1 MW'!I631-'aob Demand'!N630))</f>
        <v>302.02802680426612</v>
      </c>
      <c r="N631" s="2">
        <f>+IF($D631&lt;2022,0,-((F631-'aob Demand'!K630)*'aob Demand'!O630)-0.5*('Welfare change 1 MW'!$E631-'aob Demand'!K630)*('Welfare change 1 MW'!J631-'aob Demand'!O630))</f>
        <v>89.298014008331478</v>
      </c>
      <c r="O631" s="2">
        <f>+IF($D631&lt;2022,0,-((G631-'aob Demand'!L630)*'aob Demand'!P630)-0.5*('Welfare change 1 MW'!$E631-'aob Demand'!L630)*('Welfare change 1 MW'!K631-'aob Demand'!P630))</f>
        <v>609.61074346630619</v>
      </c>
      <c r="P631" s="2">
        <f>+IF($D631&lt;2022,0,-((H631-'aob Demand'!M630)*'aob Demand'!Q630)-0.5*('Welfare change 1 MW'!$E631-'aob Demand'!M630)*('Welfare change 1 MW'!L631-'aob Demand'!Q630))</f>
        <v>1712.2254170075969</v>
      </c>
      <c r="Q631" s="2">
        <f t="shared" si="68"/>
        <v>2713.1622012865009</v>
      </c>
      <c r="R631" s="2">
        <f t="shared" si="69"/>
        <v>62.630933267344034</v>
      </c>
      <c r="S631" s="2">
        <f t="shared" si="71"/>
        <v>18.51754625370139</v>
      </c>
      <c r="T631" s="2">
        <f t="shared" si="72"/>
        <v>126.41373119269377</v>
      </c>
      <c r="U631" s="2">
        <f t="shared" si="73"/>
        <v>355.06067753358042</v>
      </c>
      <c r="V631" s="2">
        <f t="shared" si="74"/>
        <v>562.62288824731968</v>
      </c>
      <c r="W631" s="2">
        <f t="shared" si="70"/>
        <v>1041784.516854943</v>
      </c>
    </row>
    <row r="632" spans="1:23" x14ac:dyDescent="0.45">
      <c r="A632" s="2" t="s">
        <v>155</v>
      </c>
      <c r="B632" s="2">
        <v>1</v>
      </c>
      <c r="C632" s="2">
        <v>2049</v>
      </c>
      <c r="D632" s="2">
        <v>2047</v>
      </c>
      <c r="E632" s="2">
        <v>139.95980102589664</v>
      </c>
      <c r="F632" s="2">
        <v>139.95980102589664</v>
      </c>
      <c r="G632" s="2">
        <v>109.38440918879066</v>
      </c>
      <c r="H632" s="2">
        <v>91.389934473355666</v>
      </c>
      <c r="I632" s="2">
        <v>118740.99948382666</v>
      </c>
      <c r="J632" s="2">
        <v>35106.015936041964</v>
      </c>
      <c r="K632" s="2">
        <v>241219.41561352782</v>
      </c>
      <c r="L632" s="2">
        <v>680118.83098786708</v>
      </c>
      <c r="M632" s="2">
        <f>+IF($D632&lt;2022,0,-((E632-'aob Demand'!J631)*'aob Demand'!N631)-0.5*('Welfare change 1 MW'!$E632-'aob Demand'!J631)*('Welfare change 1 MW'!I632-'aob Demand'!N631))</f>
        <v>298.21472345815346</v>
      </c>
      <c r="N632" s="2">
        <f>+IF($D632&lt;2022,0,-((F632-'aob Demand'!K631)*'aob Demand'!O631)-0.5*('Welfare change 1 MW'!$E632-'aob Demand'!K631)*('Welfare change 1 MW'!J632-'aob Demand'!O631))</f>
        <v>88.167784333921247</v>
      </c>
      <c r="O632" s="2">
        <f>+IF($D632&lt;2022,0,-((G632-'aob Demand'!L631)*'aob Demand'!P631)-0.5*('Welfare change 1 MW'!$E632-'aob Demand'!L631)*('Welfare change 1 MW'!K632-'aob Demand'!P631))</f>
        <v>601.90561329380239</v>
      </c>
      <c r="P632" s="2">
        <f>+IF($D632&lt;2022,0,-((H632-'aob Demand'!M631)*'aob Demand'!Q631)-0.5*('Welfare change 1 MW'!$E632-'aob Demand'!M631)*('Welfare change 1 MW'!L632-'aob Demand'!Q631))</f>
        <v>1690.5860937119894</v>
      </c>
      <c r="Q632" s="2">
        <f t="shared" si="68"/>
        <v>2678.8742147978664</v>
      </c>
      <c r="R632" s="2">
        <f t="shared" si="69"/>
        <v>58.339789022017825</v>
      </c>
      <c r="S632" s="2">
        <f t="shared" si="71"/>
        <v>17.248276265278079</v>
      </c>
      <c r="T632" s="2">
        <f t="shared" si="72"/>
        <v>117.75088125605625</v>
      </c>
      <c r="U632" s="2">
        <f t="shared" si="73"/>
        <v>330.72959942085021</v>
      </c>
      <c r="V632" s="2">
        <f t="shared" si="74"/>
        <v>524.06854596420237</v>
      </c>
      <c r="W632" s="2">
        <f t="shared" si="70"/>
        <v>1040079.2460852215</v>
      </c>
    </row>
    <row r="633" spans="1:23" x14ac:dyDescent="0.45">
      <c r="A633" s="2" t="s">
        <v>155</v>
      </c>
      <c r="B633" s="2">
        <v>1</v>
      </c>
      <c r="C633" s="2">
        <v>2050</v>
      </c>
      <c r="D633" s="2">
        <v>2048</v>
      </c>
      <c r="E633" s="2">
        <v>139.89618962007259</v>
      </c>
      <c r="F633" s="2">
        <v>139.89618962007259</v>
      </c>
      <c r="G633" s="2">
        <v>109.3232428558656</v>
      </c>
      <c r="H633" s="2">
        <v>91.330258239778388</v>
      </c>
      <c r="I633" s="2">
        <v>118546.97156449717</v>
      </c>
      <c r="J633" s="2">
        <v>35047.6008999033</v>
      </c>
      <c r="K633" s="2">
        <v>240822.97992721325</v>
      </c>
      <c r="L633" s="2">
        <v>679003.44318274851</v>
      </c>
      <c r="M633" s="2">
        <f>+IF($D633&lt;2022,0,-((E633-'aob Demand'!J632)*'aob Demand'!N632)-0.5*('Welfare change 1 MW'!$E633-'aob Demand'!J632)*('Welfare change 1 MW'!I633-'aob Demand'!N632))</f>
        <v>294.50143659730077</v>
      </c>
      <c r="N633" s="2">
        <f>+IF($D633&lt;2022,0,-((F633-'aob Demand'!K632)*'aob Demand'!O632)-0.5*('Welfare change 1 MW'!$E633-'aob Demand'!K632)*('Welfare change 1 MW'!J633-'aob Demand'!O632))</f>
        <v>87.067334391539262</v>
      </c>
      <c r="O633" s="2">
        <f>+IF($D633&lt;2022,0,-((G633-'aob Demand'!L632)*'aob Demand'!P632)-0.5*('Welfare change 1 MW'!$E633-'aob Demand'!L632)*('Welfare change 1 MW'!K633-'aob Demand'!P632))</f>
        <v>594.40300492179585</v>
      </c>
      <c r="P633" s="2">
        <f>+IF($D633&lt;2022,0,-((H633-'aob Demand'!M632)*'aob Demand'!Q632)-0.5*('Welfare change 1 MW'!$E633-'aob Demand'!M632)*('Welfare change 1 MW'!L633-'aob Demand'!Q632))</f>
        <v>1669.5154391182243</v>
      </c>
      <c r="Q633" s="2">
        <f t="shared" si="68"/>
        <v>2645.4872150288602</v>
      </c>
      <c r="R633" s="2">
        <f t="shared" si="69"/>
        <v>54.352224700085451</v>
      </c>
      <c r="S633" s="2">
        <f t="shared" si="71"/>
        <v>16.068863288287922</v>
      </c>
      <c r="T633" s="2">
        <f t="shared" si="72"/>
        <v>109.70108010064476</v>
      </c>
      <c r="U633" s="2">
        <f t="shared" si="73"/>
        <v>308.12032476193104</v>
      </c>
      <c r="V633" s="2">
        <f t="shared" si="74"/>
        <v>488.24249285094919</v>
      </c>
      <c r="W633" s="2">
        <f t="shared" si="70"/>
        <v>1038373.394674459</v>
      </c>
    </row>
    <row r="634" spans="1:23" x14ac:dyDescent="0.45">
      <c r="A634" s="2" t="s">
        <v>155</v>
      </c>
      <c r="B634" s="2">
        <v>1</v>
      </c>
      <c r="C634" s="2">
        <v>2051</v>
      </c>
      <c r="D634" s="2">
        <v>2049</v>
      </c>
      <c r="E634" s="2">
        <v>139.83543488560778</v>
      </c>
      <c r="F634" s="2">
        <v>139.83543488560778</v>
      </c>
      <c r="G634" s="2">
        <v>109.26494099200478</v>
      </c>
      <c r="H634" s="2">
        <v>91.273448376693793</v>
      </c>
      <c r="I634" s="2">
        <v>118352.85745743544</v>
      </c>
      <c r="J634" s="2">
        <v>34989.21698561572</v>
      </c>
      <c r="K634" s="2">
        <v>240426.49682207461</v>
      </c>
      <c r="L634" s="2">
        <v>677887.79289299762</v>
      </c>
      <c r="M634" s="2">
        <f>+IF($D634&lt;2022,0,-((E634-'aob Demand'!J633)*'aob Demand'!N633)-0.5*('Welfare change 1 MW'!$E634-'aob Demand'!J633)*('Welfare change 1 MW'!I634-'aob Demand'!N633))</f>
        <v>290.88302444233256</v>
      </c>
      <c r="N634" s="2">
        <f>+IF($D634&lt;2022,0,-((F634-'aob Demand'!K633)*'aob Demand'!O633)-0.5*('Welfare change 1 MW'!$E634-'aob Demand'!K633)*('Welfare change 1 MW'!J634-'aob Demand'!O633))</f>
        <v>85.995129127366255</v>
      </c>
      <c r="O634" s="2">
        <f>+IF($D634&lt;2022,0,-((G634-'aob Demand'!L633)*'aob Demand'!P633)-0.5*('Welfare change 1 MW'!$E634-'aob Demand'!L633)*('Welfare change 1 MW'!K634-'aob Demand'!P633))</f>
        <v>587.09249385012572</v>
      </c>
      <c r="P634" s="2">
        <f>+IF($D634&lt;2022,0,-((H634-'aob Demand'!M633)*'aob Demand'!Q633)-0.5*('Welfare change 1 MW'!$E634-'aob Demand'!M633)*('Welfare change 1 MW'!L634-'aob Demand'!Q633))</f>
        <v>1648.9841849413717</v>
      </c>
      <c r="Q634" s="2">
        <f t="shared" si="68"/>
        <v>2612.9548323611962</v>
      </c>
      <c r="R634" s="2">
        <f t="shared" si="69"/>
        <v>50.645681465335748</v>
      </c>
      <c r="S634" s="2">
        <f t="shared" si="71"/>
        <v>14.972623190042638</v>
      </c>
      <c r="T634" s="2">
        <f t="shared" si="72"/>
        <v>102.21875096089614</v>
      </c>
      <c r="U634" s="2">
        <f t="shared" si="73"/>
        <v>287.10485230970778</v>
      </c>
      <c r="V634" s="2">
        <f t="shared" si="74"/>
        <v>454.94190792598232</v>
      </c>
      <c r="W634" s="2">
        <f t="shared" si="70"/>
        <v>1036667.1471725076</v>
      </c>
    </row>
    <row r="635" spans="1:23" x14ac:dyDescent="0.45">
      <c r="A635" s="2" t="s">
        <v>156</v>
      </c>
      <c r="B635" s="2">
        <v>1</v>
      </c>
      <c r="C635" s="2">
        <v>2010</v>
      </c>
      <c r="D635" s="2">
        <v>2008</v>
      </c>
      <c r="E635" s="2">
        <v>326.72362420000002</v>
      </c>
      <c r="F635" s="2">
        <v>228.75676949999999</v>
      </c>
      <c r="G635" s="2">
        <v>161.47811669999999</v>
      </c>
      <c r="H635" s="2">
        <v>128.37334039999999</v>
      </c>
      <c r="I635" s="2">
        <v>126529.228</v>
      </c>
      <c r="J635" s="2">
        <v>8561.3809999999994</v>
      </c>
      <c r="K635" s="2">
        <v>241202.76250000001</v>
      </c>
      <c r="L635" s="2">
        <v>756194.38549999997</v>
      </c>
      <c r="M635" s="2">
        <f>+IF($D635&lt;2022,0,-((E635-'aob Demand'!J634)*'aob Demand'!N634)-0.5*('Welfare change 1 MW'!$E635-'aob Demand'!J634)*('Welfare change 1 MW'!I635-'aob Demand'!N634))</f>
        <v>0</v>
      </c>
      <c r="N635" s="2">
        <f>+IF($D635&lt;2022,0,-((F635-'aob Demand'!K634)*'aob Demand'!O634)-0.5*('Welfare change 1 MW'!$E635-'aob Demand'!K634)*('Welfare change 1 MW'!J635-'aob Demand'!O634))</f>
        <v>0</v>
      </c>
      <c r="O635" s="2">
        <f>+IF($D635&lt;2022,0,-((G635-'aob Demand'!L634)*'aob Demand'!P634)-0.5*('Welfare change 1 MW'!$E635-'aob Demand'!L634)*('Welfare change 1 MW'!K635-'aob Demand'!P634))</f>
        <v>0</v>
      </c>
      <c r="P635" s="2">
        <f>+IF($D635&lt;2022,0,-((H635-'aob Demand'!M634)*'aob Demand'!Q634)-0.5*('Welfare change 1 MW'!$E635-'aob Demand'!M634)*('Welfare change 1 MW'!L635-'aob Demand'!Q634))</f>
        <v>0</v>
      </c>
      <c r="Q635" s="2">
        <f t="shared" si="68"/>
        <v>0</v>
      </c>
      <c r="R635" s="2">
        <f t="shared" si="69"/>
        <v>0</v>
      </c>
      <c r="S635" s="2">
        <f t="shared" si="71"/>
        <v>0</v>
      </c>
      <c r="T635" s="2">
        <f t="shared" si="72"/>
        <v>0</v>
      </c>
      <c r="U635" s="2">
        <f t="shared" si="73"/>
        <v>0</v>
      </c>
      <c r="V635" s="2">
        <f t="shared" si="74"/>
        <v>0</v>
      </c>
      <c r="W635" s="2">
        <f t="shared" si="70"/>
        <v>1123926.3759999999</v>
      </c>
    </row>
    <row r="636" spans="1:23" x14ac:dyDescent="0.45">
      <c r="A636" s="2" t="s">
        <v>156</v>
      </c>
      <c r="B636" s="2">
        <v>1</v>
      </c>
      <c r="C636" s="2">
        <v>2011</v>
      </c>
      <c r="D636" s="2">
        <v>2009</v>
      </c>
      <c r="E636" s="2">
        <v>218.71172419999999</v>
      </c>
      <c r="F636" s="2">
        <v>122.01595049999899</v>
      </c>
      <c r="G636" s="2">
        <v>67.878517439999996</v>
      </c>
      <c r="H636" s="2">
        <v>41.16157046</v>
      </c>
      <c r="I636" s="2">
        <v>123700.488</v>
      </c>
      <c r="J636" s="2">
        <v>12134.686</v>
      </c>
      <c r="K636" s="2">
        <v>234826.00399999999</v>
      </c>
      <c r="L636" s="2">
        <v>737376.22599999898</v>
      </c>
      <c r="M636" s="2">
        <f>+IF($D636&lt;2022,0,-((E636-'aob Demand'!J635)*'aob Demand'!N635)-0.5*('Welfare change 1 MW'!$E636-'aob Demand'!J635)*('Welfare change 1 MW'!I636-'aob Demand'!N635))</f>
        <v>0</v>
      </c>
      <c r="N636" s="2">
        <f>+IF($D636&lt;2022,0,-((F636-'aob Demand'!K635)*'aob Demand'!O635)-0.5*('Welfare change 1 MW'!$E636-'aob Demand'!K635)*('Welfare change 1 MW'!J636-'aob Demand'!O635))</f>
        <v>0</v>
      </c>
      <c r="O636" s="2">
        <f>+IF($D636&lt;2022,0,-((G636-'aob Demand'!L635)*'aob Demand'!P635)-0.5*('Welfare change 1 MW'!$E636-'aob Demand'!L635)*('Welfare change 1 MW'!K636-'aob Demand'!P635))</f>
        <v>0</v>
      </c>
      <c r="P636" s="2">
        <f>+IF($D636&lt;2022,0,-((H636-'aob Demand'!M635)*'aob Demand'!Q635)-0.5*('Welfare change 1 MW'!$E636-'aob Demand'!M635)*('Welfare change 1 MW'!L636-'aob Demand'!Q635))</f>
        <v>0</v>
      </c>
      <c r="Q636" s="2">
        <f t="shared" si="68"/>
        <v>0</v>
      </c>
      <c r="R636" s="2">
        <f t="shared" si="69"/>
        <v>0</v>
      </c>
      <c r="S636" s="2">
        <f t="shared" si="71"/>
        <v>0</v>
      </c>
      <c r="T636" s="2">
        <f t="shared" si="72"/>
        <v>0</v>
      </c>
      <c r="U636" s="2">
        <f t="shared" si="73"/>
        <v>0</v>
      </c>
      <c r="V636" s="2">
        <f t="shared" si="74"/>
        <v>0</v>
      </c>
      <c r="W636" s="2">
        <f t="shared" si="70"/>
        <v>1095902.7179999989</v>
      </c>
    </row>
    <row r="637" spans="1:23" x14ac:dyDescent="0.45">
      <c r="A637" s="2" t="s">
        <v>156</v>
      </c>
      <c r="B637" s="2">
        <v>1</v>
      </c>
      <c r="C637" s="2">
        <v>2012</v>
      </c>
      <c r="D637" s="2">
        <v>2010</v>
      </c>
      <c r="E637" s="2">
        <v>195.37755799999999</v>
      </c>
      <c r="F637" s="2">
        <v>101.1082775</v>
      </c>
      <c r="G637" s="2">
        <v>80.153072089999995</v>
      </c>
      <c r="H637" s="2">
        <v>67.14599758</v>
      </c>
      <c r="I637" s="2">
        <v>126889.925999999</v>
      </c>
      <c r="J637" s="2">
        <v>13907.130999999999</v>
      </c>
      <c r="K637" s="2">
        <v>245505.84299999999</v>
      </c>
      <c r="L637" s="2">
        <v>771495.53399999999</v>
      </c>
      <c r="M637" s="2">
        <f>+IF($D637&lt;2022,0,-((E637-'aob Demand'!J636)*'aob Demand'!N636)-0.5*('Welfare change 1 MW'!$E637-'aob Demand'!J636)*('Welfare change 1 MW'!I637-'aob Demand'!N636))</f>
        <v>0</v>
      </c>
      <c r="N637" s="2">
        <f>+IF($D637&lt;2022,0,-((F637-'aob Demand'!K636)*'aob Demand'!O636)-0.5*('Welfare change 1 MW'!$E637-'aob Demand'!K636)*('Welfare change 1 MW'!J637-'aob Demand'!O636))</f>
        <v>0</v>
      </c>
      <c r="O637" s="2">
        <f>+IF($D637&lt;2022,0,-((G637-'aob Demand'!L636)*'aob Demand'!P636)-0.5*('Welfare change 1 MW'!$E637-'aob Demand'!L636)*('Welfare change 1 MW'!K637-'aob Demand'!P636))</f>
        <v>0</v>
      </c>
      <c r="P637" s="2">
        <f>+IF($D637&lt;2022,0,-((H637-'aob Demand'!M636)*'aob Demand'!Q636)-0.5*('Welfare change 1 MW'!$E637-'aob Demand'!M636)*('Welfare change 1 MW'!L637-'aob Demand'!Q636))</f>
        <v>0</v>
      </c>
      <c r="Q637" s="2">
        <f t="shared" si="68"/>
        <v>0</v>
      </c>
      <c r="R637" s="2">
        <f t="shared" si="69"/>
        <v>0</v>
      </c>
      <c r="S637" s="2">
        <f t="shared" si="71"/>
        <v>0</v>
      </c>
      <c r="T637" s="2">
        <f t="shared" si="72"/>
        <v>0</v>
      </c>
      <c r="U637" s="2">
        <f t="shared" si="73"/>
        <v>0</v>
      </c>
      <c r="V637" s="2">
        <f t="shared" si="74"/>
        <v>0</v>
      </c>
      <c r="W637" s="2">
        <f t="shared" si="70"/>
        <v>1143891.3029999989</v>
      </c>
    </row>
    <row r="638" spans="1:23" x14ac:dyDescent="0.45">
      <c r="A638" s="2" t="s">
        <v>156</v>
      </c>
      <c r="B638" s="2">
        <v>1</v>
      </c>
      <c r="C638" s="2">
        <v>2013</v>
      </c>
      <c r="D638" s="2">
        <v>2011</v>
      </c>
      <c r="E638" s="2">
        <v>179.51494260000001</v>
      </c>
      <c r="F638" s="2">
        <v>90.755157699999998</v>
      </c>
      <c r="G638" s="2">
        <v>65.773440930000007</v>
      </c>
      <c r="H638" s="2">
        <v>57.64053019</v>
      </c>
      <c r="I638" s="2">
        <v>129302.52</v>
      </c>
      <c r="J638" s="2">
        <v>12766.583999999901</v>
      </c>
      <c r="K638" s="2">
        <v>246505.158</v>
      </c>
      <c r="L638" s="2">
        <v>778740.57</v>
      </c>
      <c r="M638" s="2">
        <f>+IF($D638&lt;2022,0,-((E638-'aob Demand'!J637)*'aob Demand'!N637)-0.5*('Welfare change 1 MW'!$E638-'aob Demand'!J637)*('Welfare change 1 MW'!I638-'aob Demand'!N637))</f>
        <v>0</v>
      </c>
      <c r="N638" s="2">
        <f>+IF($D638&lt;2022,0,-((F638-'aob Demand'!K637)*'aob Demand'!O637)-0.5*('Welfare change 1 MW'!$E638-'aob Demand'!K637)*('Welfare change 1 MW'!J638-'aob Demand'!O637))</f>
        <v>0</v>
      </c>
      <c r="O638" s="2">
        <f>+IF($D638&lt;2022,0,-((G638-'aob Demand'!L637)*'aob Demand'!P637)-0.5*('Welfare change 1 MW'!$E638-'aob Demand'!L637)*('Welfare change 1 MW'!K638-'aob Demand'!P637))</f>
        <v>0</v>
      </c>
      <c r="P638" s="2">
        <f>+IF($D638&lt;2022,0,-((H638-'aob Demand'!M637)*'aob Demand'!Q637)-0.5*('Welfare change 1 MW'!$E638-'aob Demand'!M637)*('Welfare change 1 MW'!L638-'aob Demand'!Q637))</f>
        <v>0</v>
      </c>
      <c r="Q638" s="2">
        <f t="shared" si="68"/>
        <v>0</v>
      </c>
      <c r="R638" s="2">
        <f t="shared" si="69"/>
        <v>0</v>
      </c>
      <c r="S638" s="2">
        <f t="shared" si="71"/>
        <v>0</v>
      </c>
      <c r="T638" s="2">
        <f t="shared" si="72"/>
        <v>0</v>
      </c>
      <c r="U638" s="2">
        <f t="shared" si="73"/>
        <v>0</v>
      </c>
      <c r="V638" s="2">
        <f t="shared" si="74"/>
        <v>0</v>
      </c>
      <c r="W638" s="2">
        <f t="shared" si="70"/>
        <v>1154548.2479999999</v>
      </c>
    </row>
    <row r="639" spans="1:23" x14ac:dyDescent="0.45">
      <c r="A639" s="2" t="s">
        <v>156</v>
      </c>
      <c r="B639" s="2">
        <v>1</v>
      </c>
      <c r="C639" s="2">
        <v>2014</v>
      </c>
      <c r="D639" s="2">
        <v>2012</v>
      </c>
      <c r="E639" s="2">
        <v>221.06434019999901</v>
      </c>
      <c r="F639" s="2">
        <v>121.7615254</v>
      </c>
      <c r="G639" s="2">
        <v>104.7659203</v>
      </c>
      <c r="H639" s="2">
        <v>91.438544429999993</v>
      </c>
      <c r="I639" s="2">
        <v>128091.04</v>
      </c>
      <c r="J639" s="2">
        <v>12398.541999999999</v>
      </c>
      <c r="K639" s="2">
        <v>245023.516</v>
      </c>
      <c r="L639" s="2">
        <v>774715.65899999999</v>
      </c>
      <c r="M639" s="2">
        <f>+IF($D639&lt;2022,0,-((E639-'aob Demand'!J638)*'aob Demand'!N638)-0.5*('Welfare change 1 MW'!$E639-'aob Demand'!J638)*('Welfare change 1 MW'!I639-'aob Demand'!N638))</f>
        <v>0</v>
      </c>
      <c r="N639" s="2">
        <f>+IF($D639&lt;2022,0,-((F639-'aob Demand'!K638)*'aob Demand'!O638)-0.5*('Welfare change 1 MW'!$E639-'aob Demand'!K638)*('Welfare change 1 MW'!J639-'aob Demand'!O638))</f>
        <v>0</v>
      </c>
      <c r="O639" s="2">
        <f>+IF($D639&lt;2022,0,-((G639-'aob Demand'!L638)*'aob Demand'!P638)-0.5*('Welfare change 1 MW'!$E639-'aob Demand'!L638)*('Welfare change 1 MW'!K639-'aob Demand'!P638))</f>
        <v>0</v>
      </c>
      <c r="P639" s="2">
        <f>+IF($D639&lt;2022,0,-((H639-'aob Demand'!M638)*'aob Demand'!Q638)-0.5*('Welfare change 1 MW'!$E639-'aob Demand'!M638)*('Welfare change 1 MW'!L639-'aob Demand'!Q638))</f>
        <v>0</v>
      </c>
      <c r="Q639" s="2">
        <f t="shared" si="68"/>
        <v>0</v>
      </c>
      <c r="R639" s="2">
        <f t="shared" si="69"/>
        <v>0</v>
      </c>
      <c r="S639" s="2">
        <f t="shared" si="71"/>
        <v>0</v>
      </c>
      <c r="T639" s="2">
        <f t="shared" si="72"/>
        <v>0</v>
      </c>
      <c r="U639" s="2">
        <f t="shared" si="73"/>
        <v>0</v>
      </c>
      <c r="V639" s="2">
        <f t="shared" si="74"/>
        <v>0</v>
      </c>
      <c r="W639" s="2">
        <f t="shared" si="70"/>
        <v>1147830.2149999999</v>
      </c>
    </row>
    <row r="640" spans="1:23" x14ac:dyDescent="0.45">
      <c r="A640" s="2" t="s">
        <v>156</v>
      </c>
      <c r="B640" s="2">
        <v>1</v>
      </c>
      <c r="C640" s="2">
        <v>2015</v>
      </c>
      <c r="D640" s="2">
        <v>2013</v>
      </c>
      <c r="E640" s="2">
        <v>205.51894099999899</v>
      </c>
      <c r="F640" s="2">
        <v>85.450119099999995</v>
      </c>
      <c r="G640" s="2">
        <v>82.696310629999999</v>
      </c>
      <c r="H640" s="2">
        <v>78.889043770000001</v>
      </c>
      <c r="I640" s="2">
        <v>132007.595</v>
      </c>
      <c r="J640" s="2">
        <v>10648.043</v>
      </c>
      <c r="K640" s="2">
        <v>247684.71899999899</v>
      </c>
      <c r="L640" s="2">
        <v>789243.71900000004</v>
      </c>
      <c r="M640" s="2">
        <f>+IF($D640&lt;2022,0,-((E640-'aob Demand'!J639)*'aob Demand'!N639)-0.5*('Welfare change 1 MW'!$E640-'aob Demand'!J639)*('Welfare change 1 MW'!I640-'aob Demand'!N639))</f>
        <v>0</v>
      </c>
      <c r="N640" s="2">
        <f>+IF($D640&lt;2022,0,-((F640-'aob Demand'!K639)*'aob Demand'!O639)-0.5*('Welfare change 1 MW'!$E640-'aob Demand'!K639)*('Welfare change 1 MW'!J640-'aob Demand'!O639))</f>
        <v>0</v>
      </c>
      <c r="O640" s="2">
        <f>+IF($D640&lt;2022,0,-((G640-'aob Demand'!L639)*'aob Demand'!P639)-0.5*('Welfare change 1 MW'!$E640-'aob Demand'!L639)*('Welfare change 1 MW'!K640-'aob Demand'!P639))</f>
        <v>0</v>
      </c>
      <c r="P640" s="2">
        <f>+IF($D640&lt;2022,0,-((H640-'aob Demand'!M639)*'aob Demand'!Q639)-0.5*('Welfare change 1 MW'!$E640-'aob Demand'!M639)*('Welfare change 1 MW'!L640-'aob Demand'!Q639))</f>
        <v>0</v>
      </c>
      <c r="Q640" s="2">
        <f t="shared" si="68"/>
        <v>0</v>
      </c>
      <c r="R640" s="2">
        <f t="shared" si="69"/>
        <v>0</v>
      </c>
      <c r="S640" s="2">
        <f t="shared" si="71"/>
        <v>0</v>
      </c>
      <c r="T640" s="2">
        <f t="shared" si="72"/>
        <v>0</v>
      </c>
      <c r="U640" s="2">
        <f t="shared" si="73"/>
        <v>0</v>
      </c>
      <c r="V640" s="2">
        <f t="shared" si="74"/>
        <v>0</v>
      </c>
      <c r="W640" s="2">
        <f t="shared" si="70"/>
        <v>1168936.0329999989</v>
      </c>
    </row>
    <row r="641" spans="1:23" x14ac:dyDescent="0.45">
      <c r="A641" s="2" t="s">
        <v>156</v>
      </c>
      <c r="B641" s="2">
        <v>1</v>
      </c>
      <c r="C641" s="2">
        <v>2016</v>
      </c>
      <c r="D641" s="2">
        <v>2014</v>
      </c>
      <c r="E641" s="2">
        <v>210.6355117</v>
      </c>
      <c r="F641" s="2">
        <v>96.701515839999999</v>
      </c>
      <c r="G641" s="2">
        <v>77.747262000000006</v>
      </c>
      <c r="H641" s="2">
        <v>71.547218979999997</v>
      </c>
      <c r="I641" s="2">
        <v>136658.97899999999</v>
      </c>
      <c r="J641" s="2">
        <v>9969.1839999999993</v>
      </c>
      <c r="K641" s="2">
        <v>256615.72699999899</v>
      </c>
      <c r="L641" s="2">
        <v>823976.71</v>
      </c>
      <c r="M641" s="2">
        <f>+IF($D641&lt;2022,0,-((E641-'aob Demand'!J640)*'aob Demand'!N640)-0.5*('Welfare change 1 MW'!$E641-'aob Demand'!J640)*('Welfare change 1 MW'!I641-'aob Demand'!N640))</f>
        <v>0</v>
      </c>
      <c r="N641" s="2">
        <f>+IF($D641&lt;2022,0,-((F641-'aob Demand'!K640)*'aob Demand'!O640)-0.5*('Welfare change 1 MW'!$E641-'aob Demand'!K640)*('Welfare change 1 MW'!J641-'aob Demand'!O640))</f>
        <v>0</v>
      </c>
      <c r="O641" s="2">
        <f>+IF($D641&lt;2022,0,-((G641-'aob Demand'!L640)*'aob Demand'!P640)-0.5*('Welfare change 1 MW'!$E641-'aob Demand'!L640)*('Welfare change 1 MW'!K641-'aob Demand'!P640))</f>
        <v>0</v>
      </c>
      <c r="P641" s="2">
        <f>+IF($D641&lt;2022,0,-((H641-'aob Demand'!M640)*'aob Demand'!Q640)-0.5*('Welfare change 1 MW'!$E641-'aob Demand'!M640)*('Welfare change 1 MW'!L641-'aob Demand'!Q640))</f>
        <v>0</v>
      </c>
      <c r="Q641" s="2">
        <f t="shared" si="68"/>
        <v>0</v>
      </c>
      <c r="R641" s="2">
        <f t="shared" si="69"/>
        <v>0</v>
      </c>
      <c r="S641" s="2">
        <f t="shared" si="71"/>
        <v>0</v>
      </c>
      <c r="T641" s="2">
        <f t="shared" si="72"/>
        <v>0</v>
      </c>
      <c r="U641" s="2">
        <f t="shared" si="73"/>
        <v>0</v>
      </c>
      <c r="V641" s="2">
        <f t="shared" si="74"/>
        <v>0</v>
      </c>
      <c r="W641" s="2">
        <f t="shared" si="70"/>
        <v>1217251.4159999988</v>
      </c>
    </row>
    <row r="642" spans="1:23" x14ac:dyDescent="0.45">
      <c r="A642" s="2" t="s">
        <v>156</v>
      </c>
      <c r="B642" s="2">
        <v>1</v>
      </c>
      <c r="C642" s="2">
        <v>2017</v>
      </c>
      <c r="D642" s="2">
        <v>2015</v>
      </c>
      <c r="E642" s="2">
        <v>213.42257190000001</v>
      </c>
      <c r="F642" s="2">
        <v>76.565988750000002</v>
      </c>
      <c r="G642" s="2">
        <v>73.332833570000005</v>
      </c>
      <c r="H642" s="2">
        <v>74.840288849999993</v>
      </c>
      <c r="I642" s="2">
        <v>138854.41800000001</v>
      </c>
      <c r="J642" s="2">
        <v>10122.116</v>
      </c>
      <c r="K642" s="2">
        <v>262171.098</v>
      </c>
      <c r="L642" s="2">
        <v>837355.897999999</v>
      </c>
      <c r="M642" s="2">
        <f>+IF($D642&lt;2022,0,-((E642-'aob Demand'!J641)*'aob Demand'!N641)-0.5*('Welfare change 1 MW'!$E642-'aob Demand'!J641)*('Welfare change 1 MW'!I642-'aob Demand'!N641))</f>
        <v>0</v>
      </c>
      <c r="N642" s="2">
        <f>+IF($D642&lt;2022,0,-((F642-'aob Demand'!K641)*'aob Demand'!O641)-0.5*('Welfare change 1 MW'!$E642-'aob Demand'!K641)*('Welfare change 1 MW'!J642-'aob Demand'!O641))</f>
        <v>0</v>
      </c>
      <c r="O642" s="2">
        <f>+IF($D642&lt;2022,0,-((G642-'aob Demand'!L641)*'aob Demand'!P641)-0.5*('Welfare change 1 MW'!$E642-'aob Demand'!L641)*('Welfare change 1 MW'!K642-'aob Demand'!P641))</f>
        <v>0</v>
      </c>
      <c r="P642" s="2">
        <f>+IF($D642&lt;2022,0,-((H642-'aob Demand'!M641)*'aob Demand'!Q641)-0.5*('Welfare change 1 MW'!$E642-'aob Demand'!M641)*('Welfare change 1 MW'!L642-'aob Demand'!Q641))</f>
        <v>0</v>
      </c>
      <c r="Q642" s="2">
        <f t="shared" si="68"/>
        <v>0</v>
      </c>
      <c r="R642" s="2">
        <f t="shared" si="69"/>
        <v>0</v>
      </c>
      <c r="S642" s="2">
        <f t="shared" si="71"/>
        <v>0</v>
      </c>
      <c r="T642" s="2">
        <f t="shared" si="72"/>
        <v>0</v>
      </c>
      <c r="U642" s="2">
        <f t="shared" si="73"/>
        <v>0</v>
      </c>
      <c r="V642" s="2">
        <f t="shared" si="74"/>
        <v>0</v>
      </c>
      <c r="W642" s="2">
        <f t="shared" si="70"/>
        <v>1238381.4139999989</v>
      </c>
    </row>
    <row r="643" spans="1:23" x14ac:dyDescent="0.45">
      <c r="A643" s="2" t="s">
        <v>156</v>
      </c>
      <c r="B643" s="2">
        <v>1</v>
      </c>
      <c r="C643" s="2">
        <v>2018</v>
      </c>
      <c r="D643" s="2">
        <v>2016</v>
      </c>
      <c r="E643" s="2">
        <v>222.6688623</v>
      </c>
      <c r="F643" s="2">
        <v>83.640715929999999</v>
      </c>
      <c r="G643" s="2">
        <v>64.837850660000001</v>
      </c>
      <c r="H643" s="2">
        <v>63.613965409999999</v>
      </c>
      <c r="I643" s="2">
        <v>135370.80599999899</v>
      </c>
      <c r="J643" s="2">
        <v>10661.287</v>
      </c>
      <c r="K643" s="2">
        <v>253876.60500000001</v>
      </c>
      <c r="L643" s="2">
        <v>825201.13899999997</v>
      </c>
      <c r="M643" s="2">
        <f>+IF($D643&lt;2022,0,-((E643-'aob Demand'!J642)*'aob Demand'!N642)-0.5*('Welfare change 1 MW'!$E643-'aob Demand'!J642)*('Welfare change 1 MW'!I643-'aob Demand'!N642))</f>
        <v>0</v>
      </c>
      <c r="N643" s="2">
        <f>+IF($D643&lt;2022,0,-((F643-'aob Demand'!K642)*'aob Demand'!O642)-0.5*('Welfare change 1 MW'!$E643-'aob Demand'!K642)*('Welfare change 1 MW'!J643-'aob Demand'!O642))</f>
        <v>0</v>
      </c>
      <c r="O643" s="2">
        <f>+IF($D643&lt;2022,0,-((G643-'aob Demand'!L642)*'aob Demand'!P642)-0.5*('Welfare change 1 MW'!$E643-'aob Demand'!L642)*('Welfare change 1 MW'!K643-'aob Demand'!P642))</f>
        <v>0</v>
      </c>
      <c r="P643" s="2">
        <f>+IF($D643&lt;2022,0,-((H643-'aob Demand'!M642)*'aob Demand'!Q642)-0.5*('Welfare change 1 MW'!$E643-'aob Demand'!M642)*('Welfare change 1 MW'!L643-'aob Demand'!Q642))</f>
        <v>0</v>
      </c>
      <c r="Q643" s="2">
        <f t="shared" si="68"/>
        <v>0</v>
      </c>
      <c r="R643" s="2">
        <f t="shared" si="69"/>
        <v>0</v>
      </c>
      <c r="S643" s="2">
        <f t="shared" si="71"/>
        <v>0</v>
      </c>
      <c r="T643" s="2">
        <f t="shared" si="72"/>
        <v>0</v>
      </c>
      <c r="U643" s="2">
        <f t="shared" si="73"/>
        <v>0</v>
      </c>
      <c r="V643" s="2">
        <f t="shared" si="74"/>
        <v>0</v>
      </c>
      <c r="W643" s="2">
        <f t="shared" si="70"/>
        <v>1214448.5499999989</v>
      </c>
    </row>
    <row r="644" spans="1:23" x14ac:dyDescent="0.45">
      <c r="A644" s="2" t="s">
        <v>156</v>
      </c>
      <c r="B644" s="2">
        <v>1</v>
      </c>
      <c r="C644" s="2">
        <v>2019</v>
      </c>
      <c r="D644" s="2">
        <v>2017</v>
      </c>
      <c r="E644" s="2">
        <v>252.35787590000001</v>
      </c>
      <c r="F644" s="2">
        <v>122.51061499999901</v>
      </c>
      <c r="G644" s="2">
        <v>76.054713609999993</v>
      </c>
      <c r="H644" s="2">
        <v>54.670655019999998</v>
      </c>
      <c r="I644" s="2">
        <v>132713.38800000001</v>
      </c>
      <c r="J644" s="2">
        <v>13047.298000000001</v>
      </c>
      <c r="K644" s="2">
        <v>253647.467</v>
      </c>
      <c r="L644" s="2">
        <v>830656.63500000001</v>
      </c>
      <c r="M644" s="2">
        <f>+IF($D644&lt;2022,0,-((E644-'aob Demand'!J643)*'aob Demand'!N643)-0.5*('Welfare change 1 MW'!$E644-'aob Demand'!J643)*('Welfare change 1 MW'!I644-'aob Demand'!N643))</f>
        <v>0</v>
      </c>
      <c r="N644" s="2">
        <f>+IF($D644&lt;2022,0,-((F644-'aob Demand'!K643)*'aob Demand'!O643)-0.5*('Welfare change 1 MW'!$E644-'aob Demand'!K643)*('Welfare change 1 MW'!J644-'aob Demand'!O643))</f>
        <v>0</v>
      </c>
      <c r="O644" s="2">
        <f>+IF($D644&lt;2022,0,-((G644-'aob Demand'!L643)*'aob Demand'!P643)-0.5*('Welfare change 1 MW'!$E644-'aob Demand'!L643)*('Welfare change 1 MW'!K644-'aob Demand'!P643))</f>
        <v>0</v>
      </c>
      <c r="P644" s="2">
        <f>+IF($D644&lt;2022,0,-((H644-'aob Demand'!M643)*'aob Demand'!Q643)-0.5*('Welfare change 1 MW'!$E644-'aob Demand'!M643)*('Welfare change 1 MW'!L644-'aob Demand'!Q643))</f>
        <v>0</v>
      </c>
      <c r="Q644" s="2">
        <f t="shared" si="68"/>
        <v>0</v>
      </c>
      <c r="R644" s="2">
        <f t="shared" si="69"/>
        <v>0</v>
      </c>
      <c r="S644" s="2">
        <f t="shared" si="71"/>
        <v>0</v>
      </c>
      <c r="T644" s="2">
        <f t="shared" si="72"/>
        <v>0</v>
      </c>
      <c r="U644" s="2">
        <f t="shared" si="73"/>
        <v>0</v>
      </c>
      <c r="V644" s="2">
        <f t="shared" si="74"/>
        <v>0</v>
      </c>
      <c r="W644" s="2">
        <f t="shared" si="70"/>
        <v>1217017.49</v>
      </c>
    </row>
    <row r="645" spans="1:23" x14ac:dyDescent="0.45">
      <c r="A645" s="2" t="s">
        <v>156</v>
      </c>
      <c r="B645" s="2">
        <v>1</v>
      </c>
      <c r="C645" s="2">
        <v>2020</v>
      </c>
      <c r="D645" s="2">
        <v>2018</v>
      </c>
      <c r="E645" s="2">
        <v>283.980520480834</v>
      </c>
      <c r="F645" s="2">
        <v>135.16233801018001</v>
      </c>
      <c r="G645" s="2">
        <v>107.955020264978</v>
      </c>
      <c r="H645" s="2">
        <v>85.613323660896398</v>
      </c>
      <c r="I645" s="2">
        <v>129295.228594846</v>
      </c>
      <c r="J645" s="2">
        <v>12639.5145330544</v>
      </c>
      <c r="K645" s="2">
        <v>243806.302242056</v>
      </c>
      <c r="L645" s="2">
        <v>797655.76404482499</v>
      </c>
      <c r="M645" s="2">
        <f>+IF($D645&lt;2022,0,-((E645-'aob Demand'!J644)*'aob Demand'!N644)-0.5*('Welfare change 1 MW'!$E645-'aob Demand'!J644)*('Welfare change 1 MW'!I645-'aob Demand'!N644))</f>
        <v>0</v>
      </c>
      <c r="N645" s="2">
        <f>+IF($D645&lt;2022,0,-((F645-'aob Demand'!K644)*'aob Demand'!O644)-0.5*('Welfare change 1 MW'!$E645-'aob Demand'!K644)*('Welfare change 1 MW'!J645-'aob Demand'!O644))</f>
        <v>0</v>
      </c>
      <c r="O645" s="2">
        <f>+IF($D645&lt;2022,0,-((G645-'aob Demand'!L644)*'aob Demand'!P644)-0.5*('Welfare change 1 MW'!$E645-'aob Demand'!L644)*('Welfare change 1 MW'!K645-'aob Demand'!P644))</f>
        <v>0</v>
      </c>
      <c r="P645" s="2">
        <f>+IF($D645&lt;2022,0,-((H645-'aob Demand'!M644)*'aob Demand'!Q644)-0.5*('Welfare change 1 MW'!$E645-'aob Demand'!M644)*('Welfare change 1 MW'!L645-'aob Demand'!Q644))</f>
        <v>0</v>
      </c>
      <c r="Q645" s="2">
        <f t="shared" si="68"/>
        <v>0</v>
      </c>
      <c r="R645" s="2">
        <f t="shared" si="69"/>
        <v>0</v>
      </c>
      <c r="S645" s="2">
        <f t="shared" si="71"/>
        <v>0</v>
      </c>
      <c r="T645" s="2">
        <f t="shared" si="72"/>
        <v>0</v>
      </c>
      <c r="U645" s="2">
        <f t="shared" si="73"/>
        <v>0</v>
      </c>
      <c r="V645" s="2">
        <f t="shared" si="74"/>
        <v>0</v>
      </c>
      <c r="W645" s="2">
        <f t="shared" si="70"/>
        <v>1170757.2948817271</v>
      </c>
    </row>
    <row r="646" spans="1:23" x14ac:dyDescent="0.45">
      <c r="A646" s="2" t="s">
        <v>156</v>
      </c>
      <c r="B646" s="2">
        <v>1</v>
      </c>
      <c r="C646" s="2">
        <v>2021</v>
      </c>
      <c r="D646" s="2">
        <v>2019</v>
      </c>
      <c r="E646" s="2">
        <v>276.094040161176</v>
      </c>
      <c r="F646" s="2">
        <v>134.709777533042</v>
      </c>
      <c r="G646" s="2">
        <v>107.410514893222</v>
      </c>
      <c r="H646" s="2">
        <v>85.171154373940595</v>
      </c>
      <c r="I646" s="2">
        <v>129872.245525436</v>
      </c>
      <c r="J646" s="2">
        <v>12665.458512470999</v>
      </c>
      <c r="K646" s="2">
        <v>244800.05578693</v>
      </c>
      <c r="L646" s="2">
        <v>800996.55986217398</v>
      </c>
      <c r="M646" s="2">
        <f>+IF($D646&lt;2022,0,-((E646-'aob Demand'!J645)*'aob Demand'!N645)-0.5*('Welfare change 1 MW'!$E646-'aob Demand'!J645)*('Welfare change 1 MW'!I646-'aob Demand'!N645))</f>
        <v>0</v>
      </c>
      <c r="N646" s="2">
        <f>+IF($D646&lt;2022,0,-((F646-'aob Demand'!K645)*'aob Demand'!O645)-0.5*('Welfare change 1 MW'!$E646-'aob Demand'!K645)*('Welfare change 1 MW'!J646-'aob Demand'!O645))</f>
        <v>0</v>
      </c>
      <c r="O646" s="2">
        <f>+IF($D646&lt;2022,0,-((G646-'aob Demand'!L645)*'aob Demand'!P645)-0.5*('Welfare change 1 MW'!$E646-'aob Demand'!L645)*('Welfare change 1 MW'!K646-'aob Demand'!P645))</f>
        <v>0</v>
      </c>
      <c r="P646" s="2">
        <f>+IF($D646&lt;2022,0,-((H646-'aob Demand'!M645)*'aob Demand'!Q645)-0.5*('Welfare change 1 MW'!$E646-'aob Demand'!M645)*('Welfare change 1 MW'!L646-'aob Demand'!Q645))</f>
        <v>0</v>
      </c>
      <c r="Q646" s="2">
        <f t="shared" ref="Q646:Q709" si="75">+SUM(M646:P646)</f>
        <v>0</v>
      </c>
      <c r="R646" s="2">
        <f t="shared" ref="R646:R709" si="76">+M646/(1.06^($D646-2019))</f>
        <v>0</v>
      </c>
      <c r="S646" s="2">
        <f t="shared" si="71"/>
        <v>0</v>
      </c>
      <c r="T646" s="2">
        <f t="shared" si="72"/>
        <v>0</v>
      </c>
      <c r="U646" s="2">
        <f t="shared" si="73"/>
        <v>0</v>
      </c>
      <c r="V646" s="2">
        <f t="shared" si="74"/>
        <v>0</v>
      </c>
      <c r="W646" s="2">
        <f t="shared" ref="W646:W709" si="77">+SUM(I646,K646,L646)</f>
        <v>1175668.8611745399</v>
      </c>
    </row>
    <row r="647" spans="1:23" x14ac:dyDescent="0.45">
      <c r="A647" s="2" t="s">
        <v>156</v>
      </c>
      <c r="B647" s="2">
        <v>1</v>
      </c>
      <c r="C647" s="2">
        <v>2022</v>
      </c>
      <c r="D647" s="2">
        <v>2020</v>
      </c>
      <c r="E647" s="2">
        <v>271.31267887011802</v>
      </c>
      <c r="F647" s="2">
        <v>134.78793105050499</v>
      </c>
      <c r="G647" s="2">
        <v>107.467429522842</v>
      </c>
      <c r="H647" s="2">
        <v>85.217527920506996</v>
      </c>
      <c r="I647" s="2">
        <v>130376.09736978701</v>
      </c>
      <c r="J647" s="2">
        <v>12689.3632455636</v>
      </c>
      <c r="K647" s="2">
        <v>245651.847673796</v>
      </c>
      <c r="L647" s="2">
        <v>803849.29611338302</v>
      </c>
      <c r="M647" s="2">
        <f>+IF($D647&lt;2022,0,-((E647-'aob Demand'!J646)*'aob Demand'!N646)-0.5*('Welfare change 1 MW'!$E647-'aob Demand'!J646)*('Welfare change 1 MW'!I647-'aob Demand'!N646))</f>
        <v>0</v>
      </c>
      <c r="N647" s="2">
        <f>+IF($D647&lt;2022,0,-((F647-'aob Demand'!K646)*'aob Demand'!O646)-0.5*('Welfare change 1 MW'!$E647-'aob Demand'!K646)*('Welfare change 1 MW'!J647-'aob Demand'!O646))</f>
        <v>0</v>
      </c>
      <c r="O647" s="2">
        <f>+IF($D647&lt;2022,0,-((G647-'aob Demand'!L646)*'aob Demand'!P646)-0.5*('Welfare change 1 MW'!$E647-'aob Demand'!L646)*('Welfare change 1 MW'!K647-'aob Demand'!P646))</f>
        <v>0</v>
      </c>
      <c r="P647" s="2">
        <f>+IF($D647&lt;2022,0,-((H647-'aob Demand'!M646)*'aob Demand'!Q646)-0.5*('Welfare change 1 MW'!$E647-'aob Demand'!M646)*('Welfare change 1 MW'!L647-'aob Demand'!Q646))</f>
        <v>0</v>
      </c>
      <c r="Q647" s="2">
        <f t="shared" si="75"/>
        <v>0</v>
      </c>
      <c r="R647" s="2">
        <f t="shared" si="76"/>
        <v>0</v>
      </c>
      <c r="S647" s="2">
        <f t="shared" si="71"/>
        <v>0</v>
      </c>
      <c r="T647" s="2">
        <f t="shared" si="72"/>
        <v>0</v>
      </c>
      <c r="U647" s="2">
        <f t="shared" si="73"/>
        <v>0</v>
      </c>
      <c r="V647" s="2">
        <f t="shared" si="74"/>
        <v>0</v>
      </c>
      <c r="W647" s="2">
        <f t="shared" si="77"/>
        <v>1179877.241156966</v>
      </c>
    </row>
    <row r="648" spans="1:23" x14ac:dyDescent="0.45">
      <c r="A648" s="2" t="s">
        <v>156</v>
      </c>
      <c r="B648" s="2">
        <v>1</v>
      </c>
      <c r="C648" s="2">
        <v>2023</v>
      </c>
      <c r="D648" s="2">
        <v>2021</v>
      </c>
      <c r="E648" s="2">
        <v>269.53078690330102</v>
      </c>
      <c r="F648" s="2">
        <v>134.85591100387799</v>
      </c>
      <c r="G648" s="2">
        <v>107.51604137856999</v>
      </c>
      <c r="H648" s="2">
        <v>85.256983030093593</v>
      </c>
      <c r="I648" s="2">
        <v>130814.399993019</v>
      </c>
      <c r="J648" s="2">
        <v>12726.1450471428</v>
      </c>
      <c r="K648" s="2">
        <v>246454.19059464001</v>
      </c>
      <c r="L648" s="2">
        <v>806490.57962114096</v>
      </c>
      <c r="M648" s="2">
        <f>+IF($D648&lt;2022,0,-((E648-'aob Demand'!J647)*'aob Demand'!N647)-0.5*('Welfare change 1 MW'!$E648-'aob Demand'!J647)*('Welfare change 1 MW'!I648-'aob Demand'!N647))</f>
        <v>0</v>
      </c>
      <c r="N648" s="2">
        <f>+IF($D648&lt;2022,0,-((F648-'aob Demand'!K647)*'aob Demand'!O647)-0.5*('Welfare change 1 MW'!$E648-'aob Demand'!K647)*('Welfare change 1 MW'!J648-'aob Demand'!O647))</f>
        <v>0</v>
      </c>
      <c r="O648" s="2">
        <f>+IF($D648&lt;2022,0,-((G648-'aob Demand'!L647)*'aob Demand'!P647)-0.5*('Welfare change 1 MW'!$E648-'aob Demand'!L647)*('Welfare change 1 MW'!K648-'aob Demand'!P647))</f>
        <v>0</v>
      </c>
      <c r="P648" s="2">
        <f>+IF($D648&lt;2022,0,-((H648-'aob Demand'!M647)*'aob Demand'!Q647)-0.5*('Welfare change 1 MW'!$E648-'aob Demand'!M647)*('Welfare change 1 MW'!L648-'aob Demand'!Q647))</f>
        <v>0</v>
      </c>
      <c r="Q648" s="2">
        <f t="shared" si="75"/>
        <v>0</v>
      </c>
      <c r="R648" s="2">
        <f t="shared" si="76"/>
        <v>0</v>
      </c>
      <c r="S648" s="2">
        <f t="shared" si="71"/>
        <v>0</v>
      </c>
      <c r="T648" s="2">
        <f t="shared" si="72"/>
        <v>0</v>
      </c>
      <c r="U648" s="2">
        <f t="shared" si="73"/>
        <v>0</v>
      </c>
      <c r="V648" s="2">
        <f t="shared" si="74"/>
        <v>0</v>
      </c>
      <c r="W648" s="2">
        <f t="shared" si="77"/>
        <v>1183759.1702088001</v>
      </c>
    </row>
    <row r="649" spans="1:23" x14ac:dyDescent="0.45">
      <c r="A649" s="2" t="s">
        <v>156</v>
      </c>
      <c r="B649" s="2">
        <v>1</v>
      </c>
      <c r="C649" s="2">
        <v>2024</v>
      </c>
      <c r="D649" s="2">
        <v>2022</v>
      </c>
      <c r="E649" s="2">
        <v>149.74675171293725</v>
      </c>
      <c r="F649" s="2">
        <v>149.74675171293725</v>
      </c>
      <c r="G649" s="2">
        <v>122.39359656029325</v>
      </c>
      <c r="H649" s="2">
        <v>100.12530434739026</v>
      </c>
      <c r="I649" s="2">
        <v>132614.13444195979</v>
      </c>
      <c r="J649" s="2">
        <v>12032.683657588217</v>
      </c>
      <c r="K649" s="2">
        <v>246088.62077425505</v>
      </c>
      <c r="L649" s="2">
        <v>807243.97422690713</v>
      </c>
      <c r="M649" s="2">
        <f>+IF($D649&lt;2022,0,-((E649-'aob Demand'!J648)*'aob Demand'!N648)-0.5*('Welfare change 1 MW'!$E649-'aob Demand'!J648)*('Welfare change 1 MW'!I649-'aob Demand'!N648))</f>
        <v>416.81769378070652</v>
      </c>
      <c r="N649" s="2">
        <f>+IF($D649&lt;2022,0,-((F649-'aob Demand'!K648)*'aob Demand'!O648)-0.5*('Welfare change 1 MW'!$E649-'aob Demand'!K648)*('Welfare change 1 MW'!J649-'aob Demand'!O648))</f>
        <v>37.819765391175444</v>
      </c>
      <c r="O649" s="2">
        <f>+IF($D649&lt;2022,0,-((G649-'aob Demand'!L648)*'aob Demand'!P648)-0.5*('Welfare change 1 MW'!$E649-'aob Demand'!L648)*('Welfare change 1 MW'!K649-'aob Demand'!P648))</f>
        <v>769.4665323559642</v>
      </c>
      <c r="P649" s="2">
        <f>+IF($D649&lt;2022,0,-((H649-'aob Demand'!M648)*'aob Demand'!Q648)-0.5*('Welfare change 1 MW'!$E649-'aob Demand'!M648)*('Welfare change 1 MW'!L649-'aob Demand'!Q648))</f>
        <v>2513.3672701528872</v>
      </c>
      <c r="Q649" s="2">
        <f t="shared" si="75"/>
        <v>3737.4712616807333</v>
      </c>
      <c r="R649" s="2">
        <f t="shared" si="76"/>
        <v>349.96817320733425</v>
      </c>
      <c r="S649" s="2">
        <f t="shared" si="71"/>
        <v>31.75420430218858</v>
      </c>
      <c r="T649" s="2">
        <f t="shared" si="72"/>
        <v>646.05893821406596</v>
      </c>
      <c r="U649" s="2">
        <f t="shared" si="73"/>
        <v>2110.2716253626204</v>
      </c>
      <c r="V649" s="2">
        <f t="shared" si="74"/>
        <v>3138.0529410862091</v>
      </c>
      <c r="W649" s="2">
        <f t="shared" si="77"/>
        <v>1185946.7294431219</v>
      </c>
    </row>
    <row r="650" spans="1:23" x14ac:dyDescent="0.45">
      <c r="A650" s="2" t="s">
        <v>156</v>
      </c>
      <c r="B650" s="2">
        <v>1</v>
      </c>
      <c r="C650" s="2">
        <v>2025</v>
      </c>
      <c r="D650" s="2">
        <v>2023</v>
      </c>
      <c r="E650" s="2">
        <v>149.84237793508967</v>
      </c>
      <c r="F650" s="2">
        <v>149.84237793508967</v>
      </c>
      <c r="G650" s="2">
        <v>122.22718682104664</v>
      </c>
      <c r="H650" s="2">
        <v>99.989997425171751</v>
      </c>
      <c r="I650" s="2">
        <v>133066.62874496999</v>
      </c>
      <c r="J650" s="2">
        <v>12073.81540227589</v>
      </c>
      <c r="K650" s="2">
        <v>246910.25143805094</v>
      </c>
      <c r="L650" s="2">
        <v>809948.20365320146</v>
      </c>
      <c r="M650" s="2">
        <f>+IF($D650&lt;2022,0,-((E650-'aob Demand'!J649)*'aob Demand'!N649)-0.5*('Welfare change 1 MW'!$E650-'aob Demand'!J649)*('Welfare change 1 MW'!I650-'aob Demand'!N649))</f>
        <v>415.79614587967916</v>
      </c>
      <c r="N650" s="2">
        <f>+IF($D650&lt;2022,0,-((F650-'aob Demand'!K649)*'aob Demand'!O649)-0.5*('Welfare change 1 MW'!$E650-'aob Demand'!K649)*('Welfare change 1 MW'!J650-'aob Demand'!O649))</f>
        <v>37.727309676948522</v>
      </c>
      <c r="O650" s="2">
        <f>+IF($D650&lt;2022,0,-((G650-'aob Demand'!L649)*'aob Demand'!P649)-0.5*('Welfare change 1 MW'!$E650-'aob Demand'!L649)*('Welfare change 1 MW'!K650-'aob Demand'!P649))</f>
        <v>767.47865282107352</v>
      </c>
      <c r="P650" s="2">
        <f>+IF($D650&lt;2022,0,-((H650-'aob Demand'!M649)*'aob Demand'!Q649)-0.5*('Welfare change 1 MW'!$E650-'aob Demand'!M649)*('Welfare change 1 MW'!L650-'aob Demand'!Q649))</f>
        <v>2506.8962650106491</v>
      </c>
      <c r="Q650" s="2">
        <f t="shared" si="75"/>
        <v>3727.8983733883506</v>
      </c>
      <c r="R650" s="2">
        <f t="shared" si="76"/>
        <v>329.34949235008537</v>
      </c>
      <c r="S650" s="2">
        <f t="shared" si="71"/>
        <v>29.883562926129372</v>
      </c>
      <c r="T650" s="2">
        <f t="shared" si="72"/>
        <v>607.91497757002503</v>
      </c>
      <c r="U650" s="2">
        <f t="shared" si="73"/>
        <v>1985.6966459099963</v>
      </c>
      <c r="V650" s="2">
        <f t="shared" si="74"/>
        <v>2952.8446787562361</v>
      </c>
      <c r="W650" s="2">
        <f t="shared" si="77"/>
        <v>1189925.0838362225</v>
      </c>
    </row>
    <row r="651" spans="1:23" x14ac:dyDescent="0.45">
      <c r="A651" s="2" t="s">
        <v>156</v>
      </c>
      <c r="B651" s="2">
        <v>1</v>
      </c>
      <c r="C651" s="2">
        <v>2026</v>
      </c>
      <c r="D651" s="2">
        <v>2024</v>
      </c>
      <c r="E651" s="2">
        <v>149.7270081819845</v>
      </c>
      <c r="F651" s="2">
        <v>149.7270081819845</v>
      </c>
      <c r="G651" s="2">
        <v>122.0985421567695</v>
      </c>
      <c r="H651" s="2">
        <v>99.851825079734098</v>
      </c>
      <c r="I651" s="2">
        <v>133518.41111481804</v>
      </c>
      <c r="J651" s="2">
        <v>12113.546114145447</v>
      </c>
      <c r="K651" s="2">
        <v>247741.72829753932</v>
      </c>
      <c r="L651" s="2">
        <v>812684.7238005586</v>
      </c>
      <c r="M651" s="2">
        <f>+IF($D651&lt;2022,0,-((E651-'aob Demand'!J650)*'aob Demand'!N650)-0.5*('Welfare change 1 MW'!$E651-'aob Demand'!J650)*('Welfare change 1 MW'!I651-'aob Demand'!N650))</f>
        <v>409.48730279327742</v>
      </c>
      <c r="N651" s="2">
        <f>+IF($D651&lt;2022,0,-((F651-'aob Demand'!K650)*'aob Demand'!O650)-0.5*('Welfare change 1 MW'!$E651-'aob Demand'!K650)*('Welfare change 1 MW'!J651-'aob Demand'!O650))</f>
        <v>37.151006247953326</v>
      </c>
      <c r="O651" s="2">
        <f>+IF($D651&lt;2022,0,-((G651-'aob Demand'!L650)*'aob Demand'!P650)-0.5*('Welfare change 1 MW'!$E651-'aob Demand'!L650)*('Welfare change 1 MW'!K651-'aob Demand'!P650))</f>
        <v>755.80548667732978</v>
      </c>
      <c r="P651" s="2">
        <f>+IF($D651&lt;2022,0,-((H651-'aob Demand'!M650)*'aob Demand'!Q650)-0.5*('Welfare change 1 MW'!$E651-'aob Demand'!M650)*('Welfare change 1 MW'!L651-'aob Demand'!Q650))</f>
        <v>2468.7750591287827</v>
      </c>
      <c r="Q651" s="2">
        <f t="shared" si="75"/>
        <v>3671.2188548473432</v>
      </c>
      <c r="R651" s="2">
        <f t="shared" si="76"/>
        <v>305.99273369715428</v>
      </c>
      <c r="S651" s="2">
        <f t="shared" si="71"/>
        <v>27.761393048981066</v>
      </c>
      <c r="T651" s="2">
        <f t="shared" si="72"/>
        <v>564.78182701664241</v>
      </c>
      <c r="U651" s="2">
        <f t="shared" si="73"/>
        <v>1844.8123399018657</v>
      </c>
      <c r="V651" s="2">
        <f t="shared" si="74"/>
        <v>2743.3482936646433</v>
      </c>
      <c r="W651" s="2">
        <f t="shared" si="77"/>
        <v>1193944.8632129161</v>
      </c>
    </row>
    <row r="652" spans="1:23" x14ac:dyDescent="0.45">
      <c r="A652" s="2" t="s">
        <v>156</v>
      </c>
      <c r="B652" s="2">
        <v>1</v>
      </c>
      <c r="C652" s="2">
        <v>2027</v>
      </c>
      <c r="D652" s="2">
        <v>2025</v>
      </c>
      <c r="E652" s="2">
        <v>149.76694639556638</v>
      </c>
      <c r="F652" s="2">
        <v>149.76694639556638</v>
      </c>
      <c r="G652" s="2">
        <v>122.12589942505535</v>
      </c>
      <c r="H652" s="2">
        <v>99.869566405385356</v>
      </c>
      <c r="I652" s="2">
        <v>133948.83248488748</v>
      </c>
      <c r="J652" s="2">
        <v>12152.758787121902</v>
      </c>
      <c r="K652" s="2">
        <v>248539.67441884513</v>
      </c>
      <c r="L652" s="2">
        <v>815302.88714817364</v>
      </c>
      <c r="M652" s="2">
        <f>+IF($D652&lt;2022,0,-((E652-'aob Demand'!J651)*'aob Demand'!N651)-0.5*('Welfare change 1 MW'!$E652-'aob Demand'!J651)*('Welfare change 1 MW'!I652-'aob Demand'!N651))</f>
        <v>407.56936714041166</v>
      </c>
      <c r="N652" s="2">
        <f>+IF($D652&lt;2022,0,-((F652-'aob Demand'!K651)*'aob Demand'!O651)-0.5*('Welfare change 1 MW'!$E652-'aob Demand'!K651)*('Welfare change 1 MW'!J652-'aob Demand'!O651))</f>
        <v>36.977494435691881</v>
      </c>
      <c r="O652" s="2">
        <f>+IF($D652&lt;2022,0,-((G652-'aob Demand'!L651)*'aob Demand'!P651)-0.5*('Welfare change 1 MW'!$E652-'aob Demand'!L651)*('Welfare change 1 MW'!K652-'aob Demand'!P651))</f>
        <v>752.26226883413324</v>
      </c>
      <c r="P652" s="2">
        <f>+IF($D652&lt;2022,0,-((H652-'aob Demand'!M651)*'aob Demand'!Q651)-0.5*('Welfare change 1 MW'!$E652-'aob Demand'!M651)*('Welfare change 1 MW'!L652-'aob Demand'!Q651))</f>
        <v>2457.2005514318389</v>
      </c>
      <c r="Q652" s="2">
        <f t="shared" si="75"/>
        <v>3654.0096818420757</v>
      </c>
      <c r="R652" s="2">
        <f t="shared" si="76"/>
        <v>287.32032132596146</v>
      </c>
      <c r="S652" s="2">
        <f t="shared" si="71"/>
        <v>26.067674461490473</v>
      </c>
      <c r="T652" s="2">
        <f t="shared" si="72"/>
        <v>530.31521558968757</v>
      </c>
      <c r="U652" s="2">
        <f t="shared" si="73"/>
        <v>1732.2294287060597</v>
      </c>
      <c r="V652" s="2">
        <f t="shared" si="74"/>
        <v>2575.9326400831992</v>
      </c>
      <c r="W652" s="2">
        <f t="shared" si="77"/>
        <v>1197791.3940519062</v>
      </c>
    </row>
    <row r="653" spans="1:23" x14ac:dyDescent="0.45">
      <c r="A653" s="2" t="s">
        <v>156</v>
      </c>
      <c r="B653" s="2">
        <v>1</v>
      </c>
      <c r="C653" s="2">
        <v>2028</v>
      </c>
      <c r="D653" s="2">
        <v>2026</v>
      </c>
      <c r="E653" s="2">
        <v>149.93083688986957</v>
      </c>
      <c r="F653" s="2">
        <v>149.93083688986957</v>
      </c>
      <c r="G653" s="2">
        <v>122.27816682893754</v>
      </c>
      <c r="H653" s="2">
        <v>100.01252298989154</v>
      </c>
      <c r="I653" s="2">
        <v>134362.18729500845</v>
      </c>
      <c r="J653" s="2">
        <v>12191.576136351756</v>
      </c>
      <c r="K653" s="2">
        <v>249310.95913750248</v>
      </c>
      <c r="L653" s="2">
        <v>817826.73493160412</v>
      </c>
      <c r="M653" s="2">
        <f>+IF($D653&lt;2022,0,-((E653-'aob Demand'!J652)*'aob Demand'!N652)-0.5*('Welfare change 1 MW'!$E653-'aob Demand'!J652)*('Welfare change 1 MW'!I653-'aob Demand'!N652))</f>
        <v>409.20374066311325</v>
      </c>
      <c r="N653" s="2">
        <f>+IF($D653&lt;2022,0,-((F653-'aob Demand'!K652)*'aob Demand'!O652)-0.5*('Welfare change 1 MW'!$E653-'aob Demand'!K652)*('Welfare change 1 MW'!J653-'aob Demand'!O652))</f>
        <v>37.129780781409018</v>
      </c>
      <c r="O653" s="2">
        <f>+IF($D653&lt;2022,0,-((G653-'aob Demand'!L652)*'aob Demand'!P652)-0.5*('Welfare change 1 MW'!$E653-'aob Demand'!L652)*('Welfare change 1 MW'!K653-'aob Demand'!P652))</f>
        <v>755.29597668762062</v>
      </c>
      <c r="P653" s="2">
        <f>+IF($D653&lt;2022,0,-((H653-'aob Demand'!M652)*'aob Demand'!Q652)-0.5*('Welfare change 1 MW'!$E653-'aob Demand'!M652)*('Welfare change 1 MW'!L653-'aob Demand'!Q652))</f>
        <v>2467.1017692065848</v>
      </c>
      <c r="Q653" s="2">
        <f t="shared" si="75"/>
        <v>3668.7312673387278</v>
      </c>
      <c r="R653" s="2">
        <f t="shared" si="76"/>
        <v>272.14385864887305</v>
      </c>
      <c r="S653" s="2">
        <f t="shared" si="71"/>
        <v>24.693424835913966</v>
      </c>
      <c r="T653" s="2">
        <f t="shared" si="72"/>
        <v>502.31496218643218</v>
      </c>
      <c r="U653" s="2">
        <f t="shared" si="73"/>
        <v>1640.7635816410898</v>
      </c>
      <c r="V653" s="2">
        <f t="shared" si="74"/>
        <v>2439.9158273123089</v>
      </c>
      <c r="W653" s="2">
        <f t="shared" si="77"/>
        <v>1201499.881364115</v>
      </c>
    </row>
    <row r="654" spans="1:23" x14ac:dyDescent="0.45">
      <c r="A654" s="2" t="s">
        <v>156</v>
      </c>
      <c r="B654" s="2">
        <v>1</v>
      </c>
      <c r="C654" s="2">
        <v>2029</v>
      </c>
      <c r="D654" s="2">
        <v>2027</v>
      </c>
      <c r="E654" s="2">
        <v>149.96671008564431</v>
      </c>
      <c r="F654" s="2">
        <v>149.96671008564431</v>
      </c>
      <c r="G654" s="2">
        <v>122.30318950259633</v>
      </c>
      <c r="H654" s="2">
        <v>100.02847797973033</v>
      </c>
      <c r="I654" s="2">
        <v>134795.59881171287</v>
      </c>
      <c r="J654" s="2">
        <v>12231.044748293603</v>
      </c>
      <c r="K654" s="2">
        <v>250114.52820951279</v>
      </c>
      <c r="L654" s="2">
        <v>820463.31350004603</v>
      </c>
      <c r="M654" s="2">
        <f>+IF($D654&lt;2022,0,-((E654-'aob Demand'!J653)*'aob Demand'!N653)-0.5*('Welfare change 1 MW'!$E654-'aob Demand'!J653)*('Welfare change 1 MW'!I654-'aob Demand'!N653))</f>
        <v>407.3105722781246</v>
      </c>
      <c r="N654" s="2">
        <f>+IF($D654&lt;2022,0,-((F654-'aob Demand'!K653)*'aob Demand'!O653)-0.5*('Welfare change 1 MW'!$E654-'aob Demand'!K653)*('Welfare change 1 MW'!J654-'aob Demand'!O653))</f>
        <v>36.958430986649752</v>
      </c>
      <c r="O654" s="2">
        <f>+IF($D654&lt;2022,0,-((G654-'aob Demand'!L653)*'aob Demand'!P653)-0.5*('Welfare change 1 MW'!$E654-'aob Demand'!L653)*('Welfare change 1 MW'!K654-'aob Demand'!P653))</f>
        <v>751.79879948176858</v>
      </c>
      <c r="P654" s="2">
        <f>+IF($D654&lt;2022,0,-((H654-'aob Demand'!M653)*'aob Demand'!Q653)-0.5*('Welfare change 1 MW'!$E654-'aob Demand'!M653)*('Welfare change 1 MW'!L654-'aob Demand'!Q653))</f>
        <v>2455.6777403005822</v>
      </c>
      <c r="Q654" s="2">
        <f t="shared" si="75"/>
        <v>3651.745543047125</v>
      </c>
      <c r="R654" s="2">
        <f t="shared" si="76"/>
        <v>255.55169202561459</v>
      </c>
      <c r="S654" s="2">
        <f t="shared" si="71"/>
        <v>23.188176826407162</v>
      </c>
      <c r="T654" s="2">
        <f t="shared" si="72"/>
        <v>471.68786755479476</v>
      </c>
      <c r="U654" s="2">
        <f t="shared" si="73"/>
        <v>1540.7225942933262</v>
      </c>
      <c r="V654" s="2">
        <f t="shared" si="74"/>
        <v>2291.1503307001426</v>
      </c>
      <c r="W654" s="2">
        <f t="shared" si="77"/>
        <v>1205373.4405212717</v>
      </c>
    </row>
    <row r="655" spans="1:23" x14ac:dyDescent="0.45">
      <c r="A655" s="2" t="s">
        <v>156</v>
      </c>
      <c r="B655" s="2">
        <v>1</v>
      </c>
      <c r="C655" s="2">
        <v>2030</v>
      </c>
      <c r="D655" s="2">
        <v>2028</v>
      </c>
      <c r="E655" s="2">
        <v>150.00200975033394</v>
      </c>
      <c r="F655" s="2">
        <v>150.00200975033394</v>
      </c>
      <c r="G655" s="2">
        <v>122.32685319057093</v>
      </c>
      <c r="H655" s="2">
        <v>100.04281634136593</v>
      </c>
      <c r="I655" s="2">
        <v>135230.64714514479</v>
      </c>
      <c r="J655" s="2">
        <v>12270.649737095564</v>
      </c>
      <c r="K655" s="2">
        <v>250921.00335627465</v>
      </c>
      <c r="L655" s="2">
        <v>823109.56909562403</v>
      </c>
      <c r="M655" s="2">
        <f>+IF($D655&lt;2022,0,-((E655-'aob Demand'!J654)*'aob Demand'!N654)-0.5*('Welfare change 1 MW'!$E655-'aob Demand'!J654)*('Welfare change 1 MW'!I655-'aob Demand'!N654))</f>
        <v>405.33210436855245</v>
      </c>
      <c r="N655" s="2">
        <f>+IF($D655&lt;2022,0,-((F655-'aob Demand'!K654)*'aob Demand'!O654)-0.5*('Welfare change 1 MW'!$E655-'aob Demand'!K654)*('Welfare change 1 MW'!J655-'aob Demand'!O654))</f>
        <v>36.779298072633239</v>
      </c>
      <c r="O655" s="2">
        <f>+IF($D655&lt;2022,0,-((G655-'aob Demand'!L654)*'aob Demand'!P654)-0.5*('Welfare change 1 MW'!$E655-'aob Demand'!L654)*('Welfare change 1 MW'!K655-'aob Demand'!P654))</f>
        <v>748.14364870444092</v>
      </c>
      <c r="P655" s="2">
        <f>+IF($D655&lt;2022,0,-((H655-'aob Demand'!M654)*'aob Demand'!Q654)-0.5*('Welfare change 1 MW'!$E655-'aob Demand'!M654)*('Welfare change 1 MW'!L655-'aob Demand'!Q654))</f>
        <v>2443.7378304636472</v>
      </c>
      <c r="Q655" s="2">
        <f t="shared" si="75"/>
        <v>3633.9928816092738</v>
      </c>
      <c r="R655" s="2">
        <f t="shared" si="76"/>
        <v>239.91544979513793</v>
      </c>
      <c r="S655" s="2">
        <f t="shared" si="71"/>
        <v>21.769610018904423</v>
      </c>
      <c r="T655" s="2">
        <f t="shared" si="72"/>
        <v>442.82507616790537</v>
      </c>
      <c r="U655" s="2">
        <f t="shared" si="73"/>
        <v>1446.4446671216294</v>
      </c>
      <c r="V655" s="2">
        <f t="shared" si="74"/>
        <v>2150.9548031035774</v>
      </c>
      <c r="W655" s="2">
        <f t="shared" si="77"/>
        <v>1209261.2195970435</v>
      </c>
    </row>
    <row r="656" spans="1:23" x14ac:dyDescent="0.45">
      <c r="A656" s="2" t="s">
        <v>156</v>
      </c>
      <c r="B656" s="2">
        <v>1</v>
      </c>
      <c r="C656" s="2">
        <v>2031</v>
      </c>
      <c r="D656" s="2">
        <v>2029</v>
      </c>
      <c r="E656" s="2">
        <v>150.0362387591108</v>
      </c>
      <c r="F656" s="2">
        <v>150.0362387591108</v>
      </c>
      <c r="G656" s="2">
        <v>122.34942784208781</v>
      </c>
      <c r="H656" s="2">
        <v>100.0560600013888</v>
      </c>
      <c r="I656" s="2">
        <v>135667.26243257738</v>
      </c>
      <c r="J656" s="2">
        <v>12310.387589575224</v>
      </c>
      <c r="K656" s="2">
        <v>251730.33662536755</v>
      </c>
      <c r="L656" s="2">
        <v>825765.26576961565</v>
      </c>
      <c r="M656" s="2">
        <f>+IF($D656&lt;2022,0,-((E656-'aob Demand'!J655)*'aob Demand'!N655)-0.5*('Welfare change 1 MW'!$E656-'aob Demand'!J655)*('Welfare change 1 MW'!I656-'aob Demand'!N655))</f>
        <v>403.32278099322207</v>
      </c>
      <c r="N656" s="2">
        <f>+IF($D656&lt;2022,0,-((F656-'aob Demand'!K655)*'aob Demand'!O655)-0.5*('Welfare change 1 MW'!$E656-'aob Demand'!K655)*('Welfare change 1 MW'!J656-'aob Demand'!O655))</f>
        <v>36.597331358399117</v>
      </c>
      <c r="O656" s="2">
        <f>+IF($D656&lt;2022,0,-((G656-'aob Demand'!L655)*'aob Demand'!P655)-0.5*('Welfare change 1 MW'!$E656-'aob Demand'!L655)*('Welfare change 1 MW'!K656-'aob Demand'!P655))</f>
        <v>744.43140248857048</v>
      </c>
      <c r="P656" s="2">
        <f>+IF($D656&lt;2022,0,-((H656-'aob Demand'!M655)*'aob Demand'!Q655)-0.5*('Welfare change 1 MW'!$E656-'aob Demand'!M655)*('Welfare change 1 MW'!L656-'aob Demand'!Q655))</f>
        <v>2431.6114932592614</v>
      </c>
      <c r="Q656" s="2">
        <f t="shared" si="75"/>
        <v>3615.963008099453</v>
      </c>
      <c r="R656" s="2">
        <f t="shared" si="76"/>
        <v>225.21333431749517</v>
      </c>
      <c r="S656" s="2">
        <f t="shared" si="71"/>
        <v>20.435758679561921</v>
      </c>
      <c r="T656" s="2">
        <f t="shared" si="72"/>
        <v>415.68660692121364</v>
      </c>
      <c r="U656" s="2">
        <f t="shared" si="73"/>
        <v>1357.7991573227418</v>
      </c>
      <c r="V656" s="2">
        <f t="shared" si="74"/>
        <v>2019.1348572410127</v>
      </c>
      <c r="W656" s="2">
        <f t="shared" si="77"/>
        <v>1213162.8648275607</v>
      </c>
    </row>
    <row r="657" spans="1:23" x14ac:dyDescent="0.45">
      <c r="A657" s="2" t="s">
        <v>156</v>
      </c>
      <c r="B657" s="2">
        <v>1</v>
      </c>
      <c r="C657" s="2">
        <v>2032</v>
      </c>
      <c r="D657" s="2">
        <v>2030</v>
      </c>
      <c r="E657" s="2">
        <v>150.25347235444312</v>
      </c>
      <c r="F657" s="2">
        <v>150.25347235444312</v>
      </c>
      <c r="G657" s="2">
        <v>122.55499535434014</v>
      </c>
      <c r="H657" s="2">
        <v>100.25229045825614</v>
      </c>
      <c r="I657" s="2">
        <v>136078.02138519732</v>
      </c>
      <c r="J657" s="2">
        <v>12349.485802811676</v>
      </c>
      <c r="K657" s="2">
        <v>252498.9757160185</v>
      </c>
      <c r="L657" s="2">
        <v>828277.43566942995</v>
      </c>
      <c r="M657" s="2">
        <f>+IF($D657&lt;2022,0,-((E657-'aob Demand'!J656)*'aob Demand'!N656)-0.5*('Welfare change 1 MW'!$E657-'aob Demand'!J656)*('Welfare change 1 MW'!I657-'aob Demand'!N656))</f>
        <v>406.36583843177544</v>
      </c>
      <c r="N657" s="2">
        <f>+IF($D657&lt;2022,0,-((F657-'aob Demand'!K656)*'aob Demand'!O656)-0.5*('Welfare change 1 MW'!$E657-'aob Demand'!K656)*('Welfare change 1 MW'!J657-'aob Demand'!O656))</f>
        <v>36.878910358750858</v>
      </c>
      <c r="O657" s="2">
        <f>+IF($D657&lt;2022,0,-((G657-'aob Demand'!L656)*'aob Demand'!P656)-0.5*('Welfare change 1 MW'!$E657-'aob Demand'!L656)*('Welfare change 1 MW'!K657-'aob Demand'!P656))</f>
        <v>750.07345203888826</v>
      </c>
      <c r="P657" s="2">
        <f>+IF($D657&lt;2022,0,-((H657-'aob Demand'!M656)*'aob Demand'!Q656)-0.5*('Welfare change 1 MW'!$E657-'aob Demand'!M656)*('Welfare change 1 MW'!L657-'aob Demand'!Q656))</f>
        <v>2450.0295780304177</v>
      </c>
      <c r="Q657" s="2">
        <f t="shared" si="75"/>
        <v>3643.347778859832</v>
      </c>
      <c r="R657" s="2">
        <f t="shared" si="76"/>
        <v>214.06845443116609</v>
      </c>
      <c r="S657" s="2">
        <f t="shared" si="71"/>
        <v>19.427349927025766</v>
      </c>
      <c r="T657" s="2">
        <f t="shared" si="72"/>
        <v>395.12933766151633</v>
      </c>
      <c r="U657" s="2">
        <f t="shared" si="73"/>
        <v>1290.64501854692</v>
      </c>
      <c r="V657" s="2">
        <f t="shared" si="74"/>
        <v>1919.2701605666282</v>
      </c>
      <c r="W657" s="2">
        <f t="shared" si="77"/>
        <v>1216854.4327706457</v>
      </c>
    </row>
    <row r="658" spans="1:23" x14ac:dyDescent="0.45">
      <c r="A658" s="2" t="s">
        <v>156</v>
      </c>
      <c r="B658" s="2">
        <v>1</v>
      </c>
      <c r="C658" s="2">
        <v>2033</v>
      </c>
      <c r="D658" s="2">
        <v>2031</v>
      </c>
      <c r="E658" s="2">
        <v>150.55787145906646</v>
      </c>
      <c r="F658" s="2">
        <v>150.55787145906646</v>
      </c>
      <c r="G658" s="2">
        <v>122.84885309975944</v>
      </c>
      <c r="H658" s="2">
        <v>100.53717080678145</v>
      </c>
      <c r="I658" s="2">
        <v>136476.85333261042</v>
      </c>
      <c r="J658" s="2">
        <v>12388.334479264824</v>
      </c>
      <c r="K658" s="2">
        <v>253249.13387386146</v>
      </c>
      <c r="L658" s="2">
        <v>830724.01086253568</v>
      </c>
      <c r="M658" s="2">
        <f>+IF($D658&lt;2022,0,-((E658-'aob Demand'!J657)*'aob Demand'!N657)-0.5*('Welfare change 1 MW'!$E658-'aob Demand'!J657)*('Welfare change 1 MW'!I658-'aob Demand'!N657))</f>
        <v>411.86978608977103</v>
      </c>
      <c r="N658" s="2">
        <f>+IF($D658&lt;2022,0,-((F658-'aob Demand'!K657)*'aob Demand'!O657)-0.5*('Welfare change 1 MW'!$E658-'aob Demand'!K657)*('Welfare change 1 MW'!J658-'aob Demand'!O657))</f>
        <v>37.386417897166972</v>
      </c>
      <c r="O658" s="2">
        <f>+IF($D658&lt;2022,0,-((G658-'aob Demand'!L657)*'aob Demand'!P657)-0.5*('Welfare change 1 MW'!$E658-'aob Demand'!L657)*('Welfare change 1 MW'!K658-'aob Demand'!P657))</f>
        <v>760.27288918686259</v>
      </c>
      <c r="P658" s="2">
        <f>+IF($D658&lt;2022,0,-((H658-'aob Demand'!M657)*'aob Demand'!Q657)-0.5*('Welfare change 1 MW'!$E658-'aob Demand'!M657)*('Welfare change 1 MW'!L658-'aob Demand'!Q657))</f>
        <v>2483.3284337083533</v>
      </c>
      <c r="Q658" s="2">
        <f t="shared" si="75"/>
        <v>3692.8575268821537</v>
      </c>
      <c r="R658" s="2">
        <f t="shared" si="76"/>
        <v>204.68666546962885</v>
      </c>
      <c r="S658" s="2">
        <f t="shared" si="71"/>
        <v>18.57990430877885</v>
      </c>
      <c r="T658" s="2">
        <f t="shared" si="72"/>
        <v>377.8323338840425</v>
      </c>
      <c r="U658" s="2">
        <f t="shared" si="73"/>
        <v>1234.1381512527098</v>
      </c>
      <c r="V658" s="2">
        <f t="shared" si="74"/>
        <v>1835.2370549151599</v>
      </c>
      <c r="W658" s="2">
        <f t="shared" si="77"/>
        <v>1220449.9980690074</v>
      </c>
    </row>
    <row r="659" spans="1:23" x14ac:dyDescent="0.45">
      <c r="A659" s="2" t="s">
        <v>156</v>
      </c>
      <c r="B659" s="2">
        <v>1</v>
      </c>
      <c r="C659" s="2">
        <v>2034</v>
      </c>
      <c r="D659" s="2">
        <v>2032</v>
      </c>
      <c r="E659" s="2">
        <v>150.62948405924121</v>
      </c>
      <c r="F659" s="2">
        <v>150.62948405924121</v>
      </c>
      <c r="G659" s="2">
        <v>122.91046959644723</v>
      </c>
      <c r="H659" s="2">
        <v>100.58997953930623</v>
      </c>
      <c r="I659" s="2">
        <v>136911.60046752758</v>
      </c>
      <c r="J659" s="2">
        <v>12428.283437146987</v>
      </c>
      <c r="K659" s="2">
        <v>254056.7544172114</v>
      </c>
      <c r="L659" s="2">
        <v>833371.74463064456</v>
      </c>
      <c r="M659" s="2">
        <f>+IF($D659&lt;2022,0,-((E659-'aob Demand'!J658)*'aob Demand'!N658)-0.5*('Welfare change 1 MW'!$E659-'aob Demand'!J658)*('Welfare change 1 MW'!I659-'aob Demand'!N658))</f>
        <v>410.98461734013154</v>
      </c>
      <c r="N659" s="2">
        <f>+IF($D659&lt;2022,0,-((F659-'aob Demand'!K658)*'aob Demand'!O658)-0.5*('Welfare change 1 MW'!$E659-'aob Demand'!K658)*('Welfare change 1 MW'!J659-'aob Demand'!O658))</f>
        <v>37.30752759567671</v>
      </c>
      <c r="O659" s="2">
        <f>+IF($D659&lt;2022,0,-((G659-'aob Demand'!L658)*'aob Demand'!P658)-0.5*('Welfare change 1 MW'!$E659-'aob Demand'!L658)*('Welfare change 1 MW'!K659-'aob Demand'!P658))</f>
        <v>758.6422871918171</v>
      </c>
      <c r="P659" s="2">
        <f>+IF($D659&lt;2022,0,-((H659-'aob Demand'!M658)*'aob Demand'!Q658)-0.5*('Welfare change 1 MW'!$E659-'aob Demand'!M658)*('Welfare change 1 MW'!L659-'aob Demand'!Q658))</f>
        <v>2477.9993100811689</v>
      </c>
      <c r="Q659" s="2">
        <f t="shared" si="75"/>
        <v>3684.9337422087942</v>
      </c>
      <c r="R659" s="2">
        <f t="shared" si="76"/>
        <v>192.68562615043606</v>
      </c>
      <c r="S659" s="2">
        <f t="shared" si="71"/>
        <v>17.49122476024041</v>
      </c>
      <c r="T659" s="2">
        <f t="shared" si="72"/>
        <v>355.68110815878993</v>
      </c>
      <c r="U659" s="2">
        <f t="shared" si="73"/>
        <v>1161.7827736559291</v>
      </c>
      <c r="V659" s="2">
        <f t="shared" si="74"/>
        <v>1727.6407327253953</v>
      </c>
      <c r="W659" s="2">
        <f t="shared" si="77"/>
        <v>1224340.0995153836</v>
      </c>
    </row>
    <row r="660" spans="1:23" x14ac:dyDescent="0.45">
      <c r="A660" s="2" t="s">
        <v>156</v>
      </c>
      <c r="B660" s="2">
        <v>1</v>
      </c>
      <c r="C660" s="2">
        <v>2035</v>
      </c>
      <c r="D660" s="2">
        <v>2033</v>
      </c>
      <c r="E660" s="2">
        <v>150.69961063149373</v>
      </c>
      <c r="F660" s="2">
        <v>150.69961063149373</v>
      </c>
      <c r="G660" s="2">
        <v>122.96916688554974</v>
      </c>
      <c r="H660" s="2">
        <v>100.63940353861575</v>
      </c>
      <c r="I660" s="2">
        <v>137348.24158944428</v>
      </c>
      <c r="J660" s="2">
        <v>12468.379099760992</v>
      </c>
      <c r="K660" s="2">
        <v>254867.64228011388</v>
      </c>
      <c r="L660" s="2">
        <v>836030.47004103893</v>
      </c>
      <c r="M660" s="2">
        <f>+IF($D660&lt;2022,0,-((E660-'aob Demand'!J659)*'aob Demand'!N659)-0.5*('Welfare change 1 MW'!$E660-'aob Demand'!J659)*('Welfare change 1 MW'!I660-'aob Demand'!N659))</f>
        <v>409.92789720517311</v>
      </c>
      <c r="N660" s="2">
        <f>+IF($D660&lt;2022,0,-((F660-'aob Demand'!K659)*'aob Demand'!O659)-0.5*('Welfare change 1 MW'!$E660-'aob Demand'!K659)*('Welfare change 1 MW'!J660-'aob Demand'!O659))</f>
        <v>37.212973146026521</v>
      </c>
      <c r="O660" s="2">
        <f>+IF($D660&lt;2022,0,-((G660-'aob Demand'!L659)*'aob Demand'!P659)-0.5*('Welfare change 1 MW'!$E660-'aob Demand'!L659)*('Welfare change 1 MW'!K660-'aob Demand'!P659))</f>
        <v>756.69390280738105</v>
      </c>
      <c r="P660" s="2">
        <f>+IF($D660&lt;2022,0,-((H660-'aob Demand'!M659)*'aob Demand'!Q659)-0.5*('Welfare change 1 MW'!$E660-'aob Demand'!M659)*('Welfare change 1 MW'!L660-'aob Demand'!Q659))</f>
        <v>2471.6324505465645</v>
      </c>
      <c r="Q660" s="2">
        <f t="shared" si="75"/>
        <v>3675.4672237051454</v>
      </c>
      <c r="R660" s="2">
        <f t="shared" si="76"/>
        <v>181.3115042599795</v>
      </c>
      <c r="S660" s="2">
        <f t="shared" si="71"/>
        <v>16.4593339099224</v>
      </c>
      <c r="T660" s="2">
        <f t="shared" si="72"/>
        <v>334.68644295192314</v>
      </c>
      <c r="U660" s="2">
        <f t="shared" si="73"/>
        <v>1093.2054164688398</v>
      </c>
      <c r="V660" s="2">
        <f t="shared" si="74"/>
        <v>1625.6626975906647</v>
      </c>
      <c r="W660" s="2">
        <f t="shared" si="77"/>
        <v>1228246.353910597</v>
      </c>
    </row>
    <row r="661" spans="1:23" x14ac:dyDescent="0.45">
      <c r="A661" s="2" t="s">
        <v>156</v>
      </c>
      <c r="B661" s="2">
        <v>1</v>
      </c>
      <c r="C661" s="2">
        <v>2036</v>
      </c>
      <c r="D661" s="2">
        <v>2034</v>
      </c>
      <c r="E661" s="2">
        <v>150.76735683237098</v>
      </c>
      <c r="F661" s="2">
        <v>150.76735683237098</v>
      </c>
      <c r="G661" s="2">
        <v>123.02545170940499</v>
      </c>
      <c r="H661" s="2">
        <v>100.68640710095099</v>
      </c>
      <c r="I661" s="2">
        <v>137786.64214172037</v>
      </c>
      <c r="J661" s="2">
        <v>12508.614552021276</v>
      </c>
      <c r="K661" s="2">
        <v>255681.69920392186</v>
      </c>
      <c r="L661" s="2">
        <v>838699.7191541011</v>
      </c>
      <c r="M661" s="2">
        <f>+IF($D661&lt;2022,0,-((E661-'aob Demand'!J660)*'aob Demand'!N660)-0.5*('Welfare change 1 MW'!$E661-'aob Demand'!J660)*('Welfare change 1 MW'!I661-'aob Demand'!N660))</f>
        <v>408.79756400116395</v>
      </c>
      <c r="N661" s="2">
        <f>+IF($D661&lt;2022,0,-((F661-'aob Demand'!K660)*'aob Demand'!O660)-0.5*('Welfare change 1 MW'!$E661-'aob Demand'!K660)*('Welfare change 1 MW'!J661-'aob Demand'!O660))</f>
        <v>37.111661031962221</v>
      </c>
      <c r="O661" s="2">
        <f>+IF($D661&lt;2022,0,-((G661-'aob Demand'!L660)*'aob Demand'!P660)-0.5*('Welfare change 1 MW'!$E661-'aob Demand'!L660)*('Welfare change 1 MW'!K661-'aob Demand'!P660))</f>
        <v>754.60922722326688</v>
      </c>
      <c r="P661" s="2">
        <f>+IF($D661&lt;2022,0,-((H661-'aob Demand'!M660)*'aob Demand'!Q660)-0.5*('Welfare change 1 MW'!$E661-'aob Demand'!M660)*('Welfare change 1 MW'!L661-'aob Demand'!Q660))</f>
        <v>2464.8205707609713</v>
      </c>
      <c r="Q661" s="2">
        <f t="shared" si="75"/>
        <v>3665.3390230173645</v>
      </c>
      <c r="R661" s="2">
        <f t="shared" si="76"/>
        <v>170.57694037148661</v>
      </c>
      <c r="S661" s="2">
        <f t="shared" ref="S661:S724" si="78">+N661/(1.06^($D661-2019))</f>
        <v>15.485399494498502</v>
      </c>
      <c r="T661" s="2">
        <f t="shared" ref="T661:T724" si="79">+O661/(1.06^($D661-2019))</f>
        <v>314.87206502891564</v>
      </c>
      <c r="U661" s="2">
        <f t="shared" ref="U661:U724" si="80">+P661/(1.06^($D661-2019))</f>
        <v>1028.4835051607859</v>
      </c>
      <c r="V661" s="2">
        <f t="shared" ref="V661:V724" si="81">+Q661/(1.06^($D661-2019))</f>
        <v>1529.4179100556867</v>
      </c>
      <c r="W661" s="2">
        <f t="shared" si="77"/>
        <v>1232168.0604997433</v>
      </c>
    </row>
    <row r="662" spans="1:23" x14ac:dyDescent="0.45">
      <c r="A662" s="2" t="s">
        <v>156</v>
      </c>
      <c r="B662" s="2">
        <v>1</v>
      </c>
      <c r="C662" s="2">
        <v>2037</v>
      </c>
      <c r="D662" s="2">
        <v>2035</v>
      </c>
      <c r="E662" s="2">
        <v>150.83283469994535</v>
      </c>
      <c r="F662" s="2">
        <v>150.83283469994535</v>
      </c>
      <c r="G662" s="2">
        <v>123.07944832373036</v>
      </c>
      <c r="H662" s="2">
        <v>100.73111378881634</v>
      </c>
      <c r="I662" s="2">
        <v>138226.79086951181</v>
      </c>
      <c r="J662" s="2">
        <v>12548.9897046967</v>
      </c>
      <c r="K662" s="2">
        <v>256498.90914591288</v>
      </c>
      <c r="L662" s="2">
        <v>841379.43337767583</v>
      </c>
      <c r="M662" s="2">
        <f>+IF($D662&lt;2022,0,-((E662-'aob Demand'!J661)*'aob Demand'!N661)-0.5*('Welfare change 1 MW'!$E662-'aob Demand'!J661)*('Welfare change 1 MW'!I662-'aob Demand'!N661))</f>
        <v>407.59790900513713</v>
      </c>
      <c r="N662" s="2">
        <f>+IF($D662&lt;2022,0,-((F662-'aob Demand'!K661)*'aob Demand'!O661)-0.5*('Welfare change 1 MW'!$E662-'aob Demand'!K661)*('Welfare change 1 MW'!J662-'aob Demand'!O661))</f>
        <v>37.003984043801978</v>
      </c>
      <c r="O662" s="2">
        <f>+IF($D662&lt;2022,0,-((G662-'aob Demand'!L661)*'aob Demand'!P661)-0.5*('Welfare change 1 MW'!$E662-'aob Demand'!L661)*('Welfare change 1 MW'!K662-'aob Demand'!P661))</f>
        <v>752.39620791574771</v>
      </c>
      <c r="P662" s="2">
        <f>+IF($D662&lt;2022,0,-((H662-'aob Demand'!M661)*'aob Demand'!Q661)-0.5*('Welfare change 1 MW'!$E662-'aob Demand'!M661)*('Welfare change 1 MW'!L662-'aob Demand'!Q661))</f>
        <v>2457.5896223188297</v>
      </c>
      <c r="Q662" s="2">
        <f t="shared" si="75"/>
        <v>3654.5877232835164</v>
      </c>
      <c r="R662" s="2">
        <f t="shared" si="76"/>
        <v>160.44940212896967</v>
      </c>
      <c r="S662" s="2">
        <f t="shared" si="78"/>
        <v>14.566480801409437</v>
      </c>
      <c r="T662" s="2">
        <f t="shared" si="79"/>
        <v>296.17797112561772</v>
      </c>
      <c r="U662" s="2">
        <f t="shared" si="80"/>
        <v>967.42102171688714</v>
      </c>
      <c r="V662" s="2">
        <f t="shared" si="81"/>
        <v>1438.614875772884</v>
      </c>
      <c r="W662" s="2">
        <f t="shared" si="77"/>
        <v>1236105.1333931005</v>
      </c>
    </row>
    <row r="663" spans="1:23" x14ac:dyDescent="0.45">
      <c r="A663" s="2" t="s">
        <v>156</v>
      </c>
      <c r="B663" s="2">
        <v>1</v>
      </c>
      <c r="C663" s="2">
        <v>2038</v>
      </c>
      <c r="D663" s="2">
        <v>2036</v>
      </c>
      <c r="E663" s="2">
        <v>150.89615986648039</v>
      </c>
      <c r="F663" s="2">
        <v>150.89615986648039</v>
      </c>
      <c r="G663" s="2">
        <v>123.13127316037037</v>
      </c>
      <c r="H663" s="2">
        <v>100.77364026985137</v>
      </c>
      <c r="I663" s="2">
        <v>138668.67751225206</v>
      </c>
      <c r="J663" s="2">
        <v>12589.504559789248</v>
      </c>
      <c r="K663" s="2">
        <v>257319.25707458344</v>
      </c>
      <c r="L663" s="2">
        <v>844069.55790358072</v>
      </c>
      <c r="M663" s="2">
        <f>+IF($D663&lt;2022,0,-((E663-'aob Demand'!J662)*'aob Demand'!N662)-0.5*('Welfare change 1 MW'!$E663-'aob Demand'!J662)*('Welfare change 1 MW'!I663-'aob Demand'!N662))</f>
        <v>406.33283594565427</v>
      </c>
      <c r="N663" s="2">
        <f>+IF($D663&lt;2022,0,-((F663-'aob Demand'!K662)*'aob Demand'!O662)-0.5*('Welfare change 1 MW'!$E663-'aob Demand'!K662)*('Welfare change 1 MW'!J663-'aob Demand'!O662))</f>
        <v>36.890299833413557</v>
      </c>
      <c r="O663" s="2">
        <f>+IF($D663&lt;2022,0,-((G663-'aob Demand'!L662)*'aob Demand'!P662)-0.5*('Welfare change 1 MW'!$E663-'aob Demand'!L662)*('Welfare change 1 MW'!K663-'aob Demand'!P662))</f>
        <v>750.06207251416913</v>
      </c>
      <c r="P663" s="2">
        <f>+IF($D663&lt;2022,0,-((H663-'aob Demand'!M662)*'aob Demand'!Q662)-0.5*('Welfare change 1 MW'!$E663-'aob Demand'!M662)*('Welfare change 1 MW'!L663-'aob Demand'!Q662))</f>
        <v>2449.963206384868</v>
      </c>
      <c r="Q663" s="2">
        <f t="shared" si="75"/>
        <v>3643.2484146781053</v>
      </c>
      <c r="R663" s="2">
        <f t="shared" si="76"/>
        <v>150.89755737781044</v>
      </c>
      <c r="S663" s="2">
        <f t="shared" si="78"/>
        <v>13.699744749503029</v>
      </c>
      <c r="T663" s="2">
        <f t="shared" si="79"/>
        <v>278.54636547085272</v>
      </c>
      <c r="U663" s="2">
        <f t="shared" si="80"/>
        <v>909.82916172305204</v>
      </c>
      <c r="V663" s="2">
        <f t="shared" si="81"/>
        <v>1352.9728293212183</v>
      </c>
      <c r="W663" s="2">
        <f t="shared" si="77"/>
        <v>1240057.4924904162</v>
      </c>
    </row>
    <row r="664" spans="1:23" x14ac:dyDescent="0.45">
      <c r="A664" s="2" t="s">
        <v>156</v>
      </c>
      <c r="B664" s="2">
        <v>1</v>
      </c>
      <c r="C664" s="2">
        <v>2039</v>
      </c>
      <c r="D664" s="2">
        <v>2037</v>
      </c>
      <c r="E664" s="2">
        <v>150.95744185065067</v>
      </c>
      <c r="F664" s="2">
        <v>150.95744185065067</v>
      </c>
      <c r="G664" s="2">
        <v>123.18103645824067</v>
      </c>
      <c r="H664" s="2">
        <v>100.81409701139967</v>
      </c>
      <c r="I664" s="2">
        <v>139112.29260630277</v>
      </c>
      <c r="J664" s="2">
        <v>12630.159143033927</v>
      </c>
      <c r="K664" s="2">
        <v>258142.72922240128</v>
      </c>
      <c r="L664" s="2">
        <v>846770.04236517393</v>
      </c>
      <c r="M664" s="2">
        <f>+IF($D664&lt;2022,0,-((E664-'aob Demand'!J663)*'aob Demand'!N663)-0.5*('Welfare change 1 MW'!$E664-'aob Demand'!J663)*('Welfare change 1 MW'!I664-'aob Demand'!N663))</f>
        <v>405.00603646291682</v>
      </c>
      <c r="N664" s="2">
        <f>+IF($D664&lt;2022,0,-((F664-'aob Demand'!K663)*'aob Demand'!O663)-0.5*('Welfare change 1 MW'!$E664-'aob Demand'!K663)*('Welfare change 1 MW'!J664-'aob Demand'!O663))</f>
        <v>36.770946683286006</v>
      </c>
      <c r="O664" s="2">
        <f>+IF($D664&lt;2022,0,-((G664-'aob Demand'!L663)*'aob Demand'!P663)-0.5*('Welfare change 1 MW'!$E664-'aob Demand'!L663)*('Welfare change 1 MW'!K664-'aob Demand'!P663))</f>
        <v>747.61365625071267</v>
      </c>
      <c r="P664" s="2">
        <f>+IF($D664&lt;2022,0,-((H664-'aob Demand'!M663)*'aob Demand'!Q663)-0.5*('Welfare change 1 MW'!$E664-'aob Demand'!M663)*('Welfare change 1 MW'!L664-'aob Demand'!Q663))</f>
        <v>2441.963642732353</v>
      </c>
      <c r="Q664" s="2">
        <f t="shared" si="75"/>
        <v>3631.3542821292685</v>
      </c>
      <c r="R664" s="2">
        <f t="shared" si="76"/>
        <v>141.89135024463104</v>
      </c>
      <c r="S664" s="2">
        <f t="shared" si="78"/>
        <v>12.882472864432261</v>
      </c>
      <c r="T664" s="2">
        <f t="shared" si="79"/>
        <v>261.92180263084043</v>
      </c>
      <c r="U664" s="2">
        <f t="shared" si="80"/>
        <v>855.52680039453446</v>
      </c>
      <c r="V664" s="2">
        <f t="shared" si="81"/>
        <v>1272.2224261344381</v>
      </c>
      <c r="W664" s="2">
        <f t="shared" si="77"/>
        <v>1244025.0641938779</v>
      </c>
    </row>
    <row r="665" spans="1:23" x14ac:dyDescent="0.45">
      <c r="A665" s="2" t="s">
        <v>156</v>
      </c>
      <c r="B665" s="2">
        <v>1</v>
      </c>
      <c r="C665" s="2">
        <v>2040</v>
      </c>
      <c r="D665" s="2">
        <v>2038</v>
      </c>
      <c r="E665" s="2">
        <v>151.01678430889899</v>
      </c>
      <c r="F665" s="2">
        <v>151.01678430889899</v>
      </c>
      <c r="G665" s="2">
        <v>123.228842554674</v>
      </c>
      <c r="H665" s="2">
        <v>100.852588566808</v>
      </c>
      <c r="I665" s="2">
        <v>139557.62744945579</v>
      </c>
      <c r="J665" s="2">
        <v>12670.95350266756</v>
      </c>
      <c r="K665" s="2">
        <v>258969.31303145058</v>
      </c>
      <c r="L665" s="2">
        <v>849480.8406451242</v>
      </c>
      <c r="M665" s="2">
        <f>+IF($D665&lt;2022,0,-((E665-'aob Demand'!J664)*'aob Demand'!N664)-0.5*('Welfare change 1 MW'!$E665-'aob Demand'!J664)*('Welfare change 1 MW'!I665-'aob Demand'!N664))</f>
        <v>403.62100172174422</v>
      </c>
      <c r="N665" s="2">
        <f>+IF($D665&lt;2022,0,-((F665-'aob Demand'!K664)*'aob Demand'!O664)-0.5*('Welfare change 1 MW'!$E665-'aob Demand'!K664)*('Welfare change 1 MW'!J665-'aob Demand'!O664))</f>
        <v>36.646244558496669</v>
      </c>
      <c r="O665" s="2">
        <f>+IF($D665&lt;2022,0,-((G665-'aob Demand'!L664)*'aob Demand'!P664)-0.5*('Welfare change 1 MW'!$E665-'aob Demand'!L664)*('Welfare change 1 MW'!K665-'aob Demand'!P664))</f>
        <v>745.05742339734354</v>
      </c>
      <c r="P665" s="2">
        <f>+IF($D665&lt;2022,0,-((H665-'aob Demand'!M664)*'aob Demand'!Q664)-0.5*('Welfare change 1 MW'!$E665-'aob Demand'!M664)*('Welfare change 1 MW'!L665-'aob Demand'!Q664))</f>
        <v>2433.6120396336628</v>
      </c>
      <c r="Q665" s="2">
        <f t="shared" si="75"/>
        <v>3618.9367093112473</v>
      </c>
      <c r="R665" s="2">
        <f t="shared" si="76"/>
        <v>133.40199237977637</v>
      </c>
      <c r="S665" s="2">
        <f t="shared" si="78"/>
        <v>12.112060612520468</v>
      </c>
      <c r="T665" s="2">
        <f t="shared" si="79"/>
        <v>246.25117200186986</v>
      </c>
      <c r="U665" s="2">
        <f t="shared" si="80"/>
        <v>804.34044160654037</v>
      </c>
      <c r="V665" s="2">
        <f t="shared" si="81"/>
        <v>1196.1056666007071</v>
      </c>
      <c r="W665" s="2">
        <f t="shared" si="77"/>
        <v>1248007.7811260307</v>
      </c>
    </row>
    <row r="666" spans="1:23" x14ac:dyDescent="0.45">
      <c r="A666" s="2" t="s">
        <v>156</v>
      </c>
      <c r="B666" s="2">
        <v>1</v>
      </c>
      <c r="C666" s="2">
        <v>2041</v>
      </c>
      <c r="D666" s="2">
        <v>2039</v>
      </c>
      <c r="E666" s="2">
        <v>151.07428537606339</v>
      </c>
      <c r="F666" s="2">
        <v>151.07428537606339</v>
      </c>
      <c r="G666" s="2">
        <v>123.2747902280764</v>
      </c>
      <c r="H666" s="2">
        <v>100.8892139186714</v>
      </c>
      <c r="I666" s="2">
        <v>140004.67405697628</v>
      </c>
      <c r="J666" s="2">
        <v>12711.887708186034</v>
      </c>
      <c r="K666" s="2">
        <v>259798.9970839078</v>
      </c>
      <c r="L666" s="2">
        <v>852201.91063038644</v>
      </c>
      <c r="M666" s="2">
        <f>+IF($D666&lt;2022,0,-((E666-'aob Demand'!J665)*'aob Demand'!N665)-0.5*('Welfare change 1 MW'!$E666-'aob Demand'!J665)*('Welfare change 1 MW'!I666-'aob Demand'!N665))</f>
        <v>402.18103518917133</v>
      </c>
      <c r="N666" s="2">
        <f>+IF($D666&lt;2022,0,-((F666-'aob Demand'!K665)*'aob Demand'!O665)-0.5*('Welfare change 1 MW'!$E666-'aob Demand'!K665)*('Welfare change 1 MW'!J666-'aob Demand'!O665))</f>
        <v>36.516496267875937</v>
      </c>
      <c r="O666" s="2">
        <f>+IF($D666&lt;2022,0,-((G666-'aob Demand'!L665)*'aob Demand'!P665)-0.5*('Welfare change 1 MW'!$E666-'aob Demand'!L665)*('Welfare change 1 MW'!K666-'aob Demand'!P665))</f>
        <v>742.39949090714674</v>
      </c>
      <c r="P666" s="2">
        <f>+IF($D666&lt;2022,0,-((H666-'aob Demand'!M665)*'aob Demand'!Q665)-0.5*('Welfare change 1 MW'!$E666-'aob Demand'!M665)*('Welfare change 1 MW'!L666-'aob Demand'!Q665))</f>
        <v>2424.9283711580892</v>
      </c>
      <c r="Q666" s="2">
        <f t="shared" si="75"/>
        <v>3606.0253935222831</v>
      </c>
      <c r="R666" s="2">
        <f t="shared" si="76"/>
        <v>125.40194783592221</v>
      </c>
      <c r="S666" s="2">
        <f t="shared" si="78"/>
        <v>11.386016145641772</v>
      </c>
      <c r="T666" s="2">
        <f t="shared" si="79"/>
        <v>231.48367050267089</v>
      </c>
      <c r="U666" s="2">
        <f t="shared" si="80"/>
        <v>756.10412848726526</v>
      </c>
      <c r="V666" s="2">
        <f t="shared" si="81"/>
        <v>1124.3757629715001</v>
      </c>
      <c r="W666" s="2">
        <f t="shared" si="77"/>
        <v>1252005.5817712704</v>
      </c>
    </row>
    <row r="667" spans="1:23" x14ac:dyDescent="0.45">
      <c r="A667" s="2" t="s">
        <v>156</v>
      </c>
      <c r="B667" s="2">
        <v>1</v>
      </c>
      <c r="C667" s="2">
        <v>2042</v>
      </c>
      <c r="D667" s="2">
        <v>2040</v>
      </c>
      <c r="E667" s="2">
        <v>151.13003797422442</v>
      </c>
      <c r="F667" s="2">
        <v>151.13003797422442</v>
      </c>
      <c r="G667" s="2">
        <v>123.31897300901645</v>
      </c>
      <c r="H667" s="2">
        <v>100.92406679062644</v>
      </c>
      <c r="I667" s="2">
        <v>140453.42512204961</v>
      </c>
      <c r="J667" s="2">
        <v>12752.961849225252</v>
      </c>
      <c r="K667" s="2">
        <v>260631.77103951332</v>
      </c>
      <c r="L667" s="2">
        <v>854933.21399178717</v>
      </c>
      <c r="M667" s="2">
        <f>+IF($D667&lt;2022,0,-((E667-'aob Demand'!J666)*'aob Demand'!N666)-0.5*('Welfare change 1 MW'!$E667-'aob Demand'!J666)*('Welfare change 1 MW'!I667-'aob Demand'!N666))</f>
        <v>400.68926401069251</v>
      </c>
      <c r="N667" s="2">
        <f>+IF($D667&lt;2022,0,-((F667-'aob Demand'!K666)*'aob Demand'!O666)-0.5*('Welfare change 1 MW'!$E667-'aob Demand'!K666)*('Welfare change 1 MW'!J667-'aob Demand'!O666))</f>
        <v>36.381988498195035</v>
      </c>
      <c r="O667" s="2">
        <f>+IF($D667&lt;2022,0,-((G667-'aob Demand'!L666)*'aob Demand'!P666)-0.5*('Welfare change 1 MW'!$E667-'aob Demand'!L666)*('Welfare change 1 MW'!K667-'aob Demand'!P666))</f>
        <v>739.64564939489253</v>
      </c>
      <c r="P667" s="2">
        <f>+IF($D667&lt;2022,0,-((H667-'aob Demand'!M666)*'aob Demand'!Q666)-0.5*('Welfare change 1 MW'!$E667-'aob Demand'!M666)*('Welfare change 1 MW'!L667-'aob Demand'!Q666))</f>
        <v>2415.9315456666268</v>
      </c>
      <c r="Q667" s="2">
        <f t="shared" si="75"/>
        <v>3592.6484475704069</v>
      </c>
      <c r="R667" s="2">
        <f t="shared" si="76"/>
        <v>117.86491182173592</v>
      </c>
      <c r="S667" s="2">
        <f t="shared" si="78"/>
        <v>10.701958478539963</v>
      </c>
      <c r="T667" s="2">
        <f t="shared" si="79"/>
        <v>217.57076386986307</v>
      </c>
      <c r="U667" s="2">
        <f t="shared" si="80"/>
        <v>710.65931676609227</v>
      </c>
      <c r="V667" s="2">
        <f t="shared" si="81"/>
        <v>1056.7969509362313</v>
      </c>
      <c r="W667" s="2">
        <f t="shared" si="77"/>
        <v>1256018.4101533501</v>
      </c>
    </row>
    <row r="668" spans="1:23" x14ac:dyDescent="0.45">
      <c r="A668" s="2" t="s">
        <v>156</v>
      </c>
      <c r="B668" s="2">
        <v>1</v>
      </c>
      <c r="C668" s="2">
        <v>2043</v>
      </c>
      <c r="D668" s="2">
        <v>2041</v>
      </c>
      <c r="E668" s="2">
        <v>151.18413008669521</v>
      </c>
      <c r="F668" s="2">
        <v>151.18413008669521</v>
      </c>
      <c r="G668" s="2">
        <v>123.36147945625319</v>
      </c>
      <c r="H668" s="2">
        <v>100.95723592402018</v>
      </c>
      <c r="I668" s="2">
        <v>140903.87398121902</v>
      </c>
      <c r="J668" s="2">
        <v>12794.176034583981</v>
      </c>
      <c r="K668" s="2">
        <v>261467.62558095297</v>
      </c>
      <c r="L668" s="2">
        <v>857674.71599150111</v>
      </c>
      <c r="M668" s="2">
        <f>+IF($D668&lt;2022,0,-((E668-'aob Demand'!J667)*'aob Demand'!N667)-0.5*('Welfare change 1 MW'!$E668-'aob Demand'!J667)*('Welfare change 1 MW'!I668-'aob Demand'!N667))</f>
        <v>399.14864896215215</v>
      </c>
      <c r="N668" s="2">
        <f>+IF($D668&lt;2022,0,-((F668-'aob Demand'!K667)*'aob Demand'!O667)-0.5*('Welfare change 1 MW'!$E668-'aob Demand'!K667)*('Welfare change 1 MW'!J668-'aob Demand'!O667))</f>
        <v>36.242992719056254</v>
      </c>
      <c r="O668" s="2">
        <f>+IF($D668&lt;2022,0,-((G668-'aob Demand'!L667)*'aob Demand'!P667)-0.5*('Welfare change 1 MW'!$E668-'aob Demand'!L667)*('Welfare change 1 MW'!K668-'aob Demand'!P667))</f>
        <v>736.80138158822604</v>
      </c>
      <c r="P668" s="2">
        <f>+IF($D668&lt;2022,0,-((H668-'aob Demand'!M667)*'aob Demand'!Q667)-0.5*('Welfare change 1 MW'!$E668-'aob Demand'!M667)*('Welfare change 1 MW'!L668-'aob Demand'!Q667))</f>
        <v>2406.6394661075351</v>
      </c>
      <c r="Q668" s="2">
        <f t="shared" si="75"/>
        <v>3578.8324893769695</v>
      </c>
      <c r="R668" s="2">
        <f t="shared" si="76"/>
        <v>110.76578451103003</v>
      </c>
      <c r="S668" s="2">
        <f t="shared" si="78"/>
        <v>10.057615206745883</v>
      </c>
      <c r="T668" s="2">
        <f t="shared" si="79"/>
        <v>204.46613879975644</v>
      </c>
      <c r="U668" s="2">
        <f t="shared" si="80"/>
        <v>667.85471826533592</v>
      </c>
      <c r="V668" s="2">
        <f t="shared" si="81"/>
        <v>993.1442567828683</v>
      </c>
      <c r="W668" s="2">
        <f t="shared" si="77"/>
        <v>1260046.215553673</v>
      </c>
    </row>
    <row r="669" spans="1:23" x14ac:dyDescent="0.45">
      <c r="A669" s="2" t="s">
        <v>156</v>
      </c>
      <c r="B669" s="2">
        <v>1</v>
      </c>
      <c r="C669" s="2">
        <v>2044</v>
      </c>
      <c r="D669" s="2">
        <v>2042</v>
      </c>
      <c r="E669" s="2">
        <v>151.23664503774975</v>
      </c>
      <c r="F669" s="2">
        <v>151.23664503774975</v>
      </c>
      <c r="G669" s="2">
        <v>123.40239343827574</v>
      </c>
      <c r="H669" s="2">
        <v>100.98880536001073</v>
      </c>
      <c r="I669" s="2">
        <v>141356.01457867221</v>
      </c>
      <c r="J669" s="2">
        <v>12835.530391215274</v>
      </c>
      <c r="K669" s="2">
        <v>262306.5523573652</v>
      </c>
      <c r="L669" s="2">
        <v>860426.38528402336</v>
      </c>
      <c r="M669" s="2">
        <f>+IF($D669&lt;2022,0,-((E669-'aob Demand'!J668)*'aob Demand'!N668)-0.5*('Welfare change 1 MW'!$E669-'aob Demand'!J668)*('Welfare change 1 MW'!I669-'aob Demand'!N668))</f>
        <v>397.5619943046749</v>
      </c>
      <c r="N669" s="2">
        <f>+IF($D669&lt;2022,0,-((F669-'aob Demand'!K668)*'aob Demand'!O668)-0.5*('Welfare change 1 MW'!$E669-'aob Demand'!K668)*('Welfare change 1 MW'!J669-'aob Demand'!O668))</f>
        <v>36.099766079990609</v>
      </c>
      <c r="O669" s="2">
        <f>+IF($D669&lt;2022,0,-((G669-'aob Demand'!L668)*'aob Demand'!P668)-0.5*('Welfare change 1 MW'!$E669-'aob Demand'!L668)*('Welfare change 1 MW'!K669-'aob Demand'!P668))</f>
        <v>733.87188045070786</v>
      </c>
      <c r="P669" s="2">
        <f>+IF($D669&lt;2022,0,-((H669-'aob Demand'!M668)*'aob Demand'!Q668)-0.5*('Welfare change 1 MW'!$E669-'aob Demand'!M668)*('Welfare change 1 MW'!L669-'aob Demand'!Q668))</f>
        <v>2397.0690891745758</v>
      </c>
      <c r="Q669" s="2">
        <f t="shared" si="75"/>
        <v>3564.602730009949</v>
      </c>
      <c r="R669" s="2">
        <f t="shared" si="76"/>
        <v>104.08064127976122</v>
      </c>
      <c r="S669" s="2">
        <f t="shared" si="78"/>
        <v>9.4508198909359713</v>
      </c>
      <c r="T669" s="2">
        <f t="shared" si="79"/>
        <v>192.12564839877044</v>
      </c>
      <c r="U669" s="2">
        <f t="shared" si="80"/>
        <v>627.54612253500636</v>
      </c>
      <c r="V669" s="2">
        <f t="shared" si="81"/>
        <v>933.20323210447395</v>
      </c>
      <c r="W669" s="2">
        <f t="shared" si="77"/>
        <v>1264088.9522200609</v>
      </c>
    </row>
    <row r="670" spans="1:23" x14ac:dyDescent="0.45">
      <c r="A670" s="2" t="s">
        <v>156</v>
      </c>
      <c r="B670" s="2">
        <v>1</v>
      </c>
      <c r="C670" s="2">
        <v>2045</v>
      </c>
      <c r="D670" s="2">
        <v>2043</v>
      </c>
      <c r="E670" s="2">
        <v>151.28766174242048</v>
      </c>
      <c r="F670" s="2">
        <v>151.28766174242048</v>
      </c>
      <c r="G670" s="2">
        <v>123.44179438492148</v>
      </c>
      <c r="H670" s="2">
        <v>101.01885469176946</v>
      </c>
      <c r="I670" s="2">
        <v>141809.84143474844</v>
      </c>
      <c r="J670" s="2">
        <v>12877.025063336643</v>
      </c>
      <c r="K670" s="2">
        <v>263148.54393454408</v>
      </c>
      <c r="L670" s="2">
        <v>863188.19374071632</v>
      </c>
      <c r="M670" s="2">
        <f>+IF($D670&lt;2022,0,-((E670-'aob Demand'!J669)*'aob Demand'!N669)-0.5*('Welfare change 1 MW'!$E670-'aob Demand'!J669)*('Welfare change 1 MW'!I670-'aob Demand'!N669))</f>
        <v>395.93195654371823</v>
      </c>
      <c r="N670" s="2">
        <f>+IF($D670&lt;2022,0,-((F670-'aob Demand'!K669)*'aob Demand'!O669)-0.5*('Welfare change 1 MW'!$E670-'aob Demand'!K669)*('Welfare change 1 MW'!J670-'aob Demand'!O669))</f>
        <v>35.952552207988568</v>
      </c>
      <c r="O670" s="2">
        <f>+IF($D670&lt;2022,0,-((G670-'aob Demand'!L669)*'aob Demand'!P669)-0.5*('Welfare change 1 MW'!$E670-'aob Demand'!L669)*('Welfare change 1 MW'!K670-'aob Demand'!P669))</f>
        <v>730.86206546114613</v>
      </c>
      <c r="P670" s="2">
        <f>+IF($D670&lt;2022,0,-((H670-'aob Demand'!M669)*'aob Demand'!Q669)-0.5*('Welfare change 1 MW'!$E670-'aob Demand'!M669)*('Welfare change 1 MW'!L670-'aob Demand'!Q669))</f>
        <v>2387.2364785085038</v>
      </c>
      <c r="Q670" s="2">
        <f t="shared" si="75"/>
        <v>3549.9830527213567</v>
      </c>
      <c r="R670" s="2">
        <f t="shared" si="76"/>
        <v>97.786699866258957</v>
      </c>
      <c r="S670" s="2">
        <f t="shared" si="78"/>
        <v>8.8795091532359987</v>
      </c>
      <c r="T670" s="2">
        <f t="shared" si="79"/>
        <v>180.50725196007701</v>
      </c>
      <c r="U670" s="2">
        <f t="shared" si="80"/>
        <v>589.59619999230836</v>
      </c>
      <c r="V670" s="2">
        <f t="shared" si="81"/>
        <v>876.76966097188028</v>
      </c>
      <c r="W670" s="2">
        <f t="shared" si="77"/>
        <v>1268146.5791100089</v>
      </c>
    </row>
    <row r="671" spans="1:23" x14ac:dyDescent="0.45">
      <c r="A671" s="2" t="s">
        <v>156</v>
      </c>
      <c r="B671" s="2">
        <v>1</v>
      </c>
      <c r="C671" s="2">
        <v>2046</v>
      </c>
      <c r="D671" s="2">
        <v>2044</v>
      </c>
      <c r="E671" s="2">
        <v>151.33725493555801</v>
      </c>
      <c r="F671" s="2">
        <v>151.33725493555801</v>
      </c>
      <c r="G671" s="2">
        <v>123.47975751807201</v>
      </c>
      <c r="H671" s="2">
        <v>101.04745929568001</v>
      </c>
      <c r="I671" s="2">
        <v>142265.34961733845</v>
      </c>
      <c r="J671" s="2">
        <v>12918.660211623137</v>
      </c>
      <c r="K671" s="2">
        <v>263993.59374971734</v>
      </c>
      <c r="L671" s="2">
        <v>865960.11629048851</v>
      </c>
      <c r="M671" s="2">
        <f>+IF($D671&lt;2022,0,-((E671-'aob Demand'!J670)*'aob Demand'!N670)-0.5*('Welfare change 1 MW'!$E671-'aob Demand'!J670)*('Welfare change 1 MW'!I671-'aob Demand'!N670))</f>
        <v>394.26105249114227</v>
      </c>
      <c r="N671" s="2">
        <f>+IF($D671&lt;2022,0,-((F671-'aob Demand'!K670)*'aob Demand'!O670)-0.5*('Welfare change 1 MW'!$E671-'aob Demand'!K670)*('Welfare change 1 MW'!J671-'aob Demand'!O670))</f>
        <v>35.801581941842265</v>
      </c>
      <c r="O671" s="2">
        <f>+IF($D671&lt;2022,0,-((G671-'aob Demand'!L670)*'aob Demand'!P670)-0.5*('Welfare change 1 MW'!$E671-'aob Demand'!L670)*('Welfare change 1 MW'!K671-'aob Demand'!P670))</f>
        <v>727.77659749349368</v>
      </c>
      <c r="P671" s="2">
        <f>+IF($D671&lt;2022,0,-((H671-'aob Demand'!M670)*'aob Demand'!Q670)-0.5*('Welfare change 1 MW'!$E671-'aob Demand'!M670)*('Welfare change 1 MW'!L671-'aob Demand'!Q670))</f>
        <v>2377.1568532339002</v>
      </c>
      <c r="Q671" s="2">
        <f t="shared" si="75"/>
        <v>3534.9960851603782</v>
      </c>
      <c r="R671" s="2">
        <f t="shared" si="76"/>
        <v>91.862285291460509</v>
      </c>
      <c r="S671" s="2">
        <f t="shared" si="78"/>
        <v>8.3417195623222344</v>
      </c>
      <c r="T671" s="2">
        <f t="shared" si="79"/>
        <v>169.57095052876863</v>
      </c>
      <c r="U671" s="2">
        <f t="shared" si="80"/>
        <v>553.87429129644784</v>
      </c>
      <c r="V671" s="2">
        <f t="shared" si="81"/>
        <v>823.64924667899925</v>
      </c>
      <c r="W671" s="2">
        <f t="shared" si="77"/>
        <v>1272219.0596575444</v>
      </c>
    </row>
    <row r="672" spans="1:23" x14ac:dyDescent="0.45">
      <c r="A672" s="2" t="s">
        <v>156</v>
      </c>
      <c r="B672" s="2">
        <v>1</v>
      </c>
      <c r="C672" s="2">
        <v>2047</v>
      </c>
      <c r="D672" s="2">
        <v>2045</v>
      </c>
      <c r="E672" s="2">
        <v>151.38549540617038</v>
      </c>
      <c r="F672" s="2">
        <v>151.38549540617038</v>
      </c>
      <c r="G672" s="2">
        <v>123.51635408747936</v>
      </c>
      <c r="H672" s="2">
        <v>101.07469056764336</v>
      </c>
      <c r="I672" s="2">
        <v>142722.53471217828</v>
      </c>
      <c r="J672" s="2">
        <v>12960.436012369097</v>
      </c>
      <c r="K672" s="2">
        <v>264841.69606454344</v>
      </c>
      <c r="L672" s="2">
        <v>868742.13075430144</v>
      </c>
      <c r="M672" s="2">
        <f>+IF($D672&lt;2022,0,-((E672-'aob Demand'!J671)*'aob Demand'!N671)-0.5*('Welfare change 1 MW'!$E672-'aob Demand'!J671)*('Welfare change 1 MW'!I672-'aob Demand'!N671))</f>
        <v>392.55166730428277</v>
      </c>
      <c r="N672" s="2">
        <f>+IF($D672&lt;2022,0,-((F672-'aob Demand'!K671)*'aob Demand'!O671)-0.5*('Welfare change 1 MW'!$E672-'aob Demand'!K671)*('Welfare change 1 MW'!J672-'aob Demand'!O671))</f>
        <v>35.64707406511495</v>
      </c>
      <c r="O672" s="2">
        <f>+IF($D672&lt;2022,0,-((G672-'aob Demand'!L671)*'aob Demand'!P671)-0.5*('Welfare change 1 MW'!$E672-'aob Demand'!L671)*('Welfare change 1 MW'!K672-'aob Demand'!P671))</f>
        <v>724.61989367909109</v>
      </c>
      <c r="P672" s="2">
        <f>+IF($D672&lt;2022,0,-((H672-'aob Demand'!M671)*'aob Demand'!Q671)-0.5*('Welfare change 1 MW'!$E672-'aob Demand'!M671)*('Welfare change 1 MW'!L672-'aob Demand'!Q671))</f>
        <v>2366.8446366030321</v>
      </c>
      <c r="Q672" s="2">
        <f t="shared" si="75"/>
        <v>3519.663271651521</v>
      </c>
      <c r="R672" s="2">
        <f t="shared" si="76"/>
        <v>86.286793286715664</v>
      </c>
      <c r="S672" s="2">
        <f t="shared" si="78"/>
        <v>7.8355843760780237</v>
      </c>
      <c r="T672" s="2">
        <f t="shared" si="79"/>
        <v>159.27871968217585</v>
      </c>
      <c r="U672" s="2">
        <f t="shared" si="80"/>
        <v>520.25618768301513</v>
      </c>
      <c r="V672" s="2">
        <f t="shared" si="81"/>
        <v>773.6572850279847</v>
      </c>
      <c r="W672" s="2">
        <f t="shared" si="77"/>
        <v>1276306.3615310232</v>
      </c>
    </row>
    <row r="673" spans="1:23" x14ac:dyDescent="0.45">
      <c r="A673" s="2" t="s">
        <v>156</v>
      </c>
      <c r="B673" s="2">
        <v>1</v>
      </c>
      <c r="C673" s="2">
        <v>2048</v>
      </c>
      <c r="D673" s="2">
        <v>2046</v>
      </c>
      <c r="E673" s="2">
        <v>151.43245020773765</v>
      </c>
      <c r="F673" s="2">
        <v>151.43245020773765</v>
      </c>
      <c r="G673" s="2">
        <v>123.55165158259865</v>
      </c>
      <c r="H673" s="2">
        <v>101.10061613538065</v>
      </c>
      <c r="I673" s="2">
        <v>143181.39279651272</v>
      </c>
      <c r="J673" s="2">
        <v>13002.352656745479</v>
      </c>
      <c r="K673" s="2">
        <v>265692.845923452</v>
      </c>
      <c r="L673" s="2">
        <v>871534.21769843425</v>
      </c>
      <c r="M673" s="2">
        <f>+IF($D673&lt;2022,0,-((E673-'aob Demand'!J672)*'aob Demand'!N672)-0.5*('Welfare change 1 MW'!$E673-'aob Demand'!J672)*('Welfare change 1 MW'!I673-'aob Demand'!N672))</f>
        <v>390.80606179313855</v>
      </c>
      <c r="N673" s="2">
        <f>+IF($D673&lt;2022,0,-((F673-'aob Demand'!K672)*'aob Demand'!O672)-0.5*('Welfare change 1 MW'!$E673-'aob Demand'!K672)*('Welfare change 1 MW'!J673-'aob Demand'!O672))</f>
        <v>35.489235972511182</v>
      </c>
      <c r="O673" s="2">
        <f>+IF($D673&lt;2022,0,-((G673-'aob Demand'!L672)*'aob Demand'!P672)-0.5*('Welfare change 1 MW'!$E673-'aob Demand'!L672)*('Welfare change 1 MW'!K673-'aob Demand'!P672))</f>
        <v>721.39614090081056</v>
      </c>
      <c r="P673" s="2">
        <f>+IF($D673&lt;2022,0,-((H673-'aob Demand'!M672)*'aob Demand'!Q672)-0.5*('Welfare change 1 MW'!$E673-'aob Demand'!M672)*('Welfare change 1 MW'!L673-'aob Demand'!Q672))</f>
        <v>2356.3134999653398</v>
      </c>
      <c r="Q673" s="2">
        <f t="shared" si="75"/>
        <v>3504.0049386318001</v>
      </c>
      <c r="R673" s="2">
        <f t="shared" si="76"/>
        <v>81.040652536865366</v>
      </c>
      <c r="S673" s="2">
        <f t="shared" si="78"/>
        <v>7.359330170189283</v>
      </c>
      <c r="T673" s="2">
        <f t="shared" si="79"/>
        <v>149.59444008604831</v>
      </c>
      <c r="U673" s="2">
        <f t="shared" si="80"/>
        <v>488.62390399587423</v>
      </c>
      <c r="V673" s="2">
        <f t="shared" si="81"/>
        <v>726.61832678897713</v>
      </c>
      <c r="W673" s="2">
        <f t="shared" si="77"/>
        <v>1280408.456418399</v>
      </c>
    </row>
    <row r="674" spans="1:23" x14ac:dyDescent="0.45">
      <c r="A674" s="2" t="s">
        <v>156</v>
      </c>
      <c r="B674" s="2">
        <v>1</v>
      </c>
      <c r="C674" s="2">
        <v>2049</v>
      </c>
      <c r="D674" s="2">
        <v>2047</v>
      </c>
      <c r="E674" s="2">
        <v>151.4781828556782</v>
      </c>
      <c r="F674" s="2">
        <v>151.4781828556782</v>
      </c>
      <c r="G674" s="2">
        <v>123.5857139314122</v>
      </c>
      <c r="H674" s="2">
        <v>101.12530005769119</v>
      </c>
      <c r="I674" s="2">
        <v>143641.9204144559</v>
      </c>
      <c r="J674" s="2">
        <v>13044.410350105385</v>
      </c>
      <c r="K674" s="2">
        <v>266547.03911466169</v>
      </c>
      <c r="L674" s="2">
        <v>874336.36029725766</v>
      </c>
      <c r="M674" s="2">
        <f>+IF($D674&lt;2022,0,-((E674-'aob Demand'!J673)*'aob Demand'!N673)-0.5*('Welfare change 1 MW'!$E674-'aob Demand'!J673)*('Welfare change 1 MW'!I674-'aob Demand'!N673))</f>
        <v>389.02637921417045</v>
      </c>
      <c r="N674" s="2">
        <f>+IF($D674&lt;2022,0,-((F674-'aob Demand'!K673)*'aob Demand'!O673)-0.5*('Welfare change 1 MW'!$E674-'aob Demand'!K673)*('Welfare change 1 MW'!J674-'aob Demand'!O673))</f>
        <v>35.328264289723634</v>
      </c>
      <c r="O674" s="2">
        <f>+IF($D674&lt;2022,0,-((G674-'aob Demand'!L673)*'aob Demand'!P673)-0.5*('Welfare change 1 MW'!$E674-'aob Demand'!L673)*('Welfare change 1 MW'!K674-'aob Demand'!P673))</f>
        <v>718.10930840801325</v>
      </c>
      <c r="P674" s="2">
        <f>+IF($D674&lt;2022,0,-((H674-'aob Demand'!M673)*'aob Demand'!Q673)-0.5*('Welfare change 1 MW'!$E674-'aob Demand'!M673)*('Welfare change 1 MW'!L674-'aob Demand'!Q673))</f>
        <v>2345.5764040186978</v>
      </c>
      <c r="Q674" s="2">
        <f t="shared" si="75"/>
        <v>3488.0403559306051</v>
      </c>
      <c r="R674" s="2">
        <f t="shared" si="76"/>
        <v>76.105286231915201</v>
      </c>
      <c r="S674" s="2">
        <f t="shared" si="78"/>
        <v>6.9112733981619661</v>
      </c>
      <c r="T674" s="2">
        <f t="shared" si="79"/>
        <v>140.48382675897417</v>
      </c>
      <c r="U674" s="2">
        <f t="shared" si="80"/>
        <v>458.86544754949364</v>
      </c>
      <c r="V674" s="2">
        <f t="shared" si="81"/>
        <v>682.36583393854505</v>
      </c>
      <c r="W674" s="2">
        <f t="shared" si="77"/>
        <v>1284525.3198263752</v>
      </c>
    </row>
    <row r="675" spans="1:23" x14ac:dyDescent="0.45">
      <c r="A675" s="2" t="s">
        <v>156</v>
      </c>
      <c r="B675" s="2">
        <v>1</v>
      </c>
      <c r="C675" s="2">
        <v>2050</v>
      </c>
      <c r="D675" s="2">
        <v>2048</v>
      </c>
      <c r="E675" s="2">
        <v>151.52275351582108</v>
      </c>
      <c r="F675" s="2">
        <v>151.52275351582108</v>
      </c>
      <c r="G675" s="2">
        <v>123.61860169016906</v>
      </c>
      <c r="H675" s="2">
        <v>101.14880301459206</v>
      </c>
      <c r="I675" s="2">
        <v>144104.11455346123</v>
      </c>
      <c r="J675" s="2">
        <v>13086.60931132115</v>
      </c>
      <c r="K675" s="2">
        <v>267404.27213295596</v>
      </c>
      <c r="L675" s="2">
        <v>877148.5442021715</v>
      </c>
      <c r="M675" s="2">
        <f>+IF($D675&lt;2022,0,-((E675-'aob Demand'!J674)*'aob Demand'!N674)-0.5*('Welfare change 1 MW'!$E675-'aob Demand'!J674)*('Welfare change 1 MW'!I675-'aob Demand'!N674))</f>
        <v>387.21465178230625</v>
      </c>
      <c r="N675" s="2">
        <f>+IF($D675&lt;2022,0,-((F675-'aob Demand'!K674)*'aob Demand'!O674)-0.5*('Welfare change 1 MW'!$E675-'aob Demand'!K674)*('Welfare change 1 MW'!J675-'aob Demand'!O674))</f>
        <v>35.164345467834487</v>
      </c>
      <c r="O675" s="2">
        <f>+IF($D675&lt;2022,0,-((G675-'aob Demand'!L674)*'aob Demand'!P674)-0.5*('Welfare change 1 MW'!$E675-'aob Demand'!L674)*('Welfare change 1 MW'!K675-'aob Demand'!P674))</f>
        <v>714.76315981327275</v>
      </c>
      <c r="P675" s="2">
        <f>+IF($D675&lt;2022,0,-((H675-'aob Demand'!M674)*'aob Demand'!Q674)-0.5*('Welfare change 1 MW'!$E675-'aob Demand'!M674)*('Welfare change 1 MW'!L675-'aob Demand'!Q674))</f>
        <v>2334.6456379687147</v>
      </c>
      <c r="Q675" s="2">
        <f t="shared" si="75"/>
        <v>3471.7877950321281</v>
      </c>
      <c r="R675" s="2">
        <f t="shared" si="76"/>
        <v>71.463073335072991</v>
      </c>
      <c r="S675" s="2">
        <f t="shared" si="78"/>
        <v>6.4898169203589173</v>
      </c>
      <c r="T675" s="2">
        <f t="shared" si="79"/>
        <v>131.91435776469879</v>
      </c>
      <c r="U675" s="2">
        <f t="shared" si="80"/>
        <v>430.87458511607463</v>
      </c>
      <c r="V675" s="2">
        <f t="shared" si="81"/>
        <v>640.74183313620529</v>
      </c>
      <c r="W675" s="2">
        <f t="shared" si="77"/>
        <v>1288656.9308885885</v>
      </c>
    </row>
    <row r="676" spans="1:23" x14ac:dyDescent="0.45">
      <c r="A676" s="2" t="s">
        <v>156</v>
      </c>
      <c r="B676" s="2">
        <v>1</v>
      </c>
      <c r="C676" s="2">
        <v>2051</v>
      </c>
      <c r="D676" s="2">
        <v>2049</v>
      </c>
      <c r="E676" s="2">
        <v>151.56621919065472</v>
      </c>
      <c r="F676" s="2">
        <v>151.56621919065472</v>
      </c>
      <c r="G676" s="2">
        <v>123.65037223084872</v>
      </c>
      <c r="H676" s="2">
        <v>101.17118249516071</v>
      </c>
      <c r="I676" s="2">
        <v>144567.97262084391</v>
      </c>
      <c r="J676" s="2">
        <v>13128.949772123273</v>
      </c>
      <c r="K676" s="2">
        <v>268264.54214251559</v>
      </c>
      <c r="L676" s="2">
        <v>879970.7574108016</v>
      </c>
      <c r="M676" s="2">
        <f>+IF($D676&lt;2022,0,-((E676-'aob Demand'!J675)*'aob Demand'!N675)-0.5*('Welfare change 1 MW'!$E676-'aob Demand'!J675)*('Welfare change 1 MW'!I676-'aob Demand'!N675))</f>
        <v>385.37280696505286</v>
      </c>
      <c r="N676" s="2">
        <f>+IF($D676&lt;2022,0,-((F676-'aob Demand'!K675)*'aob Demand'!O675)-0.5*('Welfare change 1 MW'!$E676-'aob Demand'!K675)*('Welfare change 1 MW'!J676-'aob Demand'!O675))</f>
        <v>34.997656358202597</v>
      </c>
      <c r="O676" s="2">
        <f>+IF($D676&lt;2022,0,-((G676-'aob Demand'!L675)*'aob Demand'!P675)-0.5*('Welfare change 1 MW'!$E676-'aob Demand'!L675)*('Welfare change 1 MW'!K676-'aob Demand'!P675))</f>
        <v>711.36126477038511</v>
      </c>
      <c r="P676" s="2">
        <f>+IF($D676&lt;2022,0,-((H676-'aob Demand'!M675)*'aob Demand'!Q675)-0.5*('Welfare change 1 MW'!$E676-'aob Demand'!M675)*('Welfare change 1 MW'!L676-'aob Demand'!Q675))</f>
        <v>2323.5328576726224</v>
      </c>
      <c r="Q676" s="2">
        <f t="shared" si="75"/>
        <v>3455.2645857662628</v>
      </c>
      <c r="R676" s="2">
        <f t="shared" si="76"/>
        <v>67.097309870083947</v>
      </c>
      <c r="S676" s="2">
        <f t="shared" si="78"/>
        <v>6.093446530092046</v>
      </c>
      <c r="T676" s="2">
        <f t="shared" si="79"/>
        <v>123.85520293392612</v>
      </c>
      <c r="U676" s="2">
        <f t="shared" si="80"/>
        <v>404.55061002454045</v>
      </c>
      <c r="V676" s="2">
        <f t="shared" si="81"/>
        <v>601.59656935864257</v>
      </c>
      <c r="W676" s="2">
        <f t="shared" si="77"/>
        <v>1292803.2721741612</v>
      </c>
    </row>
    <row r="677" spans="1:23" x14ac:dyDescent="0.45">
      <c r="A677" s="2" t="s">
        <v>156</v>
      </c>
      <c r="B677" s="2">
        <v>2</v>
      </c>
      <c r="C677" s="2">
        <v>2010</v>
      </c>
      <c r="D677" s="2">
        <v>2008</v>
      </c>
      <c r="E677" s="2">
        <v>340.34927219999997</v>
      </c>
      <c r="F677" s="2">
        <v>223.25348779999999</v>
      </c>
      <c r="G677" s="2">
        <v>175.79161299999899</v>
      </c>
      <c r="H677" s="2">
        <v>126.10648999999999</v>
      </c>
      <c r="I677" s="2">
        <v>1744.867</v>
      </c>
      <c r="J677" s="2">
        <v>0.115</v>
      </c>
      <c r="K677" s="2">
        <v>2679.6529999999998</v>
      </c>
      <c r="L677" s="2">
        <v>9994.9174999999996</v>
      </c>
      <c r="M677" s="2">
        <f>+IF($D677&lt;2022,0,-((E677-'aob Demand'!J676)*'aob Demand'!N676)-0.5*('Welfare change 1 MW'!$E677-'aob Demand'!J676)*('Welfare change 1 MW'!I677-'aob Demand'!N676))</f>
        <v>0</v>
      </c>
      <c r="N677" s="2">
        <f>+IF($D677&lt;2022,0,-((F677-'aob Demand'!K676)*'aob Demand'!O676)-0.5*('Welfare change 1 MW'!$E677-'aob Demand'!K676)*('Welfare change 1 MW'!J677-'aob Demand'!O676))</f>
        <v>0</v>
      </c>
      <c r="O677" s="2">
        <f>+IF($D677&lt;2022,0,-((G677-'aob Demand'!L676)*'aob Demand'!P676)-0.5*('Welfare change 1 MW'!$E677-'aob Demand'!L676)*('Welfare change 1 MW'!K677-'aob Demand'!P676))</f>
        <v>0</v>
      </c>
      <c r="P677" s="2">
        <f>+IF($D677&lt;2022,0,-((H677-'aob Demand'!M676)*'aob Demand'!Q676)-0.5*('Welfare change 1 MW'!$E677-'aob Demand'!M676)*('Welfare change 1 MW'!L677-'aob Demand'!Q676))</f>
        <v>0</v>
      </c>
      <c r="Q677" s="2">
        <f t="shared" si="75"/>
        <v>0</v>
      </c>
      <c r="R677" s="2">
        <f t="shared" si="76"/>
        <v>0</v>
      </c>
      <c r="S677" s="2">
        <f t="shared" si="78"/>
        <v>0</v>
      </c>
      <c r="T677" s="2">
        <f t="shared" si="79"/>
        <v>0</v>
      </c>
      <c r="U677" s="2">
        <f t="shared" si="80"/>
        <v>0</v>
      </c>
      <c r="V677" s="2">
        <f t="shared" si="81"/>
        <v>0</v>
      </c>
      <c r="W677" s="2">
        <f t="shared" si="77"/>
        <v>14419.4375</v>
      </c>
    </row>
    <row r="678" spans="1:23" x14ac:dyDescent="0.45">
      <c r="A678" s="2" t="s">
        <v>156</v>
      </c>
      <c r="B678" s="2">
        <v>2</v>
      </c>
      <c r="C678" s="2">
        <v>2011</v>
      </c>
      <c r="D678" s="2">
        <v>2009</v>
      </c>
      <c r="E678" s="2">
        <v>212.34217799999999</v>
      </c>
      <c r="F678" s="2">
        <v>120.24866259999899</v>
      </c>
      <c r="G678" s="2">
        <v>69.747648620000007</v>
      </c>
      <c r="H678" s="2">
        <v>39.803050659999997</v>
      </c>
      <c r="I678" s="2">
        <v>3305.886</v>
      </c>
      <c r="J678" s="2">
        <v>6.0000000000000001E-3</v>
      </c>
      <c r="K678" s="2">
        <v>6698.5990000000002</v>
      </c>
      <c r="L678" s="2">
        <v>31280.581999999999</v>
      </c>
      <c r="M678" s="2">
        <f>+IF($D678&lt;2022,0,-((E678-'aob Demand'!J677)*'aob Demand'!N677)-0.5*('Welfare change 1 MW'!$E678-'aob Demand'!J677)*('Welfare change 1 MW'!I678-'aob Demand'!N677))</f>
        <v>0</v>
      </c>
      <c r="N678" s="2">
        <f>+IF($D678&lt;2022,0,-((F678-'aob Demand'!K677)*'aob Demand'!O677)-0.5*('Welfare change 1 MW'!$E678-'aob Demand'!K677)*('Welfare change 1 MW'!J678-'aob Demand'!O677))</f>
        <v>0</v>
      </c>
      <c r="O678" s="2">
        <f>+IF($D678&lt;2022,0,-((G678-'aob Demand'!L677)*'aob Demand'!P677)-0.5*('Welfare change 1 MW'!$E678-'aob Demand'!L677)*('Welfare change 1 MW'!K678-'aob Demand'!P677))</f>
        <v>0</v>
      </c>
      <c r="P678" s="2">
        <f>+IF($D678&lt;2022,0,-((H678-'aob Demand'!M677)*'aob Demand'!Q677)-0.5*('Welfare change 1 MW'!$E678-'aob Demand'!M677)*('Welfare change 1 MW'!L678-'aob Demand'!Q677))</f>
        <v>0</v>
      </c>
      <c r="Q678" s="2">
        <f t="shared" si="75"/>
        <v>0</v>
      </c>
      <c r="R678" s="2">
        <f t="shared" si="76"/>
        <v>0</v>
      </c>
      <c r="S678" s="2">
        <f t="shared" si="78"/>
        <v>0</v>
      </c>
      <c r="T678" s="2">
        <f t="shared" si="79"/>
        <v>0</v>
      </c>
      <c r="U678" s="2">
        <f t="shared" si="80"/>
        <v>0</v>
      </c>
      <c r="V678" s="2">
        <f t="shared" si="81"/>
        <v>0</v>
      </c>
      <c r="W678" s="2">
        <f t="shared" si="77"/>
        <v>41285.066999999995</v>
      </c>
    </row>
    <row r="679" spans="1:23" x14ac:dyDescent="0.45">
      <c r="A679" s="2" t="s">
        <v>156</v>
      </c>
      <c r="B679" s="2">
        <v>2</v>
      </c>
      <c r="C679" s="2">
        <v>2012</v>
      </c>
      <c r="D679" s="2">
        <v>2010</v>
      </c>
      <c r="E679" s="2">
        <v>147.50499590000001</v>
      </c>
      <c r="F679" s="2">
        <v>97.660108370000003</v>
      </c>
      <c r="G679" s="2">
        <v>80.394039579999998</v>
      </c>
      <c r="H679" s="2">
        <v>65.386545220000002</v>
      </c>
      <c r="I679" s="2">
        <v>3955.5809999999901</v>
      </c>
      <c r="J679" s="2">
        <v>6.9999999999999897E-3</v>
      </c>
      <c r="K679" s="2">
        <v>7479.5330000000004</v>
      </c>
      <c r="L679" s="2">
        <v>33138.464999999997</v>
      </c>
      <c r="M679" s="2">
        <f>+IF($D679&lt;2022,0,-((E679-'aob Demand'!J678)*'aob Demand'!N678)-0.5*('Welfare change 1 MW'!$E679-'aob Demand'!J678)*('Welfare change 1 MW'!I679-'aob Demand'!N678))</f>
        <v>0</v>
      </c>
      <c r="N679" s="2">
        <f>+IF($D679&lt;2022,0,-((F679-'aob Demand'!K678)*'aob Demand'!O678)-0.5*('Welfare change 1 MW'!$E679-'aob Demand'!K678)*('Welfare change 1 MW'!J679-'aob Demand'!O678))</f>
        <v>0</v>
      </c>
      <c r="O679" s="2">
        <f>+IF($D679&lt;2022,0,-((G679-'aob Demand'!L678)*'aob Demand'!P678)-0.5*('Welfare change 1 MW'!$E679-'aob Demand'!L678)*('Welfare change 1 MW'!K679-'aob Demand'!P678))</f>
        <v>0</v>
      </c>
      <c r="P679" s="2">
        <f>+IF($D679&lt;2022,0,-((H679-'aob Demand'!M678)*'aob Demand'!Q678)-0.5*('Welfare change 1 MW'!$E679-'aob Demand'!M678)*('Welfare change 1 MW'!L679-'aob Demand'!Q678))</f>
        <v>0</v>
      </c>
      <c r="Q679" s="2">
        <f t="shared" si="75"/>
        <v>0</v>
      </c>
      <c r="R679" s="2">
        <f t="shared" si="76"/>
        <v>0</v>
      </c>
      <c r="S679" s="2">
        <f t="shared" si="78"/>
        <v>0</v>
      </c>
      <c r="T679" s="2">
        <f t="shared" si="79"/>
        <v>0</v>
      </c>
      <c r="U679" s="2">
        <f t="shared" si="80"/>
        <v>0</v>
      </c>
      <c r="V679" s="2">
        <f t="shared" si="81"/>
        <v>0</v>
      </c>
      <c r="W679" s="2">
        <f t="shared" si="77"/>
        <v>44573.578999999983</v>
      </c>
    </row>
    <row r="680" spans="1:23" x14ac:dyDescent="0.45">
      <c r="A680" s="2" t="s">
        <v>156</v>
      </c>
      <c r="B680" s="2">
        <v>2</v>
      </c>
      <c r="C680" s="2">
        <v>2013</v>
      </c>
      <c r="D680" s="2">
        <v>2011</v>
      </c>
      <c r="E680" s="2">
        <v>164.47335849999999</v>
      </c>
      <c r="F680" s="2">
        <v>87.559099579999994</v>
      </c>
      <c r="G680" s="2">
        <v>66.970756919999999</v>
      </c>
      <c r="H680" s="2">
        <v>56.481224349999998</v>
      </c>
      <c r="I680" s="2">
        <v>3797.9949999999999</v>
      </c>
      <c r="J680" s="2">
        <v>0.01</v>
      </c>
      <c r="K680" s="2">
        <v>7611.25</v>
      </c>
      <c r="L680" s="2">
        <v>34365.205000000002</v>
      </c>
      <c r="M680" s="2">
        <f>+IF($D680&lt;2022,0,-((E680-'aob Demand'!J679)*'aob Demand'!N679)-0.5*('Welfare change 1 MW'!$E680-'aob Demand'!J679)*('Welfare change 1 MW'!I680-'aob Demand'!N679))</f>
        <v>0</v>
      </c>
      <c r="N680" s="2">
        <f>+IF($D680&lt;2022,0,-((F680-'aob Demand'!K679)*'aob Demand'!O679)-0.5*('Welfare change 1 MW'!$E680-'aob Demand'!K679)*('Welfare change 1 MW'!J680-'aob Demand'!O679))</f>
        <v>0</v>
      </c>
      <c r="O680" s="2">
        <f>+IF($D680&lt;2022,0,-((G680-'aob Demand'!L679)*'aob Demand'!P679)-0.5*('Welfare change 1 MW'!$E680-'aob Demand'!L679)*('Welfare change 1 MW'!K680-'aob Demand'!P679))</f>
        <v>0</v>
      </c>
      <c r="P680" s="2">
        <f>+IF($D680&lt;2022,0,-((H680-'aob Demand'!M679)*'aob Demand'!Q679)-0.5*('Welfare change 1 MW'!$E680-'aob Demand'!M679)*('Welfare change 1 MW'!L680-'aob Demand'!Q679))</f>
        <v>0</v>
      </c>
      <c r="Q680" s="2">
        <f t="shared" si="75"/>
        <v>0</v>
      </c>
      <c r="R680" s="2">
        <f t="shared" si="76"/>
        <v>0</v>
      </c>
      <c r="S680" s="2">
        <f t="shared" si="78"/>
        <v>0</v>
      </c>
      <c r="T680" s="2">
        <f t="shared" si="79"/>
        <v>0</v>
      </c>
      <c r="U680" s="2">
        <f t="shared" si="80"/>
        <v>0</v>
      </c>
      <c r="V680" s="2">
        <f t="shared" si="81"/>
        <v>0</v>
      </c>
      <c r="W680" s="2">
        <f t="shared" si="77"/>
        <v>45774.45</v>
      </c>
    </row>
    <row r="681" spans="1:23" x14ac:dyDescent="0.45">
      <c r="A681" s="2" t="s">
        <v>156</v>
      </c>
      <c r="B681" s="2">
        <v>2</v>
      </c>
      <c r="C681" s="2">
        <v>2014</v>
      </c>
      <c r="D681" s="2">
        <v>2012</v>
      </c>
      <c r="E681" s="2">
        <v>197.7205889</v>
      </c>
      <c r="F681" s="2">
        <v>118.58981989999999</v>
      </c>
      <c r="G681" s="2">
        <v>102.11890649999999</v>
      </c>
      <c r="H681" s="2">
        <v>89.559155869999998</v>
      </c>
      <c r="I681" s="2">
        <v>4890.5329999999904</v>
      </c>
      <c r="J681" s="2">
        <v>1.0999999999999999E-2</v>
      </c>
      <c r="K681" s="2">
        <v>8892.3760000000002</v>
      </c>
      <c r="L681" s="2">
        <v>36885.752</v>
      </c>
      <c r="M681" s="2">
        <f>+IF($D681&lt;2022,0,-((E681-'aob Demand'!J680)*'aob Demand'!N680)-0.5*('Welfare change 1 MW'!$E681-'aob Demand'!J680)*('Welfare change 1 MW'!I681-'aob Demand'!N680))</f>
        <v>0</v>
      </c>
      <c r="N681" s="2">
        <f>+IF($D681&lt;2022,0,-((F681-'aob Demand'!K680)*'aob Demand'!O680)-0.5*('Welfare change 1 MW'!$E681-'aob Demand'!K680)*('Welfare change 1 MW'!J681-'aob Demand'!O680))</f>
        <v>0</v>
      </c>
      <c r="O681" s="2">
        <f>+IF($D681&lt;2022,0,-((G681-'aob Demand'!L680)*'aob Demand'!P680)-0.5*('Welfare change 1 MW'!$E681-'aob Demand'!L680)*('Welfare change 1 MW'!K681-'aob Demand'!P680))</f>
        <v>0</v>
      </c>
      <c r="P681" s="2">
        <f>+IF($D681&lt;2022,0,-((H681-'aob Demand'!M680)*'aob Demand'!Q680)-0.5*('Welfare change 1 MW'!$E681-'aob Demand'!M680)*('Welfare change 1 MW'!L681-'aob Demand'!Q680))</f>
        <v>0</v>
      </c>
      <c r="Q681" s="2">
        <f t="shared" si="75"/>
        <v>0</v>
      </c>
      <c r="R681" s="2">
        <f t="shared" si="76"/>
        <v>0</v>
      </c>
      <c r="S681" s="2">
        <f t="shared" si="78"/>
        <v>0</v>
      </c>
      <c r="T681" s="2">
        <f t="shared" si="79"/>
        <v>0</v>
      </c>
      <c r="U681" s="2">
        <f t="shared" si="80"/>
        <v>0</v>
      </c>
      <c r="V681" s="2">
        <f t="shared" si="81"/>
        <v>0</v>
      </c>
      <c r="W681" s="2">
        <f t="shared" si="77"/>
        <v>50668.660999999993</v>
      </c>
    </row>
    <row r="682" spans="1:23" x14ac:dyDescent="0.45">
      <c r="A682" s="2" t="s">
        <v>156</v>
      </c>
      <c r="B682" s="2">
        <v>2</v>
      </c>
      <c r="C682" s="2">
        <v>2015</v>
      </c>
      <c r="D682" s="2">
        <v>2013</v>
      </c>
      <c r="E682" s="2">
        <v>159.73687009999901</v>
      </c>
      <c r="F682" s="2">
        <v>85.684902149999999</v>
      </c>
      <c r="G682" s="2">
        <v>83.383232759999999</v>
      </c>
      <c r="H682" s="2">
        <v>77.492759550000002</v>
      </c>
      <c r="I682" s="2">
        <v>5347.1419999999998</v>
      </c>
      <c r="J682" s="2">
        <v>0.01</v>
      </c>
      <c r="K682" s="2">
        <v>10768.543</v>
      </c>
      <c r="L682" s="2">
        <v>45103.53</v>
      </c>
      <c r="M682" s="2">
        <f>+IF($D682&lt;2022,0,-((E682-'aob Demand'!J681)*'aob Demand'!N681)-0.5*('Welfare change 1 MW'!$E682-'aob Demand'!J681)*('Welfare change 1 MW'!I682-'aob Demand'!N681))</f>
        <v>0</v>
      </c>
      <c r="N682" s="2">
        <f>+IF($D682&lt;2022,0,-((F682-'aob Demand'!K681)*'aob Demand'!O681)-0.5*('Welfare change 1 MW'!$E682-'aob Demand'!K681)*('Welfare change 1 MW'!J682-'aob Demand'!O681))</f>
        <v>0</v>
      </c>
      <c r="O682" s="2">
        <f>+IF($D682&lt;2022,0,-((G682-'aob Demand'!L681)*'aob Demand'!P681)-0.5*('Welfare change 1 MW'!$E682-'aob Demand'!L681)*('Welfare change 1 MW'!K682-'aob Demand'!P681))</f>
        <v>0</v>
      </c>
      <c r="P682" s="2">
        <f>+IF($D682&lt;2022,0,-((H682-'aob Demand'!M681)*'aob Demand'!Q681)-0.5*('Welfare change 1 MW'!$E682-'aob Demand'!M681)*('Welfare change 1 MW'!L682-'aob Demand'!Q681))</f>
        <v>0</v>
      </c>
      <c r="Q682" s="2">
        <f t="shared" si="75"/>
        <v>0</v>
      </c>
      <c r="R682" s="2">
        <f t="shared" si="76"/>
        <v>0</v>
      </c>
      <c r="S682" s="2">
        <f t="shared" si="78"/>
        <v>0</v>
      </c>
      <c r="T682" s="2">
        <f t="shared" si="79"/>
        <v>0</v>
      </c>
      <c r="U682" s="2">
        <f t="shared" si="80"/>
        <v>0</v>
      </c>
      <c r="V682" s="2">
        <f t="shared" si="81"/>
        <v>0</v>
      </c>
      <c r="W682" s="2">
        <f t="shared" si="77"/>
        <v>61219.214999999997</v>
      </c>
    </row>
    <row r="683" spans="1:23" x14ac:dyDescent="0.45">
      <c r="A683" s="2" t="s">
        <v>156</v>
      </c>
      <c r="B683" s="2">
        <v>2</v>
      </c>
      <c r="C683" s="2">
        <v>2016</v>
      </c>
      <c r="D683" s="2">
        <v>2014</v>
      </c>
      <c r="E683" s="2">
        <v>203.16581299999899</v>
      </c>
      <c r="F683" s="2">
        <v>94.868304559999999</v>
      </c>
      <c r="G683" s="2">
        <v>78.071693710000005</v>
      </c>
      <c r="H683" s="2">
        <v>69.979775570000001</v>
      </c>
      <c r="I683" s="2">
        <v>5585.2759999999998</v>
      </c>
      <c r="J683" s="2">
        <v>1.2E-2</v>
      </c>
      <c r="K683" s="2">
        <v>10475.138999999999</v>
      </c>
      <c r="L683" s="2">
        <v>45165.542000000001</v>
      </c>
      <c r="M683" s="2">
        <f>+IF($D683&lt;2022,0,-((E683-'aob Demand'!J682)*'aob Demand'!N682)-0.5*('Welfare change 1 MW'!$E683-'aob Demand'!J682)*('Welfare change 1 MW'!I683-'aob Demand'!N682))</f>
        <v>0</v>
      </c>
      <c r="N683" s="2">
        <f>+IF($D683&lt;2022,0,-((F683-'aob Demand'!K682)*'aob Demand'!O682)-0.5*('Welfare change 1 MW'!$E683-'aob Demand'!K682)*('Welfare change 1 MW'!J683-'aob Demand'!O682))</f>
        <v>0</v>
      </c>
      <c r="O683" s="2">
        <f>+IF($D683&lt;2022,0,-((G683-'aob Demand'!L682)*'aob Demand'!P682)-0.5*('Welfare change 1 MW'!$E683-'aob Demand'!L682)*('Welfare change 1 MW'!K683-'aob Demand'!P682))</f>
        <v>0</v>
      </c>
      <c r="P683" s="2">
        <f>+IF($D683&lt;2022,0,-((H683-'aob Demand'!M682)*'aob Demand'!Q682)-0.5*('Welfare change 1 MW'!$E683-'aob Demand'!M682)*('Welfare change 1 MW'!L683-'aob Demand'!Q682))</f>
        <v>0</v>
      </c>
      <c r="Q683" s="2">
        <f t="shared" si="75"/>
        <v>0</v>
      </c>
      <c r="R683" s="2">
        <f t="shared" si="76"/>
        <v>0</v>
      </c>
      <c r="S683" s="2">
        <f t="shared" si="78"/>
        <v>0</v>
      </c>
      <c r="T683" s="2">
        <f t="shared" si="79"/>
        <v>0</v>
      </c>
      <c r="U683" s="2">
        <f t="shared" si="80"/>
        <v>0</v>
      </c>
      <c r="V683" s="2">
        <f t="shared" si="81"/>
        <v>0</v>
      </c>
      <c r="W683" s="2">
        <f t="shared" si="77"/>
        <v>61225.957000000002</v>
      </c>
    </row>
    <row r="684" spans="1:23" x14ac:dyDescent="0.45">
      <c r="A684" s="2" t="s">
        <v>156</v>
      </c>
      <c r="B684" s="2">
        <v>2</v>
      </c>
      <c r="C684" s="2">
        <v>2017</v>
      </c>
      <c r="D684" s="2">
        <v>2015</v>
      </c>
      <c r="E684" s="2">
        <v>209.3390885</v>
      </c>
      <c r="F684" s="2">
        <v>76.481233759999995</v>
      </c>
      <c r="G684" s="2">
        <v>73.895429820000004</v>
      </c>
      <c r="H684" s="2">
        <v>73.801000610000003</v>
      </c>
      <c r="I684" s="2">
        <v>5429.3069999999998</v>
      </c>
      <c r="J684" s="2">
        <v>1.6E-2</v>
      </c>
      <c r="K684" s="2">
        <v>10787.173000000001</v>
      </c>
      <c r="L684" s="2">
        <v>44580.837999999902</v>
      </c>
      <c r="M684" s="2">
        <f>+IF($D684&lt;2022,0,-((E684-'aob Demand'!J683)*'aob Demand'!N683)-0.5*('Welfare change 1 MW'!$E684-'aob Demand'!J683)*('Welfare change 1 MW'!I684-'aob Demand'!N683))</f>
        <v>0</v>
      </c>
      <c r="N684" s="2">
        <f>+IF($D684&lt;2022,0,-((F684-'aob Demand'!K683)*'aob Demand'!O683)-0.5*('Welfare change 1 MW'!$E684-'aob Demand'!K683)*('Welfare change 1 MW'!J684-'aob Demand'!O683))</f>
        <v>0</v>
      </c>
      <c r="O684" s="2">
        <f>+IF($D684&lt;2022,0,-((G684-'aob Demand'!L683)*'aob Demand'!P683)-0.5*('Welfare change 1 MW'!$E684-'aob Demand'!L683)*('Welfare change 1 MW'!K684-'aob Demand'!P683))</f>
        <v>0</v>
      </c>
      <c r="P684" s="2">
        <f>+IF($D684&lt;2022,0,-((H684-'aob Demand'!M683)*'aob Demand'!Q683)-0.5*('Welfare change 1 MW'!$E684-'aob Demand'!M683)*('Welfare change 1 MW'!L684-'aob Demand'!Q683))</f>
        <v>0</v>
      </c>
      <c r="Q684" s="2">
        <f t="shared" si="75"/>
        <v>0</v>
      </c>
      <c r="R684" s="2">
        <f t="shared" si="76"/>
        <v>0</v>
      </c>
      <c r="S684" s="2">
        <f t="shared" si="78"/>
        <v>0</v>
      </c>
      <c r="T684" s="2">
        <f t="shared" si="79"/>
        <v>0</v>
      </c>
      <c r="U684" s="2">
        <f t="shared" si="80"/>
        <v>0</v>
      </c>
      <c r="V684" s="2">
        <f t="shared" si="81"/>
        <v>0</v>
      </c>
      <c r="W684" s="2">
        <f t="shared" si="77"/>
        <v>60797.317999999897</v>
      </c>
    </row>
    <row r="685" spans="1:23" x14ac:dyDescent="0.45">
      <c r="A685" s="2" t="s">
        <v>156</v>
      </c>
      <c r="B685" s="2">
        <v>2</v>
      </c>
      <c r="C685" s="2">
        <v>2018</v>
      </c>
      <c r="D685" s="2">
        <v>2016</v>
      </c>
      <c r="E685" s="2">
        <v>224.1710491</v>
      </c>
      <c r="F685" s="2">
        <v>85.422008660000003</v>
      </c>
      <c r="G685" s="2">
        <v>65.726905389999999</v>
      </c>
      <c r="H685" s="2">
        <v>63.413873260000003</v>
      </c>
      <c r="I685" s="2">
        <v>5378.53</v>
      </c>
      <c r="J685" s="2">
        <v>1.7999999999999999E-2</v>
      </c>
      <c r="K685" s="2">
        <v>10354.335999999999</v>
      </c>
      <c r="L685" s="2">
        <v>42214.553</v>
      </c>
      <c r="M685" s="2">
        <f>+IF($D685&lt;2022,0,-((E685-'aob Demand'!J684)*'aob Demand'!N684)-0.5*('Welfare change 1 MW'!$E685-'aob Demand'!J684)*('Welfare change 1 MW'!I685-'aob Demand'!N684))</f>
        <v>0</v>
      </c>
      <c r="N685" s="2">
        <f>+IF($D685&lt;2022,0,-((F685-'aob Demand'!K684)*'aob Demand'!O684)-0.5*('Welfare change 1 MW'!$E685-'aob Demand'!K684)*('Welfare change 1 MW'!J685-'aob Demand'!O684))</f>
        <v>0</v>
      </c>
      <c r="O685" s="2">
        <f>+IF($D685&lt;2022,0,-((G685-'aob Demand'!L684)*'aob Demand'!P684)-0.5*('Welfare change 1 MW'!$E685-'aob Demand'!L684)*('Welfare change 1 MW'!K685-'aob Demand'!P684))</f>
        <v>0</v>
      </c>
      <c r="P685" s="2">
        <f>+IF($D685&lt;2022,0,-((H685-'aob Demand'!M684)*'aob Demand'!Q684)-0.5*('Welfare change 1 MW'!$E685-'aob Demand'!M684)*('Welfare change 1 MW'!L685-'aob Demand'!Q684))</f>
        <v>0</v>
      </c>
      <c r="Q685" s="2">
        <f t="shared" si="75"/>
        <v>0</v>
      </c>
      <c r="R685" s="2">
        <f t="shared" si="76"/>
        <v>0</v>
      </c>
      <c r="S685" s="2">
        <f t="shared" si="78"/>
        <v>0</v>
      </c>
      <c r="T685" s="2">
        <f t="shared" si="79"/>
        <v>0</v>
      </c>
      <c r="U685" s="2">
        <f t="shared" si="80"/>
        <v>0</v>
      </c>
      <c r="V685" s="2">
        <f t="shared" si="81"/>
        <v>0</v>
      </c>
      <c r="W685" s="2">
        <f t="shared" si="77"/>
        <v>57947.418999999994</v>
      </c>
    </row>
    <row r="686" spans="1:23" x14ac:dyDescent="0.45">
      <c r="A686" s="2" t="s">
        <v>156</v>
      </c>
      <c r="B686" s="2">
        <v>2</v>
      </c>
      <c r="C686" s="2">
        <v>2019</v>
      </c>
      <c r="D686" s="2">
        <v>2017</v>
      </c>
      <c r="E686" s="2">
        <v>244.45401200000001</v>
      </c>
      <c r="F686" s="2">
        <v>115.8993122</v>
      </c>
      <c r="G686" s="2">
        <v>74.303570870000001</v>
      </c>
      <c r="H686" s="2">
        <v>53.260189709999999</v>
      </c>
      <c r="I686" s="2">
        <v>4768.1719999999996</v>
      </c>
      <c r="J686" s="2">
        <v>2.1999999999999999E-2</v>
      </c>
      <c r="K686" s="2">
        <v>9614.3969999999899</v>
      </c>
      <c r="L686" s="2">
        <v>40990.383999999998</v>
      </c>
      <c r="M686" s="2">
        <f>+IF($D686&lt;2022,0,-((E686-'aob Demand'!J685)*'aob Demand'!N685)-0.5*('Welfare change 1 MW'!$E686-'aob Demand'!J685)*('Welfare change 1 MW'!I686-'aob Demand'!N685))</f>
        <v>0</v>
      </c>
      <c r="N686" s="2">
        <f>+IF($D686&lt;2022,0,-((F686-'aob Demand'!K685)*'aob Demand'!O685)-0.5*('Welfare change 1 MW'!$E686-'aob Demand'!K685)*('Welfare change 1 MW'!J686-'aob Demand'!O685))</f>
        <v>0</v>
      </c>
      <c r="O686" s="2">
        <f>+IF($D686&lt;2022,0,-((G686-'aob Demand'!L685)*'aob Demand'!P685)-0.5*('Welfare change 1 MW'!$E686-'aob Demand'!L685)*('Welfare change 1 MW'!K686-'aob Demand'!P685))</f>
        <v>0</v>
      </c>
      <c r="P686" s="2">
        <f>+IF($D686&lt;2022,0,-((H686-'aob Demand'!M685)*'aob Demand'!Q685)-0.5*('Welfare change 1 MW'!$E686-'aob Demand'!M685)*('Welfare change 1 MW'!L686-'aob Demand'!Q685))</f>
        <v>0</v>
      </c>
      <c r="Q686" s="2">
        <f t="shared" si="75"/>
        <v>0</v>
      </c>
      <c r="R686" s="2">
        <f t="shared" si="76"/>
        <v>0</v>
      </c>
      <c r="S686" s="2">
        <f t="shared" si="78"/>
        <v>0</v>
      </c>
      <c r="T686" s="2">
        <f t="shared" si="79"/>
        <v>0</v>
      </c>
      <c r="U686" s="2">
        <f t="shared" si="80"/>
        <v>0</v>
      </c>
      <c r="V686" s="2">
        <f t="shared" si="81"/>
        <v>0</v>
      </c>
      <c r="W686" s="2">
        <f t="shared" si="77"/>
        <v>55372.952999999987</v>
      </c>
    </row>
    <row r="687" spans="1:23" x14ac:dyDescent="0.45">
      <c r="A687" s="2" t="s">
        <v>156</v>
      </c>
      <c r="B687" s="2">
        <v>2</v>
      </c>
      <c r="C687" s="2">
        <v>2020</v>
      </c>
      <c r="D687" s="2">
        <v>2018</v>
      </c>
      <c r="E687" s="2">
        <v>283.980520480834</v>
      </c>
      <c r="F687" s="2">
        <v>135.16233801018001</v>
      </c>
      <c r="G687" s="2">
        <v>107.955020264978</v>
      </c>
      <c r="H687" s="2">
        <v>85.613323660896398</v>
      </c>
      <c r="I687" s="2">
        <v>4734.5078141357199</v>
      </c>
      <c r="J687" s="2">
        <v>10.009852485873999</v>
      </c>
      <c r="K687" s="2">
        <v>9544.0543055968501</v>
      </c>
      <c r="L687" s="2">
        <v>40680.796541515199</v>
      </c>
      <c r="M687" s="2">
        <f>+IF($D687&lt;2022,0,-((E687-'aob Demand'!J686)*'aob Demand'!N686)-0.5*('Welfare change 1 MW'!$E687-'aob Demand'!J686)*('Welfare change 1 MW'!I687-'aob Demand'!N686))</f>
        <v>0</v>
      </c>
      <c r="N687" s="2">
        <f>+IF($D687&lt;2022,0,-((F687-'aob Demand'!K686)*'aob Demand'!O686)-0.5*('Welfare change 1 MW'!$E687-'aob Demand'!K686)*('Welfare change 1 MW'!J687-'aob Demand'!O686))</f>
        <v>0</v>
      </c>
      <c r="O687" s="2">
        <f>+IF($D687&lt;2022,0,-((G687-'aob Demand'!L686)*'aob Demand'!P686)-0.5*('Welfare change 1 MW'!$E687-'aob Demand'!L686)*('Welfare change 1 MW'!K687-'aob Demand'!P686))</f>
        <v>0</v>
      </c>
      <c r="P687" s="2">
        <f>+IF($D687&lt;2022,0,-((H687-'aob Demand'!M686)*'aob Demand'!Q686)-0.5*('Welfare change 1 MW'!$E687-'aob Demand'!M686)*('Welfare change 1 MW'!L687-'aob Demand'!Q686))</f>
        <v>0</v>
      </c>
      <c r="Q687" s="2">
        <f t="shared" si="75"/>
        <v>0</v>
      </c>
      <c r="R687" s="2">
        <f t="shared" si="76"/>
        <v>0</v>
      </c>
      <c r="S687" s="2">
        <f t="shared" si="78"/>
        <v>0</v>
      </c>
      <c r="T687" s="2">
        <f t="shared" si="79"/>
        <v>0</v>
      </c>
      <c r="U687" s="2">
        <f t="shared" si="80"/>
        <v>0</v>
      </c>
      <c r="V687" s="2">
        <f t="shared" si="81"/>
        <v>0</v>
      </c>
      <c r="W687" s="2">
        <f t="shared" si="77"/>
        <v>54959.358661247767</v>
      </c>
    </row>
    <row r="688" spans="1:23" x14ac:dyDescent="0.45">
      <c r="A688" s="2" t="s">
        <v>156</v>
      </c>
      <c r="B688" s="2">
        <v>2</v>
      </c>
      <c r="C688" s="2">
        <v>2021</v>
      </c>
      <c r="D688" s="2">
        <v>2019</v>
      </c>
      <c r="E688" s="2">
        <v>276.422545359075</v>
      </c>
      <c r="F688" s="2">
        <v>135.03828273094101</v>
      </c>
      <c r="G688" s="2">
        <v>107.852340907138</v>
      </c>
      <c r="H688" s="2">
        <v>85.529264300364403</v>
      </c>
      <c r="I688" s="2">
        <v>4739.3355167314503</v>
      </c>
      <c r="J688" s="2">
        <v>10.0719513452583</v>
      </c>
      <c r="K688" s="2">
        <v>9554.5805278391508</v>
      </c>
      <c r="L688" s="2">
        <v>40725.038509054197</v>
      </c>
      <c r="M688" s="2">
        <f>+IF($D688&lt;2022,0,-((E688-'aob Demand'!J687)*'aob Demand'!N687)-0.5*('Welfare change 1 MW'!$E688-'aob Demand'!J687)*('Welfare change 1 MW'!I688-'aob Demand'!N687))</f>
        <v>0</v>
      </c>
      <c r="N688" s="2">
        <f>+IF($D688&lt;2022,0,-((F688-'aob Demand'!K687)*'aob Demand'!O687)-0.5*('Welfare change 1 MW'!$E688-'aob Demand'!K687)*('Welfare change 1 MW'!J688-'aob Demand'!O687))</f>
        <v>0</v>
      </c>
      <c r="O688" s="2">
        <f>+IF($D688&lt;2022,0,-((G688-'aob Demand'!L687)*'aob Demand'!P687)-0.5*('Welfare change 1 MW'!$E688-'aob Demand'!L687)*('Welfare change 1 MW'!K688-'aob Demand'!P687))</f>
        <v>0</v>
      </c>
      <c r="P688" s="2">
        <f>+IF($D688&lt;2022,0,-((H688-'aob Demand'!M687)*'aob Demand'!Q687)-0.5*('Welfare change 1 MW'!$E688-'aob Demand'!M687)*('Welfare change 1 MW'!L688-'aob Demand'!Q687))</f>
        <v>0</v>
      </c>
      <c r="Q688" s="2">
        <f t="shared" si="75"/>
        <v>0</v>
      </c>
      <c r="R688" s="2">
        <f t="shared" si="76"/>
        <v>0</v>
      </c>
      <c r="S688" s="2">
        <f t="shared" si="78"/>
        <v>0</v>
      </c>
      <c r="T688" s="2">
        <f t="shared" si="79"/>
        <v>0</v>
      </c>
      <c r="U688" s="2">
        <f t="shared" si="80"/>
        <v>0</v>
      </c>
      <c r="V688" s="2">
        <f t="shared" si="81"/>
        <v>0</v>
      </c>
      <c r="W688" s="2">
        <f t="shared" si="77"/>
        <v>55018.954553624797</v>
      </c>
    </row>
    <row r="689" spans="1:23" x14ac:dyDescent="0.45">
      <c r="A689" s="2" t="s">
        <v>156</v>
      </c>
      <c r="B689" s="2">
        <v>2</v>
      </c>
      <c r="C689" s="2">
        <v>2022</v>
      </c>
      <c r="D689" s="2">
        <v>2020</v>
      </c>
      <c r="E689" s="2">
        <v>271.58093108217798</v>
      </c>
      <c r="F689" s="2">
        <v>135.05618326256399</v>
      </c>
      <c r="G689" s="2">
        <v>107.86780457672199</v>
      </c>
      <c r="H689" s="2">
        <v>85.541356437769494</v>
      </c>
      <c r="I689" s="2">
        <v>4744.1381817943002</v>
      </c>
      <c r="J689" s="2">
        <v>10.124732338183801</v>
      </c>
      <c r="K689" s="2">
        <v>9564.7440433137908</v>
      </c>
      <c r="L689" s="2">
        <v>40767.8295283021</v>
      </c>
      <c r="M689" s="2">
        <f>+IF($D689&lt;2022,0,-((E689-'aob Demand'!J688)*'aob Demand'!N688)-0.5*('Welfare change 1 MW'!$E689-'aob Demand'!J688)*('Welfare change 1 MW'!I689-'aob Demand'!N688))</f>
        <v>0</v>
      </c>
      <c r="N689" s="2">
        <f>+IF($D689&lt;2022,0,-((F689-'aob Demand'!K688)*'aob Demand'!O688)-0.5*('Welfare change 1 MW'!$E689-'aob Demand'!K688)*('Welfare change 1 MW'!J689-'aob Demand'!O688))</f>
        <v>0</v>
      </c>
      <c r="O689" s="2">
        <f>+IF($D689&lt;2022,0,-((G689-'aob Demand'!L688)*'aob Demand'!P688)-0.5*('Welfare change 1 MW'!$E689-'aob Demand'!L688)*('Welfare change 1 MW'!K689-'aob Demand'!P688))</f>
        <v>0</v>
      </c>
      <c r="P689" s="2">
        <f>+IF($D689&lt;2022,0,-((H689-'aob Demand'!M688)*'aob Demand'!Q688)-0.5*('Welfare change 1 MW'!$E689-'aob Demand'!M688)*('Welfare change 1 MW'!L689-'aob Demand'!Q688))</f>
        <v>0</v>
      </c>
      <c r="Q689" s="2">
        <f t="shared" si="75"/>
        <v>0</v>
      </c>
      <c r="R689" s="2">
        <f t="shared" si="76"/>
        <v>0</v>
      </c>
      <c r="S689" s="2">
        <f t="shared" si="78"/>
        <v>0</v>
      </c>
      <c r="T689" s="2">
        <f t="shared" si="79"/>
        <v>0</v>
      </c>
      <c r="U689" s="2">
        <f t="shared" si="80"/>
        <v>0</v>
      </c>
      <c r="V689" s="2">
        <f t="shared" si="81"/>
        <v>0</v>
      </c>
      <c r="W689" s="2">
        <f t="shared" si="77"/>
        <v>55076.711753410193</v>
      </c>
    </row>
    <row r="690" spans="1:23" x14ac:dyDescent="0.45">
      <c r="A690" s="2" t="s">
        <v>156</v>
      </c>
      <c r="B690" s="2">
        <v>2</v>
      </c>
      <c r="C690" s="2">
        <v>2023</v>
      </c>
      <c r="D690" s="2">
        <v>2021</v>
      </c>
      <c r="E690" s="2">
        <v>269.74885107593298</v>
      </c>
      <c r="F690" s="2">
        <v>135.07397517651</v>
      </c>
      <c r="G690" s="2">
        <v>107.882721096889</v>
      </c>
      <c r="H690" s="2">
        <v>85.553040950671004</v>
      </c>
      <c r="I690" s="2">
        <v>4748.8298097872103</v>
      </c>
      <c r="J690" s="2">
        <v>10.144956443862201</v>
      </c>
      <c r="K690" s="2">
        <v>9574.3282040504291</v>
      </c>
      <c r="L690" s="2">
        <v>40808.551495919899</v>
      </c>
      <c r="M690" s="2">
        <f>+IF($D690&lt;2022,0,-((E690-'aob Demand'!J689)*'aob Demand'!N689)-0.5*('Welfare change 1 MW'!$E690-'aob Demand'!J689)*('Welfare change 1 MW'!I690-'aob Demand'!N689))</f>
        <v>0</v>
      </c>
      <c r="N690" s="2">
        <f>+IF($D690&lt;2022,0,-((F690-'aob Demand'!K689)*'aob Demand'!O689)-0.5*('Welfare change 1 MW'!$E690-'aob Demand'!K689)*('Welfare change 1 MW'!J690-'aob Demand'!O689))</f>
        <v>0</v>
      </c>
      <c r="O690" s="2">
        <f>+IF($D690&lt;2022,0,-((G690-'aob Demand'!L689)*'aob Demand'!P689)-0.5*('Welfare change 1 MW'!$E690-'aob Demand'!L689)*('Welfare change 1 MW'!K690-'aob Demand'!P689))</f>
        <v>0</v>
      </c>
      <c r="P690" s="2">
        <f>+IF($D690&lt;2022,0,-((H690-'aob Demand'!M689)*'aob Demand'!Q689)-0.5*('Welfare change 1 MW'!$E690-'aob Demand'!M689)*('Welfare change 1 MW'!L690-'aob Demand'!Q689))</f>
        <v>0</v>
      </c>
      <c r="Q690" s="2">
        <f t="shared" si="75"/>
        <v>0</v>
      </c>
      <c r="R690" s="2">
        <f t="shared" si="76"/>
        <v>0</v>
      </c>
      <c r="S690" s="2">
        <f t="shared" si="78"/>
        <v>0</v>
      </c>
      <c r="T690" s="2">
        <f t="shared" si="79"/>
        <v>0</v>
      </c>
      <c r="U690" s="2">
        <f t="shared" si="80"/>
        <v>0</v>
      </c>
      <c r="V690" s="2">
        <f t="shared" si="81"/>
        <v>0</v>
      </c>
      <c r="W690" s="2">
        <f t="shared" si="77"/>
        <v>55131.709509757537</v>
      </c>
    </row>
    <row r="691" spans="1:23" x14ac:dyDescent="0.45">
      <c r="A691" s="2" t="s">
        <v>156</v>
      </c>
      <c r="B691" s="2">
        <v>2</v>
      </c>
      <c r="C691" s="2">
        <v>2024</v>
      </c>
      <c r="D691" s="2">
        <v>2022</v>
      </c>
      <c r="E691" s="2">
        <v>147.29430312580811</v>
      </c>
      <c r="F691" s="2">
        <v>147.29430312580811</v>
      </c>
      <c r="G691" s="2">
        <v>120.09973701128311</v>
      </c>
      <c r="H691" s="2">
        <v>97.767113024396309</v>
      </c>
      <c r="I691" s="2">
        <v>4745.8857067909967</v>
      </c>
      <c r="J691" s="2">
        <v>11.791514635888719</v>
      </c>
      <c r="K691" s="2">
        <v>9590.4258885162471</v>
      </c>
      <c r="L691" s="2">
        <v>40854.431871789981</v>
      </c>
      <c r="M691" s="2">
        <f>+IF($D691&lt;2022,0,-((E691-'aob Demand'!J690)*'aob Demand'!N690)-0.5*('Welfare change 1 MW'!$E691-'aob Demand'!J690)*('Welfare change 1 MW'!I691-'aob Demand'!N690))</f>
        <v>12.272755761351869</v>
      </c>
      <c r="N691" s="2">
        <f>+IF($D691&lt;2022,0,-((F691-'aob Demand'!K690)*'aob Demand'!O690)-0.5*('Welfare change 1 MW'!$E691-'aob Demand'!K690)*('Welfare change 1 MW'!J691-'aob Demand'!O690))</f>
        <v>3.049259677189298E-2</v>
      </c>
      <c r="O691" s="2">
        <f>+IF($D691&lt;2022,0,-((G691-'aob Demand'!L690)*'aob Demand'!P690)-0.5*('Welfare change 1 MW'!$E691-'aob Demand'!L690)*('Welfare change 1 MW'!K691-'aob Demand'!P690))</f>
        <v>24.701274592288279</v>
      </c>
      <c r="P691" s="2">
        <f>+IF($D691&lt;2022,0,-((H691-'aob Demand'!M690)*'aob Demand'!Q690)-0.5*('Welfare change 1 MW'!$E691-'aob Demand'!M690)*('Welfare change 1 MW'!L691-'aob Demand'!Q690))</f>
        <v>104.87783869407355</v>
      </c>
      <c r="Q691" s="2">
        <f t="shared" si="75"/>
        <v>141.88236164448557</v>
      </c>
      <c r="R691" s="2">
        <f t="shared" si="76"/>
        <v>10.304442393176805</v>
      </c>
      <c r="S691" s="2">
        <f t="shared" si="78"/>
        <v>2.5602172239409859E-2</v>
      </c>
      <c r="T691" s="2">
        <f t="shared" si="79"/>
        <v>20.739666463161093</v>
      </c>
      <c r="U691" s="2">
        <f t="shared" si="80"/>
        <v>88.057455730295416</v>
      </c>
      <c r="V691" s="2">
        <f t="shared" si="81"/>
        <v>119.1271667588727</v>
      </c>
      <c r="W691" s="2">
        <f t="shared" si="77"/>
        <v>55190.743467097229</v>
      </c>
    </row>
    <row r="692" spans="1:23" x14ac:dyDescent="0.45">
      <c r="A692" s="2" t="s">
        <v>156</v>
      </c>
      <c r="B692" s="2">
        <v>2</v>
      </c>
      <c r="C692" s="2">
        <v>2025</v>
      </c>
      <c r="D692" s="2">
        <v>2023</v>
      </c>
      <c r="E692" s="2">
        <v>147.18819790496454</v>
      </c>
      <c r="F692" s="2">
        <v>147.18819790496454</v>
      </c>
      <c r="G692" s="2">
        <v>120.02810561252456</v>
      </c>
      <c r="H692" s="2">
        <v>97.684406204824953</v>
      </c>
      <c r="I692" s="2">
        <v>4750.6386564771765</v>
      </c>
      <c r="J692" s="2">
        <v>11.802406604962441</v>
      </c>
      <c r="K692" s="2">
        <v>9600.0214557293184</v>
      </c>
      <c r="L692" s="2">
        <v>40895.32440886875</v>
      </c>
      <c r="M692" s="2">
        <f>+IF($D692&lt;2022,0,-((E692-'aob Demand'!J691)*'aob Demand'!N691)-0.5*('Welfare change 1 MW'!$E692-'aob Demand'!J691)*('Welfare change 1 MW'!I692-'aob Demand'!N691))</f>
        <v>12.238161569275315</v>
      </c>
      <c r="N692" s="2">
        <f>+IF($D692&lt;2022,0,-((F692-'aob Demand'!K691)*'aob Demand'!O691)-0.5*('Welfare change 1 MW'!$E692-'aob Demand'!K691)*('Welfare change 1 MW'!J692-'aob Demand'!O691))</f>
        <v>3.0404282325467668E-2</v>
      </c>
      <c r="O692" s="2">
        <f>+IF($D692&lt;2022,0,-((G692-'aob Demand'!L691)*'aob Demand'!P691)-0.5*('Welfare change 1 MW'!$E692-'aob Demand'!L691)*('Welfare change 1 MW'!K692-'aob Demand'!P691))</f>
        <v>24.631677458941368</v>
      </c>
      <c r="P692" s="2">
        <f>+IF($D692&lt;2022,0,-((H692-'aob Demand'!M691)*'aob Demand'!Q691)-0.5*('Welfare change 1 MW'!$E692-'aob Demand'!M691)*('Welfare change 1 MW'!L692-'aob Demand'!Q691))</f>
        <v>104.58195841395677</v>
      </c>
      <c r="Q692" s="2">
        <f t="shared" si="75"/>
        <v>141.48220172449891</v>
      </c>
      <c r="R692" s="2">
        <f t="shared" si="76"/>
        <v>9.693770228706045</v>
      </c>
      <c r="S692" s="2">
        <f t="shared" si="78"/>
        <v>2.4083039365302681E-2</v>
      </c>
      <c r="T692" s="2">
        <f t="shared" si="79"/>
        <v>19.510595630150242</v>
      </c>
      <c r="U692" s="2">
        <f t="shared" si="80"/>
        <v>82.838706548717326</v>
      </c>
      <c r="V692" s="2">
        <f t="shared" si="81"/>
        <v>112.06715544693891</v>
      </c>
      <c r="W692" s="2">
        <f t="shared" si="77"/>
        <v>55245.984521075246</v>
      </c>
    </row>
    <row r="693" spans="1:23" x14ac:dyDescent="0.45">
      <c r="A693" s="2" t="s">
        <v>156</v>
      </c>
      <c r="B693" s="2">
        <v>2</v>
      </c>
      <c r="C693" s="2">
        <v>2026</v>
      </c>
      <c r="D693" s="2">
        <v>2024</v>
      </c>
      <c r="E693" s="2">
        <v>147.10773683651644</v>
      </c>
      <c r="F693" s="2">
        <v>147.10773683651644</v>
      </c>
      <c r="G693" s="2">
        <v>119.94409510715542</v>
      </c>
      <c r="H693" s="2">
        <v>97.597493866868419</v>
      </c>
      <c r="I693" s="2">
        <v>4755.4161500192604</v>
      </c>
      <c r="J693" s="2">
        <v>11.81428362554816</v>
      </c>
      <c r="K693" s="2">
        <v>9609.6247672951595</v>
      </c>
      <c r="L693" s="2">
        <v>40936.264003374876</v>
      </c>
      <c r="M693" s="2">
        <f>+IF($D693&lt;2022,0,-((E693-'aob Demand'!J692)*'aob Demand'!N692)-0.5*('Welfare change 1 MW'!$E693-'aob Demand'!J692)*('Welfare change 1 MW'!I693-'aob Demand'!N692))</f>
        <v>12.07049853303881</v>
      </c>
      <c r="N693" s="2">
        <f>+IF($D693&lt;2022,0,-((F693-'aob Demand'!K692)*'aob Demand'!O692)-0.5*('Welfare change 1 MW'!$E693-'aob Demand'!K692)*('Welfare change 1 MW'!J693-'aob Demand'!O692))</f>
        <v>2.9987763146766013E-2</v>
      </c>
      <c r="O693" s="2">
        <f>+IF($D693&lt;2022,0,-((G693-'aob Demand'!L692)*'aob Demand'!P692)-0.5*('Welfare change 1 MW'!$E693-'aob Demand'!L692)*('Welfare change 1 MW'!K693-'aob Demand'!P692))</f>
        <v>24.294018404361232</v>
      </c>
      <c r="P693" s="2">
        <f>+IF($D693&lt;2022,0,-((H693-'aob Demand'!M692)*'aob Demand'!Q692)-0.5*('Welfare change 1 MW'!$E693-'aob Demand'!M692)*('Welfare change 1 MW'!L693-'aob Demand'!Q692))</f>
        <v>103.14812486228465</v>
      </c>
      <c r="Q693" s="2">
        <f t="shared" si="75"/>
        <v>139.54262956283145</v>
      </c>
      <c r="R693" s="2">
        <f t="shared" si="76"/>
        <v>9.0197786793810018</v>
      </c>
      <c r="S693" s="2">
        <f t="shared" si="78"/>
        <v>2.2408601097392448E-2</v>
      </c>
      <c r="T693" s="2">
        <f t="shared" si="79"/>
        <v>18.153903804417332</v>
      </c>
      <c r="U693" s="2">
        <f t="shared" si="80"/>
        <v>77.078279319150724</v>
      </c>
      <c r="V693" s="2">
        <f t="shared" si="81"/>
        <v>104.27437040404645</v>
      </c>
      <c r="W693" s="2">
        <f t="shared" si="77"/>
        <v>55301.304920689297</v>
      </c>
    </row>
    <row r="694" spans="1:23" x14ac:dyDescent="0.45">
      <c r="A694" s="2" t="s">
        <v>156</v>
      </c>
      <c r="B694" s="2">
        <v>2</v>
      </c>
      <c r="C694" s="2">
        <v>2027</v>
      </c>
      <c r="D694" s="2">
        <v>2025</v>
      </c>
      <c r="E694" s="2">
        <v>147.16005129455664</v>
      </c>
      <c r="F694" s="2">
        <v>147.16005129455664</v>
      </c>
      <c r="G694" s="2">
        <v>119.99278378245067</v>
      </c>
      <c r="H694" s="2">
        <v>97.643284688693669</v>
      </c>
      <c r="I694" s="2">
        <v>4760.0530654931481</v>
      </c>
      <c r="J694" s="2">
        <v>11.825811446171761</v>
      </c>
      <c r="K694" s="2">
        <v>9619.0112727583564</v>
      </c>
      <c r="L694" s="2">
        <v>40976.237738860385</v>
      </c>
      <c r="M694" s="2">
        <f>+IF($D694&lt;2022,0,-((E694-'aob Demand'!J693)*'aob Demand'!N693)-0.5*('Welfare change 1 MW'!$E694-'aob Demand'!J693)*('Welfare change 1 MW'!I694-'aob Demand'!N693))</f>
        <v>12.038000347664958</v>
      </c>
      <c r="N694" s="2">
        <f>+IF($D694&lt;2022,0,-((F694-'aob Demand'!K693)*'aob Demand'!O693)-0.5*('Welfare change 1 MW'!$E694-'aob Demand'!K693)*('Welfare change 1 MW'!J694-'aob Demand'!O693))</f>
        <v>2.9907045224439592E-2</v>
      </c>
      <c r="O694" s="2">
        <f>+IF($D694&lt;2022,0,-((G694-'aob Demand'!L693)*'aob Demand'!P693)-0.5*('Welfare change 1 MW'!$E694-'aob Demand'!L693)*('Welfare change 1 MW'!K694-'aob Demand'!P693))</f>
        <v>24.228675985167978</v>
      </c>
      <c r="P694" s="2">
        <f>+IF($D694&lt;2022,0,-((H694-'aob Demand'!M693)*'aob Demand'!Q693)-0.5*('Welfare change 1 MW'!$E694-'aob Demand'!M693)*('Welfare change 1 MW'!L694-'aob Demand'!Q693))</f>
        <v>102.87075065173448</v>
      </c>
      <c r="Q694" s="2">
        <f t="shared" si="75"/>
        <v>139.16733402979185</v>
      </c>
      <c r="R694" s="2">
        <f t="shared" si="76"/>
        <v>8.4863152309028997</v>
      </c>
      <c r="S694" s="2">
        <f t="shared" si="78"/>
        <v>2.1083286764374775E-2</v>
      </c>
      <c r="T694" s="2">
        <f t="shared" si="79"/>
        <v>17.080260516641825</v>
      </c>
      <c r="U694" s="2">
        <f t="shared" si="80"/>
        <v>72.519819974881926</v>
      </c>
      <c r="V694" s="2">
        <f t="shared" si="81"/>
        <v>98.10747900919101</v>
      </c>
      <c r="W694" s="2">
        <f t="shared" si="77"/>
        <v>55355.30207711189</v>
      </c>
    </row>
    <row r="695" spans="1:23" x14ac:dyDescent="0.45">
      <c r="A695" s="2" t="s">
        <v>156</v>
      </c>
      <c r="B695" s="2">
        <v>2</v>
      </c>
      <c r="C695" s="2">
        <v>2028</v>
      </c>
      <c r="D695" s="2">
        <v>2026</v>
      </c>
      <c r="E695" s="2">
        <v>147.31779298202082</v>
      </c>
      <c r="F695" s="2">
        <v>147.31779298202082</v>
      </c>
      <c r="G695" s="2">
        <v>120.1471055898688</v>
      </c>
      <c r="H695" s="2">
        <v>97.794765234102798</v>
      </c>
      <c r="I695" s="2">
        <v>4764.5784939149826</v>
      </c>
      <c r="J695" s="2">
        <v>11.83705826582259</v>
      </c>
      <c r="K695" s="2">
        <v>9628.2266030184437</v>
      </c>
      <c r="L695" s="2">
        <v>41015.448371099192</v>
      </c>
      <c r="M695" s="2">
        <f>+IF($D695&lt;2022,0,-((E695-'aob Demand'!J694)*'aob Demand'!N694)-0.5*('Welfare change 1 MW'!$E695-'aob Demand'!J694)*('Welfare change 1 MW'!I695-'aob Demand'!N694))</f>
        <v>12.111752123282914</v>
      </c>
      <c r="N695" s="2">
        <f>+IF($D695&lt;2022,0,-((F695-'aob Demand'!K694)*'aob Demand'!O694)-0.5*('Welfare change 1 MW'!$E695-'aob Demand'!K694)*('Welfare change 1 MW'!J695-'aob Demand'!O694))</f>
        <v>3.0090283068607265E-2</v>
      </c>
      <c r="O695" s="2">
        <f>+IF($D695&lt;2022,0,-((G695-'aob Demand'!L694)*'aob Demand'!P694)-0.5*('Welfare change 1 MW'!$E695-'aob Demand'!L694)*('Welfare change 1 MW'!K695-'aob Demand'!P694))</f>
        <v>24.377399255675876</v>
      </c>
      <c r="P695" s="2">
        <f>+IF($D695&lt;2022,0,-((H695-'aob Demand'!M694)*'aob Demand'!Q694)-0.5*('Welfare change 1 MW'!$E695-'aob Demand'!M694)*('Welfare change 1 MW'!L695-'aob Demand'!Q694))</f>
        <v>103.50246036368986</v>
      </c>
      <c r="Q695" s="2">
        <f t="shared" si="75"/>
        <v>140.02170202571727</v>
      </c>
      <c r="R695" s="2">
        <f t="shared" si="76"/>
        <v>8.0550069080197346</v>
      </c>
      <c r="S695" s="2">
        <f t="shared" si="78"/>
        <v>2.0011756805686995E-2</v>
      </c>
      <c r="T695" s="2">
        <f t="shared" si="79"/>
        <v>16.21236278659908</v>
      </c>
      <c r="U695" s="2">
        <f t="shared" si="80"/>
        <v>68.835047542285821</v>
      </c>
      <c r="V695" s="2">
        <f t="shared" si="81"/>
        <v>93.122428993710329</v>
      </c>
      <c r="W695" s="2">
        <f t="shared" si="77"/>
        <v>55408.253468032621</v>
      </c>
    </row>
    <row r="696" spans="1:23" x14ac:dyDescent="0.45">
      <c r="A696" s="2" t="s">
        <v>156</v>
      </c>
      <c r="B696" s="2">
        <v>2</v>
      </c>
      <c r="C696" s="2">
        <v>2029</v>
      </c>
      <c r="D696" s="2">
        <v>2027</v>
      </c>
      <c r="E696" s="2">
        <v>147.35974552121121</v>
      </c>
      <c r="F696" s="2">
        <v>147.35974552121121</v>
      </c>
      <c r="G696" s="2">
        <v>120.18580283667123</v>
      </c>
      <c r="H696" s="2">
        <v>97.830666151366131</v>
      </c>
      <c r="I696" s="2">
        <v>4769.2351170879892</v>
      </c>
      <c r="J696" s="2">
        <v>11.848630032042891</v>
      </c>
      <c r="K696" s="2">
        <v>9637.6485115423675</v>
      </c>
      <c r="L696" s="2">
        <v>41055.575843997256</v>
      </c>
      <c r="M696" s="2">
        <f>+IF($D696&lt;2022,0,-((E696-'aob Demand'!J695)*'aob Demand'!N695)-0.5*('Welfare change 1 MW'!$E696-'aob Demand'!J695)*('Welfare change 1 MW'!I696-'aob Demand'!N695))</f>
        <v>12.068853072891192</v>
      </c>
      <c r="N696" s="2">
        <f>+IF($D696&lt;2022,0,-((F696-'aob Demand'!K695)*'aob Demand'!O695)-0.5*('Welfare change 1 MW'!$E696-'aob Demand'!K695)*('Welfare change 1 MW'!J696-'aob Demand'!O695))</f>
        <v>2.9983712578859938E-2</v>
      </c>
      <c r="O696" s="2">
        <f>+IF($D696&lt;2022,0,-((G696-'aob Demand'!L695)*'aob Demand'!P695)-0.5*('Welfare change 1 MW'!$E696-'aob Demand'!L695)*('Welfare change 1 MW'!K696-'aob Demand'!P695))</f>
        <v>24.291104279316528</v>
      </c>
      <c r="P696" s="2">
        <f>+IF($D696&lt;2022,0,-((H696-'aob Demand'!M695)*'aob Demand'!Q695)-0.5*('Welfare change 1 MW'!$E696-'aob Demand'!M695)*('Welfare change 1 MW'!L696-'aob Demand'!Q695))</f>
        <v>103.13610601479571</v>
      </c>
      <c r="Q696" s="2">
        <f t="shared" si="75"/>
        <v>139.5260470795823</v>
      </c>
      <c r="R696" s="2">
        <f t="shared" si="76"/>
        <v>7.5721477258387528</v>
      </c>
      <c r="S696" s="2">
        <f t="shared" si="78"/>
        <v>1.8812152210734265E-2</v>
      </c>
      <c r="T696" s="2">
        <f t="shared" si="79"/>
        <v>15.240539338397571</v>
      </c>
      <c r="U696" s="2">
        <f t="shared" si="80"/>
        <v>64.708868845704998</v>
      </c>
      <c r="V696" s="2">
        <f t="shared" si="81"/>
        <v>87.540368062152055</v>
      </c>
      <c r="W696" s="2">
        <f t="shared" si="77"/>
        <v>55462.459472627612</v>
      </c>
    </row>
    <row r="697" spans="1:23" x14ac:dyDescent="0.45">
      <c r="A697" s="2" t="s">
        <v>156</v>
      </c>
      <c r="B697" s="2">
        <v>2</v>
      </c>
      <c r="C697" s="2">
        <v>2030</v>
      </c>
      <c r="D697" s="2">
        <v>2028</v>
      </c>
      <c r="E697" s="2">
        <v>147.39731866497638</v>
      </c>
      <c r="F697" s="2">
        <v>147.39731866497638</v>
      </c>
      <c r="G697" s="2">
        <v>120.21994065403941</v>
      </c>
      <c r="H697" s="2">
        <v>97.861957601729998</v>
      </c>
      <c r="I697" s="2">
        <v>4773.9014441120817</v>
      </c>
      <c r="J697" s="2">
        <v>11.860228435077097</v>
      </c>
      <c r="K697" s="2">
        <v>9647.0874360770849</v>
      </c>
      <c r="L697" s="2">
        <v>41095.777356259503</v>
      </c>
      <c r="M697" s="2">
        <f>+IF($D697&lt;2022,0,-((E697-'aob Demand'!J696)*'aob Demand'!N696)-0.5*('Welfare change 1 MW'!$E697-'aob Demand'!J696)*('Welfare change 1 MW'!I697-'aob Demand'!N696))</f>
        <v>12.021032580697819</v>
      </c>
      <c r="N697" s="2">
        <f>+IF($D697&lt;2022,0,-((F697-'aob Demand'!K696)*'aob Demand'!O696)-0.5*('Welfare change 1 MW'!$E697-'aob Demand'!K696)*('Welfare change 1 MW'!J697-'aob Demand'!O696))</f>
        <v>2.9864921616348555E-2</v>
      </c>
      <c r="O697" s="2">
        <f>+IF($D697&lt;2022,0,-((G697-'aob Demand'!L696)*'aob Demand'!P696)-0.5*('Welfare change 1 MW'!$E697-'aob Demand'!L696)*('Welfare change 1 MW'!K697-'aob Demand'!P696))</f>
        <v>24.194892911635648</v>
      </c>
      <c r="P697" s="2">
        <f>+IF($D697&lt;2022,0,-((H697-'aob Demand'!M696)*'aob Demand'!Q696)-0.5*('Welfare change 1 MW'!$E697-'aob Demand'!M696)*('Welfare change 1 MW'!L697-'aob Demand'!Q696))</f>
        <v>102.72763920798397</v>
      </c>
      <c r="Q697" s="2">
        <f t="shared" si="75"/>
        <v>138.9734296219338</v>
      </c>
      <c r="R697" s="2">
        <f t="shared" si="76"/>
        <v>7.1152307145594103</v>
      </c>
      <c r="S697" s="2">
        <f t="shared" si="78"/>
        <v>1.7677001218161341E-2</v>
      </c>
      <c r="T697" s="2">
        <f t="shared" si="79"/>
        <v>14.320919939670633</v>
      </c>
      <c r="U697" s="2">
        <f t="shared" si="80"/>
        <v>60.804331809272469</v>
      </c>
      <c r="V697" s="2">
        <f t="shared" si="81"/>
        <v>82.258159464720677</v>
      </c>
      <c r="W697" s="2">
        <f t="shared" si="77"/>
        <v>55516.766236448668</v>
      </c>
    </row>
    <row r="698" spans="1:23" x14ac:dyDescent="0.45">
      <c r="A698" s="2" t="s">
        <v>156</v>
      </c>
      <c r="B698" s="2">
        <v>2</v>
      </c>
      <c r="C698" s="2">
        <v>2031</v>
      </c>
      <c r="D698" s="2">
        <v>2029</v>
      </c>
      <c r="E698" s="2">
        <v>147.43063114472218</v>
      </c>
      <c r="F698" s="2">
        <v>147.43063114472218</v>
      </c>
      <c r="G698" s="2">
        <v>120.24980974350218</v>
      </c>
      <c r="H698" s="2">
        <v>97.888978035649188</v>
      </c>
      <c r="I698" s="2">
        <v>4778.577039670894</v>
      </c>
      <c r="J698" s="2">
        <v>11.871850037704299</v>
      </c>
      <c r="K698" s="2">
        <v>9656.5429175510399</v>
      </c>
      <c r="L698" s="2">
        <v>41136.050757868135</v>
      </c>
      <c r="M698" s="2">
        <f>+IF($D698&lt;2022,0,-((E698-'aob Demand'!J697)*'aob Demand'!N697)-0.5*('Welfare change 1 MW'!$E698-'aob Demand'!J697)*('Welfare change 1 MW'!I698-'aob Demand'!N697))</f>
        <v>11.968932955683062</v>
      </c>
      <c r="N698" s="2">
        <f>+IF($D698&lt;2022,0,-((F698-'aob Demand'!K697)*'aob Demand'!O697)-0.5*('Welfare change 1 MW'!$E698-'aob Demand'!K697)*('Welfare change 1 MW'!J698-'aob Demand'!O697))</f>
        <v>2.9735499915889668E-2</v>
      </c>
      <c r="O698" s="2">
        <f>+IF($D698&lt;2022,0,-((G698-'aob Demand'!L697)*'aob Demand'!P697)-0.5*('Welfare change 1 MW'!$E698-'aob Demand'!L697)*('Welfare change 1 MW'!K698-'aob Demand'!P697))</f>
        <v>24.090059861549562</v>
      </c>
      <c r="P698" s="2">
        <f>+IF($D698&lt;2022,0,-((H698-'aob Demand'!M697)*'aob Demand'!Q697)-0.5*('Welfare change 1 MW'!$E698-'aob Demand'!M697)*('Welfare change 1 MW'!L698-'aob Demand'!Q697))</f>
        <v>102.28255794689474</v>
      </c>
      <c r="Q698" s="2">
        <f t="shared" si="75"/>
        <v>138.37128626404325</v>
      </c>
      <c r="R698" s="2">
        <f t="shared" si="76"/>
        <v>6.683389647700646</v>
      </c>
      <c r="S698" s="2">
        <f t="shared" si="78"/>
        <v>1.6604147841992718E-2</v>
      </c>
      <c r="T698" s="2">
        <f t="shared" si="79"/>
        <v>13.451763602261803</v>
      </c>
      <c r="U698" s="2">
        <f t="shared" si="80"/>
        <v>57.114046127063908</v>
      </c>
      <c r="V698" s="2">
        <f t="shared" si="81"/>
        <v>77.265803524868346</v>
      </c>
      <c r="W698" s="2">
        <f t="shared" si="77"/>
        <v>55571.170715090069</v>
      </c>
    </row>
    <row r="699" spans="1:23" x14ac:dyDescent="0.45">
      <c r="A699" s="2" t="s">
        <v>156</v>
      </c>
      <c r="B699" s="2">
        <v>2</v>
      </c>
      <c r="C699" s="2">
        <v>2032</v>
      </c>
      <c r="D699" s="2">
        <v>2030</v>
      </c>
      <c r="E699" s="2">
        <v>147.61970234227473</v>
      </c>
      <c r="F699" s="2">
        <v>147.61970234227473</v>
      </c>
      <c r="G699" s="2">
        <v>120.43543044400674</v>
      </c>
      <c r="H699" s="2">
        <v>98.071747885446243</v>
      </c>
      <c r="I699" s="2">
        <v>4783.0861289318873</v>
      </c>
      <c r="J699" s="2">
        <v>11.883055976813333</v>
      </c>
      <c r="K699" s="2">
        <v>9665.7412676746389</v>
      </c>
      <c r="L699" s="2">
        <v>41175.178971404988</v>
      </c>
      <c r="M699" s="2">
        <f>+IF($D699&lt;2022,0,-((E699-'aob Demand'!J698)*'aob Demand'!N698)-0.5*('Welfare change 1 MW'!$E699-'aob Demand'!J698)*('Welfare change 1 MW'!I699-'aob Demand'!N698))</f>
        <v>12.069902260859005</v>
      </c>
      <c r="N699" s="2">
        <f>+IF($D699&lt;2022,0,-((F699-'aob Demand'!K698)*'aob Demand'!O698)-0.5*('Welfare change 1 MW'!$E699-'aob Demand'!K698)*('Welfare change 1 MW'!J699-'aob Demand'!O698))</f>
        <v>2.998635615881794E-2</v>
      </c>
      <c r="O699" s="2">
        <f>+IF($D699&lt;2022,0,-((G699-'aob Demand'!L698)*'aob Demand'!P698)-0.5*('Welfare change 1 MW'!$E699-'aob Demand'!L698)*('Welfare change 1 MW'!K699-'aob Demand'!P698))</f>
        <v>24.293628247900948</v>
      </c>
      <c r="P699" s="2">
        <f>+IF($D699&lt;2022,0,-((H699-'aob Demand'!M698)*'aob Demand'!Q698)-0.5*('Welfare change 1 MW'!$E699-'aob Demand'!M698)*('Welfare change 1 MW'!L699-'aob Demand'!Q698))</f>
        <v>103.14718951366358</v>
      </c>
      <c r="Q699" s="2">
        <f t="shared" si="75"/>
        <v>139.54070637858234</v>
      </c>
      <c r="R699" s="2">
        <f t="shared" si="76"/>
        <v>6.3582739437166413</v>
      </c>
      <c r="S699" s="2">
        <f t="shared" si="78"/>
        <v>1.5796438356415483E-2</v>
      </c>
      <c r="T699" s="2">
        <f t="shared" si="79"/>
        <v>12.797580307495711</v>
      </c>
      <c r="U699" s="2">
        <f t="shared" si="80"/>
        <v>54.336652715003346</v>
      </c>
      <c r="V699" s="2">
        <f t="shared" si="81"/>
        <v>73.508303404572118</v>
      </c>
      <c r="W699" s="2">
        <f t="shared" si="77"/>
        <v>55624.006368011513</v>
      </c>
    </row>
    <row r="700" spans="1:23" x14ac:dyDescent="0.45">
      <c r="A700" s="2" t="s">
        <v>156</v>
      </c>
      <c r="B700" s="2">
        <v>2</v>
      </c>
      <c r="C700" s="2">
        <v>2033</v>
      </c>
      <c r="D700" s="2">
        <v>2031</v>
      </c>
      <c r="E700" s="2">
        <v>147.88171449407898</v>
      </c>
      <c r="F700" s="2">
        <v>147.88171449407898</v>
      </c>
      <c r="G700" s="2">
        <v>120.69423357546899</v>
      </c>
      <c r="H700" s="2">
        <v>98.327766546855386</v>
      </c>
      <c r="I700" s="2">
        <v>4787.5193305905314</v>
      </c>
      <c r="J700" s="2">
        <v>11.894068616339446</v>
      </c>
      <c r="K700" s="2">
        <v>9674.8238403562373</v>
      </c>
      <c r="L700" s="2">
        <v>41213.790499401701</v>
      </c>
      <c r="M700" s="2">
        <f>+IF($D700&lt;2022,0,-((E700-'aob Demand'!J699)*'aob Demand'!N699)-0.5*('Welfare change 1 MW'!$E700-'aob Demand'!J699)*('Welfare change 1 MW'!I700-'aob Demand'!N699))</f>
        <v>12.24111495499635</v>
      </c>
      <c r="N700" s="2">
        <f>+IF($D700&lt;2022,0,-((F700-'aob Demand'!K699)*'aob Demand'!O699)-0.5*('Welfare change 1 MW'!$E700-'aob Demand'!K699)*('Welfare change 1 MW'!J700-'aob Demand'!O699))</f>
        <v>3.0411712446760285E-2</v>
      </c>
      <c r="O700" s="2">
        <f>+IF($D700&lt;2022,0,-((G700-'aob Demand'!L699)*'aob Demand'!P699)-0.5*('Welfare change 1 MW'!$E700-'aob Demand'!L699)*('Welfare change 1 MW'!K700-'aob Demand'!P699))</f>
        <v>24.638737946632073</v>
      </c>
      <c r="P700" s="2">
        <f>+IF($D700&lt;2022,0,-((H700-'aob Demand'!M699)*'aob Demand'!Q699)-0.5*('Welfare change 1 MW'!$E700-'aob Demand'!M699)*('Welfare change 1 MW'!L700-'aob Demand'!Q699))</f>
        <v>104.61292830979561</v>
      </c>
      <c r="Q700" s="2">
        <f t="shared" si="75"/>
        <v>141.52319292387079</v>
      </c>
      <c r="R700" s="2">
        <f t="shared" si="76"/>
        <v>6.083459108657439</v>
      </c>
      <c r="S700" s="2">
        <f t="shared" si="78"/>
        <v>1.5113689379953204E-2</v>
      </c>
      <c r="T700" s="2">
        <f t="shared" si="79"/>
        <v>12.244697916678234</v>
      </c>
      <c r="U700" s="2">
        <f t="shared" si="80"/>
        <v>51.989420404045504</v>
      </c>
      <c r="V700" s="2">
        <f t="shared" si="81"/>
        <v>70.332691118761133</v>
      </c>
      <c r="W700" s="2">
        <f t="shared" si="77"/>
        <v>55676.13367034847</v>
      </c>
    </row>
    <row r="701" spans="1:23" x14ac:dyDescent="0.45">
      <c r="A701" s="2" t="s">
        <v>156</v>
      </c>
      <c r="B701" s="2">
        <v>2</v>
      </c>
      <c r="C701" s="2">
        <v>2034</v>
      </c>
      <c r="D701" s="2">
        <v>2032</v>
      </c>
      <c r="E701" s="2">
        <v>147.94025678716505</v>
      </c>
      <c r="F701" s="2">
        <v>147.94025678716505</v>
      </c>
      <c r="G701" s="2">
        <v>120.74968006424105</v>
      </c>
      <c r="H701" s="2">
        <v>98.38045937124194</v>
      </c>
      <c r="I701" s="2">
        <v>4792.1801109909948</v>
      </c>
      <c r="J701" s="2">
        <v>11.905648104431556</v>
      </c>
      <c r="K701" s="2">
        <v>9684.2630872771879</v>
      </c>
      <c r="L701" s="2">
        <v>41253.986276629556</v>
      </c>
      <c r="M701" s="2">
        <f>+IF($D701&lt;2022,0,-((E701-'aob Demand'!J700)*'aob Demand'!N700)-0.5*('Welfare change 1 MW'!$E701-'aob Demand'!J700)*('Welfare change 1 MW'!I701-'aob Demand'!N700))</f>
        <v>12.212241765975429</v>
      </c>
      <c r="N701" s="2">
        <f>+IF($D701&lt;2022,0,-((F701-'aob Demand'!K700)*'aob Demand'!O700)-0.5*('Welfare change 1 MW'!$E701-'aob Demand'!K700)*('Welfare change 1 MW'!J701-'aob Demand'!O700))</f>
        <v>3.0339980898981378E-2</v>
      </c>
      <c r="O701" s="2">
        <f>+IF($D701&lt;2022,0,-((G701-'aob Demand'!L700)*'aob Demand'!P700)-0.5*('Welfare change 1 MW'!$E701-'aob Demand'!L700)*('Welfare change 1 MW'!K701-'aob Demand'!P700))</f>
        <v>24.58070620610815</v>
      </c>
      <c r="P701" s="2">
        <f>+IF($D701&lt;2022,0,-((H701-'aob Demand'!M700)*'aob Demand'!Q700)-0.5*('Welfare change 1 MW'!$E701-'aob Demand'!M700)*('Welfare change 1 MW'!L701-'aob Demand'!Q700))</f>
        <v>104.36660452040238</v>
      </c>
      <c r="Q701" s="2">
        <f t="shared" si="75"/>
        <v>141.18989247338493</v>
      </c>
      <c r="R701" s="2">
        <f t="shared" si="76"/>
        <v>5.7255754889483708</v>
      </c>
      <c r="S701" s="2">
        <f t="shared" si="78"/>
        <v>1.4224566979533138E-2</v>
      </c>
      <c r="T701" s="2">
        <f t="shared" si="79"/>
        <v>11.524394263700747</v>
      </c>
      <c r="U701" s="2">
        <f t="shared" si="80"/>
        <v>48.931136818110254</v>
      </c>
      <c r="V701" s="2">
        <f t="shared" si="81"/>
        <v>66.195331137738904</v>
      </c>
      <c r="W701" s="2">
        <f t="shared" si="77"/>
        <v>55730.429474897741</v>
      </c>
    </row>
    <row r="702" spans="1:23" x14ac:dyDescent="0.45">
      <c r="A702" s="2" t="s">
        <v>156</v>
      </c>
      <c r="B702" s="2">
        <v>2</v>
      </c>
      <c r="C702" s="2">
        <v>2035</v>
      </c>
      <c r="D702" s="2">
        <v>2033</v>
      </c>
      <c r="E702" s="2">
        <v>147.99429461375846</v>
      </c>
      <c r="F702" s="2">
        <v>147.99429461375846</v>
      </c>
      <c r="G702" s="2">
        <v>120.80030650426247</v>
      </c>
      <c r="H702" s="2">
        <v>98.428244699810847</v>
      </c>
      <c r="I702" s="2">
        <v>4796.850983443901</v>
      </c>
      <c r="J702" s="2">
        <v>11.917257085304279</v>
      </c>
      <c r="K702" s="2">
        <v>9693.7197955730699</v>
      </c>
      <c r="L702" s="2">
        <v>41294.258147285909</v>
      </c>
      <c r="M702" s="2">
        <f>+IF($D702&lt;2022,0,-((E702-'aob Demand'!J701)*'aob Demand'!N701)-0.5*('Welfare change 1 MW'!$E702-'aob Demand'!J701)*('Welfare change 1 MW'!I702-'aob Demand'!N701))</f>
        <v>12.177922818651298</v>
      </c>
      <c r="N702" s="2">
        <f>+IF($D702&lt;2022,0,-((F702-'aob Demand'!K701)*'aob Demand'!O701)-0.5*('Welfare change 1 MW'!$E702-'aob Demand'!K701)*('Welfare change 1 MW'!J702-'aob Demand'!O701))</f>
        <v>3.0254731175882083E-2</v>
      </c>
      <c r="O702" s="2">
        <f>+IF($D702&lt;2022,0,-((G702-'aob Demand'!L701)*'aob Demand'!P701)-0.5*('Welfare change 1 MW'!$E702-'aob Demand'!L701)*('Welfare change 1 MW'!K702-'aob Demand'!P701))</f>
        <v>24.511700628980432</v>
      </c>
      <c r="P702" s="2">
        <f>+IF($D702&lt;2022,0,-((H702-'aob Demand'!M701)*'aob Demand'!Q701)-0.5*('Welfare change 1 MW'!$E702-'aob Demand'!M701)*('Welfare change 1 MW'!L702-'aob Demand'!Q701))</f>
        <v>104.07367729694943</v>
      </c>
      <c r="Q702" s="2">
        <f t="shared" si="75"/>
        <v>140.79355547575705</v>
      </c>
      <c r="R702" s="2">
        <f t="shared" si="76"/>
        <v>5.3863070068306937</v>
      </c>
      <c r="S702" s="2">
        <f t="shared" si="78"/>
        <v>1.33816967761404E-2</v>
      </c>
      <c r="T702" s="2">
        <f t="shared" si="79"/>
        <v>10.84154882678388</v>
      </c>
      <c r="U702" s="2">
        <f t="shared" si="80"/>
        <v>46.031887834979599</v>
      </c>
      <c r="V702" s="2">
        <f t="shared" si="81"/>
        <v>62.273125365370319</v>
      </c>
      <c r="W702" s="2">
        <f t="shared" si="77"/>
        <v>55784.828926302878</v>
      </c>
    </row>
    <row r="703" spans="1:23" x14ac:dyDescent="0.45">
      <c r="A703" s="2" t="s">
        <v>156</v>
      </c>
      <c r="B703" s="2">
        <v>2</v>
      </c>
      <c r="C703" s="2">
        <v>2036</v>
      </c>
      <c r="D703" s="2">
        <v>2034</v>
      </c>
      <c r="E703" s="2">
        <v>148.04376480909329</v>
      </c>
      <c r="F703" s="2">
        <v>148.04376480909329</v>
      </c>
      <c r="G703" s="2">
        <v>120.84635647363831</v>
      </c>
      <c r="H703" s="2">
        <v>98.471451187060211</v>
      </c>
      <c r="I703" s="2">
        <v>4801.5314597749166</v>
      </c>
      <c r="J703" s="2">
        <v>11.928890131784048</v>
      </c>
      <c r="K703" s="2">
        <v>9703.1935946181075</v>
      </c>
      <c r="L703" s="2">
        <v>41334.604270686985</v>
      </c>
      <c r="M703" s="2">
        <f>+IF($D703&lt;2022,0,-((E703-'aob Demand'!J702)*'aob Demand'!N702)-0.5*('Welfare change 1 MW'!$E703-'aob Demand'!J702)*('Welfare change 1 MW'!I703-'aob Demand'!N702))</f>
        <v>12.13896049973396</v>
      </c>
      <c r="N703" s="2">
        <f>+IF($D703&lt;2022,0,-((F703-'aob Demand'!K702)*'aob Demand'!O702)-0.5*('Welfare change 1 MW'!$E703-'aob Demand'!K702)*('Welfare change 1 MW'!J703-'aob Demand'!O702))</f>
        <v>3.0157945923815908E-2</v>
      </c>
      <c r="O703" s="2">
        <f>+IF($D703&lt;2022,0,-((G703-'aob Demand'!L702)*'aob Demand'!P702)-0.5*('Welfare change 1 MW'!$E703-'aob Demand'!L702)*('Welfare change 1 MW'!K703-'aob Demand'!P702))</f>
        <v>24.433339027713668</v>
      </c>
      <c r="P703" s="2">
        <f>+IF($D703&lt;2022,0,-((H703-'aob Demand'!M702)*'aob Demand'!Q702)-0.5*('Welfare change 1 MW'!$E703-'aob Demand'!M702)*('Welfare change 1 MW'!L703-'aob Demand'!Q702))</f>
        <v>103.74101661256229</v>
      </c>
      <c r="Q703" s="2">
        <f t="shared" si="75"/>
        <v>140.34347408593374</v>
      </c>
      <c r="R703" s="2">
        <f t="shared" si="76"/>
        <v>5.0651640901878157</v>
      </c>
      <c r="S703" s="2">
        <f t="shared" si="78"/>
        <v>1.2583857137560186E-2</v>
      </c>
      <c r="T703" s="2">
        <f t="shared" si="79"/>
        <v>10.195178693370993</v>
      </c>
      <c r="U703" s="2">
        <f t="shared" si="80"/>
        <v>43.287501597607502</v>
      </c>
      <c r="V703" s="2">
        <f t="shared" si="81"/>
        <v>58.560428238303871</v>
      </c>
      <c r="W703" s="2">
        <f t="shared" si="77"/>
        <v>55839.329325080005</v>
      </c>
    </row>
    <row r="704" spans="1:23" x14ac:dyDescent="0.45">
      <c r="A704" s="2" t="s">
        <v>156</v>
      </c>
      <c r="B704" s="2">
        <v>2</v>
      </c>
      <c r="C704" s="2">
        <v>2037</v>
      </c>
      <c r="D704" s="2">
        <v>2035</v>
      </c>
      <c r="E704" s="2">
        <v>148.08891083291425</v>
      </c>
      <c r="F704" s="2">
        <v>148.08891083291425</v>
      </c>
      <c r="G704" s="2">
        <v>120.88807470917025</v>
      </c>
      <c r="H704" s="2">
        <v>98.510323618284247</v>
      </c>
      <c r="I704" s="2">
        <v>4806.2212832832083</v>
      </c>
      <c r="J704" s="2">
        <v>11.940546582307141</v>
      </c>
      <c r="K704" s="2">
        <v>9712.6840886396094</v>
      </c>
      <c r="L704" s="2">
        <v>41375.022883985497</v>
      </c>
      <c r="M704" s="2">
        <f>+IF($D704&lt;2022,0,-((E704-'aob Demand'!J703)*'aob Demand'!N703)-0.5*('Welfare change 1 MW'!$E704-'aob Demand'!J703)*('Welfare change 1 MW'!I704-'aob Demand'!N703))</f>
        <v>12.095665315070971</v>
      </c>
      <c r="N704" s="2">
        <f>+IF($D704&lt;2022,0,-((F704-'aob Demand'!K703)*'aob Demand'!O703)-0.5*('Welfare change 1 MW'!$E704-'aob Demand'!K703)*('Welfare change 1 MW'!J704-'aob Demand'!O703))</f>
        <v>3.0050396481108334E-2</v>
      </c>
      <c r="O704" s="2">
        <f>+IF($D704&lt;2022,0,-((G704-'aob Demand'!L703)*'aob Demand'!P703)-0.5*('Welfare change 1 MW'!$E704-'aob Demand'!L703)*('Welfare change 1 MW'!K704-'aob Demand'!P703))</f>
        <v>24.346246931400835</v>
      </c>
      <c r="P704" s="2">
        <f>+IF($D704&lt;2022,0,-((H704-'aob Demand'!M703)*'aob Demand'!Q703)-0.5*('Welfare change 1 MW'!$E704-'aob Demand'!M703)*('Welfare change 1 MW'!L704-'aob Demand'!Q703))</f>
        <v>103.37127887891251</v>
      </c>
      <c r="Q704" s="2">
        <f t="shared" si="75"/>
        <v>139.84324152186542</v>
      </c>
      <c r="R704" s="2">
        <f t="shared" si="76"/>
        <v>4.7614137003111878</v>
      </c>
      <c r="S704" s="2">
        <f t="shared" si="78"/>
        <v>1.1829226898883717E-2</v>
      </c>
      <c r="T704" s="2">
        <f t="shared" si="79"/>
        <v>9.5838096268994661</v>
      </c>
      <c r="U704" s="2">
        <f t="shared" si="80"/>
        <v>40.691719773320678</v>
      </c>
      <c r="V704" s="2">
        <f t="shared" si="81"/>
        <v>55.048772327430214</v>
      </c>
      <c r="W704" s="2">
        <f t="shared" si="77"/>
        <v>55893.928255908315</v>
      </c>
    </row>
    <row r="705" spans="1:23" x14ac:dyDescent="0.45">
      <c r="A705" s="2" t="s">
        <v>156</v>
      </c>
      <c r="B705" s="2">
        <v>2</v>
      </c>
      <c r="C705" s="2">
        <v>2038</v>
      </c>
      <c r="D705" s="2">
        <v>2036</v>
      </c>
      <c r="E705" s="2">
        <v>148.12998461385979</v>
      </c>
      <c r="F705" s="2">
        <v>148.12998461385979</v>
      </c>
      <c r="G705" s="2">
        <v>120.92571352792575</v>
      </c>
      <c r="H705" s="2">
        <v>98.545114416201358</v>
      </c>
      <c r="I705" s="2">
        <v>4810.9201893191648</v>
      </c>
      <c r="J705" s="2">
        <v>11.952225773295616</v>
      </c>
      <c r="K705" s="2">
        <v>9722.1908684824539</v>
      </c>
      <c r="L705" s="2">
        <v>41415.51216537055</v>
      </c>
      <c r="M705" s="2">
        <f>+IF($D705&lt;2022,0,-((E705-'aob Demand'!J704)*'aob Demand'!N704)-0.5*('Welfare change 1 MW'!$E705-'aob Demand'!J704)*('Welfare change 1 MW'!I705-'aob Demand'!N704))</f>
        <v>12.048349033830595</v>
      </c>
      <c r="N705" s="2">
        <f>+IF($D705&lt;2022,0,-((F705-'aob Demand'!K704)*'aob Demand'!O704)-0.5*('Welfare change 1 MW'!$E705-'aob Demand'!K704)*('Welfare change 1 MW'!J705-'aob Demand'!O704))</f>
        <v>2.9932857370512878E-2</v>
      </c>
      <c r="O705" s="2">
        <f>+IF($D705&lt;2022,0,-((G705-'aob Demand'!L704)*'aob Demand'!P704)-0.5*('Welfare change 1 MW'!$E705-'aob Demand'!L704)*('Welfare change 1 MW'!K705-'aob Demand'!P704))</f>
        <v>24.251052435179194</v>
      </c>
      <c r="P705" s="2">
        <f>+IF($D705&lt;2022,0,-((H705-'aob Demand'!M704)*'aob Demand'!Q704)-0.5*('Welfare change 1 MW'!$E705-'aob Demand'!M704)*('Welfare change 1 MW'!L705-'aob Demand'!Q704))</f>
        <v>102.96713143034496</v>
      </c>
      <c r="Q705" s="2">
        <f t="shared" si="75"/>
        <v>139.29646575672527</v>
      </c>
      <c r="R705" s="2">
        <f t="shared" si="76"/>
        <v>4.4743281340017029</v>
      </c>
      <c r="S705" s="2">
        <f t="shared" si="78"/>
        <v>1.1115998174346142E-2</v>
      </c>
      <c r="T705" s="2">
        <f t="shared" si="79"/>
        <v>9.0059779879546298</v>
      </c>
      <c r="U705" s="2">
        <f t="shared" si="80"/>
        <v>38.23832889822647</v>
      </c>
      <c r="V705" s="2">
        <f t="shared" si="81"/>
        <v>51.729751018357149</v>
      </c>
      <c r="W705" s="2">
        <f t="shared" si="77"/>
        <v>55948.623223172166</v>
      </c>
    </row>
    <row r="706" spans="1:23" x14ac:dyDescent="0.45">
      <c r="A706" s="2" t="s">
        <v>156</v>
      </c>
      <c r="B706" s="2">
        <v>2</v>
      </c>
      <c r="C706" s="2">
        <v>2039</v>
      </c>
      <c r="D706" s="2">
        <v>2037</v>
      </c>
      <c r="E706" s="2">
        <v>148.16722439374715</v>
      </c>
      <c r="F706" s="2">
        <v>148.16722439374715</v>
      </c>
      <c r="G706" s="2">
        <v>120.95951156862118</v>
      </c>
      <c r="H706" s="2">
        <v>98.576062328314677</v>
      </c>
      <c r="I706" s="2">
        <v>4815.6279281842835</v>
      </c>
      <c r="J706" s="2">
        <v>11.963927077634741</v>
      </c>
      <c r="K706" s="2">
        <v>9731.713548184367</v>
      </c>
      <c r="L706" s="2">
        <v>41456.070396272138</v>
      </c>
      <c r="M706" s="2">
        <f>+IF($D706&lt;2022,0,-((E706-'aob Demand'!J705)*'aob Demand'!N705)-0.5*('Welfare change 1 MW'!$E706-'aob Demand'!J705)*('Welfare change 1 MW'!I706-'aob Demand'!N705))</f>
        <v>11.997304825778865</v>
      </c>
      <c r="N706" s="2">
        <f>+IF($D706&lt;2022,0,-((F706-'aob Demand'!K705)*'aob Demand'!O705)-0.5*('Welfare change 1 MW'!$E706-'aob Demand'!K705)*('Welfare change 1 MW'!J706-'aob Demand'!O705))</f>
        <v>2.9806056905624153E-2</v>
      </c>
      <c r="O706" s="2">
        <f>+IF($D706&lt;2022,0,-((G706-'aob Demand'!L705)*'aob Demand'!P705)-0.5*('Welfare change 1 MW'!$E706-'aob Demand'!L705)*('Welfare change 1 MW'!K706-'aob Demand'!P705))</f>
        <v>24.148346181712203</v>
      </c>
      <c r="P706" s="2">
        <f>+IF($D706&lt;2022,0,-((H706-'aob Demand'!M705)*'aob Demand'!Q705)-0.5*('Welfare change 1 MW'!$E706-'aob Demand'!M705)*('Welfare change 1 MW'!L706-'aob Demand'!Q705))</f>
        <v>102.53108256722282</v>
      </c>
      <c r="Q706" s="2">
        <f t="shared" si="75"/>
        <v>138.70653963161953</v>
      </c>
      <c r="R706" s="2">
        <f t="shared" si="76"/>
        <v>4.203181255996066</v>
      </c>
      <c r="S706" s="2">
        <f t="shared" si="78"/>
        <v>1.0442366974929167E-2</v>
      </c>
      <c r="T706" s="2">
        <f t="shared" si="79"/>
        <v>8.4602231508014984</v>
      </c>
      <c r="U706" s="2">
        <f t="shared" si="80"/>
        <v>35.921128175182318</v>
      </c>
      <c r="V706" s="2">
        <f t="shared" si="81"/>
        <v>48.594974948954814</v>
      </c>
      <c r="W706" s="2">
        <f t="shared" si="77"/>
        <v>56003.411872640791</v>
      </c>
    </row>
    <row r="707" spans="1:23" x14ac:dyDescent="0.45">
      <c r="A707" s="2" t="s">
        <v>156</v>
      </c>
      <c r="B707" s="2">
        <v>2</v>
      </c>
      <c r="C707" s="2">
        <v>2040</v>
      </c>
      <c r="D707" s="2">
        <v>2038</v>
      </c>
      <c r="E707" s="2">
        <v>148.20085536336322</v>
      </c>
      <c r="F707" s="2">
        <v>148.20085536336322</v>
      </c>
      <c r="G707" s="2">
        <v>120.98969439651124</v>
      </c>
      <c r="H707" s="2">
        <v>98.603393022555551</v>
      </c>
      <c r="I707" s="2">
        <v>4820.3442644281977</v>
      </c>
      <c r="J707" s="2">
        <v>11.975649903448662</v>
      </c>
      <c r="K707" s="2">
        <v>9741.2517638574609</v>
      </c>
      <c r="L707" s="2">
        <v>41496.695956389383</v>
      </c>
      <c r="M707" s="2">
        <f>+IF($D707&lt;2022,0,-((E707-'aob Demand'!J706)*'aob Demand'!N706)-0.5*('Welfare change 1 MW'!$E707-'aob Demand'!J706)*('Welfare change 1 MW'!I707-'aob Demand'!N706))</f>
        <v>11.942808208068854</v>
      </c>
      <c r="N707" s="2">
        <f>+IF($D707&lt;2022,0,-((F707-'aob Demand'!K706)*'aob Demand'!O706)-0.5*('Welfare change 1 MW'!$E707-'aob Demand'!K706)*('Welfare change 1 MW'!J707-'aob Demand'!O706))</f>
        <v>2.9670679544468476E-2</v>
      </c>
      <c r="O707" s="2">
        <f>+IF($D707&lt;2022,0,-((G707-'aob Demand'!L706)*'aob Demand'!P706)-0.5*('Welfare change 1 MW'!$E707-'aob Demand'!L706)*('Welfare change 1 MW'!K707-'aob Demand'!P706))</f>
        <v>24.038683265311992</v>
      </c>
      <c r="P707" s="2">
        <f>+IF($D707&lt;2022,0,-((H707-'aob Demand'!M706)*'aob Demand'!Q706)-0.5*('Welfare change 1 MW'!$E707-'aob Demand'!M706)*('Welfare change 1 MW'!L707-'aob Demand'!Q706))</f>
        <v>102.06548963948084</v>
      </c>
      <c r="Q707" s="2">
        <f t="shared" si="75"/>
        <v>138.07665179240615</v>
      </c>
      <c r="R707" s="2">
        <f t="shared" si="76"/>
        <v>3.9472534946639821</v>
      </c>
      <c r="S707" s="2">
        <f t="shared" si="78"/>
        <v>9.8065456198007713E-3</v>
      </c>
      <c r="T707" s="2">
        <f t="shared" si="79"/>
        <v>7.9450975744561916</v>
      </c>
      <c r="U707" s="2">
        <f t="shared" si="80"/>
        <v>33.733972248824756</v>
      </c>
      <c r="V707" s="2">
        <f t="shared" si="81"/>
        <v>45.636129863564726</v>
      </c>
      <c r="W707" s="2">
        <f t="shared" si="77"/>
        <v>56058.291984675045</v>
      </c>
    </row>
    <row r="708" spans="1:23" x14ac:dyDescent="0.45">
      <c r="A708" s="2" t="s">
        <v>156</v>
      </c>
      <c r="B708" s="2">
        <v>2</v>
      </c>
      <c r="C708" s="2">
        <v>2041</v>
      </c>
      <c r="D708" s="2">
        <v>2039</v>
      </c>
      <c r="E708" s="2">
        <v>148.23109037345685</v>
      </c>
      <c r="F708" s="2">
        <v>148.23109037345685</v>
      </c>
      <c r="G708" s="2">
        <v>121.01647521540983</v>
      </c>
      <c r="H708" s="2">
        <v>98.627319799616629</v>
      </c>
      <c r="I708" s="2">
        <v>4825.0689760149335</v>
      </c>
      <c r="J708" s="2">
        <v>11.987393692109309</v>
      </c>
      <c r="K708" s="2">
        <v>9750.8051724051675</v>
      </c>
      <c r="L708" s="2">
        <v>41537.387317968525</v>
      </c>
      <c r="M708" s="2">
        <f>+IF($D708&lt;2022,0,-((E708-'aob Demand'!J707)*'aob Demand'!N707)-0.5*('Welfare change 1 MW'!$E708-'aob Demand'!J707)*('Welfare change 1 MW'!I708-'aob Demand'!N707))</f>
        <v>11.885118107394959</v>
      </c>
      <c r="N708" s="2">
        <f>+IF($D708&lt;2022,0,-((F708-'aob Demand'!K707)*'aob Demand'!O707)-0.5*('Welfare change 1 MW'!$E708-'aob Demand'!K707)*('Welfare change 1 MW'!J708-'aob Demand'!O707))</f>
        <v>2.9527368528569509E-2</v>
      </c>
      <c r="O708" s="2">
        <f>+IF($D708&lt;2022,0,-((G708-'aob Demand'!L707)*'aob Demand'!P707)-0.5*('Welfare change 1 MW'!$E708-'aob Demand'!L707)*('Welfare change 1 MW'!K708-'aob Demand'!P707))</f>
        <v>23.922585367182528</v>
      </c>
      <c r="P708" s="2">
        <f>+IF($D708&lt;2022,0,-((H708-'aob Demand'!M707)*'aob Demand'!Q707)-0.5*('Welfare change 1 MW'!$E708-'aob Demand'!M707)*('Welfare change 1 MW'!L708-'aob Demand'!Q707))</f>
        <v>101.57256811035468</v>
      </c>
      <c r="Q708" s="2">
        <f t="shared" si="75"/>
        <v>137.40979895346072</v>
      </c>
      <c r="R708" s="2">
        <f t="shared" si="76"/>
        <v>3.70583600548514</v>
      </c>
      <c r="S708" s="2">
        <f t="shared" si="78"/>
        <v>9.2067730797153764E-3</v>
      </c>
      <c r="T708" s="2">
        <f t="shared" si="79"/>
        <v>7.4591751968233844</v>
      </c>
      <c r="U708" s="2">
        <f t="shared" si="80"/>
        <v>31.670806858767335</v>
      </c>
      <c r="V708" s="2">
        <f t="shared" si="81"/>
        <v>42.845024834155566</v>
      </c>
      <c r="W708" s="2">
        <f t="shared" si="77"/>
        <v>56113.261466388627</v>
      </c>
    </row>
    <row r="709" spans="1:23" x14ac:dyDescent="0.45">
      <c r="A709" s="2" t="s">
        <v>156</v>
      </c>
      <c r="B709" s="2">
        <v>2</v>
      </c>
      <c r="C709" s="2">
        <v>2042</v>
      </c>
      <c r="D709" s="2">
        <v>2040</v>
      </c>
      <c r="E709" s="2">
        <v>148.25813059844833</v>
      </c>
      <c r="F709" s="2">
        <v>148.25813059844833</v>
      </c>
      <c r="G709" s="2">
        <v>121.04005553268733</v>
      </c>
      <c r="H709" s="2">
        <v>98.648044258279327</v>
      </c>
      <c r="I709" s="2">
        <v>4829.8018535508463</v>
      </c>
      <c r="J709" s="2">
        <v>11.999157916380838</v>
      </c>
      <c r="K709" s="2">
        <v>9760.3734503335763</v>
      </c>
      <c r="L709" s="2">
        <v>41578.143040503637</v>
      </c>
      <c r="M709" s="2">
        <f>+IF($D709&lt;2022,0,-((E709-'aob Demand'!J708)*'aob Demand'!N708)-0.5*('Welfare change 1 MW'!$E709-'aob Demand'!J708)*('Welfare change 1 MW'!I709-'aob Demand'!N708))</f>
        <v>11.824477842568852</v>
      </c>
      <c r="N709" s="2">
        <f>+IF($D709&lt;2022,0,-((F709-'aob Demand'!K708)*'aob Demand'!O708)-0.5*('Welfare change 1 MW'!$E709-'aob Demand'!K708)*('Welfare change 1 MW'!J709-'aob Demand'!O708))</f>
        <v>2.9376728324251564E-2</v>
      </c>
      <c r="O709" s="2">
        <f>+IF($D709&lt;2022,0,-((G709-'aob Demand'!L708)*'aob Demand'!P708)-0.5*('Welfare change 1 MW'!$E709-'aob Demand'!L708)*('Welfare change 1 MW'!K709-'aob Demand'!P708))</f>
        <v>23.800542731456272</v>
      </c>
      <c r="P709" s="2">
        <f>+IF($D709&lt;2022,0,-((H709-'aob Demand'!M708)*'aob Demand'!Q708)-0.5*('Welfare change 1 MW'!$E709-'aob Demand'!M708)*('Welfare change 1 MW'!L709-'aob Demand'!Q708))</f>
        <v>101.05439994717221</v>
      </c>
      <c r="Q709" s="2">
        <f t="shared" si="75"/>
        <v>136.70879724952158</v>
      </c>
      <c r="R709" s="2">
        <f t="shared" si="76"/>
        <v>3.4782340417667315</v>
      </c>
      <c r="S709" s="2">
        <f t="shared" si="78"/>
        <v>8.641323350896183E-3</v>
      </c>
      <c r="T709" s="2">
        <f t="shared" si="79"/>
        <v>7.0010582321908483</v>
      </c>
      <c r="U709" s="2">
        <f t="shared" si="80"/>
        <v>29.725697713363353</v>
      </c>
      <c r="V709" s="2">
        <f t="shared" si="81"/>
        <v>40.213631310671829</v>
      </c>
      <c r="W709" s="2">
        <f t="shared" si="77"/>
        <v>56168.318344388055</v>
      </c>
    </row>
    <row r="710" spans="1:23" x14ac:dyDescent="0.45">
      <c r="A710" s="2" t="s">
        <v>156</v>
      </c>
      <c r="B710" s="2">
        <v>2</v>
      </c>
      <c r="C710" s="2">
        <v>2043</v>
      </c>
      <c r="D710" s="2">
        <v>2041</v>
      </c>
      <c r="E710" s="2">
        <v>148.28216615072418</v>
      </c>
      <c r="F710" s="2">
        <v>148.28216615072418</v>
      </c>
      <c r="G710" s="2">
        <v>121.06062577474019</v>
      </c>
      <c r="H710" s="2">
        <v>98.665756911200489</v>
      </c>
      <c r="I710" s="2">
        <v>4834.5426995758962</v>
      </c>
      <c r="J710" s="2">
        <v>12.010942078711825</v>
      </c>
      <c r="K710" s="2">
        <v>9769.9562926596791</v>
      </c>
      <c r="L710" s="2">
        <v>41618.961765869361</v>
      </c>
      <c r="M710" s="2">
        <f>+IF($D710&lt;2022,0,-((E710-'aob Demand'!J709)*'aob Demand'!N709)-0.5*('Welfare change 1 MW'!$E710-'aob Demand'!J709)*('Welfare change 1 MW'!I710-'aob Demand'!N709))</f>
        <v>11.761116028544814</v>
      </c>
      <c r="N710" s="2">
        <f>+IF($D710&lt;2022,0,-((F710-'aob Demand'!K709)*'aob Demand'!O709)-0.5*('Welfare change 1 MW'!$E710-'aob Demand'!K709)*('Welfare change 1 MW'!J710-'aob Demand'!O709))</f>
        <v>2.9219326868754936E-2</v>
      </c>
      <c r="O710" s="2">
        <f>+IF($D710&lt;2022,0,-((G710-'aob Demand'!L709)*'aob Demand'!P709)-0.5*('Welfare change 1 MW'!$E710-'aob Demand'!L709)*('Welfare change 1 MW'!K710-'aob Demand'!P709))</f>
        <v>23.673015987567222</v>
      </c>
      <c r="P710" s="2">
        <f>+IF($D710&lt;2022,0,-((H710-'aob Demand'!M709)*'aob Demand'!Q709)-0.5*('Welfare change 1 MW'!$E710-'aob Demand'!M709)*('Welfare change 1 MW'!L710-'aob Demand'!Q709))</f>
        <v>100.512941356792</v>
      </c>
      <c r="Q710" s="2">
        <f t="shared" ref="Q710:Q773" si="82">+SUM(M710:P710)</f>
        <v>135.97629269977278</v>
      </c>
      <c r="R710" s="2">
        <f t="shared" ref="R710:R773" si="83">+M710/(1.06^($D710-2019))</f>
        <v>3.2637696432502339</v>
      </c>
      <c r="S710" s="2">
        <f t="shared" si="78"/>
        <v>8.1085121343070082E-3</v>
      </c>
      <c r="T710" s="2">
        <f t="shared" si="79"/>
        <v>6.5693825957398566</v>
      </c>
      <c r="U710" s="2">
        <f t="shared" si="80"/>
        <v>27.89285353174753</v>
      </c>
      <c r="V710" s="2">
        <f t="shared" si="81"/>
        <v>37.734114282871928</v>
      </c>
      <c r="W710" s="2">
        <f t="shared" ref="W710:W773" si="84">+SUM(I710,K710,L710)</f>
        <v>56223.460758104935</v>
      </c>
    </row>
    <row r="711" spans="1:23" x14ac:dyDescent="0.45">
      <c r="A711" s="2" t="s">
        <v>156</v>
      </c>
      <c r="B711" s="2">
        <v>2</v>
      </c>
      <c r="C711" s="2">
        <v>2044</v>
      </c>
      <c r="D711" s="2">
        <v>2042</v>
      </c>
      <c r="E711" s="2">
        <v>148.30337668044763</v>
      </c>
      <c r="F711" s="2">
        <v>148.30337668044763</v>
      </c>
      <c r="G711" s="2">
        <v>121.07836588789164</v>
      </c>
      <c r="H711" s="2">
        <v>98.680637786102238</v>
      </c>
      <c r="I711" s="2">
        <v>4839.2913278784836</v>
      </c>
      <c r="J711" s="2">
        <v>12.022745709576588</v>
      </c>
      <c r="K711" s="2">
        <v>9779.5534118548603</v>
      </c>
      <c r="L711" s="2">
        <v>41659.842213612144</v>
      </c>
      <c r="M711" s="2">
        <f>+IF($D711&lt;2022,0,-((E711-'aob Demand'!J710)*'aob Demand'!N710)-0.5*('Welfare change 1 MW'!$E711-'aob Demand'!J710)*('Welfare change 1 MW'!I711-'aob Demand'!N710))</f>
        <v>11.695247442707226</v>
      </c>
      <c r="N711" s="2">
        <f>+IF($D711&lt;2022,0,-((F711-'aob Demand'!K710)*'aob Demand'!O710)-0.5*('Welfare change 1 MW'!$E711-'aob Demand'!K710)*('Welfare change 1 MW'!J711-'aob Demand'!O710))</f>
        <v>2.9055697722560343E-2</v>
      </c>
      <c r="O711" s="2">
        <f>+IF($D711&lt;2022,0,-((G711-'aob Demand'!L710)*'aob Demand'!P710)-0.5*('Welfare change 1 MW'!$E711-'aob Demand'!L710)*('Welfare change 1 MW'!K711-'aob Demand'!P710))</f>
        <v>23.540437891494811</v>
      </c>
      <c r="P711" s="2">
        <f>+IF($D711&lt;2022,0,-((H711-'aob Demand'!M710)*'aob Demand'!Q710)-0.5*('Welfare change 1 MW'!$E711-'aob Demand'!M710)*('Welfare change 1 MW'!L711-'aob Demand'!Q710))</f>
        <v>99.950030180345422</v>
      </c>
      <c r="Q711" s="2">
        <f t="shared" si="82"/>
        <v>135.21477121227002</v>
      </c>
      <c r="R711" s="2">
        <f t="shared" si="83"/>
        <v>3.0617837499567604</v>
      </c>
      <c r="S711" s="2">
        <f t="shared" si="78"/>
        <v>7.6067020870144025E-3</v>
      </c>
      <c r="T711" s="2">
        <f t="shared" si="79"/>
        <v>6.1628221682465778</v>
      </c>
      <c r="U711" s="2">
        <f t="shared" si="80"/>
        <v>26.166644161487731</v>
      </c>
      <c r="V711" s="2">
        <f t="shared" si="81"/>
        <v>35.398856781778086</v>
      </c>
      <c r="W711" s="2">
        <f t="shared" si="84"/>
        <v>56278.686953345488</v>
      </c>
    </row>
    <row r="712" spans="1:23" x14ac:dyDescent="0.45">
      <c r="A712" s="2" t="s">
        <v>156</v>
      </c>
      <c r="B712" s="2">
        <v>2</v>
      </c>
      <c r="C712" s="2">
        <v>2045</v>
      </c>
      <c r="D712" s="2">
        <v>2043</v>
      </c>
      <c r="E712" s="2">
        <v>148.3219319317264</v>
      </c>
      <c r="F712" s="2">
        <v>148.3219319317264</v>
      </c>
      <c r="G712" s="2">
        <v>121.09344589560038</v>
      </c>
      <c r="H712" s="2">
        <v>98.692856983258181</v>
      </c>
      <c r="I712" s="2">
        <v>4844.0475628647373</v>
      </c>
      <c r="J712" s="2">
        <v>12.034568365944407</v>
      </c>
      <c r="K712" s="2">
        <v>9789.1645368719237</v>
      </c>
      <c r="L712" s="2">
        <v>41700.78317661419</v>
      </c>
      <c r="M712" s="2">
        <f>+IF($D712&lt;2022,0,-((E712-'aob Demand'!J711)*'aob Demand'!N711)-0.5*('Welfare change 1 MW'!$E712-'aob Demand'!J711)*('Welfare change 1 MW'!I712-'aob Demand'!N711))</f>
        <v>11.627073828361727</v>
      </c>
      <c r="N712" s="2">
        <f>+IF($D712&lt;2022,0,-((F712-'aob Demand'!K711)*'aob Demand'!O711)-0.5*('Welfare change 1 MW'!$E712-'aob Demand'!K711)*('Welfare change 1 MW'!J712-'aob Demand'!O711))</f>
        <v>2.8886342065673361E-2</v>
      </c>
      <c r="O712" s="2">
        <f>+IF($D712&lt;2022,0,-((G712-'aob Demand'!L711)*'aob Demand'!P711)-0.5*('Welfare change 1 MW'!$E712-'aob Demand'!L711)*('Welfare change 1 MW'!K712-'aob Demand'!P711))</f>
        <v>23.403214942858934</v>
      </c>
      <c r="P712" s="2">
        <f>+IF($D712&lt;2022,0,-((H712-'aob Demand'!M711)*'aob Demand'!Q711)-0.5*('Welfare change 1 MW'!$E712-'aob Demand'!M711)*('Welfare change 1 MW'!L712-'aob Demand'!Q711))</f>
        <v>99.367392759627378</v>
      </c>
      <c r="Q712" s="2">
        <f t="shared" si="82"/>
        <v>134.42656787291372</v>
      </c>
      <c r="R712" s="2">
        <f t="shared" si="83"/>
        <v>2.8716378155025226</v>
      </c>
      <c r="S712" s="2">
        <f t="shared" si="78"/>
        <v>7.1343068300630912E-3</v>
      </c>
      <c r="T712" s="2">
        <f t="shared" si="79"/>
        <v>5.7800920529388948</v>
      </c>
      <c r="U712" s="2">
        <f t="shared" si="80"/>
        <v>24.541614415520005</v>
      </c>
      <c r="V712" s="2">
        <f t="shared" si="81"/>
        <v>33.200478590791491</v>
      </c>
      <c r="W712" s="2">
        <f t="shared" si="84"/>
        <v>56333.995276350848</v>
      </c>
    </row>
    <row r="713" spans="1:23" x14ac:dyDescent="0.45">
      <c r="A713" s="2" t="s">
        <v>156</v>
      </c>
      <c r="B713" s="2">
        <v>2</v>
      </c>
      <c r="C713" s="2">
        <v>2046</v>
      </c>
      <c r="D713" s="2">
        <v>2044</v>
      </c>
      <c r="E713" s="2">
        <v>148.33799226371102</v>
      </c>
      <c r="F713" s="2">
        <v>148.33799226371102</v>
      </c>
      <c r="G713" s="2">
        <v>121.10602642052703</v>
      </c>
      <c r="H713" s="2">
        <v>98.702575197819428</v>
      </c>
      <c r="I713" s="2">
        <v>4848.8112389720964</v>
      </c>
      <c r="J713" s="2">
        <v>12.046409629851844</v>
      </c>
      <c r="K713" s="2">
        <v>9798.7894122397993</v>
      </c>
      <c r="L713" s="2">
        <v>41741.783517059761</v>
      </c>
      <c r="M713" s="2">
        <f>+IF($D713&lt;2022,0,-((E713-'aob Demand'!J712)*'aob Demand'!N712)-0.5*('Welfare change 1 MW'!$E713-'aob Demand'!J712)*('Welfare change 1 MW'!I713-'aob Demand'!N712))</f>
        <v>11.556784645895805</v>
      </c>
      <c r="N713" s="2">
        <f>+IF($D713&lt;2022,0,-((F713-'aob Demand'!K712)*'aob Demand'!O712)-0.5*('Welfare change 1 MW'!$E713-'aob Demand'!K712)*('Welfare change 1 MW'!J713-'aob Demand'!O712))</f>
        <v>2.8711730563872405E-2</v>
      </c>
      <c r="O713" s="2">
        <f>+IF($D713&lt;2022,0,-((G713-'aob Demand'!L712)*'aob Demand'!P712)-0.5*('Welfare change 1 MW'!$E713-'aob Demand'!L712)*('Welfare change 1 MW'!K713-'aob Demand'!P712))</f>
        <v>23.261728897396793</v>
      </c>
      <c r="P713" s="2">
        <f>+IF($D713&lt;2022,0,-((H713-'aob Demand'!M712)*'aob Demand'!Q712)-0.5*('Welfare change 1 MW'!$E713-'aob Demand'!M712)*('Welfare change 1 MW'!L713-'aob Demand'!Q712))</f>
        <v>98.766650354789761</v>
      </c>
      <c r="Q713" s="2">
        <f t="shared" si="82"/>
        <v>133.61387562864621</v>
      </c>
      <c r="R713" s="2">
        <f t="shared" si="83"/>
        <v>2.6927149955221665</v>
      </c>
      <c r="S713" s="2">
        <f t="shared" si="78"/>
        <v>6.6897939007791027E-3</v>
      </c>
      <c r="T713" s="2">
        <f t="shared" si="79"/>
        <v>5.419950976246338</v>
      </c>
      <c r="U713" s="2">
        <f t="shared" si="80"/>
        <v>23.012494272123075</v>
      </c>
      <c r="V713" s="2">
        <f t="shared" si="81"/>
        <v>31.131850037792354</v>
      </c>
      <c r="W713" s="2">
        <f t="shared" si="84"/>
        <v>56389.384168271659</v>
      </c>
    </row>
    <row r="714" spans="1:23" x14ac:dyDescent="0.45">
      <c r="A714" s="2" t="s">
        <v>156</v>
      </c>
      <c r="B714" s="2">
        <v>2</v>
      </c>
      <c r="C714" s="2">
        <v>2047</v>
      </c>
      <c r="D714" s="2">
        <v>2045</v>
      </c>
      <c r="E714" s="2">
        <v>148.3517091591975</v>
      </c>
      <c r="F714" s="2">
        <v>148.3517091591975</v>
      </c>
      <c r="G714" s="2">
        <v>121.11625919402353</v>
      </c>
      <c r="H714" s="2">
        <v>98.709944229542316</v>
      </c>
      <c r="I714" s="2">
        <v>4853.5822001013112</v>
      </c>
      <c r="J714" s="2">
        <v>12.058269107015077</v>
      </c>
      <c r="K714" s="2">
        <v>9808.4277971859865</v>
      </c>
      <c r="L714" s="2">
        <v>41782.842162526547</v>
      </c>
      <c r="M714" s="2">
        <f>+IF($D714&lt;2022,0,-((E714-'aob Demand'!J713)*'aob Demand'!N713)-0.5*('Welfare change 1 MW'!$E714-'aob Demand'!J713)*('Welfare change 1 MW'!I714-'aob Demand'!N713))</f>
        <v>11.484557793013114</v>
      </c>
      <c r="N714" s="2">
        <f>+IF($D714&lt;2022,0,-((F714-'aob Demand'!K713)*'aob Demand'!O713)-0.5*('Welfare change 1 MW'!$E714-'aob Demand'!K713)*('Welfare change 1 MW'!J714-'aob Demand'!O713))</f>
        <v>2.8532305158101297E-2</v>
      </c>
      <c r="O714" s="2">
        <f>+IF($D714&lt;2022,0,-((G714-'aob Demand'!L713)*'aob Demand'!P713)-0.5*('Welfare change 1 MW'!$E714-'aob Demand'!L713)*('Welfare change 1 MW'!K714-'aob Demand'!P713))</f>
        <v>23.116338218055805</v>
      </c>
      <c r="P714" s="2">
        <f>+IF($D714&lt;2022,0,-((H714-'aob Demand'!M713)*'aob Demand'!Q713)-0.5*('Welfare change 1 MW'!$E714-'aob Demand'!M713)*('Welfare change 1 MW'!L714-'aob Demand'!Q713))</f>
        <v>98.149325311387159</v>
      </c>
      <c r="Q714" s="2">
        <f t="shared" si="82"/>
        <v>132.77875362761418</v>
      </c>
      <c r="R714" s="2">
        <f t="shared" si="83"/>
        <v>2.5244209789763143</v>
      </c>
      <c r="S714" s="2">
        <f t="shared" si="78"/>
        <v>6.2716868178838E-3</v>
      </c>
      <c r="T714" s="2">
        <f t="shared" si="79"/>
        <v>5.0812029689357141</v>
      </c>
      <c r="U714" s="2">
        <f t="shared" si="80"/>
        <v>21.574206021164631</v>
      </c>
      <c r="V714" s="2">
        <f t="shared" si="81"/>
        <v>29.186101655894543</v>
      </c>
      <c r="W714" s="2">
        <f t="shared" si="84"/>
        <v>56444.852159813847</v>
      </c>
    </row>
    <row r="715" spans="1:23" x14ac:dyDescent="0.45">
      <c r="A715" s="2" t="s">
        <v>156</v>
      </c>
      <c r="B715" s="2">
        <v>2</v>
      </c>
      <c r="C715" s="2">
        <v>2048</v>
      </c>
      <c r="D715" s="2">
        <v>2046</v>
      </c>
      <c r="E715" s="2">
        <v>148.36322569711282</v>
      </c>
      <c r="F715" s="2">
        <v>148.36322569711282</v>
      </c>
      <c r="G715" s="2">
        <v>121.12428752948982</v>
      </c>
      <c r="H715" s="2">
        <v>98.715107456377012</v>
      </c>
      <c r="I715" s="2">
        <v>4858.360299092119</v>
      </c>
      <c r="J715" s="2">
        <v>12.07014642554538</v>
      </c>
      <c r="K715" s="2">
        <v>9818.0794648262072</v>
      </c>
      <c r="L715" s="2">
        <v>41823.958102375007</v>
      </c>
      <c r="M715" s="2">
        <f>+IF($D715&lt;2022,0,-((E715-'aob Demand'!J714)*'aob Demand'!N714)-0.5*('Welfare change 1 MW'!$E715-'aob Demand'!J714)*('Welfare change 1 MW'!I715-'aob Demand'!N714))</f>
        <v>11.410560277208182</v>
      </c>
      <c r="N715" s="2">
        <f>+IF($D715&lt;2022,0,-((F715-'aob Demand'!K714)*'aob Demand'!O714)-0.5*('Welfare change 1 MW'!$E715-'aob Demand'!K714)*('Welfare change 1 MW'!J715-'aob Demand'!O714))</f>
        <v>2.8348480735187854E-2</v>
      </c>
      <c r="O715" s="2">
        <f>+IF($D715&lt;2022,0,-((G715-'aob Demand'!L714)*'aob Demand'!P714)-0.5*('Welfare change 1 MW'!$E715-'aob Demand'!L714)*('Welfare change 1 MW'!K715-'aob Demand'!P714))</f>
        <v>22.967379427208257</v>
      </c>
      <c r="P715" s="2">
        <f>+IF($D715&lt;2022,0,-((H715-'aob Demand'!M714)*'aob Demand'!Q714)-0.5*('Welfare change 1 MW'!$E715-'aob Demand'!M714)*('Welfare change 1 MW'!L715-'aob Demand'!Q714))</f>
        <v>97.516846798323172</v>
      </c>
      <c r="Q715" s="2">
        <f t="shared" si="82"/>
        <v>131.9231349834748</v>
      </c>
      <c r="R715" s="2">
        <f t="shared" si="83"/>
        <v>2.3661845121677225</v>
      </c>
      <c r="S715" s="2">
        <f t="shared" si="78"/>
        <v>5.8785663832011626E-3</v>
      </c>
      <c r="T715" s="2">
        <f t="shared" si="79"/>
        <v>4.7626984272008377</v>
      </c>
      <c r="U715" s="2">
        <f t="shared" si="80"/>
        <v>20.221868774534936</v>
      </c>
      <c r="V715" s="2">
        <f t="shared" si="81"/>
        <v>27.356630280286698</v>
      </c>
      <c r="W715" s="2">
        <f t="shared" si="84"/>
        <v>56500.397866293337</v>
      </c>
    </row>
    <row r="716" spans="1:23" x14ac:dyDescent="0.45">
      <c r="A716" s="2" t="s">
        <v>156</v>
      </c>
      <c r="B716" s="2">
        <v>2</v>
      </c>
      <c r="C716" s="2">
        <v>2049</v>
      </c>
      <c r="D716" s="2">
        <v>2047</v>
      </c>
      <c r="E716" s="2">
        <v>148.37267699899544</v>
      </c>
      <c r="F716" s="2">
        <v>148.37267699899544</v>
      </c>
      <c r="G716" s="2">
        <v>121.13024676964444</v>
      </c>
      <c r="H716" s="2">
        <v>98.718200281952235</v>
      </c>
      <c r="I716" s="2">
        <v>4863.1453972309964</v>
      </c>
      <c r="J716" s="2">
        <v>12.082041234740768</v>
      </c>
      <c r="K716" s="2">
        <v>9827.7442014030221</v>
      </c>
      <c r="L716" s="2">
        <v>41865.130384358708</v>
      </c>
      <c r="M716" s="2">
        <f>+IF($D716&lt;2022,0,-((E716-'aob Demand'!J715)*'aob Demand'!N715)-0.5*('Welfare change 1 MW'!$E716-'aob Demand'!J715)*('Welfare change 1 MW'!I716-'aob Demand'!N715))</f>
        <v>11.334948847471091</v>
      </c>
      <c r="N716" s="2">
        <f>+IF($D716&lt;2022,0,-((F716-'aob Demand'!K715)*'aob Demand'!O715)-0.5*('Welfare change 1 MW'!$E716-'aob Demand'!K715)*('Welfare change 1 MW'!J716-'aob Demand'!O715))</f>
        <v>2.8160646697258932E-2</v>
      </c>
      <c r="O716" s="2">
        <f>+IF($D716&lt;2022,0,-((G716-'aob Demand'!L715)*'aob Demand'!P715)-0.5*('Welfare change 1 MW'!$E716-'aob Demand'!L715)*('Welfare change 1 MW'!K716-'aob Demand'!P715))</f>
        <v>22.81516837850555</v>
      </c>
      <c r="P716" s="2">
        <f>+IF($D716&lt;2022,0,-((H716-'aob Demand'!M715)*'aob Demand'!Q715)-0.5*('Welfare change 1 MW'!$E716-'aob Demand'!M715)*('Welfare change 1 MW'!L716-'aob Demand'!Q715))</f>
        <v>96.870556210393175</v>
      </c>
      <c r="Q716" s="2">
        <f t="shared" si="82"/>
        <v>131.04883408306708</v>
      </c>
      <c r="R716" s="2">
        <f t="shared" si="83"/>
        <v>2.2174576649620739</v>
      </c>
      <c r="S716" s="2">
        <f t="shared" si="78"/>
        <v>5.5090713429251752E-3</v>
      </c>
      <c r="T716" s="2">
        <f t="shared" si="79"/>
        <v>4.4633346545366042</v>
      </c>
      <c r="U716" s="2">
        <f t="shared" si="80"/>
        <v>18.950800772762253</v>
      </c>
      <c r="V716" s="2">
        <f t="shared" si="81"/>
        <v>25.63710216360386</v>
      </c>
      <c r="W716" s="2">
        <f t="shared" si="84"/>
        <v>56556.01998299273</v>
      </c>
    </row>
    <row r="717" spans="1:23" x14ac:dyDescent="0.45">
      <c r="A717" s="2" t="s">
        <v>156</v>
      </c>
      <c r="B717" s="2">
        <v>2</v>
      </c>
      <c r="C717" s="2">
        <v>2050</v>
      </c>
      <c r="D717" s="2">
        <v>2048</v>
      </c>
      <c r="E717" s="2">
        <v>148.38019065343985</v>
      </c>
      <c r="F717" s="2">
        <v>148.38019065343985</v>
      </c>
      <c r="G717" s="2">
        <v>121.13426471172384</v>
      </c>
      <c r="H717" s="2">
        <v>98.719350560978341</v>
      </c>
      <c r="I717" s="2">
        <v>4867.9373637859017</v>
      </c>
      <c r="J717" s="2">
        <v>12.093953203940019</v>
      </c>
      <c r="K717" s="2">
        <v>9837.4218055659949</v>
      </c>
      <c r="L717" s="2">
        <v>41906.358111417918</v>
      </c>
      <c r="M717" s="2">
        <f>+IF($D717&lt;2022,0,-((E717-'aob Demand'!J716)*'aob Demand'!N716)-0.5*('Welfare change 1 MW'!$E717-'aob Demand'!J716)*('Welfare change 1 MW'!I717-'aob Demand'!N716))</f>
        <v>11.257870590896124</v>
      </c>
      <c r="N717" s="2">
        <f>+IF($D717&lt;2022,0,-((F717-'aob Demand'!K716)*'aob Demand'!O716)-0.5*('Welfare change 1 MW'!$E717-'aob Demand'!K716)*('Welfare change 1 MW'!J717-'aob Demand'!O716))</f>
        <v>2.7969168443946816E-2</v>
      </c>
      <c r="O717" s="2">
        <f>+IF($D717&lt;2022,0,-((G717-'aob Demand'!L716)*'aob Demand'!P716)-0.5*('Welfare change 1 MW'!$E717-'aob Demand'!L716)*('Welfare change 1 MW'!K717-'aob Demand'!P716))</f>
        <v>22.660001460560661</v>
      </c>
      <c r="P717" s="2">
        <f>+IF($D717&lt;2022,0,-((H717-'aob Demand'!M716)*'aob Demand'!Q716)-0.5*('Welfare change 1 MW'!$E717-'aob Demand'!M716)*('Welfare change 1 MW'!L717-'aob Demand'!Q716))</f>
        <v>96.21171227795756</v>
      </c>
      <c r="Q717" s="2">
        <f t="shared" si="82"/>
        <v>130.15755349785829</v>
      </c>
      <c r="R717" s="2">
        <f t="shared" si="83"/>
        <v>2.0777158816972578</v>
      </c>
      <c r="S717" s="2">
        <f t="shared" si="78"/>
        <v>5.1618985139913909E-3</v>
      </c>
      <c r="T717" s="2">
        <f t="shared" si="79"/>
        <v>4.1820559699773838</v>
      </c>
      <c r="U717" s="2">
        <f t="shared" si="80"/>
        <v>17.756519849042558</v>
      </c>
      <c r="V717" s="2">
        <f t="shared" si="81"/>
        <v>24.02145359923119</v>
      </c>
      <c r="W717" s="2">
        <f t="shared" si="84"/>
        <v>56611.717280769815</v>
      </c>
    </row>
    <row r="718" spans="1:23" x14ac:dyDescent="0.45">
      <c r="A718" s="2" t="s">
        <v>156</v>
      </c>
      <c r="B718" s="2">
        <v>2</v>
      </c>
      <c r="C718" s="2">
        <v>2051</v>
      </c>
      <c r="D718" s="2">
        <v>2049</v>
      </c>
      <c r="E718" s="2">
        <v>148.38588712483252</v>
      </c>
      <c r="F718" s="2">
        <v>148.38588712483252</v>
      </c>
      <c r="G718" s="2">
        <v>121.13646201691451</v>
      </c>
      <c r="H718" s="2">
        <v>98.718679008867412</v>
      </c>
      <c r="I718" s="2">
        <v>4872.7360755606396</v>
      </c>
      <c r="J718" s="2">
        <v>12.105882021423183</v>
      </c>
      <c r="K718" s="2">
        <v>9847.1120876815421</v>
      </c>
      <c r="L718" s="2">
        <v>41947.640438607472</v>
      </c>
      <c r="M718" s="2">
        <f>+IF($D718&lt;2022,0,-((E718-'aob Demand'!J717)*'aob Demand'!N717)-0.5*('Welfare change 1 MW'!$E718-'aob Demand'!J717)*('Welfare change 1 MW'!I718-'aob Demand'!N717))</f>
        <v>11.179463502813741</v>
      </c>
      <c r="N718" s="2">
        <f>+IF($D718&lt;2022,0,-((F718-'aob Demand'!K717)*'aob Demand'!O717)-0.5*('Welfare change 1 MW'!$E718-'aob Demand'!K717)*('Welfare change 1 MW'!J718-'aob Demand'!O717))</f>
        <v>2.7774388788807548E-2</v>
      </c>
      <c r="O718" s="2">
        <f>+IF($D718&lt;2022,0,-((G718-'aob Demand'!L717)*'aob Demand'!P717)-0.5*('Welfare change 1 MW'!$E718-'aob Demand'!L717)*('Welfare change 1 MW'!K718-'aob Demand'!P717))</f>
        <v>22.502156741629779</v>
      </c>
      <c r="P718" s="2">
        <f>+IF($D718&lt;2022,0,-((H718-'aob Demand'!M717)*'aob Demand'!Q717)-0.5*('Welfare change 1 MW'!$E718-'aob Demand'!M717)*('Welfare change 1 MW'!L718-'aob Demand'!Q717))</f>
        <v>95.541495928823338</v>
      </c>
      <c r="Q718" s="2">
        <f t="shared" si="82"/>
        <v>129.25089056205567</v>
      </c>
      <c r="R718" s="2">
        <f t="shared" si="83"/>
        <v>1.9464578539855584</v>
      </c>
      <c r="S718" s="2">
        <f t="shared" si="78"/>
        <v>4.835802467982135E-3</v>
      </c>
      <c r="T718" s="2">
        <f t="shared" si="79"/>
        <v>3.9178534560567724</v>
      </c>
      <c r="U718" s="2">
        <f t="shared" si="80"/>
        <v>16.634742363565262</v>
      </c>
      <c r="V718" s="2">
        <f t="shared" si="81"/>
        <v>22.503889476075578</v>
      </c>
      <c r="W718" s="2">
        <f t="shared" si="84"/>
        <v>56667.488601849655</v>
      </c>
    </row>
    <row r="719" spans="1:23" x14ac:dyDescent="0.45">
      <c r="A719" s="2" t="s">
        <v>157</v>
      </c>
      <c r="B719" s="2">
        <v>1</v>
      </c>
      <c r="C719" s="2">
        <v>2010</v>
      </c>
      <c r="D719" s="2">
        <v>2008</v>
      </c>
      <c r="E719" s="2">
        <v>323.05435360000001</v>
      </c>
      <c r="F719" s="2">
        <v>224.67915959999999</v>
      </c>
      <c r="G719" s="2">
        <v>163.88817900000001</v>
      </c>
      <c r="H719" s="2">
        <v>130.9793962</v>
      </c>
      <c r="I719" s="2">
        <v>204811.07500000001</v>
      </c>
      <c r="J719" s="2">
        <v>34127.391499999998</v>
      </c>
      <c r="K719" s="2">
        <v>412841.42599999998</v>
      </c>
      <c r="L719" s="2">
        <v>1278852.325</v>
      </c>
      <c r="M719" s="2">
        <f>+IF($D719&lt;2022,0,-((E719-'aob Demand'!J718)*'aob Demand'!N718)-0.5*('Welfare change 1 MW'!$E719-'aob Demand'!J718)*('Welfare change 1 MW'!I719-'aob Demand'!N718))</f>
        <v>0</v>
      </c>
      <c r="N719" s="2">
        <f>+IF($D719&lt;2022,0,-((F719-'aob Demand'!K718)*'aob Demand'!O718)-0.5*('Welfare change 1 MW'!$E719-'aob Demand'!K718)*('Welfare change 1 MW'!J719-'aob Demand'!O718))</f>
        <v>0</v>
      </c>
      <c r="O719" s="2">
        <f>+IF($D719&lt;2022,0,-((G719-'aob Demand'!L718)*'aob Demand'!P718)-0.5*('Welfare change 1 MW'!$E719-'aob Demand'!L718)*('Welfare change 1 MW'!K719-'aob Demand'!P718))</f>
        <v>0</v>
      </c>
      <c r="P719" s="2">
        <f>+IF($D719&lt;2022,0,-((H719-'aob Demand'!M718)*'aob Demand'!Q718)-0.5*('Welfare change 1 MW'!$E719-'aob Demand'!M718)*('Welfare change 1 MW'!L719-'aob Demand'!Q718))</f>
        <v>0</v>
      </c>
      <c r="Q719" s="2">
        <f t="shared" si="82"/>
        <v>0</v>
      </c>
      <c r="R719" s="2">
        <f t="shared" si="83"/>
        <v>0</v>
      </c>
      <c r="S719" s="2">
        <f t="shared" si="78"/>
        <v>0</v>
      </c>
      <c r="T719" s="2">
        <f t="shared" si="79"/>
        <v>0</v>
      </c>
      <c r="U719" s="2">
        <f t="shared" si="80"/>
        <v>0</v>
      </c>
      <c r="V719" s="2">
        <f t="shared" si="81"/>
        <v>0</v>
      </c>
      <c r="W719" s="2">
        <f t="shared" si="84"/>
        <v>1896504.8259999999</v>
      </c>
    </row>
    <row r="720" spans="1:23" x14ac:dyDescent="0.45">
      <c r="A720" s="2" t="s">
        <v>157</v>
      </c>
      <c r="B720" s="2">
        <v>1</v>
      </c>
      <c r="C720" s="2">
        <v>2011</v>
      </c>
      <c r="D720" s="2">
        <v>2009</v>
      </c>
      <c r="E720" s="2">
        <v>217.89542420000001</v>
      </c>
      <c r="F720" s="2">
        <v>121.5966727</v>
      </c>
      <c r="G720" s="2">
        <v>68.308616670000006</v>
      </c>
      <c r="H720" s="2">
        <v>42.706399959999999</v>
      </c>
      <c r="I720" s="2">
        <v>217597.68799999999</v>
      </c>
      <c r="J720" s="2">
        <v>33146.432999999997</v>
      </c>
      <c r="K720" s="2">
        <v>411044.967</v>
      </c>
      <c r="L720" s="2">
        <v>1259950.5109999999</v>
      </c>
      <c r="M720" s="2">
        <f>+IF($D720&lt;2022,0,-((E720-'aob Demand'!J719)*'aob Demand'!N719)-0.5*('Welfare change 1 MW'!$E720-'aob Demand'!J719)*('Welfare change 1 MW'!I720-'aob Demand'!N719))</f>
        <v>0</v>
      </c>
      <c r="N720" s="2">
        <f>+IF($D720&lt;2022,0,-((F720-'aob Demand'!K719)*'aob Demand'!O719)-0.5*('Welfare change 1 MW'!$E720-'aob Demand'!K719)*('Welfare change 1 MW'!J720-'aob Demand'!O719))</f>
        <v>0</v>
      </c>
      <c r="O720" s="2">
        <f>+IF($D720&lt;2022,0,-((G720-'aob Demand'!L719)*'aob Demand'!P719)-0.5*('Welfare change 1 MW'!$E720-'aob Demand'!L719)*('Welfare change 1 MW'!K720-'aob Demand'!P719))</f>
        <v>0</v>
      </c>
      <c r="P720" s="2">
        <f>+IF($D720&lt;2022,0,-((H720-'aob Demand'!M719)*'aob Demand'!Q719)-0.5*('Welfare change 1 MW'!$E720-'aob Demand'!M719)*('Welfare change 1 MW'!L720-'aob Demand'!Q719))</f>
        <v>0</v>
      </c>
      <c r="Q720" s="2">
        <f t="shared" si="82"/>
        <v>0</v>
      </c>
      <c r="R720" s="2">
        <f t="shared" si="83"/>
        <v>0</v>
      </c>
      <c r="S720" s="2">
        <f t="shared" si="78"/>
        <v>0</v>
      </c>
      <c r="T720" s="2">
        <f t="shared" si="79"/>
        <v>0</v>
      </c>
      <c r="U720" s="2">
        <f t="shared" si="80"/>
        <v>0</v>
      </c>
      <c r="V720" s="2">
        <f t="shared" si="81"/>
        <v>0</v>
      </c>
      <c r="W720" s="2">
        <f t="shared" si="84"/>
        <v>1888593.166</v>
      </c>
    </row>
    <row r="721" spans="1:23" x14ac:dyDescent="0.45">
      <c r="A721" s="2" t="s">
        <v>157</v>
      </c>
      <c r="B721" s="2">
        <v>1</v>
      </c>
      <c r="C721" s="2">
        <v>2012</v>
      </c>
      <c r="D721" s="2">
        <v>2010</v>
      </c>
      <c r="E721" s="2">
        <v>190.03592090000001</v>
      </c>
      <c r="F721" s="2">
        <v>101.2631894</v>
      </c>
      <c r="G721" s="2">
        <v>79.441876329999999</v>
      </c>
      <c r="H721" s="2">
        <v>67.347485809999995</v>
      </c>
      <c r="I721" s="2">
        <v>219021.51</v>
      </c>
      <c r="J721" s="2">
        <v>32738.162</v>
      </c>
      <c r="K721" s="2">
        <v>420461.79100000003</v>
      </c>
      <c r="L721" s="2">
        <v>1304916.7450000001</v>
      </c>
      <c r="M721" s="2">
        <f>+IF($D721&lt;2022,0,-((E721-'aob Demand'!J720)*'aob Demand'!N720)-0.5*('Welfare change 1 MW'!$E721-'aob Demand'!J720)*('Welfare change 1 MW'!I721-'aob Demand'!N720))</f>
        <v>0</v>
      </c>
      <c r="N721" s="2">
        <f>+IF($D721&lt;2022,0,-((F721-'aob Demand'!K720)*'aob Demand'!O720)-0.5*('Welfare change 1 MW'!$E721-'aob Demand'!K720)*('Welfare change 1 MW'!J721-'aob Demand'!O720))</f>
        <v>0</v>
      </c>
      <c r="O721" s="2">
        <f>+IF($D721&lt;2022,0,-((G721-'aob Demand'!L720)*'aob Demand'!P720)-0.5*('Welfare change 1 MW'!$E721-'aob Demand'!L720)*('Welfare change 1 MW'!K721-'aob Demand'!P720))</f>
        <v>0</v>
      </c>
      <c r="P721" s="2">
        <f>+IF($D721&lt;2022,0,-((H721-'aob Demand'!M720)*'aob Demand'!Q720)-0.5*('Welfare change 1 MW'!$E721-'aob Demand'!M720)*('Welfare change 1 MW'!L721-'aob Demand'!Q720))</f>
        <v>0</v>
      </c>
      <c r="Q721" s="2">
        <f t="shared" si="82"/>
        <v>0</v>
      </c>
      <c r="R721" s="2">
        <f t="shared" si="83"/>
        <v>0</v>
      </c>
      <c r="S721" s="2">
        <f t="shared" si="78"/>
        <v>0</v>
      </c>
      <c r="T721" s="2">
        <f t="shared" si="79"/>
        <v>0</v>
      </c>
      <c r="U721" s="2">
        <f t="shared" si="80"/>
        <v>0</v>
      </c>
      <c r="V721" s="2">
        <f t="shared" si="81"/>
        <v>0</v>
      </c>
      <c r="W721" s="2">
        <f t="shared" si="84"/>
        <v>1944400.0460000001</v>
      </c>
    </row>
    <row r="722" spans="1:23" x14ac:dyDescent="0.45">
      <c r="A722" s="2" t="s">
        <v>157</v>
      </c>
      <c r="B722" s="2">
        <v>1</v>
      </c>
      <c r="C722" s="2">
        <v>2013</v>
      </c>
      <c r="D722" s="2">
        <v>2011</v>
      </c>
      <c r="E722" s="2">
        <v>180.44730340000001</v>
      </c>
      <c r="F722" s="2">
        <v>88.454880560000007</v>
      </c>
      <c r="G722" s="2">
        <v>60.604566140000003</v>
      </c>
      <c r="H722" s="2">
        <v>55.267139280000002</v>
      </c>
      <c r="I722" s="2">
        <v>218558.24799999999</v>
      </c>
      <c r="J722" s="2">
        <v>34189.603999999999</v>
      </c>
      <c r="K722" s="2">
        <v>423306.03100000002</v>
      </c>
      <c r="L722" s="2">
        <v>1316137.085</v>
      </c>
      <c r="M722" s="2">
        <f>+IF($D722&lt;2022,0,-((E722-'aob Demand'!J721)*'aob Demand'!N721)-0.5*('Welfare change 1 MW'!$E722-'aob Demand'!J721)*('Welfare change 1 MW'!I722-'aob Demand'!N721))</f>
        <v>0</v>
      </c>
      <c r="N722" s="2">
        <f>+IF($D722&lt;2022,0,-((F722-'aob Demand'!K721)*'aob Demand'!O721)-0.5*('Welfare change 1 MW'!$E722-'aob Demand'!K721)*('Welfare change 1 MW'!J722-'aob Demand'!O721))</f>
        <v>0</v>
      </c>
      <c r="O722" s="2">
        <f>+IF($D722&lt;2022,0,-((G722-'aob Demand'!L721)*'aob Demand'!P721)-0.5*('Welfare change 1 MW'!$E722-'aob Demand'!L721)*('Welfare change 1 MW'!K722-'aob Demand'!P721))</f>
        <v>0</v>
      </c>
      <c r="P722" s="2">
        <f>+IF($D722&lt;2022,0,-((H722-'aob Demand'!M721)*'aob Demand'!Q721)-0.5*('Welfare change 1 MW'!$E722-'aob Demand'!M721)*('Welfare change 1 MW'!L722-'aob Demand'!Q721))</f>
        <v>0</v>
      </c>
      <c r="Q722" s="2">
        <f t="shared" si="82"/>
        <v>0</v>
      </c>
      <c r="R722" s="2">
        <f t="shared" si="83"/>
        <v>0</v>
      </c>
      <c r="S722" s="2">
        <f t="shared" si="78"/>
        <v>0</v>
      </c>
      <c r="T722" s="2">
        <f t="shared" si="79"/>
        <v>0</v>
      </c>
      <c r="U722" s="2">
        <f t="shared" si="80"/>
        <v>0</v>
      </c>
      <c r="V722" s="2">
        <f t="shared" si="81"/>
        <v>0</v>
      </c>
      <c r="W722" s="2">
        <f t="shared" si="84"/>
        <v>1958001.3640000001</v>
      </c>
    </row>
    <row r="723" spans="1:23" x14ac:dyDescent="0.45">
      <c r="A723" s="2" t="s">
        <v>157</v>
      </c>
      <c r="B723" s="2">
        <v>1</v>
      </c>
      <c r="C723" s="2">
        <v>2014</v>
      </c>
      <c r="D723" s="2">
        <v>2012</v>
      </c>
      <c r="E723" s="2">
        <v>220.55009049999899</v>
      </c>
      <c r="F723" s="2">
        <v>118.1223449</v>
      </c>
      <c r="G723" s="2">
        <v>101.6572829</v>
      </c>
      <c r="H723" s="2">
        <v>88.878109899999998</v>
      </c>
      <c r="I723" s="2">
        <v>217907.125</v>
      </c>
      <c r="J723" s="2">
        <v>34627.550999999999</v>
      </c>
      <c r="K723" s="2">
        <v>420659.56</v>
      </c>
      <c r="L723" s="2">
        <v>1303190.3259999999</v>
      </c>
      <c r="M723" s="2">
        <f>+IF($D723&lt;2022,0,-((E723-'aob Demand'!J722)*'aob Demand'!N722)-0.5*('Welfare change 1 MW'!$E723-'aob Demand'!J722)*('Welfare change 1 MW'!I723-'aob Demand'!N722))</f>
        <v>0</v>
      </c>
      <c r="N723" s="2">
        <f>+IF($D723&lt;2022,0,-((F723-'aob Demand'!K722)*'aob Demand'!O722)-0.5*('Welfare change 1 MW'!$E723-'aob Demand'!K722)*('Welfare change 1 MW'!J723-'aob Demand'!O722))</f>
        <v>0</v>
      </c>
      <c r="O723" s="2">
        <f>+IF($D723&lt;2022,0,-((G723-'aob Demand'!L722)*'aob Demand'!P722)-0.5*('Welfare change 1 MW'!$E723-'aob Demand'!L722)*('Welfare change 1 MW'!K723-'aob Demand'!P722))</f>
        <v>0</v>
      </c>
      <c r="P723" s="2">
        <f>+IF($D723&lt;2022,0,-((H723-'aob Demand'!M722)*'aob Demand'!Q722)-0.5*('Welfare change 1 MW'!$E723-'aob Demand'!M722)*('Welfare change 1 MW'!L723-'aob Demand'!Q722))</f>
        <v>0</v>
      </c>
      <c r="Q723" s="2">
        <f t="shared" si="82"/>
        <v>0</v>
      </c>
      <c r="R723" s="2">
        <f t="shared" si="83"/>
        <v>0</v>
      </c>
      <c r="S723" s="2">
        <f t="shared" si="78"/>
        <v>0</v>
      </c>
      <c r="T723" s="2">
        <f t="shared" si="79"/>
        <v>0</v>
      </c>
      <c r="U723" s="2">
        <f t="shared" si="80"/>
        <v>0</v>
      </c>
      <c r="V723" s="2">
        <f t="shared" si="81"/>
        <v>0</v>
      </c>
      <c r="W723" s="2">
        <f t="shared" si="84"/>
        <v>1941757.0109999999</v>
      </c>
    </row>
    <row r="724" spans="1:23" x14ac:dyDescent="0.45">
      <c r="A724" s="2" t="s">
        <v>157</v>
      </c>
      <c r="B724" s="2">
        <v>1</v>
      </c>
      <c r="C724" s="2">
        <v>2015</v>
      </c>
      <c r="D724" s="2">
        <v>2013</v>
      </c>
      <c r="E724" s="2">
        <v>208.8354468</v>
      </c>
      <c r="F724" s="2">
        <v>87.812141780000005</v>
      </c>
      <c r="G724" s="2">
        <v>84.361576069999998</v>
      </c>
      <c r="H724" s="2">
        <v>79.636686639999994</v>
      </c>
      <c r="I724" s="2">
        <v>214626.348</v>
      </c>
      <c r="J724" s="2">
        <v>33489.279000000002</v>
      </c>
      <c r="K724" s="2">
        <v>415921.60700000002</v>
      </c>
      <c r="L724" s="2">
        <v>1293505.6680000001</v>
      </c>
      <c r="M724" s="2">
        <f>+IF($D724&lt;2022,0,-((E724-'aob Demand'!J723)*'aob Demand'!N723)-0.5*('Welfare change 1 MW'!$E724-'aob Demand'!J723)*('Welfare change 1 MW'!I724-'aob Demand'!N723))</f>
        <v>0</v>
      </c>
      <c r="N724" s="2">
        <f>+IF($D724&lt;2022,0,-((F724-'aob Demand'!K723)*'aob Demand'!O723)-0.5*('Welfare change 1 MW'!$E724-'aob Demand'!K723)*('Welfare change 1 MW'!J724-'aob Demand'!O723))</f>
        <v>0</v>
      </c>
      <c r="O724" s="2">
        <f>+IF($D724&lt;2022,0,-((G724-'aob Demand'!L723)*'aob Demand'!P723)-0.5*('Welfare change 1 MW'!$E724-'aob Demand'!L723)*('Welfare change 1 MW'!K724-'aob Demand'!P723))</f>
        <v>0</v>
      </c>
      <c r="P724" s="2">
        <f>+IF($D724&lt;2022,0,-((H724-'aob Demand'!M723)*'aob Demand'!Q723)-0.5*('Welfare change 1 MW'!$E724-'aob Demand'!M723)*('Welfare change 1 MW'!L724-'aob Demand'!Q723))</f>
        <v>0</v>
      </c>
      <c r="Q724" s="2">
        <f t="shared" si="82"/>
        <v>0</v>
      </c>
      <c r="R724" s="2">
        <f t="shared" si="83"/>
        <v>0</v>
      </c>
      <c r="S724" s="2">
        <f t="shared" si="78"/>
        <v>0</v>
      </c>
      <c r="T724" s="2">
        <f t="shared" si="79"/>
        <v>0</v>
      </c>
      <c r="U724" s="2">
        <f t="shared" si="80"/>
        <v>0</v>
      </c>
      <c r="V724" s="2">
        <f t="shared" si="81"/>
        <v>0</v>
      </c>
      <c r="W724" s="2">
        <f t="shared" si="84"/>
        <v>1924053.6230000001</v>
      </c>
    </row>
    <row r="725" spans="1:23" x14ac:dyDescent="0.45">
      <c r="A725" s="2" t="s">
        <v>157</v>
      </c>
      <c r="B725" s="2">
        <v>1</v>
      </c>
      <c r="C725" s="2">
        <v>2016</v>
      </c>
      <c r="D725" s="2">
        <v>2014</v>
      </c>
      <c r="E725" s="2">
        <v>223.17627200000001</v>
      </c>
      <c r="F725" s="2">
        <v>98.349642470000006</v>
      </c>
      <c r="G725" s="2">
        <v>78.686722259999996</v>
      </c>
      <c r="H725" s="2">
        <v>72.344402779999996</v>
      </c>
      <c r="I725" s="2">
        <v>217276.30899999899</v>
      </c>
      <c r="J725" s="2">
        <v>31856.39</v>
      </c>
      <c r="K725" s="2">
        <v>413492.07299999997</v>
      </c>
      <c r="L725" s="2">
        <v>1289909.156</v>
      </c>
      <c r="M725" s="2">
        <f>+IF($D725&lt;2022,0,-((E725-'aob Demand'!J724)*'aob Demand'!N724)-0.5*('Welfare change 1 MW'!$E725-'aob Demand'!J724)*('Welfare change 1 MW'!I725-'aob Demand'!N724))</f>
        <v>0</v>
      </c>
      <c r="N725" s="2">
        <f>+IF($D725&lt;2022,0,-((F725-'aob Demand'!K724)*'aob Demand'!O724)-0.5*('Welfare change 1 MW'!$E725-'aob Demand'!K724)*('Welfare change 1 MW'!J725-'aob Demand'!O724))</f>
        <v>0</v>
      </c>
      <c r="O725" s="2">
        <f>+IF($D725&lt;2022,0,-((G725-'aob Demand'!L724)*'aob Demand'!P724)-0.5*('Welfare change 1 MW'!$E725-'aob Demand'!L724)*('Welfare change 1 MW'!K725-'aob Demand'!P724))</f>
        <v>0</v>
      </c>
      <c r="P725" s="2">
        <f>+IF($D725&lt;2022,0,-((H725-'aob Demand'!M724)*'aob Demand'!Q724)-0.5*('Welfare change 1 MW'!$E725-'aob Demand'!M724)*('Welfare change 1 MW'!L725-'aob Demand'!Q724))</f>
        <v>0</v>
      </c>
      <c r="Q725" s="2">
        <f t="shared" si="82"/>
        <v>0</v>
      </c>
      <c r="R725" s="2">
        <f t="shared" si="83"/>
        <v>0</v>
      </c>
      <c r="S725" s="2">
        <f t="shared" ref="S725:S788" si="85">+N725/(1.06^($D725-2019))</f>
        <v>0</v>
      </c>
      <c r="T725" s="2">
        <f t="shared" ref="T725:T788" si="86">+O725/(1.06^($D725-2019))</f>
        <v>0</v>
      </c>
      <c r="U725" s="2">
        <f t="shared" ref="U725:U788" si="87">+P725/(1.06^($D725-2019))</f>
        <v>0</v>
      </c>
      <c r="V725" s="2">
        <f t="shared" ref="V725:V788" si="88">+Q725/(1.06^($D725-2019))</f>
        <v>0</v>
      </c>
      <c r="W725" s="2">
        <f t="shared" si="84"/>
        <v>1920677.5379999988</v>
      </c>
    </row>
    <row r="726" spans="1:23" x14ac:dyDescent="0.45">
      <c r="A726" s="2" t="s">
        <v>157</v>
      </c>
      <c r="B726" s="2">
        <v>1</v>
      </c>
      <c r="C726" s="2">
        <v>2017</v>
      </c>
      <c r="D726" s="2">
        <v>2015</v>
      </c>
      <c r="E726" s="2">
        <v>214.55828980000001</v>
      </c>
      <c r="F726" s="2">
        <v>76.789625079999993</v>
      </c>
      <c r="G726" s="2">
        <v>73.738751469999997</v>
      </c>
      <c r="H726" s="2">
        <v>75.325181049999998</v>
      </c>
      <c r="I726" s="2">
        <v>226834.86300000001</v>
      </c>
      <c r="J726" s="2">
        <v>31591.046999999999</v>
      </c>
      <c r="K726" s="2">
        <v>427844.21600000001</v>
      </c>
      <c r="L726" s="2">
        <v>1320305.6880000001</v>
      </c>
      <c r="M726" s="2">
        <f>+IF($D726&lt;2022,0,-((E726-'aob Demand'!J725)*'aob Demand'!N725)-0.5*('Welfare change 1 MW'!$E726-'aob Demand'!J725)*('Welfare change 1 MW'!I726-'aob Demand'!N725))</f>
        <v>0</v>
      </c>
      <c r="N726" s="2">
        <f>+IF($D726&lt;2022,0,-((F726-'aob Demand'!K725)*'aob Demand'!O725)-0.5*('Welfare change 1 MW'!$E726-'aob Demand'!K725)*('Welfare change 1 MW'!J726-'aob Demand'!O725))</f>
        <v>0</v>
      </c>
      <c r="O726" s="2">
        <f>+IF($D726&lt;2022,0,-((G726-'aob Demand'!L725)*'aob Demand'!P725)-0.5*('Welfare change 1 MW'!$E726-'aob Demand'!L725)*('Welfare change 1 MW'!K726-'aob Demand'!P725))</f>
        <v>0</v>
      </c>
      <c r="P726" s="2">
        <f>+IF($D726&lt;2022,0,-((H726-'aob Demand'!M725)*'aob Demand'!Q725)-0.5*('Welfare change 1 MW'!$E726-'aob Demand'!M725)*('Welfare change 1 MW'!L726-'aob Demand'!Q725))</f>
        <v>0</v>
      </c>
      <c r="Q726" s="2">
        <f t="shared" si="82"/>
        <v>0</v>
      </c>
      <c r="R726" s="2">
        <f t="shared" si="83"/>
        <v>0</v>
      </c>
      <c r="S726" s="2">
        <f t="shared" si="85"/>
        <v>0</v>
      </c>
      <c r="T726" s="2">
        <f t="shared" si="86"/>
        <v>0</v>
      </c>
      <c r="U726" s="2">
        <f t="shared" si="87"/>
        <v>0</v>
      </c>
      <c r="V726" s="2">
        <f t="shared" si="88"/>
        <v>0</v>
      </c>
      <c r="W726" s="2">
        <f t="shared" si="84"/>
        <v>1974984.767</v>
      </c>
    </row>
    <row r="727" spans="1:23" x14ac:dyDescent="0.45">
      <c r="A727" s="2" t="s">
        <v>157</v>
      </c>
      <c r="B727" s="2">
        <v>1</v>
      </c>
      <c r="C727" s="2">
        <v>2018</v>
      </c>
      <c r="D727" s="2">
        <v>2016</v>
      </c>
      <c r="E727" s="2">
        <v>215.01289879999999</v>
      </c>
      <c r="F727" s="2">
        <v>87.222717549999999</v>
      </c>
      <c r="G727" s="2">
        <v>67.105634010000003</v>
      </c>
      <c r="H727" s="2">
        <v>64.561399730000005</v>
      </c>
      <c r="I727" s="2">
        <v>235371.39600000001</v>
      </c>
      <c r="J727" s="2">
        <v>28999.172999999999</v>
      </c>
      <c r="K727" s="2">
        <v>437727.60299999901</v>
      </c>
      <c r="L727" s="2">
        <v>1349718.449</v>
      </c>
      <c r="M727" s="2">
        <f>+IF($D727&lt;2022,0,-((E727-'aob Demand'!J726)*'aob Demand'!N726)-0.5*('Welfare change 1 MW'!$E727-'aob Demand'!J726)*('Welfare change 1 MW'!I727-'aob Demand'!N726))</f>
        <v>0</v>
      </c>
      <c r="N727" s="2">
        <f>+IF($D727&lt;2022,0,-((F727-'aob Demand'!K726)*'aob Demand'!O726)-0.5*('Welfare change 1 MW'!$E727-'aob Demand'!K726)*('Welfare change 1 MW'!J727-'aob Demand'!O726))</f>
        <v>0</v>
      </c>
      <c r="O727" s="2">
        <f>+IF($D727&lt;2022,0,-((G727-'aob Demand'!L726)*'aob Demand'!P726)-0.5*('Welfare change 1 MW'!$E727-'aob Demand'!L726)*('Welfare change 1 MW'!K727-'aob Demand'!P726))</f>
        <v>0</v>
      </c>
      <c r="P727" s="2">
        <f>+IF($D727&lt;2022,0,-((H727-'aob Demand'!M726)*'aob Demand'!Q726)-0.5*('Welfare change 1 MW'!$E727-'aob Demand'!M726)*('Welfare change 1 MW'!L727-'aob Demand'!Q726))</f>
        <v>0</v>
      </c>
      <c r="Q727" s="2">
        <f t="shared" si="82"/>
        <v>0</v>
      </c>
      <c r="R727" s="2">
        <f t="shared" si="83"/>
        <v>0</v>
      </c>
      <c r="S727" s="2">
        <f t="shared" si="85"/>
        <v>0</v>
      </c>
      <c r="T727" s="2">
        <f t="shared" si="86"/>
        <v>0</v>
      </c>
      <c r="U727" s="2">
        <f t="shared" si="87"/>
        <v>0</v>
      </c>
      <c r="V727" s="2">
        <f t="shared" si="88"/>
        <v>0</v>
      </c>
      <c r="W727" s="2">
        <f t="shared" si="84"/>
        <v>2022817.4479999989</v>
      </c>
    </row>
    <row r="728" spans="1:23" x14ac:dyDescent="0.45">
      <c r="A728" s="2" t="s">
        <v>157</v>
      </c>
      <c r="B728" s="2">
        <v>1</v>
      </c>
      <c r="C728" s="2">
        <v>2019</v>
      </c>
      <c r="D728" s="2">
        <v>2017</v>
      </c>
      <c r="E728" s="2">
        <v>226.6272596</v>
      </c>
      <c r="F728" s="2">
        <v>124.420548799999</v>
      </c>
      <c r="G728" s="2">
        <v>77.734558219999997</v>
      </c>
      <c r="H728" s="2">
        <v>55.270483650000003</v>
      </c>
      <c r="I728" s="2">
        <v>236553.15700000001</v>
      </c>
      <c r="J728" s="2">
        <v>29328.748</v>
      </c>
      <c r="K728" s="2">
        <v>438504.05200000003</v>
      </c>
      <c r="L728" s="2">
        <v>1360872.273</v>
      </c>
      <c r="M728" s="2">
        <f>+IF($D728&lt;2022,0,-((E728-'aob Demand'!J727)*'aob Demand'!N727)-0.5*('Welfare change 1 MW'!$E728-'aob Demand'!J727)*('Welfare change 1 MW'!I728-'aob Demand'!N727))</f>
        <v>0</v>
      </c>
      <c r="N728" s="2">
        <f>+IF($D728&lt;2022,0,-((F728-'aob Demand'!K727)*'aob Demand'!O727)-0.5*('Welfare change 1 MW'!$E728-'aob Demand'!K727)*('Welfare change 1 MW'!J728-'aob Demand'!O727))</f>
        <v>0</v>
      </c>
      <c r="O728" s="2">
        <f>+IF($D728&lt;2022,0,-((G728-'aob Demand'!L727)*'aob Demand'!P727)-0.5*('Welfare change 1 MW'!$E728-'aob Demand'!L727)*('Welfare change 1 MW'!K728-'aob Demand'!P727))</f>
        <v>0</v>
      </c>
      <c r="P728" s="2">
        <f>+IF($D728&lt;2022,0,-((H728-'aob Demand'!M727)*'aob Demand'!Q727)-0.5*('Welfare change 1 MW'!$E728-'aob Demand'!M727)*('Welfare change 1 MW'!L728-'aob Demand'!Q727))</f>
        <v>0</v>
      </c>
      <c r="Q728" s="2">
        <f t="shared" si="82"/>
        <v>0</v>
      </c>
      <c r="R728" s="2">
        <f t="shared" si="83"/>
        <v>0</v>
      </c>
      <c r="S728" s="2">
        <f t="shared" si="85"/>
        <v>0</v>
      </c>
      <c r="T728" s="2">
        <f t="shared" si="86"/>
        <v>0</v>
      </c>
      <c r="U728" s="2">
        <f t="shared" si="87"/>
        <v>0</v>
      </c>
      <c r="V728" s="2">
        <f t="shared" si="88"/>
        <v>0</v>
      </c>
      <c r="W728" s="2">
        <f t="shared" si="84"/>
        <v>2035929.4820000001</v>
      </c>
    </row>
    <row r="729" spans="1:23" x14ac:dyDescent="0.45">
      <c r="A729" s="2" t="s">
        <v>157</v>
      </c>
      <c r="B729" s="2">
        <v>1</v>
      </c>
      <c r="C729" s="2">
        <v>2020</v>
      </c>
      <c r="D729" s="2">
        <v>2018</v>
      </c>
      <c r="E729" s="2">
        <v>282.75649721981898</v>
      </c>
      <c r="F729" s="2">
        <v>133.93831474916601</v>
      </c>
      <c r="G729" s="2">
        <v>107.54547179116901</v>
      </c>
      <c r="H729" s="2">
        <v>85.234848111396204</v>
      </c>
      <c r="I729" s="2">
        <v>231344.76262170001</v>
      </c>
      <c r="J729" s="2">
        <v>28806.5880934372</v>
      </c>
      <c r="K729" s="2">
        <v>423933.90462657099</v>
      </c>
      <c r="L729" s="2">
        <v>1314639.5730326199</v>
      </c>
      <c r="M729" s="2">
        <f>+IF($D729&lt;2022,0,-((E729-'aob Demand'!J728)*'aob Demand'!N728)-0.5*('Welfare change 1 MW'!$E729-'aob Demand'!J728)*('Welfare change 1 MW'!I729-'aob Demand'!N728))</f>
        <v>0</v>
      </c>
      <c r="N729" s="2">
        <f>+IF($D729&lt;2022,0,-((F729-'aob Demand'!K728)*'aob Demand'!O728)-0.5*('Welfare change 1 MW'!$E729-'aob Demand'!K728)*('Welfare change 1 MW'!J729-'aob Demand'!O728))</f>
        <v>0</v>
      </c>
      <c r="O729" s="2">
        <f>+IF($D729&lt;2022,0,-((G729-'aob Demand'!L728)*'aob Demand'!P728)-0.5*('Welfare change 1 MW'!$E729-'aob Demand'!L728)*('Welfare change 1 MW'!K729-'aob Demand'!P728))</f>
        <v>0</v>
      </c>
      <c r="P729" s="2">
        <f>+IF($D729&lt;2022,0,-((H729-'aob Demand'!M728)*'aob Demand'!Q728)-0.5*('Welfare change 1 MW'!$E729-'aob Demand'!M728)*('Welfare change 1 MW'!L729-'aob Demand'!Q728))</f>
        <v>0</v>
      </c>
      <c r="Q729" s="2">
        <f t="shared" si="82"/>
        <v>0</v>
      </c>
      <c r="R729" s="2">
        <f t="shared" si="83"/>
        <v>0</v>
      </c>
      <c r="S729" s="2">
        <f t="shared" si="85"/>
        <v>0</v>
      </c>
      <c r="T729" s="2">
        <f t="shared" si="86"/>
        <v>0</v>
      </c>
      <c r="U729" s="2">
        <f t="shared" si="87"/>
        <v>0</v>
      </c>
      <c r="V729" s="2">
        <f t="shared" si="88"/>
        <v>0</v>
      </c>
      <c r="W729" s="2">
        <f t="shared" si="84"/>
        <v>1969918.2402808908</v>
      </c>
    </row>
    <row r="730" spans="1:23" x14ac:dyDescent="0.45">
      <c r="A730" s="2" t="s">
        <v>157</v>
      </c>
      <c r="B730" s="2">
        <v>1</v>
      </c>
      <c r="C730" s="2">
        <v>2021</v>
      </c>
      <c r="D730" s="2">
        <v>2019</v>
      </c>
      <c r="E730" s="2">
        <v>274.93920281288803</v>
      </c>
      <c r="F730" s="2">
        <v>133.554940184754</v>
      </c>
      <c r="G730" s="2">
        <v>107.080928903583</v>
      </c>
      <c r="H730" s="2">
        <v>84.858410997569493</v>
      </c>
      <c r="I730" s="2">
        <v>233142.37774663701</v>
      </c>
      <c r="J730" s="2">
        <v>28973.924548541701</v>
      </c>
      <c r="K730" s="2">
        <v>427068.90152947302</v>
      </c>
      <c r="L730" s="2">
        <v>1324528.5849794799</v>
      </c>
      <c r="M730" s="2">
        <f>+IF($D730&lt;2022,0,-((E730-'aob Demand'!J729)*'aob Demand'!N729)-0.5*('Welfare change 1 MW'!$E730-'aob Demand'!J729)*('Welfare change 1 MW'!I730-'aob Demand'!N729))</f>
        <v>0</v>
      </c>
      <c r="N730" s="2">
        <f>+IF($D730&lt;2022,0,-((F730-'aob Demand'!K729)*'aob Demand'!O729)-0.5*('Welfare change 1 MW'!$E730-'aob Demand'!K729)*('Welfare change 1 MW'!J730-'aob Demand'!O729))</f>
        <v>0</v>
      </c>
      <c r="O730" s="2">
        <f>+IF($D730&lt;2022,0,-((G730-'aob Demand'!L729)*'aob Demand'!P729)-0.5*('Welfare change 1 MW'!$E730-'aob Demand'!L729)*('Welfare change 1 MW'!K730-'aob Demand'!P729))</f>
        <v>0</v>
      </c>
      <c r="P730" s="2">
        <f>+IF($D730&lt;2022,0,-((H730-'aob Demand'!M729)*'aob Demand'!Q729)-0.5*('Welfare change 1 MW'!$E730-'aob Demand'!M729)*('Welfare change 1 MW'!L730-'aob Demand'!Q729))</f>
        <v>0</v>
      </c>
      <c r="Q730" s="2">
        <f t="shared" si="82"/>
        <v>0</v>
      </c>
      <c r="R730" s="2">
        <f t="shared" si="83"/>
        <v>0</v>
      </c>
      <c r="S730" s="2">
        <f t="shared" si="85"/>
        <v>0</v>
      </c>
      <c r="T730" s="2">
        <f t="shared" si="86"/>
        <v>0</v>
      </c>
      <c r="U730" s="2">
        <f t="shared" si="87"/>
        <v>0</v>
      </c>
      <c r="V730" s="2">
        <f t="shared" si="88"/>
        <v>0</v>
      </c>
      <c r="W730" s="2">
        <f t="shared" si="84"/>
        <v>1984739.8642555899</v>
      </c>
    </row>
    <row r="731" spans="1:23" x14ac:dyDescent="0.45">
      <c r="A731" s="2" t="s">
        <v>157</v>
      </c>
      <c r="B731" s="2">
        <v>1</v>
      </c>
      <c r="C731" s="2">
        <v>2022</v>
      </c>
      <c r="D731" s="2">
        <v>2020</v>
      </c>
      <c r="E731" s="2">
        <v>270.21459682663499</v>
      </c>
      <c r="F731" s="2">
        <v>133.68984900702199</v>
      </c>
      <c r="G731" s="2">
        <v>107.183871341036</v>
      </c>
      <c r="H731" s="2">
        <v>84.941393102670304</v>
      </c>
      <c r="I731" s="2">
        <v>234839.589930649</v>
      </c>
      <c r="J731" s="2">
        <v>29135.227407380698</v>
      </c>
      <c r="K731" s="2">
        <v>429985.643862642</v>
      </c>
      <c r="L731" s="2">
        <v>1333709.5714007099</v>
      </c>
      <c r="M731" s="2">
        <f>+IF($D731&lt;2022,0,-((E731-'aob Demand'!J730)*'aob Demand'!N730)-0.5*('Welfare change 1 MW'!$E731-'aob Demand'!J730)*('Welfare change 1 MW'!I731-'aob Demand'!N730))</f>
        <v>0</v>
      </c>
      <c r="N731" s="2">
        <f>+IF($D731&lt;2022,0,-((F731-'aob Demand'!K730)*'aob Demand'!O730)-0.5*('Welfare change 1 MW'!$E731-'aob Demand'!K730)*('Welfare change 1 MW'!J731-'aob Demand'!O730))</f>
        <v>0</v>
      </c>
      <c r="O731" s="2">
        <f>+IF($D731&lt;2022,0,-((G731-'aob Demand'!L730)*'aob Demand'!P730)-0.5*('Welfare change 1 MW'!$E731-'aob Demand'!L730)*('Welfare change 1 MW'!K731-'aob Demand'!P730))</f>
        <v>0</v>
      </c>
      <c r="P731" s="2">
        <f>+IF($D731&lt;2022,0,-((H731-'aob Demand'!M730)*'aob Demand'!Q730)-0.5*('Welfare change 1 MW'!$E731-'aob Demand'!M730)*('Welfare change 1 MW'!L731-'aob Demand'!Q730))</f>
        <v>0</v>
      </c>
      <c r="Q731" s="2">
        <f t="shared" si="82"/>
        <v>0</v>
      </c>
      <c r="R731" s="2">
        <f t="shared" si="83"/>
        <v>0</v>
      </c>
      <c r="S731" s="2">
        <f t="shared" si="85"/>
        <v>0</v>
      </c>
      <c r="T731" s="2">
        <f t="shared" si="86"/>
        <v>0</v>
      </c>
      <c r="U731" s="2">
        <f t="shared" si="87"/>
        <v>0</v>
      </c>
      <c r="V731" s="2">
        <f t="shared" si="88"/>
        <v>0</v>
      </c>
      <c r="W731" s="2">
        <f t="shared" si="84"/>
        <v>1998534.8051940009</v>
      </c>
    </row>
    <row r="732" spans="1:23" x14ac:dyDescent="0.45">
      <c r="A732" s="2" t="s">
        <v>157</v>
      </c>
      <c r="B732" s="2">
        <v>1</v>
      </c>
      <c r="C732" s="2">
        <v>2023</v>
      </c>
      <c r="D732" s="2">
        <v>2021</v>
      </c>
      <c r="E732" s="2">
        <v>268.49124418434201</v>
      </c>
      <c r="F732" s="2">
        <v>133.81636828491901</v>
      </c>
      <c r="G732" s="2">
        <v>107.27903538927499</v>
      </c>
      <c r="H732" s="2">
        <v>85.0179335051332</v>
      </c>
      <c r="I732" s="2">
        <v>236419.976728262</v>
      </c>
      <c r="J732" s="2">
        <v>29319.598552968098</v>
      </c>
      <c r="K732" s="2">
        <v>432830.95234558103</v>
      </c>
      <c r="L732" s="2">
        <v>1342568.1136163799</v>
      </c>
      <c r="M732" s="2">
        <f>+IF($D732&lt;2022,0,-((E732-'aob Demand'!J731)*'aob Demand'!N731)-0.5*('Welfare change 1 MW'!$E732-'aob Demand'!J731)*('Welfare change 1 MW'!I732-'aob Demand'!N731))</f>
        <v>0</v>
      </c>
      <c r="N732" s="2">
        <f>+IF($D732&lt;2022,0,-((F732-'aob Demand'!K731)*'aob Demand'!O731)-0.5*('Welfare change 1 MW'!$E732-'aob Demand'!K731)*('Welfare change 1 MW'!J732-'aob Demand'!O731))</f>
        <v>0</v>
      </c>
      <c r="O732" s="2">
        <f>+IF($D732&lt;2022,0,-((G732-'aob Demand'!L731)*'aob Demand'!P731)-0.5*('Welfare change 1 MW'!$E732-'aob Demand'!L731)*('Welfare change 1 MW'!K732-'aob Demand'!P731))</f>
        <v>0</v>
      </c>
      <c r="P732" s="2">
        <f>+IF($D732&lt;2022,0,-((H732-'aob Demand'!M731)*'aob Demand'!Q731)-0.5*('Welfare change 1 MW'!$E732-'aob Demand'!M731)*('Welfare change 1 MW'!L732-'aob Demand'!Q731))</f>
        <v>0</v>
      </c>
      <c r="Q732" s="2">
        <f t="shared" si="82"/>
        <v>0</v>
      </c>
      <c r="R732" s="2">
        <f t="shared" si="83"/>
        <v>0</v>
      </c>
      <c r="S732" s="2">
        <f t="shared" si="85"/>
        <v>0</v>
      </c>
      <c r="T732" s="2">
        <f t="shared" si="86"/>
        <v>0</v>
      </c>
      <c r="U732" s="2">
        <f t="shared" si="87"/>
        <v>0</v>
      </c>
      <c r="V732" s="2">
        <f t="shared" si="88"/>
        <v>0</v>
      </c>
      <c r="W732" s="2">
        <f t="shared" si="84"/>
        <v>2011819.0426902231</v>
      </c>
    </row>
    <row r="733" spans="1:23" x14ac:dyDescent="0.45">
      <c r="A733" s="2" t="s">
        <v>157</v>
      </c>
      <c r="B733" s="2">
        <v>1</v>
      </c>
      <c r="C733" s="2">
        <v>2024</v>
      </c>
      <c r="D733" s="2">
        <v>2022</v>
      </c>
      <c r="E733" s="2">
        <v>148.3874143316234</v>
      </c>
      <c r="F733" s="2">
        <v>148.3874143316234</v>
      </c>
      <c r="G733" s="2">
        <v>121.82529722223842</v>
      </c>
      <c r="H733" s="2">
        <v>99.545319750399415</v>
      </c>
      <c r="I733" s="2">
        <v>240952.86388720965</v>
      </c>
      <c r="J733" s="2">
        <v>28162.643808468278</v>
      </c>
      <c r="K733" s="2">
        <v>433727.10625368991</v>
      </c>
      <c r="L733" s="2">
        <v>1349714.8653498632</v>
      </c>
      <c r="M733" s="2">
        <f>+IF($D733&lt;2022,0,-((E733-'aob Demand'!J732)*'aob Demand'!N732)-0.5*('Welfare change 1 MW'!$E733-'aob Demand'!J732)*('Welfare change 1 MW'!I733-'aob Demand'!N732))</f>
        <v>738.03825945274707</v>
      </c>
      <c r="N733" s="2">
        <f>+IF($D733&lt;2022,0,-((F733-'aob Demand'!K732)*'aob Demand'!O732)-0.5*('Welfare change 1 MW'!$E733-'aob Demand'!K732)*('Welfare change 1 MW'!J733-'aob Demand'!O732))</f>
        <v>86.262135600592615</v>
      </c>
      <c r="O733" s="2">
        <f>+IF($D733&lt;2022,0,-((G733-'aob Demand'!L732)*'aob Demand'!P732)-0.5*('Welfare change 1 MW'!$E733-'aob Demand'!L732)*('Welfare change 1 MW'!K733-'aob Demand'!P732))</f>
        <v>1321.785629892237</v>
      </c>
      <c r="P733" s="2">
        <f>+IF($D733&lt;2022,0,-((H733-'aob Demand'!M732)*'aob Demand'!Q732)-0.5*('Welfare change 1 MW'!$E733-'aob Demand'!M732)*('Welfare change 1 MW'!L733-'aob Demand'!Q732))</f>
        <v>4095.7228399334085</v>
      </c>
      <c r="Q733" s="2">
        <f t="shared" si="82"/>
        <v>6241.8088648789853</v>
      </c>
      <c r="R733" s="2">
        <f t="shared" si="83"/>
        <v>619.6711542521233</v>
      </c>
      <c r="S733" s="2">
        <f t="shared" si="85"/>
        <v>72.427352445804758</v>
      </c>
      <c r="T733" s="2">
        <f t="shared" si="86"/>
        <v>1109.7967028925193</v>
      </c>
      <c r="U733" s="2">
        <f t="shared" si="87"/>
        <v>3438.8478743639107</v>
      </c>
      <c r="V733" s="2">
        <f t="shared" si="88"/>
        <v>5240.7430839543586</v>
      </c>
      <c r="W733" s="2">
        <f t="shared" si="84"/>
        <v>2024394.8354907627</v>
      </c>
    </row>
    <row r="734" spans="1:23" x14ac:dyDescent="0.45">
      <c r="A734" s="2" t="s">
        <v>157</v>
      </c>
      <c r="B734" s="2">
        <v>1</v>
      </c>
      <c r="C734" s="2">
        <v>2025</v>
      </c>
      <c r="D734" s="2">
        <v>2023</v>
      </c>
      <c r="E734" s="2">
        <v>148.54578807818223</v>
      </c>
      <c r="F734" s="2">
        <v>148.54578807818223</v>
      </c>
      <c r="G734" s="2">
        <v>121.67874695978725</v>
      </c>
      <c r="H734" s="2">
        <v>99.42875747305024</v>
      </c>
      <c r="I734" s="2">
        <v>242585.82839995611</v>
      </c>
      <c r="J734" s="2">
        <v>28352.628207611237</v>
      </c>
      <c r="K734" s="2">
        <v>436637.48734748876</v>
      </c>
      <c r="L734" s="2">
        <v>1358783.1161969588</v>
      </c>
      <c r="M734" s="2">
        <f>+IF($D734&lt;2022,0,-((E734-'aob Demand'!J733)*'aob Demand'!N733)-0.5*('Welfare change 1 MW'!$E734-'aob Demand'!J733)*('Welfare change 1 MW'!I734-'aob Demand'!N733))</f>
        <v>736.96972839185992</v>
      </c>
      <c r="N734" s="2">
        <f>+IF($D734&lt;2022,0,-((F734-'aob Demand'!K733)*'aob Demand'!O733)-0.5*('Welfare change 1 MW'!$E734-'aob Demand'!K733)*('Welfare change 1 MW'!J734-'aob Demand'!O733))</f>
        <v>86.13458109724607</v>
      </c>
      <c r="O734" s="2">
        <f>+IF($D734&lt;2022,0,-((G734-'aob Demand'!L733)*'aob Demand'!P733)-0.5*('Welfare change 1 MW'!$E734-'aob Demand'!L733)*('Welfare change 1 MW'!K734-'aob Demand'!P733))</f>
        <v>1319.695067800425</v>
      </c>
      <c r="P734" s="2">
        <f>+IF($D734&lt;2022,0,-((H734-'aob Demand'!M733)*'aob Demand'!Q733)-0.5*('Welfare change 1 MW'!$E734-'aob Demand'!M733)*('Welfare change 1 MW'!L734-'aob Demand'!Q733))</f>
        <v>4089.2706164332867</v>
      </c>
      <c r="Q734" s="2">
        <f t="shared" si="82"/>
        <v>6232.0699937228183</v>
      </c>
      <c r="R734" s="2">
        <f t="shared" si="83"/>
        <v>583.74905185743728</v>
      </c>
      <c r="S734" s="2">
        <f t="shared" si="85"/>
        <v>68.226655872789991</v>
      </c>
      <c r="T734" s="2">
        <f t="shared" si="86"/>
        <v>1045.3221006111864</v>
      </c>
      <c r="U734" s="2">
        <f t="shared" si="87"/>
        <v>3239.0853425422397</v>
      </c>
      <c r="V734" s="2">
        <f t="shared" si="88"/>
        <v>4936.3831508836538</v>
      </c>
      <c r="W734" s="2">
        <f t="shared" si="84"/>
        <v>2038006.4319444038</v>
      </c>
    </row>
    <row r="735" spans="1:23" x14ac:dyDescent="0.45">
      <c r="A735" s="2" t="s">
        <v>157</v>
      </c>
      <c r="B735" s="2">
        <v>1</v>
      </c>
      <c r="C735" s="2">
        <v>2026</v>
      </c>
      <c r="D735" s="2">
        <v>2024</v>
      </c>
      <c r="E735" s="2">
        <v>148.4766157598502</v>
      </c>
      <c r="F735" s="2">
        <v>148.4766157598502</v>
      </c>
      <c r="G735" s="2">
        <v>121.58496939946021</v>
      </c>
      <c r="H735" s="2">
        <v>99.315664562372106</v>
      </c>
      <c r="I735" s="2">
        <v>244225.52021040788</v>
      </c>
      <c r="J735" s="2">
        <v>28542.01508401287</v>
      </c>
      <c r="K735" s="2">
        <v>439577.47901251755</v>
      </c>
      <c r="L735" s="2">
        <v>1367947.1560599757</v>
      </c>
      <c r="M735" s="2">
        <f>+IF($D735&lt;2022,0,-((E735-'aob Demand'!J734)*'aob Demand'!N734)-0.5*('Welfare change 1 MW'!$E735-'aob Demand'!J734)*('Welfare change 1 MW'!I735-'aob Demand'!N734))</f>
        <v>727.34303351441122</v>
      </c>
      <c r="N735" s="2">
        <f>+IF($D735&lt;2022,0,-((F735-'aob Demand'!K734)*'aob Demand'!O734)-0.5*('Welfare change 1 MW'!$E735-'aob Demand'!K734)*('Welfare change 1 MW'!J735-'aob Demand'!O734))</f>
        <v>85.002729509736582</v>
      </c>
      <c r="O735" s="2">
        <f>+IF($D735&lt;2022,0,-((G735-'aob Demand'!L734)*'aob Demand'!P734)-0.5*('Welfare change 1 MW'!$E735-'aob Demand'!L734)*('Welfare change 1 MW'!K735-'aob Demand'!P734))</f>
        <v>1302.409082880499</v>
      </c>
      <c r="P735" s="2">
        <f>+IF($D735&lt;2022,0,-((H735-'aob Demand'!M734)*'aob Demand'!Q734)-0.5*('Welfare change 1 MW'!$E735-'aob Demand'!M734)*('Welfare change 1 MW'!L735-'aob Demand'!Q734))</f>
        <v>4035.7167220589145</v>
      </c>
      <c r="Q735" s="2">
        <f t="shared" si="82"/>
        <v>6150.471567963561</v>
      </c>
      <c r="R735" s="2">
        <f t="shared" si="83"/>
        <v>543.51302627083408</v>
      </c>
      <c r="S735" s="2">
        <f t="shared" si="85"/>
        <v>63.518984342073416</v>
      </c>
      <c r="T735" s="2">
        <f t="shared" si="86"/>
        <v>973.23583159743851</v>
      </c>
      <c r="U735" s="2">
        <f t="shared" si="87"/>
        <v>3015.7223039307369</v>
      </c>
      <c r="V735" s="2">
        <f t="shared" si="88"/>
        <v>4595.9901461410827</v>
      </c>
      <c r="W735" s="2">
        <f t="shared" si="84"/>
        <v>2051750.1552829011</v>
      </c>
    </row>
    <row r="736" spans="1:23" x14ac:dyDescent="0.45">
      <c r="A736" s="2" t="s">
        <v>157</v>
      </c>
      <c r="B736" s="2">
        <v>1</v>
      </c>
      <c r="C736" s="2">
        <v>2027</v>
      </c>
      <c r="D736" s="2">
        <v>2025</v>
      </c>
      <c r="E736" s="2">
        <v>148.56852472257958</v>
      </c>
      <c r="F736" s="2">
        <v>148.56852472257958</v>
      </c>
      <c r="G736" s="2">
        <v>121.6528857384256</v>
      </c>
      <c r="H736" s="2">
        <v>99.364210357403195</v>
      </c>
      <c r="I736" s="2">
        <v>245833.20343037773</v>
      </c>
      <c r="J736" s="2">
        <v>28730.600062555397</v>
      </c>
      <c r="K736" s="2">
        <v>442469.86932533327</v>
      </c>
      <c r="L736" s="2">
        <v>1376948.857830626</v>
      </c>
      <c r="M736" s="2">
        <f>+IF($D736&lt;2022,0,-((E736-'aob Demand'!J735)*'aob Demand'!N735)-0.5*('Welfare change 1 MW'!$E736-'aob Demand'!J735)*('Welfare change 1 MW'!I736-'aob Demand'!N735))</f>
        <v>725.99874133909896</v>
      </c>
      <c r="N736" s="2">
        <f>+IF($D736&lt;2022,0,-((F736-'aob Demand'!K735)*'aob Demand'!O735)-0.5*('Welfare change 1 MW'!$E736-'aob Demand'!K735)*('Welfare change 1 MW'!J736-'aob Demand'!O735))</f>
        <v>84.847690191042673</v>
      </c>
      <c r="O736" s="2">
        <f>+IF($D736&lt;2022,0,-((G736-'aob Demand'!L735)*'aob Demand'!P735)-0.5*('Welfare change 1 MW'!$E736-'aob Demand'!L735)*('Welfare change 1 MW'!K736-'aob Demand'!P735))</f>
        <v>1299.9955444904649</v>
      </c>
      <c r="P736" s="2">
        <f>+IF($D736&lt;2022,0,-((H736-'aob Demand'!M735)*'aob Demand'!Q735)-0.5*('Welfare change 1 MW'!$E736-'aob Demand'!M735)*('Welfare change 1 MW'!L736-'aob Demand'!Q735))</f>
        <v>4028.2333989362023</v>
      </c>
      <c r="Q736" s="2">
        <f t="shared" si="82"/>
        <v>6139.0753749568084</v>
      </c>
      <c r="R736" s="2">
        <f t="shared" si="83"/>
        <v>511.80046505293598</v>
      </c>
      <c r="S736" s="2">
        <f t="shared" si="85"/>
        <v>59.814273532135665</v>
      </c>
      <c r="T736" s="2">
        <f t="shared" si="86"/>
        <v>916.44556161316939</v>
      </c>
      <c r="U736" s="2">
        <f t="shared" si="87"/>
        <v>2839.7455939312194</v>
      </c>
      <c r="V736" s="2">
        <f t="shared" si="88"/>
        <v>4327.8058941294603</v>
      </c>
      <c r="W736" s="2">
        <f t="shared" si="84"/>
        <v>2065251.9305863371</v>
      </c>
    </row>
    <row r="737" spans="1:23" x14ac:dyDescent="0.45">
      <c r="A737" s="2" t="s">
        <v>157</v>
      </c>
      <c r="B737" s="2">
        <v>1</v>
      </c>
      <c r="C737" s="2">
        <v>2028</v>
      </c>
      <c r="D737" s="2">
        <v>2026</v>
      </c>
      <c r="E737" s="2">
        <v>148.78975211787559</v>
      </c>
      <c r="F737" s="2">
        <v>148.78975211787559</v>
      </c>
      <c r="G737" s="2">
        <v>121.85103988737058</v>
      </c>
      <c r="H737" s="2">
        <v>99.543304623257285</v>
      </c>
      <c r="I737" s="2">
        <v>247416.46089327621</v>
      </c>
      <c r="J737" s="2">
        <v>28918.75688021363</v>
      </c>
      <c r="K737" s="2">
        <v>445326.62124232389</v>
      </c>
      <c r="L737" s="2">
        <v>1385827.8442230234</v>
      </c>
      <c r="M737" s="2">
        <f>+IF($D737&lt;2022,0,-((E737-'aob Demand'!J736)*'aob Demand'!N736)-0.5*('Welfare change 1 MW'!$E737-'aob Demand'!J736)*('Welfare change 1 MW'!I737-'aob Demand'!N736))</f>
        <v>731.45489567315587</v>
      </c>
      <c r="N737" s="2">
        <f>+IF($D737&lt;2022,0,-((F737-'aob Demand'!K736)*'aob Demand'!O736)-0.5*('Welfare change 1 MW'!$E737-'aob Demand'!K736)*('Welfare change 1 MW'!J737-'aob Demand'!O736))</f>
        <v>85.494579545935409</v>
      </c>
      <c r="O737" s="2">
        <f>+IF($D737&lt;2022,0,-((G737-'aob Demand'!L736)*'aob Demand'!P736)-0.5*('Welfare change 1 MW'!$E737-'aob Demand'!L736)*('Welfare change 1 MW'!K737-'aob Demand'!P736))</f>
        <v>1309.7927142236738</v>
      </c>
      <c r="P737" s="2">
        <f>+IF($D737&lt;2022,0,-((H737-'aob Demand'!M736)*'aob Demand'!Q736)-0.5*('Welfare change 1 MW'!$E737-'aob Demand'!M736)*('Welfare change 1 MW'!L737-'aob Demand'!Q736))</f>
        <v>4058.5754477779706</v>
      </c>
      <c r="Q737" s="2">
        <f t="shared" si="82"/>
        <v>6185.3176372207363</v>
      </c>
      <c r="R737" s="2">
        <f t="shared" si="83"/>
        <v>486.45928166131597</v>
      </c>
      <c r="S737" s="2">
        <f t="shared" si="85"/>
        <v>56.858778303175008</v>
      </c>
      <c r="T737" s="2">
        <f t="shared" si="86"/>
        <v>871.08696196516166</v>
      </c>
      <c r="U737" s="2">
        <f t="shared" si="87"/>
        <v>2699.1844727176972</v>
      </c>
      <c r="V737" s="2">
        <f t="shared" si="88"/>
        <v>4113.58949464735</v>
      </c>
      <c r="W737" s="2">
        <f t="shared" si="84"/>
        <v>2078570.9263586234</v>
      </c>
    </row>
    <row r="738" spans="1:23" x14ac:dyDescent="0.45">
      <c r="A738" s="2" t="s">
        <v>157</v>
      </c>
      <c r="B738" s="2">
        <v>1</v>
      </c>
      <c r="C738" s="2">
        <v>2029</v>
      </c>
      <c r="D738" s="2">
        <v>2027</v>
      </c>
      <c r="E738" s="2">
        <v>148.88131962034061</v>
      </c>
      <c r="F738" s="2">
        <v>148.88131962034061</v>
      </c>
      <c r="G738" s="2">
        <v>121.92027701396762</v>
      </c>
      <c r="H738" s="2">
        <v>99.593728645066008</v>
      </c>
      <c r="I738" s="2">
        <v>249044.69928701923</v>
      </c>
      <c r="J738" s="2">
        <v>29109.814583759788</v>
      </c>
      <c r="K738" s="2">
        <v>448256.35678399581</v>
      </c>
      <c r="L738" s="2">
        <v>1394945.3623947951</v>
      </c>
      <c r="M738" s="2">
        <f>+IF($D738&lt;2022,0,-((E738-'aob Demand'!J737)*'aob Demand'!N737)-0.5*('Welfare change 1 MW'!$E738-'aob Demand'!J737)*('Welfare change 1 MW'!I738-'aob Demand'!N737))</f>
        <v>730.33744162116307</v>
      </c>
      <c r="N738" s="2">
        <f>+IF($D738&lt;2022,0,-((F738-'aob Demand'!K737)*'aob Demand'!O737)-0.5*('Welfare change 1 MW'!$E738-'aob Demand'!K737)*('Welfare change 1 MW'!J738-'aob Demand'!O737))</f>
        <v>85.366151417934077</v>
      </c>
      <c r="O738" s="2">
        <f>+IF($D738&lt;2022,0,-((G738-'aob Demand'!L737)*'aob Demand'!P737)-0.5*('Welfare change 1 MW'!$E738-'aob Demand'!L737)*('Welfare change 1 MW'!K738-'aob Demand'!P737))</f>
        <v>1307.7868033386819</v>
      </c>
      <c r="P738" s="2">
        <f>+IF($D738&lt;2022,0,-((H738-'aob Demand'!M737)*'aob Demand'!Q737)-0.5*('Welfare change 1 MW'!$E738-'aob Demand'!M737)*('Welfare change 1 MW'!L738-'aob Demand'!Q737))</f>
        <v>4052.3550463749939</v>
      </c>
      <c r="Q738" s="2">
        <f t="shared" si="82"/>
        <v>6175.8454427527722</v>
      </c>
      <c r="R738" s="2">
        <f t="shared" si="83"/>
        <v>458.2227461272567</v>
      </c>
      <c r="S738" s="2">
        <f t="shared" si="85"/>
        <v>53.559779493451444</v>
      </c>
      <c r="T738" s="2">
        <f t="shared" si="86"/>
        <v>820.52161949226934</v>
      </c>
      <c r="U738" s="2">
        <f t="shared" si="87"/>
        <v>2542.4976891651522</v>
      </c>
      <c r="V738" s="2">
        <f t="shared" si="88"/>
        <v>3874.8018342781293</v>
      </c>
      <c r="W738" s="2">
        <f t="shared" si="84"/>
        <v>2092246.4184658101</v>
      </c>
    </row>
    <row r="739" spans="1:23" x14ac:dyDescent="0.45">
      <c r="A739" s="2" t="s">
        <v>157</v>
      </c>
      <c r="B739" s="2">
        <v>1</v>
      </c>
      <c r="C739" s="2">
        <v>2030</v>
      </c>
      <c r="D739" s="2">
        <v>2028</v>
      </c>
      <c r="E739" s="2">
        <v>148.97421930705266</v>
      </c>
      <c r="F739" s="2">
        <v>148.97421930705266</v>
      </c>
      <c r="G739" s="2">
        <v>121.99008117772064</v>
      </c>
      <c r="H739" s="2">
        <v>99.644440959015839</v>
      </c>
      <c r="I739" s="2">
        <v>250683.56993139678</v>
      </c>
      <c r="J739" s="2">
        <v>29302.12816320105</v>
      </c>
      <c r="K739" s="2">
        <v>451205.13868404715</v>
      </c>
      <c r="L739" s="2">
        <v>1404122.2137101926</v>
      </c>
      <c r="M739" s="2">
        <f>+IF($D739&lt;2022,0,-((E739-'aob Demand'!J738)*'aob Demand'!N738)-0.5*('Welfare change 1 MW'!$E739-'aob Demand'!J738)*('Welfare change 1 MW'!I739-'aob Demand'!N738))</f>
        <v>729.14032870285484</v>
      </c>
      <c r="N739" s="2">
        <f>+IF($D739&lt;2022,0,-((F739-'aob Demand'!K738)*'aob Demand'!O738)-0.5*('Welfare change 1 MW'!$E739-'aob Demand'!K738)*('Welfare change 1 MW'!J739-'aob Demand'!O738))</f>
        <v>85.228415114945676</v>
      </c>
      <c r="O739" s="2">
        <f>+IF($D739&lt;2022,0,-((G739-'aob Demand'!L738)*'aob Demand'!P738)-0.5*('Welfare change 1 MW'!$E739-'aob Demand'!L738)*('Welfare change 1 MW'!K739-'aob Demand'!P738))</f>
        <v>1305.6378648487848</v>
      </c>
      <c r="P739" s="2">
        <f>+IF($D739&lt;2022,0,-((H739-'aob Demand'!M738)*'aob Demand'!Q738)-0.5*('Welfare change 1 MW'!$E739-'aob Demand'!M738)*('Welfare change 1 MW'!L739-'aob Demand'!Q738))</f>
        <v>4045.6914585100044</v>
      </c>
      <c r="Q739" s="2">
        <f t="shared" si="82"/>
        <v>6165.6980671765905</v>
      </c>
      <c r="R739" s="2">
        <f t="shared" si="83"/>
        <v>431.57704025699718</v>
      </c>
      <c r="S739" s="2">
        <f t="shared" si="85"/>
        <v>50.446567955635508</v>
      </c>
      <c r="T739" s="2">
        <f t="shared" si="86"/>
        <v>772.80504613061817</v>
      </c>
      <c r="U739" s="2">
        <f t="shared" si="87"/>
        <v>2394.6385582086177</v>
      </c>
      <c r="V739" s="2">
        <f t="shared" si="88"/>
        <v>3649.4672125518687</v>
      </c>
      <c r="W739" s="2">
        <f t="shared" si="84"/>
        <v>2106010.9223256363</v>
      </c>
    </row>
    <row r="740" spans="1:23" x14ac:dyDescent="0.45">
      <c r="A740" s="2" t="s">
        <v>157</v>
      </c>
      <c r="B740" s="2">
        <v>1</v>
      </c>
      <c r="C740" s="2">
        <v>2031</v>
      </c>
      <c r="D740" s="2">
        <v>2029</v>
      </c>
      <c r="E740" s="2">
        <v>149.0677560694208</v>
      </c>
      <c r="F740" s="2">
        <v>149.0677560694208</v>
      </c>
      <c r="G740" s="2">
        <v>122.0605013541368</v>
      </c>
      <c r="H740" s="2">
        <v>99.695754892944208</v>
      </c>
      <c r="I740" s="2">
        <v>252333.06803061222</v>
      </c>
      <c r="J740" s="2">
        <v>29495.704624557937</v>
      </c>
      <c r="K740" s="2">
        <v>454173.07241699978</v>
      </c>
      <c r="L740" s="2">
        <v>1413358.6173723203</v>
      </c>
      <c r="M740" s="2">
        <f>+IF($D740&lt;2022,0,-((E740-'aob Demand'!J739)*'aob Demand'!N739)-0.5*('Welfare change 1 MW'!$E740-'aob Demand'!J739)*('Welfare change 1 MW'!I740-'aob Demand'!N739))</f>
        <v>727.95503807560885</v>
      </c>
      <c r="N740" s="2">
        <f>+IF($D740&lt;2022,0,-((F740-'aob Demand'!K739)*'aob Demand'!O739)-0.5*('Welfare change 1 MW'!$E740-'aob Demand'!K739)*('Welfare change 1 MW'!J740-'aob Demand'!O739))</f>
        <v>85.09208464279493</v>
      </c>
      <c r="O740" s="2">
        <f>+IF($D740&lt;2022,0,-((G740-'aob Demand'!L739)*'aob Demand'!P739)-0.5*('Welfare change 1 MW'!$E740-'aob Demand'!L739)*('Welfare change 1 MW'!K740-'aob Demand'!P739))</f>
        <v>1303.5102571772547</v>
      </c>
      <c r="P740" s="2">
        <f>+IF($D740&lt;2022,0,-((H740-'aob Demand'!M739)*'aob Demand'!Q739)-0.5*('Welfare change 1 MW'!$E740-'aob Demand'!M739)*('Welfare change 1 MW'!L740-'aob Demand'!Q739))</f>
        <v>4039.0939326389007</v>
      </c>
      <c r="Q740" s="2">
        <f t="shared" si="82"/>
        <v>6155.6513125345591</v>
      </c>
      <c r="R740" s="2">
        <f t="shared" si="83"/>
        <v>406.48629109046573</v>
      </c>
      <c r="S740" s="2">
        <f t="shared" si="85"/>
        <v>47.514975621355802</v>
      </c>
      <c r="T740" s="2">
        <f t="shared" si="86"/>
        <v>727.87331926306115</v>
      </c>
      <c r="U740" s="2">
        <f t="shared" si="87"/>
        <v>2255.4089554551051</v>
      </c>
      <c r="V740" s="2">
        <f t="shared" si="88"/>
        <v>3437.2835414299875</v>
      </c>
      <c r="W740" s="2">
        <f t="shared" si="84"/>
        <v>2119864.7578199324</v>
      </c>
    </row>
    <row r="741" spans="1:23" x14ac:dyDescent="0.45">
      <c r="A741" s="2" t="s">
        <v>157</v>
      </c>
      <c r="B741" s="2">
        <v>1</v>
      </c>
      <c r="C741" s="2">
        <v>2032</v>
      </c>
      <c r="D741" s="2">
        <v>2030</v>
      </c>
      <c r="E741" s="2">
        <v>149.35355820169957</v>
      </c>
      <c r="F741" s="2">
        <v>149.35355820169957</v>
      </c>
      <c r="G741" s="2">
        <v>122.32317045049554</v>
      </c>
      <c r="H741" s="2">
        <v>99.939302580682437</v>
      </c>
      <c r="I741" s="2">
        <v>253940.65907367485</v>
      </c>
      <c r="J741" s="2">
        <v>29688.031912060633</v>
      </c>
      <c r="K741" s="2">
        <v>457077.95416328369</v>
      </c>
      <c r="L741" s="2">
        <v>1422381.1556978773</v>
      </c>
      <c r="M741" s="2">
        <f>+IF($D741&lt;2022,0,-((E741-'aob Demand'!J740)*'aob Demand'!N740)-0.5*('Welfare change 1 MW'!$E741-'aob Demand'!J740)*('Welfare change 1 MW'!I741-'aob Demand'!N740))</f>
        <v>736.65275781163598</v>
      </c>
      <c r="N741" s="2">
        <f>+IF($D741&lt;2022,0,-((F741-'aob Demand'!K740)*'aob Demand'!O740)-0.5*('Welfare change 1 MW'!$E741-'aob Demand'!K740)*('Welfare change 1 MW'!J741-'aob Demand'!O740))</f>
        <v>86.121579198053212</v>
      </c>
      <c r="O741" s="2">
        <f>+IF($D741&lt;2022,0,-((G741-'aob Demand'!L740)*'aob Demand'!P740)-0.5*('Welfare change 1 MW'!$E741-'aob Demand'!L740)*('Welfare change 1 MW'!K741-'aob Demand'!P740))</f>
        <v>1319.128451483934</v>
      </c>
      <c r="P741" s="2">
        <f>+IF($D741&lt;2022,0,-((H741-'aob Demand'!M740)*'aob Demand'!Q740)-0.5*('Welfare change 1 MW'!$E741-'aob Demand'!M740)*('Welfare change 1 MW'!L741-'aob Demand'!Q740))</f>
        <v>4087.4672501343621</v>
      </c>
      <c r="Q741" s="2">
        <f t="shared" si="82"/>
        <v>6229.3700386279852</v>
      </c>
      <c r="R741" s="2">
        <f t="shared" si="83"/>
        <v>388.05948336050449</v>
      </c>
      <c r="S741" s="2">
        <f t="shared" si="85"/>
        <v>45.367773588560915</v>
      </c>
      <c r="T741" s="2">
        <f t="shared" si="86"/>
        <v>694.900412630902</v>
      </c>
      <c r="U741" s="2">
        <f t="shared" si="87"/>
        <v>2153.2267578175729</v>
      </c>
      <c r="V741" s="2">
        <f t="shared" si="88"/>
        <v>3281.5544273975402</v>
      </c>
      <c r="W741" s="2">
        <f t="shared" si="84"/>
        <v>2133399.7689348357</v>
      </c>
    </row>
    <row r="742" spans="1:23" x14ac:dyDescent="0.45">
      <c r="A742" s="2" t="s">
        <v>157</v>
      </c>
      <c r="B742" s="2">
        <v>1</v>
      </c>
      <c r="C742" s="2">
        <v>2033</v>
      </c>
      <c r="D742" s="2">
        <v>2031</v>
      </c>
      <c r="E742" s="2">
        <v>149.7320870840351</v>
      </c>
      <c r="F742" s="2">
        <v>149.7320870840351</v>
      </c>
      <c r="G742" s="2">
        <v>122.67966443057512</v>
      </c>
      <c r="H742" s="2">
        <v>100.27704877958412</v>
      </c>
      <c r="I742" s="2">
        <v>255532.70241034214</v>
      </c>
      <c r="J742" s="2">
        <v>29880.381008019314</v>
      </c>
      <c r="K742" s="2">
        <v>459961.19807972253</v>
      </c>
      <c r="L742" s="2">
        <v>1431327.3998665353</v>
      </c>
      <c r="M742" s="2">
        <f>+IF($D742&lt;2022,0,-((E742-'aob Demand'!J741)*'aob Demand'!N741)-0.5*('Welfare change 1 MW'!$E742-'aob Demand'!J741)*('Welfare change 1 MW'!I742-'aob Demand'!N741))</f>
        <v>750.29127841287595</v>
      </c>
      <c r="N742" s="2">
        <f>+IF($D742&lt;2022,0,-((F742-'aob Demand'!K741)*'aob Demand'!O741)-0.5*('Welfare change 1 MW'!$E742-'aob Demand'!K741)*('Welfare change 1 MW'!J742-'aob Demand'!O741))</f>
        <v>87.734325409236817</v>
      </c>
      <c r="O742" s="2">
        <f>+IF($D742&lt;2022,0,-((G742-'aob Demand'!L741)*'aob Demand'!P741)-0.5*('Welfare change 1 MW'!$E742-'aob Demand'!L741)*('Welfare change 1 MW'!K742-'aob Demand'!P741))</f>
        <v>1343.6203536939429</v>
      </c>
      <c r="P742" s="2">
        <f>+IF($D742&lt;2022,0,-((H742-'aob Demand'!M741)*'aob Demand'!Q741)-0.5*('Welfare change 1 MW'!$E742-'aob Demand'!M741)*('Welfare change 1 MW'!L742-'aob Demand'!Q741))</f>
        <v>4163.3276953597915</v>
      </c>
      <c r="Q742" s="2">
        <f t="shared" si="82"/>
        <v>6344.9736528758476</v>
      </c>
      <c r="R742" s="2">
        <f t="shared" si="83"/>
        <v>372.87177913022106</v>
      </c>
      <c r="S742" s="2">
        <f t="shared" si="85"/>
        <v>43.601271862485888</v>
      </c>
      <c r="T742" s="2">
        <f t="shared" si="86"/>
        <v>667.73815206438314</v>
      </c>
      <c r="U742" s="2">
        <f t="shared" si="87"/>
        <v>2069.0463151254557</v>
      </c>
      <c r="V742" s="2">
        <f t="shared" si="88"/>
        <v>3153.2575181825459</v>
      </c>
      <c r="W742" s="2">
        <f t="shared" si="84"/>
        <v>2146821.3003566</v>
      </c>
    </row>
    <row r="743" spans="1:23" x14ac:dyDescent="0.45">
      <c r="A743" s="2" t="s">
        <v>157</v>
      </c>
      <c r="B743" s="2">
        <v>1</v>
      </c>
      <c r="C743" s="2">
        <v>2034</v>
      </c>
      <c r="D743" s="2">
        <v>2032</v>
      </c>
      <c r="E743" s="2">
        <v>149.86788502143253</v>
      </c>
      <c r="F743" s="2">
        <v>149.86788502143253</v>
      </c>
      <c r="G743" s="2">
        <v>122.79395744279256</v>
      </c>
      <c r="H743" s="2">
        <v>100.37276609937156</v>
      </c>
      <c r="I743" s="2">
        <v>257201.94979782568</v>
      </c>
      <c r="J743" s="2">
        <v>30077.200598469961</v>
      </c>
      <c r="K743" s="2">
        <v>462967.92061022477</v>
      </c>
      <c r="L743" s="2">
        <v>1440679.9805238005</v>
      </c>
      <c r="M743" s="2">
        <f>+IF($D743&lt;2022,0,-((E743-'aob Demand'!J742)*'aob Demand'!N742)-0.5*('Welfare change 1 MW'!$E743-'aob Demand'!J742)*('Welfare change 1 MW'!I743-'aob Demand'!N742))</f>
        <v>751.49713536665888</v>
      </c>
      <c r="N743" s="2">
        <f>+IF($D743&lt;2022,0,-((F743-'aob Demand'!K742)*'aob Demand'!O742)-0.5*('Welfare change 1 MW'!$E743-'aob Demand'!K742)*('Welfare change 1 MW'!J743-'aob Demand'!O742))</f>
        <v>87.880088418325087</v>
      </c>
      <c r="O743" s="2">
        <f>+IF($D743&lt;2022,0,-((G743-'aob Demand'!L742)*'aob Demand'!P742)-0.5*('Welfare change 1 MW'!$E743-'aob Demand'!L742)*('Welfare change 1 MW'!K743-'aob Demand'!P742))</f>
        <v>1345.7869087578881</v>
      </c>
      <c r="P743" s="2">
        <f>+IF($D743&lt;2022,0,-((H743-'aob Demand'!M742)*'aob Demand'!Q742)-0.5*('Welfare change 1 MW'!$E743-'aob Demand'!M742)*('Welfare change 1 MW'!L743-'aob Demand'!Q742))</f>
        <v>4170.0320342925106</v>
      </c>
      <c r="Q743" s="2">
        <f t="shared" si="82"/>
        <v>6355.1961668353824</v>
      </c>
      <c r="R743" s="2">
        <f t="shared" si="83"/>
        <v>352.33118216330888</v>
      </c>
      <c r="S743" s="2">
        <f t="shared" si="85"/>
        <v>41.201614728627874</v>
      </c>
      <c r="T743" s="2">
        <f t="shared" si="86"/>
        <v>630.95741844874192</v>
      </c>
      <c r="U743" s="2">
        <f t="shared" si="87"/>
        <v>1955.0737416774089</v>
      </c>
      <c r="V743" s="2">
        <f t="shared" si="88"/>
        <v>2979.5639570180874</v>
      </c>
      <c r="W743" s="2">
        <f t="shared" si="84"/>
        <v>2160849.8509318512</v>
      </c>
    </row>
    <row r="744" spans="1:23" x14ac:dyDescent="0.45">
      <c r="A744" s="2" t="s">
        <v>157</v>
      </c>
      <c r="B744" s="2">
        <v>1</v>
      </c>
      <c r="C744" s="2">
        <v>2035</v>
      </c>
      <c r="D744" s="2">
        <v>2033</v>
      </c>
      <c r="E744" s="2">
        <v>150.00356475241591</v>
      </c>
      <c r="F744" s="2">
        <v>150.00356475241591</v>
      </c>
      <c r="G744" s="2">
        <v>122.90670864224894</v>
      </c>
      <c r="H744" s="2">
        <v>100.46643364380995</v>
      </c>
      <c r="I744" s="2">
        <v>258882.67476537116</v>
      </c>
      <c r="J744" s="2">
        <v>30275.339733692283</v>
      </c>
      <c r="K744" s="2">
        <v>465995.00638734002</v>
      </c>
      <c r="L744" s="2">
        <v>1450096.23218769</v>
      </c>
      <c r="M744" s="2">
        <f>+IF($D744&lt;2022,0,-((E744-'aob Demand'!J743)*'aob Demand'!N743)-0.5*('Welfare change 1 MW'!$E744-'aob Demand'!J743)*('Welfare change 1 MW'!I744-'aob Demand'!N743))</f>
        <v>752.43620340669065</v>
      </c>
      <c r="N744" s="2">
        <f>+IF($D744&lt;2022,0,-((F744-'aob Demand'!K743)*'aob Demand'!O743)-0.5*('Welfare change 1 MW'!$E744-'aob Demand'!K743)*('Welfare change 1 MW'!J744-'aob Demand'!O743))</f>
        <v>87.994539251084333</v>
      </c>
      <c r="O744" s="2">
        <f>+IF($D744&lt;2022,0,-((G744-'aob Demand'!L743)*'aob Demand'!P743)-0.5*('Welfare change 1 MW'!$E744-'aob Demand'!L743)*('Welfare change 1 MW'!K744-'aob Demand'!P743))</f>
        <v>1347.4742634036108</v>
      </c>
      <c r="P744" s="2">
        <f>+IF($D744&lt;2022,0,-((H744-'aob Demand'!M743)*'aob Demand'!Q743)-0.5*('Welfare change 1 MW'!$E744-'aob Demand'!M743)*('Welfare change 1 MW'!L744-'aob Demand'!Q743))</f>
        <v>4175.2517198129917</v>
      </c>
      <c r="Q744" s="2">
        <f t="shared" si="82"/>
        <v>6363.156725874378</v>
      </c>
      <c r="R744" s="2">
        <f t="shared" si="83"/>
        <v>332.80325840095901</v>
      </c>
      <c r="S744" s="2">
        <f t="shared" si="85"/>
        <v>38.920069570899578</v>
      </c>
      <c r="T744" s="2">
        <f t="shared" si="86"/>
        <v>595.98916618020644</v>
      </c>
      <c r="U744" s="2">
        <f t="shared" si="87"/>
        <v>1846.7178622011741</v>
      </c>
      <c r="V744" s="2">
        <f t="shared" si="88"/>
        <v>2814.4303563532394</v>
      </c>
      <c r="W744" s="2">
        <f t="shared" si="84"/>
        <v>2174973.9133404009</v>
      </c>
    </row>
    <row r="745" spans="1:23" x14ac:dyDescent="0.45">
      <c r="A745" s="2" t="s">
        <v>157</v>
      </c>
      <c r="B745" s="2">
        <v>1</v>
      </c>
      <c r="C745" s="2">
        <v>2036</v>
      </c>
      <c r="D745" s="2">
        <v>2034</v>
      </c>
      <c r="E745" s="2">
        <v>150.13802589490095</v>
      </c>
      <c r="F745" s="2">
        <v>150.13802589490095</v>
      </c>
      <c r="G745" s="2">
        <v>123.01820414384699</v>
      </c>
      <c r="H745" s="2">
        <v>100.55882752758097</v>
      </c>
      <c r="I745" s="2">
        <v>260574.76315589531</v>
      </c>
      <c r="J745" s="2">
        <v>30474.802367722848</v>
      </c>
      <c r="K745" s="2">
        <v>469042.47835470241</v>
      </c>
      <c r="L745" s="2">
        <v>1459576.0040183589</v>
      </c>
      <c r="M745" s="2">
        <f>+IF($D745&lt;2022,0,-((E745-'aob Demand'!J744)*'aob Demand'!N744)-0.5*('Welfare change 1 MW'!$E745-'aob Demand'!J744)*('Welfare change 1 MW'!I745-'aob Demand'!N744))</f>
        <v>753.28818422638528</v>
      </c>
      <c r="N745" s="2">
        <f>+IF($D745&lt;2022,0,-((F745-'aob Demand'!K744)*'aob Demand'!O744)-0.5*('Welfare change 1 MW'!$E745-'aob Demand'!K744)*('Welfare change 1 MW'!J745-'aob Demand'!O744))</f>
        <v>88.09874088422643</v>
      </c>
      <c r="O745" s="2">
        <f>+IF($D745&lt;2022,0,-((G745-'aob Demand'!L744)*'aob Demand'!P744)-0.5*('Welfare change 1 MW'!$E745-'aob Demand'!L744)*('Welfare change 1 MW'!K745-'aob Demand'!P744))</f>
        <v>1349.0053137502912</v>
      </c>
      <c r="P745" s="2">
        <f>+IF($D745&lt;2022,0,-((H745-'aob Demand'!M744)*'aob Demand'!Q744)-0.5*('Welfare change 1 MW'!$E745-'aob Demand'!M744)*('Welfare change 1 MW'!L745-'aob Demand'!Q744))</f>
        <v>4179.9871848271041</v>
      </c>
      <c r="Q745" s="2">
        <f t="shared" si="82"/>
        <v>6370.3794236880076</v>
      </c>
      <c r="R745" s="2">
        <f t="shared" si="83"/>
        <v>314.32083994258755</v>
      </c>
      <c r="S745" s="2">
        <f t="shared" si="85"/>
        <v>36.760526465781375</v>
      </c>
      <c r="T745" s="2">
        <f t="shared" si="86"/>
        <v>562.89278417458195</v>
      </c>
      <c r="U745" s="2">
        <f t="shared" si="87"/>
        <v>1744.1626065506618</v>
      </c>
      <c r="V745" s="2">
        <f t="shared" si="88"/>
        <v>2658.1367571336132</v>
      </c>
      <c r="W745" s="2">
        <f t="shared" si="84"/>
        <v>2189193.2455289569</v>
      </c>
    </row>
    <row r="746" spans="1:23" x14ac:dyDescent="0.45">
      <c r="A746" s="2" t="s">
        <v>157</v>
      </c>
      <c r="B746" s="2">
        <v>1</v>
      </c>
      <c r="C746" s="2">
        <v>2037</v>
      </c>
      <c r="D746" s="2">
        <v>2035</v>
      </c>
      <c r="E746" s="2">
        <v>150.27127644143721</v>
      </c>
      <c r="F746" s="2">
        <v>150.27127644143721</v>
      </c>
      <c r="G746" s="2">
        <v>123.12846164931423</v>
      </c>
      <c r="H746" s="2">
        <v>100.64996442125621</v>
      </c>
      <c r="I746" s="2">
        <v>262278.28839766909</v>
      </c>
      <c r="J746" s="2">
        <v>30675.597129881186</v>
      </c>
      <c r="K746" s="2">
        <v>472110.46920698596</v>
      </c>
      <c r="L746" s="2">
        <v>1469119.7090280103</v>
      </c>
      <c r="M746" s="2">
        <f>+IF($D746&lt;2022,0,-((E746-'aob Demand'!J745)*'aob Demand'!N745)-0.5*('Welfare change 1 MW'!$E746-'aob Demand'!J745)*('Welfare change 1 MW'!I746-'aob Demand'!N745))</f>
        <v>754.05418460578187</v>
      </c>
      <c r="N746" s="2">
        <f>+IF($D746&lt;2022,0,-((F746-'aob Demand'!K745)*'aob Demand'!O745)-0.5*('Welfare change 1 MW'!$E746-'aob Demand'!K745)*('Welfare change 1 MW'!J746-'aob Demand'!O745))</f>
        <v>88.192821915920319</v>
      </c>
      <c r="O746" s="2">
        <f>+IF($D746&lt;2022,0,-((G746-'aob Demand'!L745)*'aob Demand'!P745)-0.5*('Welfare change 1 MW'!$E746-'aob Demand'!L745)*('Welfare change 1 MW'!K746-'aob Demand'!P745))</f>
        <v>1350.3820487810667</v>
      </c>
      <c r="P746" s="2">
        <f>+IF($D746&lt;2022,0,-((H746-'aob Demand'!M745)*'aob Demand'!Q745)-0.5*('Welfare change 1 MW'!$E746-'aob Demand'!M745)*('Welfare change 1 MW'!L746-'aob Demand'!Q745))</f>
        <v>4184.2445934579036</v>
      </c>
      <c r="Q746" s="2">
        <f t="shared" si="82"/>
        <v>6376.8736487606729</v>
      </c>
      <c r="R746" s="2">
        <f t="shared" si="83"/>
        <v>296.83062748813211</v>
      </c>
      <c r="S746" s="2">
        <f t="shared" si="85"/>
        <v>34.716776597344527</v>
      </c>
      <c r="T746" s="2">
        <f t="shared" si="86"/>
        <v>531.57287509510888</v>
      </c>
      <c r="U746" s="2">
        <f t="shared" si="87"/>
        <v>1647.1123343599706</v>
      </c>
      <c r="V746" s="2">
        <f t="shared" si="88"/>
        <v>2510.2326135405565</v>
      </c>
      <c r="W746" s="2">
        <f t="shared" si="84"/>
        <v>2203508.4666326651</v>
      </c>
    </row>
    <row r="747" spans="1:23" x14ac:dyDescent="0.45">
      <c r="A747" s="2" t="s">
        <v>157</v>
      </c>
      <c r="B747" s="2">
        <v>1</v>
      </c>
      <c r="C747" s="2">
        <v>2038</v>
      </c>
      <c r="D747" s="2">
        <v>2036</v>
      </c>
      <c r="E747" s="2">
        <v>150.40333292181234</v>
      </c>
      <c r="F747" s="2">
        <v>150.40333292181234</v>
      </c>
      <c r="G747" s="2">
        <v>123.23749779277732</v>
      </c>
      <c r="H747" s="2">
        <v>100.73986097528432</v>
      </c>
      <c r="I747" s="2">
        <v>263993.32446239574</v>
      </c>
      <c r="J747" s="2">
        <v>30877.732757963131</v>
      </c>
      <c r="K747" s="2">
        <v>475199.11191508488</v>
      </c>
      <c r="L747" s="2">
        <v>1478727.7610999099</v>
      </c>
      <c r="M747" s="2">
        <f>+IF($D747&lt;2022,0,-((E747-'aob Demand'!J746)*'aob Demand'!N746)-0.5*('Welfare change 1 MW'!$E747-'aob Demand'!J746)*('Welfare change 1 MW'!I747-'aob Demand'!N746))</f>
        <v>754.7350773038736</v>
      </c>
      <c r="N747" s="2">
        <f>+IF($D747&lt;2022,0,-((F747-'aob Demand'!K746)*'aob Demand'!O746)-0.5*('Welfare change 1 MW'!$E747-'aob Demand'!K746)*('Welfare change 1 MW'!J747-'aob Demand'!O746))</f>
        <v>88.27688377161688</v>
      </c>
      <c r="O747" s="2">
        <f>+IF($D747&lt;2022,0,-((G747-'aob Demand'!L746)*'aob Demand'!P746)-0.5*('Welfare change 1 MW'!$E747-'aob Demand'!L746)*('Welfare change 1 MW'!K747-'aob Demand'!P746))</f>
        <v>1351.6060340022791</v>
      </c>
      <c r="P747" s="2">
        <f>+IF($D747&lt;2022,0,-((H747-'aob Demand'!M746)*'aob Demand'!Q746)-0.5*('Welfare change 1 MW'!$E747-'aob Demand'!M746)*('Welfare change 1 MW'!L747-'aob Demand'!Q746))</f>
        <v>4188.0287979363802</v>
      </c>
      <c r="Q747" s="2">
        <f t="shared" si="82"/>
        <v>6382.6467930141498</v>
      </c>
      <c r="R747" s="2">
        <f t="shared" si="83"/>
        <v>280.28175317768211</v>
      </c>
      <c r="S747" s="2">
        <f t="shared" si="85"/>
        <v>32.782893617397612</v>
      </c>
      <c r="T747" s="2">
        <f t="shared" si="86"/>
        <v>501.9383889893947</v>
      </c>
      <c r="U747" s="2">
        <f t="shared" si="87"/>
        <v>1555.2848796129547</v>
      </c>
      <c r="V747" s="2">
        <f t="shared" si="88"/>
        <v>2370.2879153974291</v>
      </c>
      <c r="W747" s="2">
        <f t="shared" si="84"/>
        <v>2217920.1974773905</v>
      </c>
    </row>
    <row r="748" spans="1:23" x14ac:dyDescent="0.45">
      <c r="A748" s="2" t="s">
        <v>157</v>
      </c>
      <c r="B748" s="2">
        <v>1</v>
      </c>
      <c r="C748" s="2">
        <v>2039</v>
      </c>
      <c r="D748" s="2">
        <v>2037</v>
      </c>
      <c r="E748" s="2">
        <v>150.53421251756544</v>
      </c>
      <c r="F748" s="2">
        <v>150.53421251756544</v>
      </c>
      <c r="G748" s="2">
        <v>123.34532983687245</v>
      </c>
      <c r="H748" s="2">
        <v>100.82853447211247</v>
      </c>
      <c r="I748" s="2">
        <v>265719.94559582364</v>
      </c>
      <c r="J748" s="2">
        <v>31081.218037339007</v>
      </c>
      <c r="K748" s="2">
        <v>478308.53998954193</v>
      </c>
      <c r="L748" s="2">
        <v>1488400.5757290784</v>
      </c>
      <c r="M748" s="2">
        <f>+IF($D748&lt;2022,0,-((E748-'aob Demand'!J747)*'aob Demand'!N747)-0.5*('Welfare change 1 MW'!$E748-'aob Demand'!J747)*('Welfare change 1 MW'!I748-'aob Demand'!N747))</f>
        <v>755.33176976587743</v>
      </c>
      <c r="N748" s="2">
        <f>+IF($D748&lt;2022,0,-((F748-'aob Demand'!K747)*'aob Demand'!O747)-0.5*('Welfare change 1 MW'!$E748-'aob Demand'!K747)*('Welfare change 1 MW'!J748-'aob Demand'!O747))</f>
        <v>88.351032038565094</v>
      </c>
      <c r="O748" s="2">
        <f>+IF($D748&lt;2022,0,-((G748-'aob Demand'!L747)*'aob Demand'!P747)-0.5*('Welfare change 1 MW'!$E748-'aob Demand'!L747)*('Welfare change 1 MW'!K748-'aob Demand'!P747))</f>
        <v>1352.6788974031274</v>
      </c>
      <c r="P748" s="2">
        <f>+IF($D748&lt;2022,0,-((H748-'aob Demand'!M747)*'aob Demand'!Q747)-0.5*('Welfare change 1 MW'!$E748-'aob Demand'!M747)*('Welfare change 1 MW'!L748-'aob Demand'!Q747))</f>
        <v>4191.3448440342954</v>
      </c>
      <c r="Q748" s="2">
        <f t="shared" si="82"/>
        <v>6387.7065432418658</v>
      </c>
      <c r="R748" s="2">
        <f t="shared" si="83"/>
        <v>264.62579578010883</v>
      </c>
      <c r="S748" s="2">
        <f t="shared" si="85"/>
        <v>30.953235514568689</v>
      </c>
      <c r="T748" s="2">
        <f t="shared" si="86"/>
        <v>473.90265309668365</v>
      </c>
      <c r="U748" s="2">
        <f t="shared" si="87"/>
        <v>1468.4116425888187</v>
      </c>
      <c r="V748" s="2">
        <f t="shared" si="88"/>
        <v>2237.8933269801801</v>
      </c>
      <c r="W748" s="2">
        <f t="shared" si="84"/>
        <v>2232429.0613144441</v>
      </c>
    </row>
    <row r="749" spans="1:23" x14ac:dyDescent="0.45">
      <c r="A749" s="2" t="s">
        <v>157</v>
      </c>
      <c r="B749" s="2">
        <v>1</v>
      </c>
      <c r="C749" s="2">
        <v>2040</v>
      </c>
      <c r="D749" s="2">
        <v>2038</v>
      </c>
      <c r="E749" s="2">
        <v>150.66393288093417</v>
      </c>
      <c r="F749" s="2">
        <v>150.66393288093417</v>
      </c>
      <c r="G749" s="2">
        <v>123.45197551822214</v>
      </c>
      <c r="H749" s="2">
        <v>100.91600266936415</v>
      </c>
      <c r="I749" s="2">
        <v>267458.22635930101</v>
      </c>
      <c r="J749" s="2">
        <v>31286.061803050477</v>
      </c>
      <c r="K749" s="2">
        <v>481438.88754834677</v>
      </c>
      <c r="L749" s="2">
        <v>1498138.5702458296</v>
      </c>
      <c r="M749" s="2">
        <f>+IF($D749&lt;2022,0,-((E749-'aob Demand'!J748)*'aob Demand'!N748)-0.5*('Welfare change 1 MW'!$E749-'aob Demand'!J748)*('Welfare change 1 MW'!I749-'aob Demand'!N748))</f>
        <v>755.84519843933981</v>
      </c>
      <c r="N749" s="2">
        <f>+IF($D749&lt;2022,0,-((F749-'aob Demand'!K748)*'aob Demand'!O748)-0.5*('Welfare change 1 MW'!$E749-'aob Demand'!K748)*('Welfare change 1 MW'!J749-'aob Demand'!O748))</f>
        <v>88.415375790851172</v>
      </c>
      <c r="O749" s="2">
        <f>+IF($D749&lt;2022,0,-((G749-'aob Demand'!L748)*'aob Demand'!P748)-0.5*('Welfare change 1 MW'!$E749-'aob Demand'!L748)*('Welfare change 1 MW'!K749-'aob Demand'!P748))</f>
        <v>1353.6023193327289</v>
      </c>
      <c r="P749" s="2">
        <f>+IF($D749&lt;2022,0,-((H749-'aob Demand'!M748)*'aob Demand'!Q748)-0.5*('Welfare change 1 MW'!$E749-'aob Demand'!M748)*('Welfare change 1 MW'!L749-'aob Demand'!Q748))</f>
        <v>4194.1979396225324</v>
      </c>
      <c r="Q749" s="2">
        <f t="shared" si="82"/>
        <v>6392.0608331854528</v>
      </c>
      <c r="R749" s="2">
        <f t="shared" si="83"/>
        <v>249.81667200758872</v>
      </c>
      <c r="S749" s="2">
        <f t="shared" si="85"/>
        <v>29.222432027056669</v>
      </c>
      <c r="T749" s="2">
        <f t="shared" si="86"/>
        <v>447.38317758142648</v>
      </c>
      <c r="U749" s="2">
        <f t="shared" si="87"/>
        <v>1386.2369876543919</v>
      </c>
      <c r="V749" s="2">
        <f t="shared" si="88"/>
        <v>2112.6592692704639</v>
      </c>
      <c r="W749" s="2">
        <f t="shared" si="84"/>
        <v>2247035.6841534777</v>
      </c>
    </row>
    <row r="750" spans="1:23" x14ac:dyDescent="0.45">
      <c r="A750" s="2" t="s">
        <v>157</v>
      </c>
      <c r="B750" s="2">
        <v>1</v>
      </c>
      <c r="C750" s="2">
        <v>2041</v>
      </c>
      <c r="D750" s="2">
        <v>2039</v>
      </c>
      <c r="E750" s="2">
        <v>150.7925120867321</v>
      </c>
      <c r="F750" s="2">
        <v>150.7925120867321</v>
      </c>
      <c r="G750" s="2">
        <v>123.5574529984861</v>
      </c>
      <c r="H750" s="2">
        <v>101.00228375056909</v>
      </c>
      <c r="I750" s="2">
        <v>269208.24164201657</v>
      </c>
      <c r="J750" s="2">
        <v>31492.272940622472</v>
      </c>
      <c r="K750" s="2">
        <v>484590.28933673858</v>
      </c>
      <c r="L750" s="2">
        <v>1507942.1638805044</v>
      </c>
      <c r="M750" s="2">
        <f>+IF($D750&lt;2022,0,-((E750-'aob Demand'!J749)*'aob Demand'!N749)-0.5*('Welfare change 1 MW'!$E750-'aob Demand'!J749)*('Welfare change 1 MW'!I750-'aob Demand'!N749))</f>
        <v>756.27632794735337</v>
      </c>
      <c r="N750" s="2">
        <f>+IF($D750&lt;2022,0,-((F750-'aob Demand'!K749)*'aob Demand'!O749)-0.5*('Welfare change 1 MW'!$E750-'aob Demand'!K749)*('Welfare change 1 MW'!J750-'aob Demand'!O749))</f>
        <v>88.470027488685005</v>
      </c>
      <c r="O750" s="2">
        <f>+IF($D750&lt;2022,0,-((G750-'aob Demand'!L749)*'aob Demand'!P749)-0.5*('Welfare change 1 MW'!$E750-'aob Demand'!L749)*('Welfare change 1 MW'!K750-'aob Demand'!P749))</f>
        <v>1354.3780308773833</v>
      </c>
      <c r="P750" s="2">
        <f>+IF($D750&lt;2022,0,-((H750-'aob Demand'!M749)*'aob Demand'!Q749)-0.5*('Welfare change 1 MW'!$E750-'aob Demand'!M749)*('Welfare change 1 MW'!L750-'aob Demand'!Q749))</f>
        <v>4196.5934494894218</v>
      </c>
      <c r="Q750" s="2">
        <f t="shared" si="82"/>
        <v>6395.7178358028432</v>
      </c>
      <c r="R750" s="2">
        <f t="shared" si="83"/>
        <v>235.81053388603522</v>
      </c>
      <c r="S750" s="2">
        <f t="shared" si="85"/>
        <v>27.585372758713795</v>
      </c>
      <c r="T750" s="2">
        <f t="shared" si="86"/>
        <v>422.30147201823507</v>
      </c>
      <c r="U750" s="2">
        <f t="shared" si="87"/>
        <v>1308.5176743699794</v>
      </c>
      <c r="V750" s="2">
        <f t="shared" si="88"/>
        <v>1994.2150530329636</v>
      </c>
      <c r="W750" s="2">
        <f t="shared" si="84"/>
        <v>2261740.6948592598</v>
      </c>
    </row>
    <row r="751" spans="1:23" x14ac:dyDescent="0.45">
      <c r="A751" s="2" t="s">
        <v>157</v>
      </c>
      <c r="B751" s="2">
        <v>1</v>
      </c>
      <c r="C751" s="2">
        <v>2042</v>
      </c>
      <c r="D751" s="2">
        <v>2040</v>
      </c>
      <c r="E751" s="2">
        <v>150.91996857437701</v>
      </c>
      <c r="F751" s="2">
        <v>150.91996857437701</v>
      </c>
      <c r="G751" s="2">
        <v>123.66178080611203</v>
      </c>
      <c r="H751" s="2">
        <v>101.08739626681803</v>
      </c>
      <c r="I751" s="2">
        <v>270970.06667625927</v>
      </c>
      <c r="J751" s="2">
        <v>31699.860387024968</v>
      </c>
      <c r="K751" s="2">
        <v>487762.88075184316</v>
      </c>
      <c r="L751" s="2">
        <v>1517811.7778440728</v>
      </c>
      <c r="M751" s="2">
        <f>+IF($D751&lt;2022,0,-((E751-'aob Demand'!J750)*'aob Demand'!N750)-0.5*('Welfare change 1 MW'!$E751-'aob Demand'!J750)*('Welfare change 1 MW'!I751-'aob Demand'!N750))</f>
        <v>756.62614904431689</v>
      </c>
      <c r="N751" s="2">
        <f>+IF($D751&lt;2022,0,-((F751-'aob Demand'!K750)*'aob Demand'!O750)-0.5*('Welfare change 1 MW'!$E751-'aob Demand'!K750)*('Welfare change 1 MW'!J751-'aob Demand'!O750))</f>
        <v>88.515102734698488</v>
      </c>
      <c r="O751" s="2">
        <f>+IF($D751&lt;2022,0,-((G751-'aob Demand'!L750)*'aob Demand'!P750)-0.5*('Welfare change 1 MW'!$E751-'aob Demand'!L750)*('Welfare change 1 MW'!K751-'aob Demand'!P750))</f>
        <v>1355.0078102504904</v>
      </c>
      <c r="P751" s="2">
        <f>+IF($D751&lt;2022,0,-((H751-'aob Demand'!M750)*'aob Demand'!Q750)-0.5*('Welfare change 1 MW'!$E751-'aob Demand'!M750)*('Welfare change 1 MW'!L751-'aob Demand'!Q750))</f>
        <v>4198.5368844178429</v>
      </c>
      <c r="Q751" s="2">
        <f t="shared" si="82"/>
        <v>6398.6859464473491</v>
      </c>
      <c r="R751" s="2">
        <f t="shared" si="83"/>
        <v>222.56566958267251</v>
      </c>
      <c r="S751" s="2">
        <f t="shared" si="85"/>
        <v>26.037195691968254</v>
      </c>
      <c r="T751" s="2">
        <f t="shared" si="86"/>
        <v>398.58286811666528</v>
      </c>
      <c r="U751" s="2">
        <f t="shared" si="87"/>
        <v>1235.0223080821288</v>
      </c>
      <c r="V751" s="2">
        <f t="shared" si="88"/>
        <v>1882.2080414734348</v>
      </c>
      <c r="W751" s="2">
        <f t="shared" si="84"/>
        <v>2276544.7252721749</v>
      </c>
    </row>
    <row r="752" spans="1:23" x14ac:dyDescent="0.45">
      <c r="A752" s="2" t="s">
        <v>157</v>
      </c>
      <c r="B752" s="2">
        <v>1</v>
      </c>
      <c r="C752" s="2">
        <v>2043</v>
      </c>
      <c r="D752" s="2">
        <v>2041</v>
      </c>
      <c r="E752" s="2">
        <v>151.04632107541497</v>
      </c>
      <c r="F752" s="2">
        <v>151.04632107541497</v>
      </c>
      <c r="G752" s="2">
        <v>123.76497776353294</v>
      </c>
      <c r="H752" s="2">
        <v>101.17135906384695</v>
      </c>
      <c r="I752" s="2">
        <v>272743.77705742902</v>
      </c>
      <c r="J752" s="2">
        <v>31908.833131864147</v>
      </c>
      <c r="K752" s="2">
        <v>490956.79787471518</v>
      </c>
      <c r="L752" s="2">
        <v>1527747.8354334815</v>
      </c>
      <c r="M752" s="2">
        <f>+IF($D752&lt;2022,0,-((E752-'aob Demand'!J751)*'aob Demand'!N751)-0.5*('Welfare change 1 MW'!$E752-'aob Demand'!J751)*('Welfare change 1 MW'!I752-'aob Demand'!N751))</f>
        <v>756.89567530342822</v>
      </c>
      <c r="N752" s="2">
        <f>+IF($D752&lt;2022,0,-((F752-'aob Demand'!K751)*'aob Demand'!O751)-0.5*('Welfare change 1 MW'!$E752-'aob Demand'!K751)*('Welfare change 1 MW'!J752-'aob Demand'!O751))</f>
        <v>88.550719880957502</v>
      </c>
      <c r="O752" s="2">
        <f>+IF($D752&lt;2022,0,-((G752-'aob Demand'!L751)*'aob Demand'!P751)-0.5*('Welfare change 1 MW'!$E752-'aob Demand'!L751)*('Welfare change 1 MW'!K752-'aob Demand'!P751))</f>
        <v>1355.4934768572409</v>
      </c>
      <c r="P752" s="2">
        <f>+IF($D752&lt;2022,0,-((H752-'aob Demand'!M751)*'aob Demand'!Q751)-0.5*('Welfare change 1 MW'!$E752-'aob Demand'!M751)*('Welfare change 1 MW'!L752-'aob Demand'!Q751))</f>
        <v>4200.0338826530688</v>
      </c>
      <c r="Q752" s="2">
        <f t="shared" si="82"/>
        <v>6400.9737546946953</v>
      </c>
      <c r="R752" s="2">
        <f t="shared" si="83"/>
        <v>210.042407724496</v>
      </c>
      <c r="S752" s="2">
        <f t="shared" si="85"/>
        <v>24.573276101858401</v>
      </c>
      <c r="T752" s="2">
        <f t="shared" si="86"/>
        <v>376.15634865373863</v>
      </c>
      <c r="U752" s="2">
        <f t="shared" si="87"/>
        <v>1165.530809623478</v>
      </c>
      <c r="V752" s="2">
        <f t="shared" si="88"/>
        <v>1776.302842103571</v>
      </c>
      <c r="W752" s="2">
        <f t="shared" si="84"/>
        <v>2291448.4103656258</v>
      </c>
    </row>
    <row r="753" spans="1:23" x14ac:dyDescent="0.45">
      <c r="A753" s="2" t="s">
        <v>157</v>
      </c>
      <c r="B753" s="2">
        <v>1</v>
      </c>
      <c r="C753" s="2">
        <v>2044</v>
      </c>
      <c r="D753" s="2">
        <v>2042</v>
      </c>
      <c r="E753" s="2">
        <v>151.17158856896179</v>
      </c>
      <c r="F753" s="2">
        <v>151.17158856896179</v>
      </c>
      <c r="G753" s="2">
        <v>123.86706294220077</v>
      </c>
      <c r="H753" s="2">
        <v>101.25419123692578</v>
      </c>
      <c r="I753" s="2">
        <v>274529.44875655923</v>
      </c>
      <c r="J753" s="2">
        <v>32119.200218215454</v>
      </c>
      <c r="K753" s="2">
        <v>494172.17749067704</v>
      </c>
      <c r="L753" s="2">
        <v>1537750.7620979296</v>
      </c>
      <c r="M753" s="2">
        <f>+IF($D753&lt;2022,0,-((E753-'aob Demand'!J752)*'aob Demand'!N752)-0.5*('Welfare change 1 MW'!$E753-'aob Demand'!J752)*('Welfare change 1 MW'!I753-'aob Demand'!N752))</f>
        <v>757.08594099629966</v>
      </c>
      <c r="N753" s="2">
        <f>+IF($D753&lt;2022,0,-((F753-'aob Demand'!K752)*'aob Demand'!O752)-0.5*('Welfare change 1 MW'!$E753-'aob Demand'!K752)*('Welfare change 1 MW'!J753-'aob Demand'!O752))</f>
        <v>88.57699977687804</v>
      </c>
      <c r="O753" s="2">
        <f>+IF($D753&lt;2022,0,-((G753-'aob Demand'!L752)*'aob Demand'!P752)-0.5*('Welfare change 1 MW'!$E753-'aob Demand'!L752)*('Welfare change 1 MW'!K753-'aob Demand'!P752))</f>
        <v>1355.836887349775</v>
      </c>
      <c r="P753" s="2">
        <f>+IF($D753&lt;2022,0,-((H753-'aob Demand'!M752)*'aob Demand'!Q752)-0.5*('Welfare change 1 MW'!$E753-'aob Demand'!M752)*('Welfare change 1 MW'!L753-'aob Demand'!Q752))</f>
        <v>4201.0901977289122</v>
      </c>
      <c r="Q753" s="2">
        <f t="shared" si="82"/>
        <v>6402.590025851865</v>
      </c>
      <c r="R753" s="2">
        <f t="shared" si="83"/>
        <v>198.20302587173072</v>
      </c>
      <c r="S753" s="2">
        <f t="shared" si="85"/>
        <v>23.189215949926947</v>
      </c>
      <c r="T753" s="2">
        <f t="shared" si="86"/>
        <v>354.95438378844199</v>
      </c>
      <c r="U753" s="2">
        <f t="shared" si="87"/>
        <v>1099.8339079631749</v>
      </c>
      <c r="V753" s="2">
        <f t="shared" si="88"/>
        <v>1676.1805335732747</v>
      </c>
      <c r="W753" s="2">
        <f t="shared" si="84"/>
        <v>2306452.3883451661</v>
      </c>
    </row>
    <row r="754" spans="1:23" x14ac:dyDescent="0.45">
      <c r="A754" s="2" t="s">
        <v>157</v>
      </c>
      <c r="B754" s="2">
        <v>1</v>
      </c>
      <c r="C754" s="2">
        <v>2045</v>
      </c>
      <c r="D754" s="2">
        <v>2043</v>
      </c>
      <c r="E754" s="2">
        <v>151.29579022540037</v>
      </c>
      <c r="F754" s="2">
        <v>151.29579022540037</v>
      </c>
      <c r="G754" s="2">
        <v>123.96805560603335</v>
      </c>
      <c r="H754" s="2">
        <v>101.33591207421733</v>
      </c>
      <c r="I754" s="2">
        <v>276327.15813664586</v>
      </c>
      <c r="J754" s="2">
        <v>32330.970743641526</v>
      </c>
      <c r="K754" s="2">
        <v>497409.15711562434</v>
      </c>
      <c r="L754" s="2">
        <v>1547820.9855250837</v>
      </c>
      <c r="M754" s="2">
        <f>+IF($D754&lt;2022,0,-((E754-'aob Demand'!J753)*'aob Demand'!N753)-0.5*('Welfare change 1 MW'!$E754-'aob Demand'!J753)*('Welfare change 1 MW'!I754-'aob Demand'!N753))</f>
        <v>757.19799809550625</v>
      </c>
      <c r="N754" s="2">
        <f>+IF($D754&lt;2022,0,-((F754-'aob Demand'!K753)*'aob Demand'!O753)-0.5*('Welfare change 1 MW'!$E754-'aob Demand'!K753)*('Welfare change 1 MW'!J754-'aob Demand'!O753))</f>
        <v>88.594065413808252</v>
      </c>
      <c r="O754" s="2">
        <f>+IF($D754&lt;2022,0,-((G754-'aob Demand'!L753)*'aob Demand'!P753)-0.5*('Welfare change 1 MW'!$E754-'aob Demand'!L753)*('Welfare change 1 MW'!K754-'aob Demand'!P753))</f>
        <v>1356.0399303973893</v>
      </c>
      <c r="P754" s="2">
        <f>+IF($D754&lt;2022,0,-((H754-'aob Demand'!M753)*'aob Demand'!Q753)-0.5*('Welfare change 1 MW'!$E754-'aob Demand'!M753)*('Welfare change 1 MW'!L754-'aob Demand'!Q753))</f>
        <v>4201.7116822661756</v>
      </c>
      <c r="Q754" s="2">
        <f t="shared" si="82"/>
        <v>6403.5436761728797</v>
      </c>
      <c r="R754" s="2">
        <f t="shared" si="83"/>
        <v>187.01166237113668</v>
      </c>
      <c r="S754" s="2">
        <f t="shared" si="85"/>
        <v>21.880833666921223</v>
      </c>
      <c r="T754" s="2">
        <f t="shared" si="86"/>
        <v>334.91277349266051</v>
      </c>
      <c r="U754" s="2">
        <f t="shared" si="87"/>
        <v>1037.7326518046509</v>
      </c>
      <c r="V754" s="2">
        <f t="shared" si="88"/>
        <v>1581.5379213353694</v>
      </c>
      <c r="W754" s="2">
        <f t="shared" si="84"/>
        <v>2321557.3007773538</v>
      </c>
    </row>
    <row r="755" spans="1:23" x14ac:dyDescent="0.45">
      <c r="A755" s="2" t="s">
        <v>157</v>
      </c>
      <c r="B755" s="2">
        <v>1</v>
      </c>
      <c r="C755" s="2">
        <v>2046</v>
      </c>
      <c r="D755" s="2">
        <v>2044</v>
      </c>
      <c r="E755" s="2">
        <v>151.41894534693577</v>
      </c>
      <c r="F755" s="2">
        <v>151.41894534693577</v>
      </c>
      <c r="G755" s="2">
        <v>124.06797515165277</v>
      </c>
      <c r="H755" s="2">
        <v>101.41654099690977</v>
      </c>
      <c r="I755" s="2">
        <v>278136.98197044805</v>
      </c>
      <c r="J755" s="2">
        <v>32544.153861282502</v>
      </c>
      <c r="K755" s="2">
        <v>500667.8750246432</v>
      </c>
      <c r="L755" s="2">
        <v>1557958.9357349535</v>
      </c>
      <c r="M755" s="2">
        <f>+IF($D755&lt;2022,0,-((E755-'aob Demand'!J754)*'aob Demand'!N754)-0.5*('Welfare change 1 MW'!$E755-'aob Demand'!J754)*('Welfare change 1 MW'!I755-'aob Demand'!N754))</f>
        <v>757.23291316090615</v>
      </c>
      <c r="N755" s="2">
        <f>+IF($D755&lt;2022,0,-((F755-'aob Demand'!K754)*'aob Demand'!O754)-0.5*('Welfare change 1 MW'!$E755-'aob Demand'!K754)*('Welfare change 1 MW'!J755-'aob Demand'!O754))</f>
        <v>88.60204155574705</v>
      </c>
      <c r="O755" s="2">
        <f>+IF($D755&lt;2022,0,-((G755-'aob Demand'!L754)*'aob Demand'!P754)-0.5*('Welfare change 1 MW'!$E755-'aob Demand'!L754)*('Welfare change 1 MW'!K755-'aob Demand'!P754))</f>
        <v>1356.1045209551421</v>
      </c>
      <c r="P755" s="2">
        <f>+IF($D755&lt;2022,0,-((H755-'aob Demand'!M754)*'aob Demand'!Q754)-0.5*('Welfare change 1 MW'!$E755-'aob Demand'!M754)*('Welfare change 1 MW'!L755-'aob Demand'!Q754))</f>
        <v>4201.9042702027191</v>
      </c>
      <c r="Q755" s="2">
        <f t="shared" si="82"/>
        <v>6403.8437458745138</v>
      </c>
      <c r="R755" s="2">
        <f t="shared" si="83"/>
        <v>176.43423173896616</v>
      </c>
      <c r="S755" s="2">
        <f t="shared" si="85"/>
        <v>20.644154342338279</v>
      </c>
      <c r="T755" s="2">
        <f t="shared" si="86"/>
        <v>315.97049620268905</v>
      </c>
      <c r="U755" s="2">
        <f t="shared" si="87"/>
        <v>979.03794046570295</v>
      </c>
      <c r="V755" s="2">
        <f t="shared" si="88"/>
        <v>1492.0868227496965</v>
      </c>
      <c r="W755" s="2">
        <f t="shared" si="84"/>
        <v>2336763.7927300446</v>
      </c>
    </row>
    <row r="756" spans="1:23" x14ac:dyDescent="0.45">
      <c r="A756" s="2" t="s">
        <v>157</v>
      </c>
      <c r="B756" s="2">
        <v>1</v>
      </c>
      <c r="C756" s="2">
        <v>2047</v>
      </c>
      <c r="D756" s="2">
        <v>2045</v>
      </c>
      <c r="E756" s="2">
        <v>151.54107333218332</v>
      </c>
      <c r="F756" s="2">
        <v>151.54107333218332</v>
      </c>
      <c r="G756" s="2">
        <v>124.16684107264231</v>
      </c>
      <c r="H756" s="2">
        <v>101.49609752335132</v>
      </c>
      <c r="I756" s="2">
        <v>279958.99745172734</v>
      </c>
      <c r="J756" s="2">
        <v>32758.758780633318</v>
      </c>
      <c r="K756" s="2">
        <v>503948.47027035221</v>
      </c>
      <c r="L756" s="2">
        <v>1568165.0451394771</v>
      </c>
      <c r="M756" s="2">
        <f>+IF($D756&lt;2022,0,-((E756-'aob Demand'!J755)*'aob Demand'!N755)-0.5*('Welfare change 1 MW'!$E756-'aob Demand'!J755)*('Welfare change 1 MW'!I756-'aob Demand'!N755))</f>
        <v>757.1917652945657</v>
      </c>
      <c r="N756" s="2">
        <f>+IF($D756&lt;2022,0,-((F756-'aob Demand'!K755)*'aob Demand'!O755)-0.5*('Welfare change 1 MW'!$E756-'aob Demand'!K755)*('Welfare change 1 MW'!J756-'aob Demand'!O755))</f>
        <v>88.601054496359254</v>
      </c>
      <c r="O756" s="2">
        <f>+IF($D756&lt;2022,0,-((G756-'aob Demand'!L755)*'aob Demand'!P755)-0.5*('Welfare change 1 MW'!$E756-'aob Demand'!L755)*('Welfare change 1 MW'!K756-'aob Demand'!P755))</f>
        <v>1356.0325966437249</v>
      </c>
      <c r="P756" s="2">
        <f>+IF($D756&lt;2022,0,-((H756-'aob Demand'!M755)*'aob Demand'!Q755)-0.5*('Welfare change 1 MW'!$E756-'aob Demand'!M755)*('Welfare change 1 MW'!L756-'aob Demand'!Q755))</f>
        <v>4201.6739656103136</v>
      </c>
      <c r="Q756" s="2">
        <f t="shared" si="82"/>
        <v>6403.4993820449636</v>
      </c>
      <c r="R756" s="2">
        <f t="shared" si="83"/>
        <v>166.43834371930254</v>
      </c>
      <c r="S756" s="2">
        <f t="shared" si="85"/>
        <v>19.475400338540279</v>
      </c>
      <c r="T756" s="2">
        <f t="shared" si="86"/>
        <v>298.06956409115929</v>
      </c>
      <c r="U756" s="2">
        <f t="shared" si="87"/>
        <v>923.57007529346572</v>
      </c>
      <c r="V756" s="2">
        <f t="shared" si="88"/>
        <v>1407.553383442468</v>
      </c>
      <c r="W756" s="2">
        <f t="shared" si="84"/>
        <v>2352072.5128615564</v>
      </c>
    </row>
    <row r="757" spans="1:23" x14ac:dyDescent="0.45">
      <c r="A757" s="2" t="s">
        <v>157</v>
      </c>
      <c r="B757" s="2">
        <v>1</v>
      </c>
      <c r="C757" s="2">
        <v>2048</v>
      </c>
      <c r="D757" s="2">
        <v>2046</v>
      </c>
      <c r="E757" s="2">
        <v>151.66219363190427</v>
      </c>
      <c r="F757" s="2">
        <v>151.66219363190427</v>
      </c>
      <c r="G757" s="2">
        <v>124.26467291508229</v>
      </c>
      <c r="H757" s="2">
        <v>101.5746012245223</v>
      </c>
      <c r="I757" s="2">
        <v>281793.2822094264</v>
      </c>
      <c r="J757" s="2">
        <v>32974.794768463129</v>
      </c>
      <c r="K757" s="2">
        <v>507251.08270586742</v>
      </c>
      <c r="L757" s="2">
        <v>1578439.7486176384</v>
      </c>
      <c r="M757" s="2">
        <f>+IF($D757&lt;2022,0,-((E757-'aob Demand'!J756)*'aob Demand'!N756)-0.5*('Welfare change 1 MW'!$E757-'aob Demand'!J756)*('Welfare change 1 MW'!I757-'aob Demand'!N756))</f>
        <v>757.07564369761815</v>
      </c>
      <c r="N757" s="2">
        <f>+IF($D757&lt;2022,0,-((F757-'aob Demand'!K756)*'aob Demand'!O756)-0.5*('Welfare change 1 MW'!$E757-'aob Demand'!K756)*('Welfare change 1 MW'!J757-'aob Demand'!O756))</f>
        <v>88.59123176888842</v>
      </c>
      <c r="O757" s="2">
        <f>+IF($D757&lt;2022,0,-((G757-'aob Demand'!L756)*'aob Demand'!P756)-0.5*('Welfare change 1 MW'!$E757-'aob Demand'!L756)*('Welfare change 1 MW'!K757-'aob Demand'!P756))</f>
        <v>1355.8261133907697</v>
      </c>
      <c r="P757" s="2">
        <f>+IF($D757&lt;2022,0,-((H757-'aob Demand'!M756)*'aob Demand'!Q756)-0.5*('Welfare change 1 MW'!$E757-'aob Demand'!M756)*('Welfare change 1 MW'!L757-'aob Demand'!Q756))</f>
        <v>4201.0268291669463</v>
      </c>
      <c r="Q757" s="2">
        <f t="shared" si="82"/>
        <v>6402.5198180242223</v>
      </c>
      <c r="R757" s="2">
        <f t="shared" si="83"/>
        <v>156.99322549786396</v>
      </c>
      <c r="S757" s="2">
        <f t="shared" si="85"/>
        <v>18.370982268426641</v>
      </c>
      <c r="T757" s="2">
        <f t="shared" si="86"/>
        <v>281.15488396357091</v>
      </c>
      <c r="U757" s="2">
        <f t="shared" si="87"/>
        <v>871.15832850304355</v>
      </c>
      <c r="V757" s="2">
        <f t="shared" si="88"/>
        <v>1327.677420232905</v>
      </c>
      <c r="W757" s="2">
        <f t="shared" si="84"/>
        <v>2367484.1135329325</v>
      </c>
    </row>
    <row r="758" spans="1:23" x14ac:dyDescent="0.45">
      <c r="A758" s="2" t="s">
        <v>157</v>
      </c>
      <c r="B758" s="2">
        <v>1</v>
      </c>
      <c r="C758" s="2">
        <v>2049</v>
      </c>
      <c r="D758" s="2">
        <v>2047</v>
      </c>
      <c r="E758" s="2">
        <v>151.78232570697261</v>
      </c>
      <c r="F758" s="2">
        <v>151.78232570697261</v>
      </c>
      <c r="G758" s="2">
        <v>124.36149023527463</v>
      </c>
      <c r="H758" s="2">
        <v>101.65207168166663</v>
      </c>
      <c r="I758" s="2">
        <v>283639.91432163818</v>
      </c>
      <c r="J758" s="2">
        <v>33192.271149727858</v>
      </c>
      <c r="K758" s="2">
        <v>510575.85300744348</v>
      </c>
      <c r="L758" s="2">
        <v>1588783.4835893728</v>
      </c>
      <c r="M758" s="2">
        <f>+IF($D758&lt;2022,0,-((E758-'aob Demand'!J757)*'aob Demand'!N757)-0.5*('Welfare change 1 MW'!$E758-'aob Demand'!J757)*('Welfare change 1 MW'!I758-'aob Demand'!N757))</f>
        <v>756.88564530339806</v>
      </c>
      <c r="N758" s="2">
        <f>+IF($D758&lt;2022,0,-((F758-'aob Demand'!K757)*'aob Demand'!O757)-0.5*('Welfare change 1 MW'!$E758-'aob Demand'!K757)*('Welfare change 1 MW'!J758-'aob Demand'!O757))</f>
        <v>88.572701865079438</v>
      </c>
      <c r="O758" s="2">
        <f>+IF($D758&lt;2022,0,-((G758-'aob Demand'!L757)*'aob Demand'!P757)-0.5*('Welfare change 1 MW'!$E758-'aob Demand'!L757)*('Welfare change 1 MW'!K758-'aob Demand'!P757))</f>
        <v>1355.4870410581775</v>
      </c>
      <c r="P758" s="2">
        <f>+IF($D758&lt;2022,0,-((H758-'aob Demand'!M757)*'aob Demand'!Q757)-0.5*('Welfare change 1 MW'!$E758-'aob Demand'!M757)*('Welfare change 1 MW'!L758-'aob Demand'!Q757))</f>
        <v>4199.9689647082259</v>
      </c>
      <c r="Q758" s="2">
        <f t="shared" si="82"/>
        <v>6400.9143529348812</v>
      </c>
      <c r="R758" s="2">
        <f t="shared" si="83"/>
        <v>148.06964709437045</v>
      </c>
      <c r="S758" s="2">
        <f t="shared" si="85"/>
        <v>17.327490339838686</v>
      </c>
      <c r="T758" s="2">
        <f t="shared" si="86"/>
        <v>265.17412380046324</v>
      </c>
      <c r="U758" s="2">
        <f t="shared" si="87"/>
        <v>821.64052954442184</v>
      </c>
      <c r="V758" s="2">
        <f t="shared" si="88"/>
        <v>1252.2117907790944</v>
      </c>
      <c r="W758" s="2">
        <f t="shared" si="84"/>
        <v>2382999.2509184545</v>
      </c>
    </row>
    <row r="759" spans="1:23" x14ac:dyDescent="0.45">
      <c r="A759" s="2" t="s">
        <v>157</v>
      </c>
      <c r="B759" s="2">
        <v>1</v>
      </c>
      <c r="C759" s="2">
        <v>2050</v>
      </c>
      <c r="D759" s="2">
        <v>2048</v>
      </c>
      <c r="E759" s="2">
        <v>151.90148899184874</v>
      </c>
      <c r="F759" s="2">
        <v>151.90148899184874</v>
      </c>
      <c r="G759" s="2">
        <v>124.45731256298077</v>
      </c>
      <c r="H759" s="2">
        <v>101.72852844945477</v>
      </c>
      <c r="I759" s="2">
        <v>285498.97232833924</v>
      </c>
      <c r="J759" s="2">
        <v>33411.197308423492</v>
      </c>
      <c r="K759" s="2">
        <v>513922.92269518034</v>
      </c>
      <c r="L759" s="2">
        <v>1599196.6900830441</v>
      </c>
      <c r="M759" s="2">
        <f>+IF($D759&lt;2022,0,-((E759-'aob Demand'!J758)*'aob Demand'!N758)-0.5*('Welfare change 1 MW'!$E759-'aob Demand'!J758)*('Welfare change 1 MW'!I759-'aob Demand'!N758))</f>
        <v>756.62287270903653</v>
      </c>
      <c r="N759" s="2">
        <f>+IF($D759&lt;2022,0,-((F759-'aob Demand'!K758)*'aob Demand'!O758)-0.5*('Welfare change 1 MW'!$E759-'aob Demand'!K758)*('Welfare change 1 MW'!J759-'aob Demand'!O758))</f>
        <v>88.545593989301011</v>
      </c>
      <c r="O759" s="2">
        <f>+IF($D759&lt;2022,0,-((G759-'aob Demand'!L758)*'aob Demand'!P758)-0.5*('Welfare change 1 MW'!$E759-'aob Demand'!L758)*('Welfare change 1 MW'!K759-'aob Demand'!P758))</f>
        <v>1355.0173598096239</v>
      </c>
      <c r="P759" s="2">
        <f>+IF($D759&lt;2022,0,-((H759-'aob Demand'!M758)*'aob Demand'!Q758)-0.5*('Welfare change 1 MW'!$E759-'aob Demand'!M758)*('Welfare change 1 MW'!L759-'aob Demand'!Q758))</f>
        <v>4198.5065077694044</v>
      </c>
      <c r="Q759" s="2">
        <f t="shared" si="82"/>
        <v>6398.6923342773662</v>
      </c>
      <c r="R759" s="2">
        <f t="shared" si="83"/>
        <v>139.63984986239157</v>
      </c>
      <c r="S759" s="2">
        <f t="shared" si="85"/>
        <v>16.341686058699295</v>
      </c>
      <c r="T759" s="2">
        <f t="shared" si="86"/>
        <v>250.07758489679381</v>
      </c>
      <c r="U759" s="2">
        <f t="shared" si="87"/>
        <v>774.86266875869376</v>
      </c>
      <c r="V759" s="2">
        <f t="shared" si="88"/>
        <v>1180.9217895765785</v>
      </c>
      <c r="W759" s="2">
        <f t="shared" si="84"/>
        <v>2398618.5851065638</v>
      </c>
    </row>
    <row r="760" spans="1:23" x14ac:dyDescent="0.45">
      <c r="A760" s="2" t="s">
        <v>157</v>
      </c>
      <c r="B760" s="2">
        <v>1</v>
      </c>
      <c r="C760" s="2">
        <v>2051</v>
      </c>
      <c r="D760" s="2">
        <v>2049</v>
      </c>
      <c r="E760" s="2">
        <v>152.01970287015138</v>
      </c>
      <c r="F760" s="2">
        <v>152.01970287015138</v>
      </c>
      <c r="G760" s="2">
        <v>124.55215937679139</v>
      </c>
      <c r="H760" s="2">
        <v>101.80399103127939</v>
      </c>
      <c r="I760" s="2">
        <v>287370.53524081415</v>
      </c>
      <c r="J760" s="2">
        <v>33631.582688283845</v>
      </c>
      <c r="K760" s="2">
        <v>517292.4341485608</v>
      </c>
      <c r="L760" s="2">
        <v>1609679.8107858007</v>
      </c>
      <c r="M760" s="2">
        <f>+IF($D760&lt;2022,0,-((E760-'aob Demand'!J759)*'aob Demand'!N759)-0.5*('Welfare change 1 MW'!$E760-'aob Demand'!J759)*('Welfare change 1 MW'!I760-'aob Demand'!N759))</f>
        <v>756.2884326531215</v>
      </c>
      <c r="N760" s="2">
        <f>+IF($D760&lt;2022,0,-((F760-'aob Demand'!K759)*'aob Demand'!O759)-0.5*('Welfare change 1 MW'!$E760-'aob Demand'!K759)*('Welfare change 1 MW'!J760-'aob Demand'!O759))</f>
        <v>88.510037877236002</v>
      </c>
      <c r="O760" s="2">
        <f>+IF($D760&lt;2022,0,-((G760-'aob Demand'!L759)*'aob Demand'!P759)-0.5*('Welfare change 1 MW'!$E760-'aob Demand'!L759)*('Welfare change 1 MW'!K760-'aob Demand'!P759))</f>
        <v>1354.4190573904116</v>
      </c>
      <c r="P760" s="2">
        <f>+IF($D760&lt;2022,0,-((H760-'aob Demand'!M759)*'aob Demand'!Q759)-0.5*('Welfare change 1 MW'!$E760-'aob Demand'!M759)*('Welfare change 1 MW'!L760-'aob Demand'!Q759))</f>
        <v>4196.6456174035229</v>
      </c>
      <c r="Q760" s="2">
        <f t="shared" si="82"/>
        <v>6395.8631453242924</v>
      </c>
      <c r="R760" s="2">
        <f t="shared" si="83"/>
        <v>131.67747801543339</v>
      </c>
      <c r="S760" s="2">
        <f t="shared" si="85"/>
        <v>15.410494281710758</v>
      </c>
      <c r="T760" s="2">
        <f t="shared" si="86"/>
        <v>235.81807939010244</v>
      </c>
      <c r="U760" s="2">
        <f t="shared" si="87"/>
        <v>730.67851783166702</v>
      </c>
      <c r="V760" s="2">
        <f t="shared" si="88"/>
        <v>1113.5845695189137</v>
      </c>
      <c r="W760" s="2">
        <f t="shared" si="84"/>
        <v>2414342.7801751755</v>
      </c>
    </row>
    <row r="761" spans="1:23" x14ac:dyDescent="0.45">
      <c r="A761" s="2" t="s">
        <v>157</v>
      </c>
      <c r="B761" s="2">
        <v>2</v>
      </c>
      <c r="C761" s="2">
        <v>2010</v>
      </c>
      <c r="D761" s="2">
        <v>2008</v>
      </c>
      <c r="E761" s="2">
        <v>306.07769049999899</v>
      </c>
      <c r="F761" s="2">
        <v>209.9008111</v>
      </c>
      <c r="G761" s="2">
        <v>151.14797949999999</v>
      </c>
      <c r="H761" s="2">
        <v>123.39156699999999</v>
      </c>
      <c r="I761" s="2">
        <v>83926.827999999994</v>
      </c>
      <c r="J761" s="2">
        <v>0.10199999999999999</v>
      </c>
      <c r="K761" s="2">
        <v>170550.72949999999</v>
      </c>
      <c r="L761" s="2">
        <v>724958.91150000005</v>
      </c>
      <c r="M761" s="2">
        <f>+IF($D761&lt;2022,0,-((E761-'aob Demand'!J760)*'aob Demand'!N760)-0.5*('Welfare change 1 MW'!$E761-'aob Demand'!J760)*('Welfare change 1 MW'!I761-'aob Demand'!N760))</f>
        <v>0</v>
      </c>
      <c r="N761" s="2">
        <f>+IF($D761&lt;2022,0,-((F761-'aob Demand'!K760)*'aob Demand'!O760)-0.5*('Welfare change 1 MW'!$E761-'aob Demand'!K760)*('Welfare change 1 MW'!J761-'aob Demand'!O760))</f>
        <v>0</v>
      </c>
      <c r="O761" s="2">
        <f>+IF($D761&lt;2022,0,-((G761-'aob Demand'!L760)*'aob Demand'!P760)-0.5*('Welfare change 1 MW'!$E761-'aob Demand'!L760)*('Welfare change 1 MW'!K761-'aob Demand'!P760))</f>
        <v>0</v>
      </c>
      <c r="P761" s="2">
        <f>+IF($D761&lt;2022,0,-((H761-'aob Demand'!M760)*'aob Demand'!Q760)-0.5*('Welfare change 1 MW'!$E761-'aob Demand'!M760)*('Welfare change 1 MW'!L761-'aob Demand'!Q760))</f>
        <v>0</v>
      </c>
      <c r="Q761" s="2">
        <f t="shared" si="82"/>
        <v>0</v>
      </c>
      <c r="R761" s="2">
        <f t="shared" si="83"/>
        <v>0</v>
      </c>
      <c r="S761" s="2">
        <f t="shared" si="85"/>
        <v>0</v>
      </c>
      <c r="T761" s="2">
        <f t="shared" si="86"/>
        <v>0</v>
      </c>
      <c r="U761" s="2">
        <f t="shared" si="87"/>
        <v>0</v>
      </c>
      <c r="V761" s="2">
        <f t="shared" si="88"/>
        <v>0</v>
      </c>
      <c r="W761" s="2">
        <f t="shared" si="84"/>
        <v>979436.46900000004</v>
      </c>
    </row>
    <row r="762" spans="1:23" x14ac:dyDescent="0.45">
      <c r="A762" s="2" t="s">
        <v>157</v>
      </c>
      <c r="B762" s="2">
        <v>2</v>
      </c>
      <c r="C762" s="2">
        <v>2011</v>
      </c>
      <c r="D762" s="2">
        <v>2009</v>
      </c>
      <c r="E762" s="2">
        <v>196.36254640000001</v>
      </c>
      <c r="F762" s="2">
        <v>109.403451</v>
      </c>
      <c r="G762" s="2">
        <v>66.803201860000001</v>
      </c>
      <c r="H762" s="2">
        <v>39.301661199999998</v>
      </c>
      <c r="I762" s="2">
        <v>75819.570999999996</v>
      </c>
      <c r="J762" s="2">
        <v>1.7000000000000001E-2</v>
      </c>
      <c r="K762" s="2">
        <v>166519.44699999999</v>
      </c>
      <c r="L762" s="2">
        <v>723342.98</v>
      </c>
      <c r="M762" s="2">
        <f>+IF($D762&lt;2022,0,-((E762-'aob Demand'!J761)*'aob Demand'!N761)-0.5*('Welfare change 1 MW'!$E762-'aob Demand'!J761)*('Welfare change 1 MW'!I762-'aob Demand'!N761))</f>
        <v>0</v>
      </c>
      <c r="N762" s="2">
        <f>+IF($D762&lt;2022,0,-((F762-'aob Demand'!K761)*'aob Demand'!O761)-0.5*('Welfare change 1 MW'!$E762-'aob Demand'!K761)*('Welfare change 1 MW'!J762-'aob Demand'!O761))</f>
        <v>0</v>
      </c>
      <c r="O762" s="2">
        <f>+IF($D762&lt;2022,0,-((G762-'aob Demand'!L761)*'aob Demand'!P761)-0.5*('Welfare change 1 MW'!$E762-'aob Demand'!L761)*('Welfare change 1 MW'!K762-'aob Demand'!P761))</f>
        <v>0</v>
      </c>
      <c r="P762" s="2">
        <f>+IF($D762&lt;2022,0,-((H762-'aob Demand'!M761)*'aob Demand'!Q761)-0.5*('Welfare change 1 MW'!$E762-'aob Demand'!M761)*('Welfare change 1 MW'!L762-'aob Demand'!Q761))</f>
        <v>0</v>
      </c>
      <c r="Q762" s="2">
        <f t="shared" si="82"/>
        <v>0</v>
      </c>
      <c r="R762" s="2">
        <f t="shared" si="83"/>
        <v>0</v>
      </c>
      <c r="S762" s="2">
        <f t="shared" si="85"/>
        <v>0</v>
      </c>
      <c r="T762" s="2">
        <f t="shared" si="86"/>
        <v>0</v>
      </c>
      <c r="U762" s="2">
        <f t="shared" si="87"/>
        <v>0</v>
      </c>
      <c r="V762" s="2">
        <f t="shared" si="88"/>
        <v>0</v>
      </c>
      <c r="W762" s="2">
        <f t="shared" si="84"/>
        <v>965681.99799999991</v>
      </c>
    </row>
    <row r="763" spans="1:23" x14ac:dyDescent="0.45">
      <c r="A763" s="2" t="s">
        <v>157</v>
      </c>
      <c r="B763" s="2">
        <v>2</v>
      </c>
      <c r="C763" s="2">
        <v>2012</v>
      </c>
      <c r="D763" s="2">
        <v>2010</v>
      </c>
      <c r="E763" s="2">
        <v>188.81066129999999</v>
      </c>
      <c r="F763" s="2">
        <v>86.493592109999994</v>
      </c>
      <c r="G763" s="2">
        <v>73.68269368</v>
      </c>
      <c r="H763" s="2">
        <v>62.155007550000001</v>
      </c>
      <c r="I763" s="2">
        <v>76129.103000000003</v>
      </c>
      <c r="J763" s="2">
        <v>2.1999999999999999E-2</v>
      </c>
      <c r="K763" s="2">
        <v>163831.08199999999</v>
      </c>
      <c r="L763" s="2">
        <v>723814.08200000005</v>
      </c>
      <c r="M763" s="2">
        <f>+IF($D763&lt;2022,0,-((E763-'aob Demand'!J762)*'aob Demand'!N762)-0.5*('Welfare change 1 MW'!$E763-'aob Demand'!J762)*('Welfare change 1 MW'!I763-'aob Demand'!N762))</f>
        <v>0</v>
      </c>
      <c r="N763" s="2">
        <f>+IF($D763&lt;2022,0,-((F763-'aob Demand'!K762)*'aob Demand'!O762)-0.5*('Welfare change 1 MW'!$E763-'aob Demand'!K762)*('Welfare change 1 MW'!J763-'aob Demand'!O762))</f>
        <v>0</v>
      </c>
      <c r="O763" s="2">
        <f>+IF($D763&lt;2022,0,-((G763-'aob Demand'!L762)*'aob Demand'!P762)-0.5*('Welfare change 1 MW'!$E763-'aob Demand'!L762)*('Welfare change 1 MW'!K763-'aob Demand'!P762))</f>
        <v>0</v>
      </c>
      <c r="P763" s="2">
        <f>+IF($D763&lt;2022,0,-((H763-'aob Demand'!M762)*'aob Demand'!Q762)-0.5*('Welfare change 1 MW'!$E763-'aob Demand'!M762)*('Welfare change 1 MW'!L763-'aob Demand'!Q762))</f>
        <v>0</v>
      </c>
      <c r="Q763" s="2">
        <f t="shared" si="82"/>
        <v>0</v>
      </c>
      <c r="R763" s="2">
        <f t="shared" si="83"/>
        <v>0</v>
      </c>
      <c r="S763" s="2">
        <f t="shared" si="85"/>
        <v>0</v>
      </c>
      <c r="T763" s="2">
        <f t="shared" si="86"/>
        <v>0</v>
      </c>
      <c r="U763" s="2">
        <f t="shared" si="87"/>
        <v>0</v>
      </c>
      <c r="V763" s="2">
        <f t="shared" si="88"/>
        <v>0</v>
      </c>
      <c r="W763" s="2">
        <f t="shared" si="84"/>
        <v>963774.26699999999</v>
      </c>
    </row>
    <row r="764" spans="1:23" x14ac:dyDescent="0.45">
      <c r="A764" s="2" t="s">
        <v>157</v>
      </c>
      <c r="B764" s="2">
        <v>2</v>
      </c>
      <c r="C764" s="2">
        <v>2013</v>
      </c>
      <c r="D764" s="2">
        <v>2011</v>
      </c>
      <c r="E764" s="2">
        <v>159.44646589999999</v>
      </c>
      <c r="F764" s="2">
        <v>80.42655963</v>
      </c>
      <c r="G764" s="2">
        <v>58.723298370000002</v>
      </c>
      <c r="H764" s="2">
        <v>48.011101330000002</v>
      </c>
      <c r="I764" s="2">
        <v>80057.892000000007</v>
      </c>
      <c r="J764" s="2">
        <v>2.1000000000000001E-2</v>
      </c>
      <c r="K764" s="2">
        <v>171482.443</v>
      </c>
      <c r="L764" s="2">
        <v>711656.10800000001</v>
      </c>
      <c r="M764" s="2">
        <f>+IF($D764&lt;2022,0,-((E764-'aob Demand'!J763)*'aob Demand'!N763)-0.5*('Welfare change 1 MW'!$E764-'aob Demand'!J763)*('Welfare change 1 MW'!I764-'aob Demand'!N763))</f>
        <v>0</v>
      </c>
      <c r="N764" s="2">
        <f>+IF($D764&lt;2022,0,-((F764-'aob Demand'!K763)*'aob Demand'!O763)-0.5*('Welfare change 1 MW'!$E764-'aob Demand'!K763)*('Welfare change 1 MW'!J764-'aob Demand'!O763))</f>
        <v>0</v>
      </c>
      <c r="O764" s="2">
        <f>+IF($D764&lt;2022,0,-((G764-'aob Demand'!L763)*'aob Demand'!P763)-0.5*('Welfare change 1 MW'!$E764-'aob Demand'!L763)*('Welfare change 1 MW'!K764-'aob Demand'!P763))</f>
        <v>0</v>
      </c>
      <c r="P764" s="2">
        <f>+IF($D764&lt;2022,0,-((H764-'aob Demand'!M763)*'aob Demand'!Q763)-0.5*('Welfare change 1 MW'!$E764-'aob Demand'!M763)*('Welfare change 1 MW'!L764-'aob Demand'!Q763))</f>
        <v>0</v>
      </c>
      <c r="Q764" s="2">
        <f t="shared" si="82"/>
        <v>0</v>
      </c>
      <c r="R764" s="2">
        <f t="shared" si="83"/>
        <v>0</v>
      </c>
      <c r="S764" s="2">
        <f t="shared" si="85"/>
        <v>0</v>
      </c>
      <c r="T764" s="2">
        <f t="shared" si="86"/>
        <v>0</v>
      </c>
      <c r="U764" s="2">
        <f t="shared" si="87"/>
        <v>0</v>
      </c>
      <c r="V764" s="2">
        <f t="shared" si="88"/>
        <v>0</v>
      </c>
      <c r="W764" s="2">
        <f t="shared" si="84"/>
        <v>963196.44299999997</v>
      </c>
    </row>
    <row r="765" spans="1:23" x14ac:dyDescent="0.45">
      <c r="A765" s="2" t="s">
        <v>157</v>
      </c>
      <c r="B765" s="2">
        <v>2</v>
      </c>
      <c r="C765" s="2">
        <v>2014</v>
      </c>
      <c r="D765" s="2">
        <v>2012</v>
      </c>
      <c r="E765" s="2">
        <v>191.45622460000001</v>
      </c>
      <c r="F765" s="2">
        <v>108.936844999999</v>
      </c>
      <c r="G765" s="2">
        <v>97.816133919999999</v>
      </c>
      <c r="H765" s="2">
        <v>83.420636099999996</v>
      </c>
      <c r="I765" s="2">
        <v>77264.183999999994</v>
      </c>
      <c r="J765" s="2">
        <v>0.51300000000000001</v>
      </c>
      <c r="K765" s="2">
        <v>161009.82399999999</v>
      </c>
      <c r="L765" s="2">
        <v>649519.26</v>
      </c>
      <c r="M765" s="2">
        <f>+IF($D765&lt;2022,0,-((E765-'aob Demand'!J764)*'aob Demand'!N764)-0.5*('Welfare change 1 MW'!$E765-'aob Demand'!J764)*('Welfare change 1 MW'!I765-'aob Demand'!N764))</f>
        <v>0</v>
      </c>
      <c r="N765" s="2">
        <f>+IF($D765&lt;2022,0,-((F765-'aob Demand'!K764)*'aob Demand'!O764)-0.5*('Welfare change 1 MW'!$E765-'aob Demand'!K764)*('Welfare change 1 MW'!J765-'aob Demand'!O764))</f>
        <v>0</v>
      </c>
      <c r="O765" s="2">
        <f>+IF($D765&lt;2022,0,-((G765-'aob Demand'!L764)*'aob Demand'!P764)-0.5*('Welfare change 1 MW'!$E765-'aob Demand'!L764)*('Welfare change 1 MW'!K765-'aob Demand'!P764))</f>
        <v>0</v>
      </c>
      <c r="P765" s="2">
        <f>+IF($D765&lt;2022,0,-((H765-'aob Demand'!M764)*'aob Demand'!Q764)-0.5*('Welfare change 1 MW'!$E765-'aob Demand'!M764)*('Welfare change 1 MW'!L765-'aob Demand'!Q764))</f>
        <v>0</v>
      </c>
      <c r="Q765" s="2">
        <f t="shared" si="82"/>
        <v>0</v>
      </c>
      <c r="R765" s="2">
        <f t="shared" si="83"/>
        <v>0</v>
      </c>
      <c r="S765" s="2">
        <f t="shared" si="85"/>
        <v>0</v>
      </c>
      <c r="T765" s="2">
        <f t="shared" si="86"/>
        <v>0</v>
      </c>
      <c r="U765" s="2">
        <f t="shared" si="87"/>
        <v>0</v>
      </c>
      <c r="V765" s="2">
        <f t="shared" si="88"/>
        <v>0</v>
      </c>
      <c r="W765" s="2">
        <f t="shared" si="84"/>
        <v>887793.26799999992</v>
      </c>
    </row>
    <row r="766" spans="1:23" x14ac:dyDescent="0.45">
      <c r="A766" s="2" t="s">
        <v>157</v>
      </c>
      <c r="B766" s="2">
        <v>2</v>
      </c>
      <c r="C766" s="2">
        <v>2015</v>
      </c>
      <c r="D766" s="2">
        <v>2013</v>
      </c>
      <c r="E766" s="2">
        <v>253.02058689999899</v>
      </c>
      <c r="F766" s="2">
        <v>77.329570390000001</v>
      </c>
      <c r="G766" s="2">
        <v>75.658332400000006</v>
      </c>
      <c r="H766" s="2">
        <v>64.718858370000007</v>
      </c>
      <c r="I766" s="2">
        <v>39058.002</v>
      </c>
      <c r="J766" s="2">
        <v>1.7999999999999999E-2</v>
      </c>
      <c r="K766" s="2">
        <v>107305.07</v>
      </c>
      <c r="L766" s="2">
        <v>453059.995</v>
      </c>
      <c r="M766" s="2">
        <f>+IF($D766&lt;2022,0,-((E766-'aob Demand'!J765)*'aob Demand'!N765)-0.5*('Welfare change 1 MW'!$E766-'aob Demand'!J765)*('Welfare change 1 MW'!I766-'aob Demand'!N765))</f>
        <v>0</v>
      </c>
      <c r="N766" s="2">
        <f>+IF($D766&lt;2022,0,-((F766-'aob Demand'!K765)*'aob Demand'!O765)-0.5*('Welfare change 1 MW'!$E766-'aob Demand'!K765)*('Welfare change 1 MW'!J766-'aob Demand'!O765))</f>
        <v>0</v>
      </c>
      <c r="O766" s="2">
        <f>+IF($D766&lt;2022,0,-((G766-'aob Demand'!L765)*'aob Demand'!P765)-0.5*('Welfare change 1 MW'!$E766-'aob Demand'!L765)*('Welfare change 1 MW'!K766-'aob Demand'!P765))</f>
        <v>0</v>
      </c>
      <c r="P766" s="2">
        <f>+IF($D766&lt;2022,0,-((H766-'aob Demand'!M765)*'aob Demand'!Q765)-0.5*('Welfare change 1 MW'!$E766-'aob Demand'!M765)*('Welfare change 1 MW'!L766-'aob Demand'!Q765))</f>
        <v>0</v>
      </c>
      <c r="Q766" s="2">
        <f t="shared" si="82"/>
        <v>0</v>
      </c>
      <c r="R766" s="2">
        <f t="shared" si="83"/>
        <v>0</v>
      </c>
      <c r="S766" s="2">
        <f t="shared" si="85"/>
        <v>0</v>
      </c>
      <c r="T766" s="2">
        <f t="shared" si="86"/>
        <v>0</v>
      </c>
      <c r="U766" s="2">
        <f t="shared" si="87"/>
        <v>0</v>
      </c>
      <c r="V766" s="2">
        <f t="shared" si="88"/>
        <v>0</v>
      </c>
      <c r="W766" s="2">
        <f t="shared" si="84"/>
        <v>599423.06700000004</v>
      </c>
    </row>
    <row r="767" spans="1:23" x14ac:dyDescent="0.45">
      <c r="A767" s="2" t="s">
        <v>157</v>
      </c>
      <c r="B767" s="2">
        <v>2</v>
      </c>
      <c r="C767" s="2">
        <v>2016</v>
      </c>
      <c r="D767" s="2">
        <v>2014</v>
      </c>
      <c r="E767" s="2">
        <v>362.92397899999997</v>
      </c>
      <c r="F767" s="2">
        <v>81.073975090000005</v>
      </c>
      <c r="G767" s="2">
        <v>71.966743299999905</v>
      </c>
      <c r="H767" s="2">
        <v>61.749775999999997</v>
      </c>
      <c r="I767" s="2">
        <v>30259.2039999999</v>
      </c>
      <c r="J767" s="2">
        <v>1.7999999999999999E-2</v>
      </c>
      <c r="K767" s="2">
        <v>76924.491999999998</v>
      </c>
      <c r="L767" s="2">
        <v>356709.08</v>
      </c>
      <c r="M767" s="2">
        <f>+IF($D767&lt;2022,0,-((E767-'aob Demand'!J766)*'aob Demand'!N766)-0.5*('Welfare change 1 MW'!$E767-'aob Demand'!J766)*('Welfare change 1 MW'!I767-'aob Demand'!N766))</f>
        <v>0</v>
      </c>
      <c r="N767" s="2">
        <f>+IF($D767&lt;2022,0,-((F767-'aob Demand'!K766)*'aob Demand'!O766)-0.5*('Welfare change 1 MW'!$E767-'aob Demand'!K766)*('Welfare change 1 MW'!J767-'aob Demand'!O766))</f>
        <v>0</v>
      </c>
      <c r="O767" s="2">
        <f>+IF($D767&lt;2022,0,-((G767-'aob Demand'!L766)*'aob Demand'!P766)-0.5*('Welfare change 1 MW'!$E767-'aob Demand'!L766)*('Welfare change 1 MW'!K767-'aob Demand'!P766))</f>
        <v>0</v>
      </c>
      <c r="P767" s="2">
        <f>+IF($D767&lt;2022,0,-((H767-'aob Demand'!M766)*'aob Demand'!Q766)-0.5*('Welfare change 1 MW'!$E767-'aob Demand'!M766)*('Welfare change 1 MW'!L767-'aob Demand'!Q766))</f>
        <v>0</v>
      </c>
      <c r="Q767" s="2">
        <f t="shared" si="82"/>
        <v>0</v>
      </c>
      <c r="R767" s="2">
        <f t="shared" si="83"/>
        <v>0</v>
      </c>
      <c r="S767" s="2">
        <f t="shared" si="85"/>
        <v>0</v>
      </c>
      <c r="T767" s="2">
        <f t="shared" si="86"/>
        <v>0</v>
      </c>
      <c r="U767" s="2">
        <f t="shared" si="87"/>
        <v>0</v>
      </c>
      <c r="V767" s="2">
        <f t="shared" si="88"/>
        <v>0</v>
      </c>
      <c r="W767" s="2">
        <f t="shared" si="84"/>
        <v>463892.7759999999</v>
      </c>
    </row>
    <row r="768" spans="1:23" x14ac:dyDescent="0.45">
      <c r="A768" s="2" t="s">
        <v>157</v>
      </c>
      <c r="B768" s="2">
        <v>2</v>
      </c>
      <c r="C768" s="2">
        <v>2017</v>
      </c>
      <c r="D768" s="2">
        <v>2015</v>
      </c>
      <c r="E768" s="2">
        <v>167.72057709999899</v>
      </c>
      <c r="F768" s="2">
        <v>67.321685029999998</v>
      </c>
      <c r="G768" s="2">
        <v>70.495390119999996</v>
      </c>
      <c r="H768" s="2">
        <v>68.99302385</v>
      </c>
      <c r="I768" s="2">
        <v>30949.746999999999</v>
      </c>
      <c r="J768" s="2">
        <v>0.01</v>
      </c>
      <c r="K768" s="2">
        <v>76450.154999999999</v>
      </c>
      <c r="L768" s="2">
        <v>360233.804</v>
      </c>
      <c r="M768" s="2">
        <f>+IF($D768&lt;2022,0,-((E768-'aob Demand'!J767)*'aob Demand'!N767)-0.5*('Welfare change 1 MW'!$E768-'aob Demand'!J767)*('Welfare change 1 MW'!I768-'aob Demand'!N767))</f>
        <v>0</v>
      </c>
      <c r="N768" s="2">
        <f>+IF($D768&lt;2022,0,-((F768-'aob Demand'!K767)*'aob Demand'!O767)-0.5*('Welfare change 1 MW'!$E768-'aob Demand'!K767)*('Welfare change 1 MW'!J768-'aob Demand'!O767))</f>
        <v>0</v>
      </c>
      <c r="O768" s="2">
        <f>+IF($D768&lt;2022,0,-((G768-'aob Demand'!L767)*'aob Demand'!P767)-0.5*('Welfare change 1 MW'!$E768-'aob Demand'!L767)*('Welfare change 1 MW'!K768-'aob Demand'!P767))</f>
        <v>0</v>
      </c>
      <c r="P768" s="2">
        <f>+IF($D768&lt;2022,0,-((H768-'aob Demand'!M767)*'aob Demand'!Q767)-0.5*('Welfare change 1 MW'!$E768-'aob Demand'!M767)*('Welfare change 1 MW'!L768-'aob Demand'!Q767))</f>
        <v>0</v>
      </c>
      <c r="Q768" s="2">
        <f t="shared" si="82"/>
        <v>0</v>
      </c>
      <c r="R768" s="2">
        <f t="shared" si="83"/>
        <v>0</v>
      </c>
      <c r="S768" s="2">
        <f t="shared" si="85"/>
        <v>0</v>
      </c>
      <c r="T768" s="2">
        <f t="shared" si="86"/>
        <v>0</v>
      </c>
      <c r="U768" s="2">
        <f t="shared" si="87"/>
        <v>0</v>
      </c>
      <c r="V768" s="2">
        <f t="shared" si="88"/>
        <v>0</v>
      </c>
      <c r="W768" s="2">
        <f t="shared" si="84"/>
        <v>467633.70600000001</v>
      </c>
    </row>
    <row r="769" spans="1:23" x14ac:dyDescent="0.45">
      <c r="A769" s="2" t="s">
        <v>157</v>
      </c>
      <c r="B769" s="2">
        <v>2</v>
      </c>
      <c r="C769" s="2">
        <v>2018</v>
      </c>
      <c r="D769" s="2">
        <v>2016</v>
      </c>
      <c r="E769" s="2">
        <v>127.7736453</v>
      </c>
      <c r="F769" s="2">
        <v>70.407371909999995</v>
      </c>
      <c r="G769" s="2">
        <v>65.843662039999998</v>
      </c>
      <c r="H769" s="2">
        <v>61.58204911</v>
      </c>
      <c r="I769" s="2">
        <v>30505.1</v>
      </c>
      <c r="J769" s="2">
        <v>1.7000000000000001E-2</v>
      </c>
      <c r="K769" s="2">
        <v>83881.437999999995</v>
      </c>
      <c r="L769" s="2">
        <v>399538.82799999998</v>
      </c>
      <c r="M769" s="2">
        <f>+IF($D769&lt;2022,0,-((E769-'aob Demand'!J768)*'aob Demand'!N768)-0.5*('Welfare change 1 MW'!$E769-'aob Demand'!J768)*('Welfare change 1 MW'!I769-'aob Demand'!N768))</f>
        <v>0</v>
      </c>
      <c r="N769" s="2">
        <f>+IF($D769&lt;2022,0,-((F769-'aob Demand'!K768)*'aob Demand'!O768)-0.5*('Welfare change 1 MW'!$E769-'aob Demand'!K768)*('Welfare change 1 MW'!J769-'aob Demand'!O768))</f>
        <v>0</v>
      </c>
      <c r="O769" s="2">
        <f>+IF($D769&lt;2022,0,-((G769-'aob Demand'!L768)*'aob Demand'!P768)-0.5*('Welfare change 1 MW'!$E769-'aob Demand'!L768)*('Welfare change 1 MW'!K769-'aob Demand'!P768))</f>
        <v>0</v>
      </c>
      <c r="P769" s="2">
        <f>+IF($D769&lt;2022,0,-((H769-'aob Demand'!M768)*'aob Demand'!Q768)-0.5*('Welfare change 1 MW'!$E769-'aob Demand'!M768)*('Welfare change 1 MW'!L769-'aob Demand'!Q768))</f>
        <v>0</v>
      </c>
      <c r="Q769" s="2">
        <f t="shared" si="82"/>
        <v>0</v>
      </c>
      <c r="R769" s="2">
        <f t="shared" si="83"/>
        <v>0</v>
      </c>
      <c r="S769" s="2">
        <f t="shared" si="85"/>
        <v>0</v>
      </c>
      <c r="T769" s="2">
        <f t="shared" si="86"/>
        <v>0</v>
      </c>
      <c r="U769" s="2">
        <f t="shared" si="87"/>
        <v>0</v>
      </c>
      <c r="V769" s="2">
        <f t="shared" si="88"/>
        <v>0</v>
      </c>
      <c r="W769" s="2">
        <f t="shared" si="84"/>
        <v>513925.36599999998</v>
      </c>
    </row>
    <row r="770" spans="1:23" x14ac:dyDescent="0.45">
      <c r="A770" s="2" t="s">
        <v>157</v>
      </c>
      <c r="B770" s="2">
        <v>2</v>
      </c>
      <c r="C770" s="2">
        <v>2019</v>
      </c>
      <c r="D770" s="2">
        <v>2017</v>
      </c>
      <c r="E770" s="2">
        <v>166.03632429999999</v>
      </c>
      <c r="F770" s="2">
        <v>101.422641</v>
      </c>
      <c r="G770" s="2">
        <v>72.858303609999993</v>
      </c>
      <c r="H770" s="2">
        <v>52.20686852</v>
      </c>
      <c r="I770" s="2">
        <v>25830.27</v>
      </c>
      <c r="J770" s="2">
        <v>357.815</v>
      </c>
      <c r="K770" s="2">
        <v>72218.145999999993</v>
      </c>
      <c r="L770" s="2">
        <v>338134.28200000001</v>
      </c>
      <c r="M770" s="2">
        <f>+IF($D770&lt;2022,0,-((E770-'aob Demand'!J769)*'aob Demand'!N769)-0.5*('Welfare change 1 MW'!$E770-'aob Demand'!J769)*('Welfare change 1 MW'!I770-'aob Demand'!N769))</f>
        <v>0</v>
      </c>
      <c r="N770" s="2">
        <f>+IF($D770&lt;2022,0,-((F770-'aob Demand'!K769)*'aob Demand'!O769)-0.5*('Welfare change 1 MW'!$E770-'aob Demand'!K769)*('Welfare change 1 MW'!J770-'aob Demand'!O769))</f>
        <v>0</v>
      </c>
      <c r="O770" s="2">
        <f>+IF($D770&lt;2022,0,-((G770-'aob Demand'!L769)*'aob Demand'!P769)-0.5*('Welfare change 1 MW'!$E770-'aob Demand'!L769)*('Welfare change 1 MW'!K770-'aob Demand'!P769))</f>
        <v>0</v>
      </c>
      <c r="P770" s="2">
        <f>+IF($D770&lt;2022,0,-((H770-'aob Demand'!M769)*'aob Demand'!Q769)-0.5*('Welfare change 1 MW'!$E770-'aob Demand'!M769)*('Welfare change 1 MW'!L770-'aob Demand'!Q769))</f>
        <v>0</v>
      </c>
      <c r="Q770" s="2">
        <f t="shared" si="82"/>
        <v>0</v>
      </c>
      <c r="R770" s="2">
        <f t="shared" si="83"/>
        <v>0</v>
      </c>
      <c r="S770" s="2">
        <f t="shared" si="85"/>
        <v>0</v>
      </c>
      <c r="T770" s="2">
        <f t="shared" si="86"/>
        <v>0</v>
      </c>
      <c r="U770" s="2">
        <f t="shared" si="87"/>
        <v>0</v>
      </c>
      <c r="V770" s="2">
        <f t="shared" si="88"/>
        <v>0</v>
      </c>
      <c r="W770" s="2">
        <f t="shared" si="84"/>
        <v>436182.69799999997</v>
      </c>
    </row>
    <row r="771" spans="1:23" x14ac:dyDescent="0.45">
      <c r="A771" s="2" t="s">
        <v>157</v>
      </c>
      <c r="B771" s="2">
        <v>2</v>
      </c>
      <c r="C771" s="2">
        <v>2020</v>
      </c>
      <c r="D771" s="2">
        <v>2018</v>
      </c>
      <c r="E771" s="2">
        <v>282.75649721981898</v>
      </c>
      <c r="F771" s="2">
        <v>133.93831474916601</v>
      </c>
      <c r="G771" s="2">
        <v>107.54547179116901</v>
      </c>
      <c r="H771" s="2">
        <v>85.234848111396204</v>
      </c>
      <c r="I771" s="2">
        <v>25498.2281271092</v>
      </c>
      <c r="J771" s="2">
        <v>357.50507105912999</v>
      </c>
      <c r="K771" s="2">
        <v>71613.568568228904</v>
      </c>
      <c r="L771" s="2">
        <v>335083.90546567598</v>
      </c>
      <c r="M771" s="2">
        <f>+IF($D771&lt;2022,0,-((E771-'aob Demand'!J770)*'aob Demand'!N770)-0.5*('Welfare change 1 MW'!$E771-'aob Demand'!J770)*('Welfare change 1 MW'!I771-'aob Demand'!N770))</f>
        <v>0</v>
      </c>
      <c r="N771" s="2">
        <f>+IF($D771&lt;2022,0,-((F771-'aob Demand'!K770)*'aob Demand'!O770)-0.5*('Welfare change 1 MW'!$E771-'aob Demand'!K770)*('Welfare change 1 MW'!J771-'aob Demand'!O770))</f>
        <v>0</v>
      </c>
      <c r="O771" s="2">
        <f>+IF($D771&lt;2022,0,-((G771-'aob Demand'!L770)*'aob Demand'!P770)-0.5*('Welfare change 1 MW'!$E771-'aob Demand'!L770)*('Welfare change 1 MW'!K771-'aob Demand'!P770))</f>
        <v>0</v>
      </c>
      <c r="P771" s="2">
        <f>+IF($D771&lt;2022,0,-((H771-'aob Demand'!M770)*'aob Demand'!Q770)-0.5*('Welfare change 1 MW'!$E771-'aob Demand'!M770)*('Welfare change 1 MW'!L771-'aob Demand'!Q770))</f>
        <v>0</v>
      </c>
      <c r="Q771" s="2">
        <f t="shared" si="82"/>
        <v>0</v>
      </c>
      <c r="R771" s="2">
        <f t="shared" si="83"/>
        <v>0</v>
      </c>
      <c r="S771" s="2">
        <f t="shared" si="85"/>
        <v>0</v>
      </c>
      <c r="T771" s="2">
        <f t="shared" si="86"/>
        <v>0</v>
      </c>
      <c r="U771" s="2">
        <f t="shared" si="87"/>
        <v>0</v>
      </c>
      <c r="V771" s="2">
        <f t="shared" si="88"/>
        <v>0</v>
      </c>
      <c r="W771" s="2">
        <f t="shared" si="84"/>
        <v>432195.70216101408</v>
      </c>
    </row>
    <row r="772" spans="1:23" x14ac:dyDescent="0.45">
      <c r="A772" s="2" t="s">
        <v>157</v>
      </c>
      <c r="B772" s="2">
        <v>2</v>
      </c>
      <c r="C772" s="2">
        <v>2021</v>
      </c>
      <c r="D772" s="2">
        <v>2019</v>
      </c>
      <c r="E772" s="2">
        <v>275.09875057430702</v>
      </c>
      <c r="F772" s="2">
        <v>133.71448794617299</v>
      </c>
      <c r="G772" s="2">
        <v>107.428429968088</v>
      </c>
      <c r="H772" s="2">
        <v>85.134888446625695</v>
      </c>
      <c r="I772" s="2">
        <v>25520.785331824001</v>
      </c>
      <c r="J772" s="2">
        <v>358.26567303578702</v>
      </c>
      <c r="K772" s="2">
        <v>71700.820735931295</v>
      </c>
      <c r="L772" s="2">
        <v>335484.50050908298</v>
      </c>
      <c r="M772" s="2">
        <f>+IF($D772&lt;2022,0,-((E772-'aob Demand'!J771)*'aob Demand'!N771)-0.5*('Welfare change 1 MW'!$E772-'aob Demand'!J771)*('Welfare change 1 MW'!I772-'aob Demand'!N771))</f>
        <v>0</v>
      </c>
      <c r="N772" s="2">
        <f>+IF($D772&lt;2022,0,-((F772-'aob Demand'!K771)*'aob Demand'!O771)-0.5*('Welfare change 1 MW'!$E772-'aob Demand'!K771)*('Welfare change 1 MW'!J772-'aob Demand'!O771))</f>
        <v>0</v>
      </c>
      <c r="O772" s="2">
        <f>+IF($D772&lt;2022,0,-((G772-'aob Demand'!L771)*'aob Demand'!P771)-0.5*('Welfare change 1 MW'!$E772-'aob Demand'!L771)*('Welfare change 1 MW'!K772-'aob Demand'!P771))</f>
        <v>0</v>
      </c>
      <c r="P772" s="2">
        <f>+IF($D772&lt;2022,0,-((H772-'aob Demand'!M771)*'aob Demand'!Q771)-0.5*('Welfare change 1 MW'!$E772-'aob Demand'!M771)*('Welfare change 1 MW'!L772-'aob Demand'!Q771))</f>
        <v>0</v>
      </c>
      <c r="Q772" s="2">
        <f t="shared" si="82"/>
        <v>0</v>
      </c>
      <c r="R772" s="2">
        <f t="shared" si="83"/>
        <v>0</v>
      </c>
      <c r="S772" s="2">
        <f t="shared" si="85"/>
        <v>0</v>
      </c>
      <c r="T772" s="2">
        <f t="shared" si="86"/>
        <v>0</v>
      </c>
      <c r="U772" s="2">
        <f t="shared" si="87"/>
        <v>0</v>
      </c>
      <c r="V772" s="2">
        <f t="shared" si="88"/>
        <v>0</v>
      </c>
      <c r="W772" s="2">
        <f t="shared" si="84"/>
        <v>432706.1065768383</v>
      </c>
    </row>
    <row r="773" spans="1:23" x14ac:dyDescent="0.45">
      <c r="A773" s="2" t="s">
        <v>157</v>
      </c>
      <c r="B773" s="2">
        <v>2</v>
      </c>
      <c r="C773" s="2">
        <v>2022</v>
      </c>
      <c r="D773" s="2">
        <v>2020</v>
      </c>
      <c r="E773" s="2">
        <v>270.25461366805399</v>
      </c>
      <c r="F773" s="2">
        <v>133.72986584844</v>
      </c>
      <c r="G773" s="2">
        <v>107.445445420114</v>
      </c>
      <c r="H773" s="2">
        <v>85.148119759114707</v>
      </c>
      <c r="I773" s="2">
        <v>25547.081893762701</v>
      </c>
      <c r="J773" s="2">
        <v>358.98139836137398</v>
      </c>
      <c r="K773" s="2">
        <v>71785.222269588296</v>
      </c>
      <c r="L773" s="2">
        <v>335872.90111840703</v>
      </c>
      <c r="M773" s="2">
        <f>+IF($D773&lt;2022,0,-((E773-'aob Demand'!J772)*'aob Demand'!N772)-0.5*('Welfare change 1 MW'!$E773-'aob Demand'!J772)*('Welfare change 1 MW'!I773-'aob Demand'!N772))</f>
        <v>0</v>
      </c>
      <c r="N773" s="2">
        <f>+IF($D773&lt;2022,0,-((F773-'aob Demand'!K772)*'aob Demand'!O772)-0.5*('Welfare change 1 MW'!$E773-'aob Demand'!K772)*('Welfare change 1 MW'!J773-'aob Demand'!O772))</f>
        <v>0</v>
      </c>
      <c r="O773" s="2">
        <f>+IF($D773&lt;2022,0,-((G773-'aob Demand'!L772)*'aob Demand'!P772)-0.5*('Welfare change 1 MW'!$E773-'aob Demand'!L772)*('Welfare change 1 MW'!K773-'aob Demand'!P772))</f>
        <v>0</v>
      </c>
      <c r="P773" s="2">
        <f>+IF($D773&lt;2022,0,-((H773-'aob Demand'!M772)*'aob Demand'!Q772)-0.5*('Welfare change 1 MW'!$E773-'aob Demand'!M772)*('Welfare change 1 MW'!L773-'aob Demand'!Q772))</f>
        <v>0</v>
      </c>
      <c r="Q773" s="2">
        <f t="shared" si="82"/>
        <v>0</v>
      </c>
      <c r="R773" s="2">
        <f t="shared" si="83"/>
        <v>0</v>
      </c>
      <c r="S773" s="2">
        <f t="shared" si="85"/>
        <v>0</v>
      </c>
      <c r="T773" s="2">
        <f t="shared" si="86"/>
        <v>0</v>
      </c>
      <c r="U773" s="2">
        <f t="shared" si="87"/>
        <v>0</v>
      </c>
      <c r="V773" s="2">
        <f t="shared" si="88"/>
        <v>0</v>
      </c>
      <c r="W773" s="2">
        <f t="shared" si="84"/>
        <v>433205.20528175804</v>
      </c>
    </row>
    <row r="774" spans="1:23" x14ac:dyDescent="0.45">
      <c r="A774" s="2" t="s">
        <v>157</v>
      </c>
      <c r="B774" s="2">
        <v>2</v>
      </c>
      <c r="C774" s="2">
        <v>2023</v>
      </c>
      <c r="D774" s="2">
        <v>2021</v>
      </c>
      <c r="E774" s="2">
        <v>268.42265509320498</v>
      </c>
      <c r="F774" s="2">
        <v>133.74777919378201</v>
      </c>
      <c r="G774" s="2">
        <v>107.461887531055</v>
      </c>
      <c r="H774" s="2">
        <v>85.160934972935706</v>
      </c>
      <c r="I774" s="2">
        <v>25574.629371441599</v>
      </c>
      <c r="J774" s="2">
        <v>359.452279563807</v>
      </c>
      <c r="K774" s="2">
        <v>71865.283373574202</v>
      </c>
      <c r="L774" s="2">
        <v>336245.91308750003</v>
      </c>
      <c r="M774" s="2">
        <f>+IF($D774&lt;2022,0,-((E774-'aob Demand'!J773)*'aob Demand'!N773)-0.5*('Welfare change 1 MW'!$E774-'aob Demand'!J773)*('Welfare change 1 MW'!I774-'aob Demand'!N773))</f>
        <v>0</v>
      </c>
      <c r="N774" s="2">
        <f>+IF($D774&lt;2022,0,-((F774-'aob Demand'!K773)*'aob Demand'!O773)-0.5*('Welfare change 1 MW'!$E774-'aob Demand'!K773)*('Welfare change 1 MW'!J774-'aob Demand'!O773))</f>
        <v>0</v>
      </c>
      <c r="O774" s="2">
        <f>+IF($D774&lt;2022,0,-((G774-'aob Demand'!L773)*'aob Demand'!P773)-0.5*('Welfare change 1 MW'!$E774-'aob Demand'!L773)*('Welfare change 1 MW'!K774-'aob Demand'!P773))</f>
        <v>0</v>
      </c>
      <c r="P774" s="2">
        <f>+IF($D774&lt;2022,0,-((H774-'aob Demand'!M773)*'aob Demand'!Q773)-0.5*('Welfare change 1 MW'!$E774-'aob Demand'!M773)*('Welfare change 1 MW'!L774-'aob Demand'!Q773))</f>
        <v>0</v>
      </c>
      <c r="Q774" s="2">
        <f t="shared" ref="Q774:Q837" si="89">+SUM(M774:P774)</f>
        <v>0</v>
      </c>
      <c r="R774" s="2">
        <f t="shared" ref="R774:R837" si="90">+M774/(1.06^($D774-2019))</f>
        <v>0</v>
      </c>
      <c r="S774" s="2">
        <f t="shared" si="85"/>
        <v>0</v>
      </c>
      <c r="T774" s="2">
        <f t="shared" si="86"/>
        <v>0</v>
      </c>
      <c r="U774" s="2">
        <f t="shared" si="87"/>
        <v>0</v>
      </c>
      <c r="V774" s="2">
        <f t="shared" si="88"/>
        <v>0</v>
      </c>
      <c r="W774" s="2">
        <f t="shared" ref="W774:W837" si="91">+SUM(I774,K774,L774)</f>
        <v>433685.82583251584</v>
      </c>
    </row>
    <row r="775" spans="1:23" x14ac:dyDescent="0.45">
      <c r="A775" s="2" t="s">
        <v>157</v>
      </c>
      <c r="B775" s="2">
        <v>2</v>
      </c>
      <c r="C775" s="2">
        <v>2024</v>
      </c>
      <c r="D775" s="2">
        <v>2022</v>
      </c>
      <c r="E775" s="2">
        <v>141.47539655632761</v>
      </c>
      <c r="F775" s="2">
        <v>141.47539655632761</v>
      </c>
      <c r="G775" s="2">
        <v>115.1863368291946</v>
      </c>
      <c r="H775" s="2">
        <v>92.882098751324108</v>
      </c>
      <c r="I775" s="2">
        <v>25484.171473953153</v>
      </c>
      <c r="J775" s="2">
        <v>371.6407411691622</v>
      </c>
      <c r="K775" s="2">
        <v>72052.710619602687</v>
      </c>
      <c r="L775" s="2">
        <v>336859.50176592421</v>
      </c>
      <c r="M775" s="2">
        <f>+IF($D775&lt;2022,0,-((E775-'aob Demand'!J774)*'aob Demand'!N774)-0.5*('Welfare change 1 MW'!$E775-'aob Demand'!J774)*('Welfare change 1 MW'!I775-'aob Demand'!N774))</f>
        <v>41.631375114365689</v>
      </c>
      <c r="N775" s="2">
        <f>+IF($D775&lt;2022,0,-((F775-'aob Demand'!K774)*'aob Demand'!O774)-0.5*('Welfare change 1 MW'!$E775-'aob Demand'!K774)*('Welfare change 1 MW'!J775-'aob Demand'!O774))</f>
        <v>0.60711862338580658</v>
      </c>
      <c r="O775" s="2">
        <f>+IF($D775&lt;2022,0,-((G775-'aob Demand'!L774)*'aob Demand'!P774)-0.5*('Welfare change 1 MW'!$E775-'aob Demand'!L774)*('Welfare change 1 MW'!K775-'aob Demand'!P774))</f>
        <v>117.23072277691961</v>
      </c>
      <c r="P775" s="2">
        <f>+IF($D775&lt;2022,0,-((H775-'aob Demand'!M774)*'aob Demand'!Q774)-0.5*('Welfare change 1 MW'!$E775-'aob Demand'!M774)*('Welfare change 1 MW'!L775-'aob Demand'!Q774))</f>
        <v>546.18760112618122</v>
      </c>
      <c r="Q775" s="2">
        <f t="shared" si="89"/>
        <v>705.6568176408523</v>
      </c>
      <c r="R775" s="2">
        <f t="shared" si="90"/>
        <v>34.954505325172526</v>
      </c>
      <c r="S775" s="2">
        <f t="shared" si="85"/>
        <v>0.5097485032827489</v>
      </c>
      <c r="T775" s="2">
        <f t="shared" si="86"/>
        <v>98.429175407315753</v>
      </c>
      <c r="U775" s="2">
        <f t="shared" si="87"/>
        <v>458.589642058697</v>
      </c>
      <c r="V775" s="2">
        <f t="shared" si="88"/>
        <v>592.483071294468</v>
      </c>
      <c r="W775" s="2">
        <f t="shared" si="91"/>
        <v>434396.38385948003</v>
      </c>
    </row>
    <row r="776" spans="1:23" x14ac:dyDescent="0.45">
      <c r="A776" s="2" t="s">
        <v>157</v>
      </c>
      <c r="B776" s="2">
        <v>2</v>
      </c>
      <c r="C776" s="2">
        <v>2025</v>
      </c>
      <c r="D776" s="2">
        <v>2023</v>
      </c>
      <c r="E776" s="2">
        <v>141.42297596201377</v>
      </c>
      <c r="F776" s="2">
        <v>141.42297596201377</v>
      </c>
      <c r="G776" s="2">
        <v>115.23186504824477</v>
      </c>
      <c r="H776" s="2">
        <v>92.911394140783273</v>
      </c>
      <c r="I776" s="2">
        <v>25511.511937322091</v>
      </c>
      <c r="J776" s="2">
        <v>372.03146366906782</v>
      </c>
      <c r="K776" s="2">
        <v>72131.695497124732</v>
      </c>
      <c r="L776" s="2">
        <v>337228.29219347768</v>
      </c>
      <c r="M776" s="2">
        <f>+IF($D776&lt;2022,0,-((E776-'aob Demand'!J775)*'aob Demand'!N775)-0.5*('Welfare change 1 MW'!$E776-'aob Demand'!J775)*('Welfare change 1 MW'!I776-'aob Demand'!N775))</f>
        <v>41.892805876838075</v>
      </c>
      <c r="N776" s="2">
        <f>+IF($D776&lt;2022,0,-((F776-'aob Demand'!K775)*'aob Demand'!O775)-0.5*('Welfare change 1 MW'!$E776-'aob Demand'!K775)*('Welfare change 1 MW'!J776-'aob Demand'!O775))</f>
        <v>0.61091800148322284</v>
      </c>
      <c r="O776" s="2">
        <f>+IF($D776&lt;2022,0,-((G776-'aob Demand'!L775)*'aob Demand'!P775)-0.5*('Welfare change 1 MW'!$E776-'aob Demand'!L775)*('Welfare change 1 MW'!K776-'aob Demand'!P775))</f>
        <v>117.97138308159369</v>
      </c>
      <c r="P776" s="2">
        <f>+IF($D776&lt;2022,0,-((H776-'aob Demand'!M775)*'aob Demand'!Q775)-0.5*('Welfare change 1 MW'!$E776-'aob Demand'!M775)*('Welfare change 1 MW'!L776-'aob Demand'!Q775))</f>
        <v>549.63608089192564</v>
      </c>
      <c r="Q776" s="2">
        <f t="shared" si="89"/>
        <v>710.11118785184067</v>
      </c>
      <c r="R776" s="2">
        <f t="shared" si="90"/>
        <v>33.183026070303939</v>
      </c>
      <c r="S776" s="2">
        <f t="shared" si="85"/>
        <v>0.48390427773289635</v>
      </c>
      <c r="T776" s="2">
        <f t="shared" si="86"/>
        <v>93.444384982355373</v>
      </c>
      <c r="U776" s="2">
        <f t="shared" si="87"/>
        <v>435.3632567614743</v>
      </c>
      <c r="V776" s="2">
        <f t="shared" si="88"/>
        <v>562.47457209186655</v>
      </c>
      <c r="W776" s="2">
        <f t="shared" si="91"/>
        <v>434871.49962792452</v>
      </c>
    </row>
    <row r="777" spans="1:23" x14ac:dyDescent="0.45">
      <c r="A777" s="2" t="s">
        <v>157</v>
      </c>
      <c r="B777" s="2">
        <v>2</v>
      </c>
      <c r="C777" s="2">
        <v>2026</v>
      </c>
      <c r="D777" s="2">
        <v>2024</v>
      </c>
      <c r="E777" s="2">
        <v>141.44731819592516</v>
      </c>
      <c r="F777" s="2">
        <v>141.44731819592516</v>
      </c>
      <c r="G777" s="2">
        <v>115.25288105424917</v>
      </c>
      <c r="H777" s="2">
        <v>92.929213602947073</v>
      </c>
      <c r="I777" s="2">
        <v>25539.434073740878</v>
      </c>
      <c r="J777" s="2">
        <v>372.43885791804854</v>
      </c>
      <c r="K777" s="2">
        <v>72210.67758454234</v>
      </c>
      <c r="L777" s="2">
        <v>337597.51765570347</v>
      </c>
      <c r="M777" s="2">
        <f>+IF($D777&lt;2022,0,-((E777-'aob Demand'!J776)*'aob Demand'!N776)-0.5*('Welfare change 1 MW'!$E777-'aob Demand'!J776)*('Welfare change 1 MW'!I777-'aob Demand'!N776))</f>
        <v>41.690637080822732</v>
      </c>
      <c r="N777" s="2">
        <f>+IF($D777&lt;2022,0,-((F777-'aob Demand'!K776)*'aob Demand'!O776)-0.5*('Welfare change 1 MW'!$E777-'aob Demand'!K776)*('Welfare change 1 MW'!J777-'aob Demand'!O776))</f>
        <v>0.60797013807844025</v>
      </c>
      <c r="O777" s="2">
        <f>+IF($D777&lt;2022,0,-((G777-'aob Demand'!L776)*'aob Demand'!P776)-0.5*('Welfare change 1 MW'!$E777-'aob Demand'!L776)*('Welfare change 1 MW'!K777-'aob Demand'!P776))</f>
        <v>117.40215009824227</v>
      </c>
      <c r="P777" s="2">
        <f>+IF($D777&lt;2022,0,-((H777-'aob Demand'!M776)*'aob Demand'!Q776)-0.5*('Welfare change 1 MW'!$E777-'aob Demand'!M776)*('Welfare change 1 MW'!L777-'aob Demand'!Q776))</f>
        <v>546.98400671326453</v>
      </c>
      <c r="Q777" s="2">
        <f t="shared" si="89"/>
        <v>706.68476403040802</v>
      </c>
      <c r="R777" s="2">
        <f t="shared" si="90"/>
        <v>31.153669290637474</v>
      </c>
      <c r="S777" s="2">
        <f t="shared" si="85"/>
        <v>0.4543106545376196</v>
      </c>
      <c r="T777" s="2">
        <f t="shared" si="86"/>
        <v>87.729716172959087</v>
      </c>
      <c r="U777" s="2">
        <f t="shared" si="87"/>
        <v>408.73826944350907</v>
      </c>
      <c r="V777" s="2">
        <f t="shared" si="88"/>
        <v>528.07596556164322</v>
      </c>
      <c r="W777" s="2">
        <f t="shared" si="91"/>
        <v>435347.62931398669</v>
      </c>
    </row>
    <row r="778" spans="1:23" x14ac:dyDescent="0.45">
      <c r="A778" s="2" t="s">
        <v>157</v>
      </c>
      <c r="B778" s="2">
        <v>2</v>
      </c>
      <c r="C778" s="2">
        <v>2027</v>
      </c>
      <c r="D778" s="2">
        <v>2025</v>
      </c>
      <c r="E778" s="2">
        <v>141.57078467001793</v>
      </c>
      <c r="F778" s="2">
        <v>141.57078467001793</v>
      </c>
      <c r="G778" s="2">
        <v>115.37262716649688</v>
      </c>
      <c r="H778" s="2">
        <v>93.045781044864583</v>
      </c>
      <c r="I778" s="2">
        <v>25566.666883825688</v>
      </c>
      <c r="J778" s="2">
        <v>372.84079145599657</v>
      </c>
      <c r="K778" s="2">
        <v>72288.417492926921</v>
      </c>
      <c r="L778" s="2">
        <v>337960.62922796683</v>
      </c>
      <c r="M778" s="2">
        <f>+IF($D778&lt;2022,0,-((E778-'aob Demand'!J777)*'aob Demand'!N777)-0.5*('Welfare change 1 MW'!$E778-'aob Demand'!J777)*('Welfare change 1 MW'!I778-'aob Demand'!N777))</f>
        <v>42.02320431737455</v>
      </c>
      <c r="N778" s="2">
        <f>+IF($D778&lt;2022,0,-((F778-'aob Demand'!K777)*'aob Demand'!O777)-0.5*('Welfare change 1 MW'!$E778-'aob Demand'!K777)*('Welfare change 1 MW'!J778-'aob Demand'!O777))</f>
        <v>0.61282782102187316</v>
      </c>
      <c r="O778" s="2">
        <f>+IF($D778&lt;2022,0,-((G778-'aob Demand'!L777)*'aob Demand'!P777)-0.5*('Welfare change 1 MW'!$E778-'aob Demand'!L777)*('Welfare change 1 MW'!K778-'aob Demand'!P777))</f>
        <v>118.34028471896885</v>
      </c>
      <c r="P778" s="2">
        <f>+IF($D778&lt;2022,0,-((H778-'aob Demand'!M777)*'aob Demand'!Q777)-0.5*('Welfare change 1 MW'!$E778-'aob Demand'!M777)*('Welfare change 1 MW'!L778-'aob Demand'!Q777))</f>
        <v>551.35589081143837</v>
      </c>
      <c r="Q778" s="2">
        <f t="shared" si="89"/>
        <v>712.33220766880368</v>
      </c>
      <c r="R778" s="2">
        <f t="shared" si="90"/>
        <v>29.6247008265833</v>
      </c>
      <c r="S778" s="2">
        <f t="shared" si="85"/>
        <v>0.4320194319040489</v>
      </c>
      <c r="T778" s="2">
        <f t="shared" si="86"/>
        <v>83.425231071269437</v>
      </c>
      <c r="U778" s="2">
        <f t="shared" si="87"/>
        <v>388.68414676103072</v>
      </c>
      <c r="V778" s="2">
        <f t="shared" si="88"/>
        <v>502.16609809078756</v>
      </c>
      <c r="W778" s="2">
        <f t="shared" si="91"/>
        <v>435815.71360471944</v>
      </c>
    </row>
    <row r="779" spans="1:23" x14ac:dyDescent="0.45">
      <c r="A779" s="2" t="s">
        <v>157</v>
      </c>
      <c r="B779" s="2">
        <v>2</v>
      </c>
      <c r="C779" s="2">
        <v>2028</v>
      </c>
      <c r="D779" s="2">
        <v>2026</v>
      </c>
      <c r="E779" s="2">
        <v>141.77182557315297</v>
      </c>
      <c r="F779" s="2">
        <v>141.77182557315297</v>
      </c>
      <c r="G779" s="2">
        <v>115.57018003559894</v>
      </c>
      <c r="H779" s="2">
        <v>93.240198158579645</v>
      </c>
      <c r="I779" s="2">
        <v>25593.359623587778</v>
      </c>
      <c r="J779" s="2">
        <v>373.23844393815079</v>
      </c>
      <c r="K779" s="2">
        <v>72365.197210079903</v>
      </c>
      <c r="L779" s="2">
        <v>338319.00766839966</v>
      </c>
      <c r="M779" s="2">
        <f>+IF($D779&lt;2022,0,-((E779-'aob Demand'!J778)*'aob Demand'!N778)-0.5*('Welfare change 1 MW'!$E779-'aob Demand'!J778)*('Welfare change 1 MW'!I779-'aob Demand'!N778))</f>
        <v>42.771074668225459</v>
      </c>
      <c r="N779" s="2">
        <f>+IF($D779&lt;2022,0,-((F779-'aob Demand'!K778)*'aob Demand'!O778)-0.5*('Welfare change 1 MW'!$E779-'aob Demand'!K778)*('Welfare change 1 MW'!J779-'aob Demand'!O778))</f>
        <v>0.62374809675311627</v>
      </c>
      <c r="O779" s="2">
        <f>+IF($D779&lt;2022,0,-((G779-'aob Demand'!L778)*'aob Demand'!P778)-0.5*('Welfare change 1 MW'!$E779-'aob Demand'!L778)*('Welfare change 1 MW'!K779-'aob Demand'!P778))</f>
        <v>120.4492337100785</v>
      </c>
      <c r="P779" s="2">
        <f>+IF($D779&lt;2022,0,-((H779-'aob Demand'!M778)*'aob Demand'!Q778)-0.5*('Welfare change 1 MW'!$E779-'aob Demand'!M778)*('Welfare change 1 MW'!L779-'aob Demand'!Q778))</f>
        <v>561.18353077856352</v>
      </c>
      <c r="Q779" s="2">
        <f t="shared" si="89"/>
        <v>725.0275872536206</v>
      </c>
      <c r="R779" s="2">
        <f t="shared" si="90"/>
        <v>28.445207465375436</v>
      </c>
      <c r="S779" s="2">
        <f t="shared" si="85"/>
        <v>0.41482810885405308</v>
      </c>
      <c r="T779" s="2">
        <f t="shared" si="86"/>
        <v>80.10561970924698</v>
      </c>
      <c r="U779" s="2">
        <f t="shared" si="87"/>
        <v>373.21909919198282</v>
      </c>
      <c r="V779" s="2">
        <f t="shared" si="88"/>
        <v>482.18475447545927</v>
      </c>
      <c r="W779" s="2">
        <f t="shared" si="91"/>
        <v>436277.56450206734</v>
      </c>
    </row>
    <row r="780" spans="1:23" x14ac:dyDescent="0.45">
      <c r="A780" s="2" t="s">
        <v>157</v>
      </c>
      <c r="B780" s="2">
        <v>2</v>
      </c>
      <c r="C780" s="2">
        <v>2029</v>
      </c>
      <c r="D780" s="2">
        <v>2027</v>
      </c>
      <c r="E780" s="2">
        <v>141.87886851051871</v>
      </c>
      <c r="F780" s="2">
        <v>141.87886851051871</v>
      </c>
      <c r="G780" s="2">
        <v>115.67391964768071</v>
      </c>
      <c r="H780" s="2">
        <v>93.340835529652907</v>
      </c>
      <c r="I780" s="2">
        <v>25620.766865288129</v>
      </c>
      <c r="J780" s="2">
        <v>373.64218135222455</v>
      </c>
      <c r="K780" s="2">
        <v>72443.323849055494</v>
      </c>
      <c r="L780" s="2">
        <v>338683.97465508257</v>
      </c>
      <c r="M780" s="2">
        <f>+IF($D780&lt;2022,0,-((E780-'aob Demand'!J779)*'aob Demand'!N779)-0.5*('Welfare change 1 MW'!$E780-'aob Demand'!J779)*('Welfare change 1 MW'!I780-'aob Demand'!N779))</f>
        <v>43.007404149241474</v>
      </c>
      <c r="N780" s="2">
        <f>+IF($D780&lt;2022,0,-((F780-'aob Demand'!K779)*'aob Demand'!O779)-0.5*('Welfare change 1 MW'!$E780-'aob Demand'!K779)*('Welfare change 1 MW'!J780-'aob Demand'!O779))</f>
        <v>0.62720137867499315</v>
      </c>
      <c r="O780" s="2">
        <f>+IF($D780&lt;2022,0,-((G780-'aob Demand'!L779)*'aob Demand'!P779)-0.5*('Welfare change 1 MW'!$E780-'aob Demand'!L779)*('Welfare change 1 MW'!K780-'aob Demand'!P779))</f>
        <v>121.11617992072883</v>
      </c>
      <c r="P780" s="2">
        <f>+IF($D780&lt;2022,0,-((H780-'aob Demand'!M779)*'aob Demand'!Q779)-0.5*('Welfare change 1 MW'!$E780-'aob Demand'!M779)*('Welfare change 1 MW'!L780-'aob Demand'!Q779))</f>
        <v>564.29179573619786</v>
      </c>
      <c r="Q780" s="2">
        <f t="shared" si="89"/>
        <v>729.04258118484313</v>
      </c>
      <c r="R780" s="2">
        <f t="shared" si="90"/>
        <v>26.983377422531902</v>
      </c>
      <c r="S780" s="2">
        <f t="shared" si="85"/>
        <v>0.39351390430334032</v>
      </c>
      <c r="T780" s="2">
        <f t="shared" si="86"/>
        <v>75.989789651927779</v>
      </c>
      <c r="U780" s="2">
        <f t="shared" si="87"/>
        <v>354.04365369158546</v>
      </c>
      <c r="V780" s="2">
        <f t="shared" si="88"/>
        <v>457.4103346703485</v>
      </c>
      <c r="W780" s="2">
        <f t="shared" si="91"/>
        <v>436748.06536942616</v>
      </c>
    </row>
    <row r="781" spans="1:23" x14ac:dyDescent="0.45">
      <c r="A781" s="2" t="s">
        <v>157</v>
      </c>
      <c r="B781" s="2">
        <v>2</v>
      </c>
      <c r="C781" s="2">
        <v>2030</v>
      </c>
      <c r="D781" s="2">
        <v>2028</v>
      </c>
      <c r="E781" s="2">
        <v>141.97896016624651</v>
      </c>
      <c r="F781" s="2">
        <v>141.97896016624651</v>
      </c>
      <c r="G781" s="2">
        <v>115.77048549543547</v>
      </c>
      <c r="H781" s="2">
        <v>93.434257508877067</v>
      </c>
      <c r="I781" s="2">
        <v>25648.258141198847</v>
      </c>
      <c r="J781" s="2">
        <v>374.04681522008065</v>
      </c>
      <c r="K781" s="2">
        <v>72521.632237613172</v>
      </c>
      <c r="L781" s="2">
        <v>339049.81477889832</v>
      </c>
      <c r="M781" s="2">
        <f>+IF($D781&lt;2022,0,-((E781-'aob Demand'!J780)*'aob Demand'!N780)-0.5*('Welfare change 1 MW'!$E781-'aob Demand'!J780)*('Welfare change 1 MW'!I781-'aob Demand'!N780))</f>
        <v>43.199773820403138</v>
      </c>
      <c r="N781" s="2">
        <f>+IF($D781&lt;2022,0,-((F781-'aob Demand'!K780)*'aob Demand'!O780)-0.5*('Welfare change 1 MW'!$E781-'aob Demand'!K780)*('Welfare change 1 MW'!J781-'aob Demand'!O780))</f>
        <v>0.63001306859875206</v>
      </c>
      <c r="O781" s="2">
        <f>+IF($D781&lt;2022,0,-((G781-'aob Demand'!L780)*'aob Demand'!P780)-0.5*('Welfare change 1 MW'!$E781-'aob Demand'!L780)*('Welfare change 1 MW'!K781-'aob Demand'!P780))</f>
        <v>121.65921313462687</v>
      </c>
      <c r="P781" s="2">
        <f>+IF($D781&lt;2022,0,-((H781-'aob Demand'!M780)*'aob Demand'!Q780)-0.5*('Welfare change 1 MW'!$E781-'aob Demand'!M780)*('Welfare change 1 MW'!L781-'aob Demand'!Q780))</f>
        <v>566.82266941290106</v>
      </c>
      <c r="Q781" s="2">
        <f t="shared" si="89"/>
        <v>732.31166943652988</v>
      </c>
      <c r="R781" s="2">
        <f t="shared" si="90"/>
        <v>25.569879749141215</v>
      </c>
      <c r="S781" s="2">
        <f t="shared" si="85"/>
        <v>0.37290376730743757</v>
      </c>
      <c r="T781" s="2">
        <f t="shared" si="86"/>
        <v>72.009901328657477</v>
      </c>
      <c r="U781" s="2">
        <f t="shared" si="87"/>
        <v>335.50146711948344</v>
      </c>
      <c r="V781" s="2">
        <f t="shared" si="88"/>
        <v>433.45415196458958</v>
      </c>
      <c r="W781" s="2">
        <f t="shared" si="91"/>
        <v>437219.70515771036</v>
      </c>
    </row>
    <row r="782" spans="1:23" x14ac:dyDescent="0.45">
      <c r="A782" s="2" t="s">
        <v>157</v>
      </c>
      <c r="B782" s="2">
        <v>2</v>
      </c>
      <c r="C782" s="2">
        <v>2031</v>
      </c>
      <c r="D782" s="2">
        <v>2029</v>
      </c>
      <c r="E782" s="2">
        <v>142.07224524532447</v>
      </c>
      <c r="F782" s="2">
        <v>142.07224524532447</v>
      </c>
      <c r="G782" s="2">
        <v>115.86022597180045</v>
      </c>
      <c r="H782" s="2">
        <v>93.520850555526238</v>
      </c>
      <c r="I782" s="2">
        <v>25675.829562925741</v>
      </c>
      <c r="J782" s="2">
        <v>374.45230550561126</v>
      </c>
      <c r="K782" s="2">
        <v>72600.118114427154</v>
      </c>
      <c r="L782" s="2">
        <v>339416.50583898189</v>
      </c>
      <c r="M782" s="2">
        <f>+IF($D782&lt;2022,0,-((E782-'aob Demand'!J781)*'aob Demand'!N781)-0.5*('Welfare change 1 MW'!$E782-'aob Demand'!J781)*('Welfare change 1 MW'!I782-'aob Demand'!N781))</f>
        <v>43.351884157204793</v>
      </c>
      <c r="N782" s="2">
        <f>+IF($D782&lt;2022,0,-((F782-'aob Demand'!K781)*'aob Demand'!O781)-0.5*('Welfare change 1 MW'!$E782-'aob Demand'!K781)*('Welfare change 1 MW'!J782-'aob Demand'!O781))</f>
        <v>0.63223713691094297</v>
      </c>
      <c r="O782" s="2">
        <f>+IF($D782&lt;2022,0,-((G782-'aob Demand'!L781)*'aob Demand'!P781)-0.5*('Welfare change 1 MW'!$E782-'aob Demand'!L781)*('Welfare change 1 MW'!K782-'aob Demand'!P781))</f>
        <v>122.08876564102083</v>
      </c>
      <c r="P782" s="2">
        <f>+IF($D782&lt;2022,0,-((H782-'aob Demand'!M781)*'aob Demand'!Q781)-0.5*('Welfare change 1 MW'!$E782-'aob Demand'!M781)*('Welfare change 1 MW'!L782-'aob Demand'!Q781))</f>
        <v>568.82475731013938</v>
      </c>
      <c r="Q782" s="2">
        <f t="shared" si="89"/>
        <v>734.89764424527596</v>
      </c>
      <c r="R782" s="2">
        <f t="shared" si="90"/>
        <v>24.207465682812405</v>
      </c>
      <c r="S782" s="2">
        <f t="shared" si="85"/>
        <v>0.35303791502283882</v>
      </c>
      <c r="T782" s="2">
        <f t="shared" si="86"/>
        <v>68.173729053959931</v>
      </c>
      <c r="U782" s="2">
        <f t="shared" si="87"/>
        <v>317.62877346199133</v>
      </c>
      <c r="V782" s="2">
        <f t="shared" si="88"/>
        <v>410.36300611378653</v>
      </c>
      <c r="W782" s="2">
        <f t="shared" si="91"/>
        <v>437692.45351633476</v>
      </c>
    </row>
    <row r="783" spans="1:23" x14ac:dyDescent="0.45">
      <c r="A783" s="2" t="s">
        <v>157</v>
      </c>
      <c r="B783" s="2">
        <v>2</v>
      </c>
      <c r="C783" s="2">
        <v>2032</v>
      </c>
      <c r="D783" s="2">
        <v>2030</v>
      </c>
      <c r="E783" s="2">
        <v>142.28303842818275</v>
      </c>
      <c r="F783" s="2">
        <v>142.28303842818275</v>
      </c>
      <c r="G783" s="2">
        <v>116.06745762724175</v>
      </c>
      <c r="H783" s="2">
        <v>93.724931328783143</v>
      </c>
      <c r="I783" s="2">
        <v>25702.573499448485</v>
      </c>
      <c r="J783" s="2">
        <v>374.85113900161332</v>
      </c>
      <c r="K783" s="2">
        <v>72677.110847865741</v>
      </c>
      <c r="L783" s="2">
        <v>339775.85078968923</v>
      </c>
      <c r="M783" s="2">
        <f>+IF($D783&lt;2022,0,-((E783-'aob Demand'!J782)*'aob Demand'!N782)-0.5*('Welfare change 1 MW'!$E783-'aob Demand'!J782)*('Welfare change 1 MW'!I783-'aob Demand'!N782))</f>
        <v>44.120070255320471</v>
      </c>
      <c r="N783" s="2">
        <f>+IF($D783&lt;2022,0,-((F783-'aob Demand'!K782)*'aob Demand'!O782)-0.5*('Welfare change 1 MW'!$E783-'aob Demand'!K782)*('Welfare change 1 MW'!J783-'aob Demand'!O782))</f>
        <v>0.643455356265899</v>
      </c>
      <c r="O783" s="2">
        <f>+IF($D783&lt;2022,0,-((G783-'aob Demand'!L782)*'aob Demand'!P782)-0.5*('Welfare change 1 MW'!$E783-'aob Demand'!L782)*('Welfare change 1 MW'!K783-'aob Demand'!P782))</f>
        <v>124.25527105834044</v>
      </c>
      <c r="P783" s="2">
        <f>+IF($D783&lt;2022,0,-((H783-'aob Demand'!M782)*'aob Demand'!Q782)-0.5*('Welfare change 1 MW'!$E783-'aob Demand'!M782)*('Welfare change 1 MW'!L783-'aob Demand'!Q782))</f>
        <v>578.92078358053493</v>
      </c>
      <c r="Q783" s="2">
        <f t="shared" si="89"/>
        <v>747.93958025046174</v>
      </c>
      <c r="R783" s="2">
        <f t="shared" si="90"/>
        <v>23.241902629904715</v>
      </c>
      <c r="S783" s="2">
        <f t="shared" si="85"/>
        <v>0.33896425482729653</v>
      </c>
      <c r="T783" s="2">
        <f t="shared" si="86"/>
        <v>65.45612675768821</v>
      </c>
      <c r="U783" s="2">
        <f t="shared" si="87"/>
        <v>304.96824698016792</v>
      </c>
      <c r="V783" s="2">
        <f t="shared" si="88"/>
        <v>394.00524062258813</v>
      </c>
      <c r="W783" s="2">
        <f t="shared" si="91"/>
        <v>438155.53513700346</v>
      </c>
    </row>
    <row r="784" spans="1:23" x14ac:dyDescent="0.45">
      <c r="A784" s="2" t="s">
        <v>157</v>
      </c>
      <c r="B784" s="2">
        <v>2</v>
      </c>
      <c r="C784" s="2">
        <v>2033</v>
      </c>
      <c r="D784" s="2">
        <v>2031</v>
      </c>
      <c r="E784" s="2">
        <v>142.54700096165385</v>
      </c>
      <c r="F784" s="2">
        <v>142.54700096165385</v>
      </c>
      <c r="G784" s="2">
        <v>116.32813487402387</v>
      </c>
      <c r="H784" s="2">
        <v>93.982508484753666</v>
      </c>
      <c r="I784" s="2">
        <v>25728.95697840504</v>
      </c>
      <c r="J784" s="2">
        <v>375.24715806234144</v>
      </c>
      <c r="K784" s="2">
        <v>72753.473374655441</v>
      </c>
      <c r="L784" s="2">
        <v>340132.08264150139</v>
      </c>
      <c r="M784" s="2">
        <f>+IF($D784&lt;2022,0,-((E784-'aob Demand'!J783)*'aob Demand'!N783)-0.5*('Welfare change 1 MW'!$E784-'aob Demand'!J783)*('Welfare change 1 MW'!I784-'aob Demand'!N783))</f>
        <v>45.160182575436217</v>
      </c>
      <c r="N784" s="2">
        <f>+IF($D784&lt;2022,0,-((F784-'aob Demand'!K783)*'aob Demand'!O783)-0.5*('Welfare change 1 MW'!$E784-'aob Demand'!K783)*('Welfare change 1 MW'!J784-'aob Demand'!O783))</f>
        <v>0.65864427319118712</v>
      </c>
      <c r="O784" s="2">
        <f>+IF($D784&lt;2022,0,-((G784-'aob Demand'!L783)*'aob Demand'!P783)-0.5*('Welfare change 1 MW'!$E784-'aob Demand'!L783)*('Welfare change 1 MW'!K784-'aob Demand'!P783))</f>
        <v>127.18862634244108</v>
      </c>
      <c r="P784" s="2">
        <f>+IF($D784&lt;2022,0,-((H784-'aob Demand'!M783)*'aob Demand'!Q783)-0.5*('Welfare change 1 MW'!$E784-'aob Demand'!M783)*('Welfare change 1 MW'!L784-'aob Demand'!Q783))</f>
        <v>592.59032392506765</v>
      </c>
      <c r="Q784" s="2">
        <f t="shared" si="89"/>
        <v>765.59777711613617</v>
      </c>
      <c r="R784" s="2">
        <f t="shared" si="90"/>
        <v>22.443227193535684</v>
      </c>
      <c r="S784" s="2">
        <f t="shared" si="85"/>
        <v>0.32732602527146032</v>
      </c>
      <c r="T784" s="2">
        <f t="shared" si="86"/>
        <v>63.208850687635866</v>
      </c>
      <c r="U784" s="2">
        <f t="shared" si="87"/>
        <v>294.49923614292942</v>
      </c>
      <c r="V784" s="2">
        <f t="shared" si="88"/>
        <v>380.47864004937247</v>
      </c>
      <c r="W784" s="2">
        <f t="shared" si="91"/>
        <v>438614.51299456187</v>
      </c>
    </row>
    <row r="785" spans="1:23" x14ac:dyDescent="0.45">
      <c r="A785" s="2" t="s">
        <v>157</v>
      </c>
      <c r="B785" s="2">
        <v>2</v>
      </c>
      <c r="C785" s="2">
        <v>2034</v>
      </c>
      <c r="D785" s="2">
        <v>2032</v>
      </c>
      <c r="E785" s="2">
        <v>142.65009485737158</v>
      </c>
      <c r="F785" s="2">
        <v>142.65009485737158</v>
      </c>
      <c r="G785" s="2">
        <v>116.42806892431557</v>
      </c>
      <c r="H785" s="2">
        <v>94.079365075142277</v>
      </c>
      <c r="I785" s="2">
        <v>25756.542110117975</v>
      </c>
      <c r="J785" s="2">
        <v>375.65331703755209</v>
      </c>
      <c r="K785" s="2">
        <v>72832.080255705121</v>
      </c>
      <c r="L785" s="2">
        <v>340499.30526805791</v>
      </c>
      <c r="M785" s="2">
        <f>+IF($D785&lt;2022,0,-((E785-'aob Demand'!J784)*'aob Demand'!N784)-0.5*('Welfare change 1 MW'!$E785-'aob Demand'!J784)*('Welfare change 1 MW'!I785-'aob Demand'!N784))</f>
        <v>45.348563510757018</v>
      </c>
      <c r="N785" s="2">
        <f>+IF($D785&lt;2022,0,-((F785-'aob Demand'!K784)*'aob Demand'!O784)-0.5*('Welfare change 1 MW'!$E785-'aob Demand'!K784)*('Welfare change 1 MW'!J785-'aob Demand'!O784))</f>
        <v>0.66139849956846342</v>
      </c>
      <c r="O785" s="2">
        <f>+IF($D785&lt;2022,0,-((G785-'aob Demand'!L784)*'aob Demand'!P784)-0.5*('Welfare change 1 MW'!$E785-'aob Demand'!L784)*('Welfare change 1 MW'!K785-'aob Demand'!P784))</f>
        <v>127.72059406824611</v>
      </c>
      <c r="P785" s="2">
        <f>+IF($D785&lt;2022,0,-((H785-'aob Demand'!M784)*'aob Demand'!Q784)-0.5*('Welfare change 1 MW'!$E785-'aob Demand'!M784)*('Welfare change 1 MW'!L785-'aob Demand'!Q784))</f>
        <v>595.06973694976796</v>
      </c>
      <c r="Q785" s="2">
        <f t="shared" si="89"/>
        <v>768.80029302833952</v>
      </c>
      <c r="R785" s="2">
        <f t="shared" si="90"/>
        <v>21.261176176483115</v>
      </c>
      <c r="S785" s="2">
        <f t="shared" si="85"/>
        <v>0.31008942585030402</v>
      </c>
      <c r="T785" s="2">
        <f t="shared" si="86"/>
        <v>59.880398443181782</v>
      </c>
      <c r="U785" s="2">
        <f t="shared" si="87"/>
        <v>278.99191363760309</v>
      </c>
      <c r="V785" s="2">
        <f t="shared" si="88"/>
        <v>360.44357768311824</v>
      </c>
      <c r="W785" s="2">
        <f t="shared" si="91"/>
        <v>439087.92763388099</v>
      </c>
    </row>
    <row r="786" spans="1:23" x14ac:dyDescent="0.45">
      <c r="A786" s="2" t="s">
        <v>157</v>
      </c>
      <c r="B786" s="2">
        <v>2</v>
      </c>
      <c r="C786" s="2">
        <v>2035</v>
      </c>
      <c r="D786" s="2">
        <v>2033</v>
      </c>
      <c r="E786" s="2">
        <v>142.74708671402058</v>
      </c>
      <c r="F786" s="2">
        <v>142.74708671402058</v>
      </c>
      <c r="G786" s="2">
        <v>116.52152231571357</v>
      </c>
      <c r="H786" s="2">
        <v>94.169670426413163</v>
      </c>
      <c r="I786" s="2">
        <v>25784.207308650795</v>
      </c>
      <c r="J786" s="2">
        <v>376.06034884802051</v>
      </c>
      <c r="K786" s="2">
        <v>72910.859678138397</v>
      </c>
      <c r="L786" s="2">
        <v>340867.35659026023</v>
      </c>
      <c r="M786" s="2">
        <f>+IF($D786&lt;2022,0,-((E786-'aob Demand'!J785)*'aob Demand'!N785)-0.5*('Welfare change 1 MW'!$E786-'aob Demand'!J785)*('Welfare change 1 MW'!I786-'aob Demand'!N785))</f>
        <v>45.496957806827908</v>
      </c>
      <c r="N786" s="2">
        <f>+IF($D786&lt;2022,0,-((F786-'aob Demand'!K785)*'aob Demand'!O785)-0.5*('Welfare change 1 MW'!$E786-'aob Demand'!K785)*('Welfare change 1 MW'!J786-'aob Demand'!O785))</f>
        <v>0.66356904517359261</v>
      </c>
      <c r="O786" s="2">
        <f>+IF($D786&lt;2022,0,-((G786-'aob Demand'!L785)*'aob Demand'!P785)-0.5*('Welfare change 1 MW'!$E786-'aob Demand'!L785)*('Welfare change 1 MW'!K786-'aob Demand'!P785))</f>
        <v>128.13982223145223</v>
      </c>
      <c r="P786" s="2">
        <f>+IF($D786&lt;2022,0,-((H786-'aob Demand'!M785)*'aob Demand'!Q785)-0.5*('Welfare change 1 MW'!$E786-'aob Demand'!M785)*('Welfare change 1 MW'!L786-'aob Demand'!Q785))</f>
        <v>597.0238127765806</v>
      </c>
      <c r="Q786" s="2">
        <f t="shared" si="89"/>
        <v>771.32416186003434</v>
      </c>
      <c r="R786" s="2">
        <f t="shared" si="90"/>
        <v>20.123348314301271</v>
      </c>
      <c r="S786" s="2">
        <f t="shared" si="85"/>
        <v>0.29349722861277872</v>
      </c>
      <c r="T786" s="2">
        <f t="shared" si="86"/>
        <v>56.676366948411172</v>
      </c>
      <c r="U786" s="2">
        <f t="shared" si="87"/>
        <v>264.06420814871086</v>
      </c>
      <c r="V786" s="2">
        <f t="shared" si="88"/>
        <v>341.15742064003609</v>
      </c>
      <c r="W786" s="2">
        <f t="shared" si="91"/>
        <v>439562.4235770494</v>
      </c>
    </row>
    <row r="787" spans="1:23" x14ac:dyDescent="0.45">
      <c r="A787" s="2" t="s">
        <v>157</v>
      </c>
      <c r="B787" s="2">
        <v>2</v>
      </c>
      <c r="C787" s="2">
        <v>2036</v>
      </c>
      <c r="D787" s="2">
        <v>2034</v>
      </c>
      <c r="E787" s="2">
        <v>142.83783809731534</v>
      </c>
      <c r="F787" s="2">
        <v>142.83783809731534</v>
      </c>
      <c r="G787" s="2">
        <v>116.60871747058734</v>
      </c>
      <c r="H787" s="2">
        <v>94.25371433837914</v>
      </c>
      <c r="I787" s="2">
        <v>25811.948544808642</v>
      </c>
      <c r="J787" s="2">
        <v>376.46820546510992</v>
      </c>
      <c r="K787" s="2">
        <v>72989.809305636591</v>
      </c>
      <c r="L787" s="2">
        <v>341236.22290376539</v>
      </c>
      <c r="M787" s="2">
        <f>+IF($D787&lt;2022,0,-((E787-'aob Demand'!J786)*'aob Demand'!N786)-0.5*('Welfare change 1 MW'!$E787-'aob Demand'!J786)*('Welfare change 1 MW'!I787-'aob Demand'!N786))</f>
        <v>45.609198978537854</v>
      </c>
      <c r="N787" s="2">
        <f>+IF($D787&lt;2022,0,-((F787-'aob Demand'!K786)*'aob Demand'!O786)-0.5*('Welfare change 1 MW'!$E787-'aob Demand'!K786)*('Welfare change 1 MW'!J787-'aob Demand'!O786))</f>
        <v>0.66521182088768049</v>
      </c>
      <c r="O787" s="2">
        <f>+IF($D787&lt;2022,0,-((G787-'aob Demand'!L786)*'aob Demand'!P786)-0.5*('Welfare change 1 MW'!$E787-'aob Demand'!L786)*('Welfare change 1 MW'!K787-'aob Demand'!P786))</f>
        <v>128.45712678972083</v>
      </c>
      <c r="P787" s="2">
        <f>+IF($D787&lt;2022,0,-((H787-'aob Demand'!M786)*'aob Demand'!Q786)-0.5*('Welfare change 1 MW'!$E787-'aob Demand'!M786)*('Welfare change 1 MW'!L787-'aob Demand'!Q786))</f>
        <v>598.50294432457645</v>
      </c>
      <c r="Q787" s="2">
        <f t="shared" si="89"/>
        <v>773.23448191372279</v>
      </c>
      <c r="R787" s="2">
        <f t="shared" si="90"/>
        <v>19.031125181878942</v>
      </c>
      <c r="S787" s="2">
        <f t="shared" si="85"/>
        <v>0.27756965084469737</v>
      </c>
      <c r="T787" s="2">
        <f t="shared" si="86"/>
        <v>53.600670811825871</v>
      </c>
      <c r="U787" s="2">
        <f t="shared" si="87"/>
        <v>249.73436741399411</v>
      </c>
      <c r="V787" s="2">
        <f t="shared" si="88"/>
        <v>322.6437330585436</v>
      </c>
      <c r="W787" s="2">
        <f t="shared" si="91"/>
        <v>440037.98075421061</v>
      </c>
    </row>
    <row r="788" spans="1:23" x14ac:dyDescent="0.45">
      <c r="A788" s="2" t="s">
        <v>157</v>
      </c>
      <c r="B788" s="2">
        <v>2</v>
      </c>
      <c r="C788" s="2">
        <v>2037</v>
      </c>
      <c r="D788" s="2">
        <v>2035</v>
      </c>
      <c r="E788" s="2">
        <v>142.92267941041726</v>
      </c>
      <c r="F788" s="2">
        <v>142.92267941041726</v>
      </c>
      <c r="G788" s="2">
        <v>116.68998711576225</v>
      </c>
      <c r="H788" s="2">
        <v>94.331829552034861</v>
      </c>
      <c r="I788" s="2">
        <v>25839.763436372625</v>
      </c>
      <c r="J788" s="2">
        <v>376.87686750574699</v>
      </c>
      <c r="K788" s="2">
        <v>73068.924838283478</v>
      </c>
      <c r="L788" s="2">
        <v>341605.88305454608</v>
      </c>
      <c r="M788" s="2">
        <f>+IF($D788&lt;2022,0,-((E788-'aob Demand'!J787)*'aob Demand'!N787)-0.5*('Welfare change 1 MW'!$E788-'aob Demand'!J787)*('Welfare change 1 MW'!I788-'aob Demand'!N787))</f>
        <v>45.687541356103289</v>
      </c>
      <c r="N788" s="2">
        <f>+IF($D788&lt;2022,0,-((F788-'aob Demand'!K787)*'aob Demand'!O787)-0.5*('Welfare change 1 MW'!$E788-'aob Demand'!K787)*('Welfare change 1 MW'!J788-'aob Demand'!O787))</f>
        <v>0.66635971775539637</v>
      </c>
      <c r="O788" s="2">
        <f>+IF($D788&lt;2022,0,-((G788-'aob Demand'!L787)*'aob Demand'!P787)-0.5*('Welfare change 1 MW'!$E788-'aob Demand'!L787)*('Welfare change 1 MW'!K788-'aob Demand'!P787))</f>
        <v>128.67885951109545</v>
      </c>
      <c r="P788" s="2">
        <f>+IF($D788&lt;2022,0,-((H788-'aob Demand'!M787)*'aob Demand'!Q787)-0.5*('Welfare change 1 MW'!$E788-'aob Demand'!M787)*('Welfare change 1 MW'!L788-'aob Demand'!Q787))</f>
        <v>599.5367271711649</v>
      </c>
      <c r="Q788" s="2">
        <f t="shared" si="89"/>
        <v>774.56948775611909</v>
      </c>
      <c r="R788" s="2">
        <f t="shared" si="90"/>
        <v>17.98473086680373</v>
      </c>
      <c r="S788" s="2">
        <f t="shared" si="85"/>
        <v>0.26231002651030477</v>
      </c>
      <c r="T788" s="2">
        <f t="shared" si="86"/>
        <v>50.653954838940869</v>
      </c>
      <c r="U788" s="2">
        <f t="shared" si="87"/>
        <v>236.00540460024837</v>
      </c>
      <c r="V788" s="2">
        <f t="shared" si="88"/>
        <v>304.90640033250332</v>
      </c>
      <c r="W788" s="2">
        <f t="shared" si="91"/>
        <v>440514.57132920215</v>
      </c>
    </row>
    <row r="789" spans="1:23" x14ac:dyDescent="0.45">
      <c r="A789" s="2" t="s">
        <v>157</v>
      </c>
      <c r="B789" s="2">
        <v>2</v>
      </c>
      <c r="C789" s="2">
        <v>2038</v>
      </c>
      <c r="D789" s="2">
        <v>2036</v>
      </c>
      <c r="E789" s="2">
        <v>143.00193908893669</v>
      </c>
      <c r="F789" s="2">
        <v>143.00193908893669</v>
      </c>
      <c r="G789" s="2">
        <v>116.76566051442471</v>
      </c>
      <c r="H789" s="2">
        <v>94.404345479094303</v>
      </c>
      <c r="I789" s="2">
        <v>25867.64963985567</v>
      </c>
      <c r="J789" s="2">
        <v>377.28631601167189</v>
      </c>
      <c r="K789" s="2">
        <v>73148.202026443454</v>
      </c>
      <c r="L789" s="2">
        <v>341976.31614636182</v>
      </c>
      <c r="M789" s="2">
        <f>+IF($D789&lt;2022,0,-((E789-'aob Demand'!J788)*'aob Demand'!N788)-0.5*('Welfare change 1 MW'!$E789-'aob Demand'!J788)*('Welfare change 1 MW'!I789-'aob Demand'!N788))</f>
        <v>45.734182702773083</v>
      </c>
      <c r="N789" s="2">
        <f>+IF($D789&lt;2022,0,-((F789-'aob Demand'!K788)*'aob Demand'!O788)-0.5*('Welfare change 1 MW'!$E789-'aob Demand'!K788)*('Welfare change 1 MW'!J789-'aob Demand'!O788))</f>
        <v>0.66704480491913198</v>
      </c>
      <c r="O789" s="2">
        <f>+IF($D789&lt;2022,0,-((G789-'aob Demand'!L788)*'aob Demand'!P788)-0.5*('Welfare change 1 MW'!$E789-'aob Demand'!L788)*('Welfare change 1 MW'!K789-'aob Demand'!P788))</f>
        <v>128.81121339522906</v>
      </c>
      <c r="P789" s="2">
        <f>+IF($D789&lt;2022,0,-((H789-'aob Demand'!M788)*'aob Demand'!Q788)-0.5*('Welfare change 1 MW'!$E789-'aob Demand'!M788)*('Welfare change 1 MW'!L789-'aob Demand'!Q788))</f>
        <v>600.15401760541511</v>
      </c>
      <c r="Q789" s="2">
        <f t="shared" si="89"/>
        <v>775.36645850833634</v>
      </c>
      <c r="R789" s="2">
        <f t="shared" si="90"/>
        <v>16.984048169422316</v>
      </c>
      <c r="S789" s="2">
        <f t="shared" ref="S789:S852" si="92">+N789/(1.06^($D789-2019))</f>
        <v>0.24771670615691377</v>
      </c>
      <c r="T789" s="2">
        <f t="shared" ref="T789:T852" si="93">+O789/(1.06^($D789-2019))</f>
        <v>47.835901371287747</v>
      </c>
      <c r="U789" s="2">
        <f t="shared" ref="U789:U852" si="94">+P789/(1.06^($D789-2019))</f>
        <v>222.87584781666263</v>
      </c>
      <c r="V789" s="2">
        <f t="shared" ref="V789:V852" si="95">+Q789/(1.06^($D789-2019))</f>
        <v>287.94351406352956</v>
      </c>
      <c r="W789" s="2">
        <f t="shared" si="91"/>
        <v>440992.16781266092</v>
      </c>
    </row>
    <row r="790" spans="1:23" x14ac:dyDescent="0.45">
      <c r="A790" s="2" t="s">
        <v>157</v>
      </c>
      <c r="B790" s="2">
        <v>2</v>
      </c>
      <c r="C790" s="2">
        <v>2039</v>
      </c>
      <c r="D790" s="2">
        <v>2037</v>
      </c>
      <c r="E790" s="2">
        <v>143.07592809792263</v>
      </c>
      <c r="F790" s="2">
        <v>143.07592809792263</v>
      </c>
      <c r="G790" s="2">
        <v>116.8360494398206</v>
      </c>
      <c r="H790" s="2">
        <v>94.471574039534005</v>
      </c>
      <c r="I790" s="2">
        <v>25895.604945084197</v>
      </c>
      <c r="J790" s="2">
        <v>377.69653308285007</v>
      </c>
      <c r="K790" s="2">
        <v>73227.636862242012</v>
      </c>
      <c r="L790" s="2">
        <v>342347.50247249403</v>
      </c>
      <c r="M790" s="2">
        <f>+IF($D790&lt;2022,0,-((E790-'aob Demand'!J789)*'aob Demand'!N789)-0.5*('Welfare change 1 MW'!$E790-'aob Demand'!J789)*('Welfare change 1 MW'!I790-'aob Demand'!N789))</f>
        <v>45.751193077902649</v>
      </c>
      <c r="N790" s="2">
        <f>+IF($D790&lt;2022,0,-((F790-'aob Demand'!K789)*'aob Demand'!O789)-0.5*('Welfare change 1 MW'!$E790-'aob Demand'!K789)*('Welfare change 1 MW'!J790-'aob Demand'!O789))</f>
        <v>0.66729729027659657</v>
      </c>
      <c r="O790" s="2">
        <f>+IF($D790&lt;2022,0,-((G790-'aob Demand'!L789)*'aob Demand'!P789)-0.5*('Welfare change 1 MW'!$E790-'aob Demand'!L789)*('Welfare change 1 MW'!K790-'aob Demand'!P789))</f>
        <v>128.86002205060561</v>
      </c>
      <c r="P790" s="2">
        <f>+IF($D790&lt;2022,0,-((H790-'aob Demand'!M789)*'aob Demand'!Q789)-0.5*('Welfare change 1 MW'!$E790-'aob Demand'!M789)*('Welfare change 1 MW'!L790-'aob Demand'!Q789))</f>
        <v>600.38199760863245</v>
      </c>
      <c r="Q790" s="2">
        <f t="shared" si="89"/>
        <v>775.66051002741733</v>
      </c>
      <c r="R790" s="2">
        <f t="shared" si="90"/>
        <v>16.028646431596624</v>
      </c>
      <c r="S790" s="2">
        <f t="shared" si="92"/>
        <v>0.23378346248574797</v>
      </c>
      <c r="T790" s="2">
        <f t="shared" si="93"/>
        <v>45.145308650202033</v>
      </c>
      <c r="U790" s="2">
        <f t="shared" si="94"/>
        <v>210.34010516793319</v>
      </c>
      <c r="V790" s="2">
        <f t="shared" si="95"/>
        <v>271.74784371221762</v>
      </c>
      <c r="W790" s="2">
        <f t="shared" si="91"/>
        <v>441470.74427982024</v>
      </c>
    </row>
    <row r="791" spans="1:23" x14ac:dyDescent="0.45">
      <c r="A791" s="2" t="s">
        <v>157</v>
      </c>
      <c r="B791" s="2">
        <v>2</v>
      </c>
      <c r="C791" s="2">
        <v>2040</v>
      </c>
      <c r="D791" s="2">
        <v>2038</v>
      </c>
      <c r="E791" s="2">
        <v>143.14494080050858</v>
      </c>
      <c r="F791" s="2">
        <v>143.14494080050858</v>
      </c>
      <c r="G791" s="2">
        <v>116.9014490169606</v>
      </c>
      <c r="H791" s="2">
        <v>94.533810496869094</v>
      </c>
      <c r="I791" s="2">
        <v>25923.627267982476</v>
      </c>
      <c r="J791" s="2">
        <v>378.10750182489858</v>
      </c>
      <c r="K791" s="2">
        <v>73307.225566353096</v>
      </c>
      <c r="L791" s="2">
        <v>342719.42345064937</v>
      </c>
      <c r="M791" s="2">
        <f>+IF($D791&lt;2022,0,-((E791-'aob Demand'!J790)*'aob Demand'!N790)-0.5*('Welfare change 1 MW'!$E791-'aob Demand'!J790)*('Welfare change 1 MW'!I791-'aob Demand'!N790))</f>
        <v>45.740521658773254</v>
      </c>
      <c r="N791" s="2">
        <f>+IF($D791&lt;2022,0,-((F791-'aob Demand'!K790)*'aob Demand'!O790)-0.5*('Welfare change 1 MW'!$E791-'aob Demand'!K790)*('Welfare change 1 MW'!J791-'aob Demand'!O790))</f>
        <v>0.66714561962271279</v>
      </c>
      <c r="O791" s="2">
        <f>+IF($D791&lt;2022,0,-((G791-'aob Demand'!L790)*'aob Demand'!P790)-0.5*('Welfare change 1 MW'!$E791-'aob Demand'!L790)*('Welfare change 1 MW'!K791-'aob Demand'!P790))</f>
        <v>128.83077881924766</v>
      </c>
      <c r="P791" s="2">
        <f>+IF($D791&lt;2022,0,-((H791-'aob Demand'!M790)*'aob Demand'!Q790)-0.5*('Welfare change 1 MW'!$E791-'aob Demand'!M790)*('Welfare change 1 MW'!L791-'aob Demand'!Q790))</f>
        <v>600.24626395012638</v>
      </c>
      <c r="Q791" s="2">
        <f t="shared" si="89"/>
        <v>775.48471004777002</v>
      </c>
      <c r="R791" s="2">
        <f t="shared" si="90"/>
        <v>15.117837515247265</v>
      </c>
      <c r="S791" s="2">
        <f t="shared" si="92"/>
        <v>0.22050030718288988</v>
      </c>
      <c r="T791" s="2">
        <f t="shared" si="93"/>
        <v>42.580248552512465</v>
      </c>
      <c r="U791" s="2">
        <f t="shared" si="94"/>
        <v>198.3891997390833</v>
      </c>
      <c r="V791" s="2">
        <f t="shared" si="95"/>
        <v>256.30778611402593</v>
      </c>
      <c r="W791" s="2">
        <f t="shared" si="91"/>
        <v>441950.27628498495</v>
      </c>
    </row>
    <row r="792" spans="1:23" x14ac:dyDescent="0.45">
      <c r="A792" s="2" t="s">
        <v>157</v>
      </c>
      <c r="B792" s="2">
        <v>2</v>
      </c>
      <c r="C792" s="2">
        <v>2041</v>
      </c>
      <c r="D792" s="2">
        <v>2039</v>
      </c>
      <c r="E792" s="2">
        <v>143.20925583893879</v>
      </c>
      <c r="F792" s="2">
        <v>143.20925583893879</v>
      </c>
      <c r="G792" s="2">
        <v>116.96213860615779</v>
      </c>
      <c r="H792" s="2">
        <v>94.591334342149793</v>
      </c>
      <c r="I792" s="2">
        <v>25951.71464302186</v>
      </c>
      <c r="J792" s="2">
        <v>378.51920629201419</v>
      </c>
      <c r="K792" s="2">
        <v>73386.964574536905</v>
      </c>
      <c r="L792" s="2">
        <v>343092.06155651191</v>
      </c>
      <c r="M792" s="2">
        <f>+IF($D792&lt;2022,0,-((E792-'aob Demand'!J791)*'aob Demand'!N791)-0.5*('Welfare change 1 MW'!$E792-'aob Demand'!J791)*('Welfare change 1 MW'!I792-'aob Demand'!N791))</f>
        <v>45.704003758669906</v>
      </c>
      <c r="N792" s="2">
        <f>+IF($D792&lt;2022,0,-((F792-'aob Demand'!K791)*'aob Demand'!O791)-0.5*('Welfare change 1 MW'!$E792-'aob Demand'!K791)*('Welfare change 1 MW'!J792-'aob Demand'!O791))</f>
        <v>0.66661657871422042</v>
      </c>
      <c r="O792" s="2">
        <f>+IF($D792&lt;2022,0,-((G792-'aob Demand'!L791)*'aob Demand'!P791)-0.5*('Welfare change 1 MW'!$E792-'aob Demand'!L791)*('Welfare change 1 MW'!K792-'aob Demand'!P791))</f>
        <v>128.72865650625445</v>
      </c>
      <c r="P792" s="2">
        <f>+IF($D792&lt;2022,0,-((H792-'aob Demand'!M791)*'aob Demand'!Q791)-0.5*('Welfare change 1 MW'!$E792-'aob Demand'!M791)*('Welfare change 1 MW'!L792-'aob Demand'!Q791))</f>
        <v>599.77092004450026</v>
      </c>
      <c r="Q792" s="2">
        <f t="shared" si="89"/>
        <v>774.87019688813882</v>
      </c>
      <c r="R792" s="2">
        <f t="shared" si="90"/>
        <v>14.250724409572639</v>
      </c>
      <c r="S792" s="2">
        <f t="shared" si="92"/>
        <v>0.20785420026372339</v>
      </c>
      <c r="T792" s="2">
        <f t="shared" si="93"/>
        <v>40.138203584345227</v>
      </c>
      <c r="U792" s="2">
        <f t="shared" si="94"/>
        <v>187.01140791869091</v>
      </c>
      <c r="V792" s="2">
        <f t="shared" si="95"/>
        <v>241.60819011287248</v>
      </c>
      <c r="W792" s="2">
        <f t="shared" si="91"/>
        <v>442430.74077407067</v>
      </c>
    </row>
    <row r="793" spans="1:23" x14ac:dyDescent="0.45">
      <c r="A793" s="2" t="s">
        <v>157</v>
      </c>
      <c r="B793" s="2">
        <v>2</v>
      </c>
      <c r="C793" s="2">
        <v>2042</v>
      </c>
      <c r="D793" s="2">
        <v>2040</v>
      </c>
      <c r="E793" s="2">
        <v>143.26913696261218</v>
      </c>
      <c r="F793" s="2">
        <v>143.26913696261218</v>
      </c>
      <c r="G793" s="2">
        <v>117.01838263376018</v>
      </c>
      <c r="H793" s="2">
        <v>94.644410125147786</v>
      </c>
      <c r="I793" s="2">
        <v>25979.865216214595</v>
      </c>
      <c r="J793" s="2">
        <v>378.93163143370572</v>
      </c>
      <c r="K793" s="2">
        <v>73466.850525134621</v>
      </c>
      <c r="L793" s="2">
        <v>343465.40026202769</v>
      </c>
      <c r="M793" s="2">
        <f>+IF($D793&lt;2022,0,-((E793-'aob Demand'!J792)*'aob Demand'!N792)-0.5*('Welfare change 1 MW'!$E793-'aob Demand'!J792)*('Welfare change 1 MW'!I793-'aob Demand'!N792))</f>
        <v>45.643367388830249</v>
      </c>
      <c r="N793" s="2">
        <f>+IF($D793&lt;2022,0,-((F793-'aob Demand'!K792)*'aob Demand'!O792)-0.5*('Welfare change 1 MW'!$E793-'aob Demand'!K792)*('Welfare change 1 MW'!J793-'aob Demand'!O792))</f>
        <v>0.66573538872645188</v>
      </c>
      <c r="O793" s="2">
        <f>+IF($D793&lt;2022,0,-((G793-'aob Demand'!L792)*'aob Demand'!P792)-0.5*('Welfare change 1 MW'!$E793-'aob Demand'!L792)*('Welfare change 1 MW'!K793-'aob Demand'!P792))</f>
        <v>128.55852578181069</v>
      </c>
      <c r="P793" s="2">
        <f>+IF($D793&lt;2022,0,-((H793-'aob Demand'!M792)*'aob Demand'!Q792)-0.5*('Welfare change 1 MW'!$E793-'aob Demand'!M792)*('Welfare change 1 MW'!L793-'aob Demand'!Q792))</f>
        <v>598.97866166797871</v>
      </c>
      <c r="Q793" s="2">
        <f t="shared" si="89"/>
        <v>773.84629022734612</v>
      </c>
      <c r="R793" s="2">
        <f t="shared" si="90"/>
        <v>13.426243115882471</v>
      </c>
      <c r="S793" s="2">
        <f t="shared" si="92"/>
        <v>0.19582966137759664</v>
      </c>
      <c r="T793" s="2">
        <f t="shared" si="93"/>
        <v>37.816184924787827</v>
      </c>
      <c r="U793" s="2">
        <f t="shared" si="94"/>
        <v>176.19280944526071</v>
      </c>
      <c r="V793" s="2">
        <f t="shared" si="95"/>
        <v>227.63106714730861</v>
      </c>
      <c r="W793" s="2">
        <f t="shared" si="91"/>
        <v>442912.1160033769</v>
      </c>
    </row>
    <row r="794" spans="1:23" x14ac:dyDescent="0.45">
      <c r="A794" s="2" t="s">
        <v>157</v>
      </c>
      <c r="B794" s="2">
        <v>2</v>
      </c>
      <c r="C794" s="2">
        <v>2043</v>
      </c>
      <c r="D794" s="2">
        <v>2041</v>
      </c>
      <c r="E794" s="2">
        <v>143.32483380248871</v>
      </c>
      <c r="F794" s="2">
        <v>143.32483380248871</v>
      </c>
      <c r="G794" s="2">
        <v>117.07043136905276</v>
      </c>
      <c r="H794" s="2">
        <v>94.693288231682033</v>
      </c>
      <c r="I794" s="2">
        <v>26008.077238641985</v>
      </c>
      <c r="J794" s="2">
        <v>379.34476304536639</v>
      </c>
      <c r="K794" s="2">
        <v>73546.880247498644</v>
      </c>
      <c r="L794" s="2">
        <v>343839.42397833156</v>
      </c>
      <c r="M794" s="2">
        <f>+IF($D794&lt;2022,0,-((E794-'aob Demand'!J793)*'aob Demand'!N793)-0.5*('Welfare change 1 MW'!$E794-'aob Demand'!J793)*('Welfare change 1 MW'!I794-'aob Demand'!N793))</f>
        <v>45.560239357941519</v>
      </c>
      <c r="N794" s="2">
        <f>+IF($D794&lt;2022,0,-((F794-'aob Demand'!K793)*'aob Demand'!O793)-0.5*('Welfare change 1 MW'!$E794-'aob Demand'!K793)*('Welfare change 1 MW'!J794-'aob Demand'!O793))</f>
        <v>0.6645257950037885</v>
      </c>
      <c r="O794" s="2">
        <f>+IF($D794&lt;2022,0,-((G794-'aob Demand'!L793)*'aob Demand'!P793)-0.5*('Welfare change 1 MW'!$E794-'aob Demand'!L793)*('Welfare change 1 MW'!K794-'aob Demand'!P793))</f>
        <v>128.32497233585809</v>
      </c>
      <c r="P794" s="2">
        <f>+IF($D794&lt;2022,0,-((H794-'aob Demand'!M793)*'aob Demand'!Q793)-0.5*('Welfare change 1 MW'!$E794-'aob Demand'!M793)*('Welfare change 1 MW'!L794-'aob Demand'!Q793))</f>
        <v>597.89085685937346</v>
      </c>
      <c r="Q794" s="2">
        <f t="shared" si="89"/>
        <v>772.44059434817689</v>
      </c>
      <c r="R794" s="2">
        <f t="shared" si="90"/>
        <v>12.643198638187593</v>
      </c>
      <c r="S794" s="2">
        <f t="shared" si="92"/>
        <v>0.18440929514054311</v>
      </c>
      <c r="T794" s="2">
        <f t="shared" si="93"/>
        <v>35.610833883807885</v>
      </c>
      <c r="U794" s="2">
        <f t="shared" si="94"/>
        <v>165.91776017330349</v>
      </c>
      <c r="V794" s="2">
        <f t="shared" si="95"/>
        <v>214.35620199043953</v>
      </c>
      <c r="W794" s="2">
        <f t="shared" si="91"/>
        <v>443394.38146447216</v>
      </c>
    </row>
    <row r="795" spans="1:23" x14ac:dyDescent="0.45">
      <c r="A795" s="2" t="s">
        <v>157</v>
      </c>
      <c r="B795" s="2">
        <v>2</v>
      </c>
      <c r="C795" s="2">
        <v>2044</v>
      </c>
      <c r="D795" s="2">
        <v>2042</v>
      </c>
      <c r="E795" s="2">
        <v>143.37658261944102</v>
      </c>
      <c r="F795" s="2">
        <v>143.37658261944102</v>
      </c>
      <c r="G795" s="2">
        <v>117.11852167490602</v>
      </c>
      <c r="H795" s="2">
        <v>94.738205634657916</v>
      </c>
      <c r="I795" s="2">
        <v>26036.349060296863</v>
      </c>
      <c r="J795" s="2">
        <v>379.7585877209122</v>
      </c>
      <c r="K795" s="2">
        <v>73627.050750962662</v>
      </c>
      <c r="L795" s="2">
        <v>344214.1180013594</v>
      </c>
      <c r="M795" s="2">
        <f>+IF($D795&lt;2022,0,-((E795-'aob Demand'!J794)*'aob Demand'!N794)-0.5*('Welfare change 1 MW'!$E795-'aob Demand'!J794)*('Welfare change 1 MW'!I795-'aob Demand'!N794))</f>
        <v>45.456151093983593</v>
      </c>
      <c r="N795" s="2">
        <f>+IF($D795&lt;2022,0,-((F795-'aob Demand'!K794)*'aob Demand'!O794)-0.5*('Welfare change 1 MW'!$E795-'aob Demand'!K794)*('Welfare change 1 MW'!J795-'aob Demand'!O794))</f>
        <v>0.66301015179594402</v>
      </c>
      <c r="O795" s="2">
        <f>+IF($D795&lt;2022,0,-((G795-'aob Demand'!L794)*'aob Demand'!P794)-0.5*('Welfare change 1 MW'!$E795-'aob Demand'!L794)*('Welfare change 1 MW'!K795-'aob Demand'!P794))</f>
        <v>128.03231323166619</v>
      </c>
      <c r="P795" s="2">
        <f>+IF($D795&lt;2022,0,-((H795-'aob Demand'!M794)*'aob Demand'!Q794)-0.5*('Welfare change 1 MW'!$E795-'aob Demand'!M794)*('Welfare change 1 MW'!L795-'aob Demand'!Q794))</f>
        <v>596.52762206028126</v>
      </c>
      <c r="Q795" s="2">
        <f t="shared" si="89"/>
        <v>770.67909653772699</v>
      </c>
      <c r="R795" s="2">
        <f t="shared" si="90"/>
        <v>11.900295862651829</v>
      </c>
      <c r="S795" s="2">
        <f t="shared" si="92"/>
        <v>0.17357424191063389</v>
      </c>
      <c r="T795" s="2">
        <f t="shared" si="93"/>
        <v>33.51850895352645</v>
      </c>
      <c r="U795" s="2">
        <f t="shared" si="94"/>
        <v>156.16929770591767</v>
      </c>
      <c r="V795" s="2">
        <f t="shared" si="95"/>
        <v>201.76167676400658</v>
      </c>
      <c r="W795" s="2">
        <f t="shared" si="91"/>
        <v>443877.51781261893</v>
      </c>
    </row>
    <row r="796" spans="1:23" x14ac:dyDescent="0.45">
      <c r="A796" s="2" t="s">
        <v>157</v>
      </c>
      <c r="B796" s="2">
        <v>2</v>
      </c>
      <c r="C796" s="2">
        <v>2045</v>
      </c>
      <c r="D796" s="2">
        <v>2043</v>
      </c>
      <c r="E796" s="2">
        <v>143.42460700454868</v>
      </c>
      <c r="F796" s="2">
        <v>143.42460700454868</v>
      </c>
      <c r="G796" s="2">
        <v>117.16287771024666</v>
      </c>
      <c r="H796" s="2">
        <v>94.779386596918471</v>
      </c>
      <c r="I796" s="2">
        <v>26064.679124385224</v>
      </c>
      <c r="J796" s="2">
        <v>380.17309280877578</v>
      </c>
      <c r="K796" s="2">
        <v>73707.35921462129</v>
      </c>
      <c r="L796" s="2">
        <v>344589.4684614552</v>
      </c>
      <c r="M796" s="2">
        <f>+IF($D796&lt;2022,0,-((E796-'aob Demand'!J795)*'aob Demand'!N795)-0.5*('Welfare change 1 MW'!$E796-'aob Demand'!J795)*('Welfare change 1 MW'!I796-'aob Demand'!N795))</f>
        <v>45.332544083494717</v>
      </c>
      <c r="N796" s="2">
        <f>+IF($D796&lt;2022,0,-((F796-'aob Demand'!K795)*'aob Demand'!O795)-0.5*('Welfare change 1 MW'!$E796-'aob Demand'!K795)*('Welfare change 1 MW'!J796-'aob Demand'!O795))</f>
        <v>0.66120950144322366</v>
      </c>
      <c r="O796" s="2">
        <f>+IF($D796&lt;2022,0,-((G796-'aob Demand'!L795)*'aob Demand'!P795)-0.5*('Welfare change 1 MW'!$E796-'aob Demand'!L795)*('Welfare change 1 MW'!K796-'aob Demand'!P795))</f>
        <v>127.68461218163142</v>
      </c>
      <c r="P796" s="2">
        <f>+IF($D796&lt;2022,0,-((H796-'aob Demand'!M795)*'aob Demand'!Q795)-0.5*('Welfare change 1 MW'!$E796-'aob Demand'!M795)*('Welfare change 1 MW'!L796-'aob Demand'!Q795))</f>
        <v>594.90789332066879</v>
      </c>
      <c r="Q796" s="2">
        <f t="shared" si="89"/>
        <v>768.5862590872382</v>
      </c>
      <c r="R796" s="2">
        <f t="shared" si="90"/>
        <v>11.196165930034432</v>
      </c>
      <c r="S796" s="2">
        <f t="shared" si="92"/>
        <v>0.16330456281118053</v>
      </c>
      <c r="T796" s="2">
        <f t="shared" si="93"/>
        <v>31.535360161225569</v>
      </c>
      <c r="U796" s="2">
        <f t="shared" si="94"/>
        <v>146.92948788485364</v>
      </c>
      <c r="V796" s="2">
        <f t="shared" si="95"/>
        <v>189.82431853892481</v>
      </c>
      <c r="W796" s="2">
        <f t="shared" si="91"/>
        <v>444361.50680046168</v>
      </c>
    </row>
    <row r="797" spans="1:23" x14ac:dyDescent="0.45">
      <c r="A797" s="2" t="s">
        <v>157</v>
      </c>
      <c r="B797" s="2">
        <v>2</v>
      </c>
      <c r="C797" s="2">
        <v>2046</v>
      </c>
      <c r="D797" s="2">
        <v>2044</v>
      </c>
      <c r="E797" s="2">
        <v>143.46911853866408</v>
      </c>
      <c r="F797" s="2">
        <v>143.46911853866408</v>
      </c>
      <c r="G797" s="2">
        <v>117.20371159165109</v>
      </c>
      <c r="H797" s="2">
        <v>94.817043333176287</v>
      </c>
      <c r="I797" s="2">
        <v>26093.065962019893</v>
      </c>
      <c r="J797" s="2">
        <v>380.58826637072463</v>
      </c>
      <c r="K797" s="2">
        <v>73787.802977798099</v>
      </c>
      <c r="L797" s="2">
        <v>344965.46227640368</v>
      </c>
      <c r="M797" s="2">
        <f>+IF($D797&lt;2022,0,-((E797-'aob Demand'!J796)*'aob Demand'!N796)-0.5*('Welfare change 1 MW'!$E797-'aob Demand'!J796)*('Welfare change 1 MW'!I797-'aob Demand'!N796))</f>
        <v>45.190774968054185</v>
      </c>
      <c r="N797" s="2">
        <f>+IF($D797&lt;2022,0,-((F797-'aob Demand'!K796)*'aob Demand'!O796)-0.5*('Welfare change 1 MW'!$E797-'aob Demand'!K796)*('Welfare change 1 MW'!J797-'aob Demand'!O796))</f>
        <v>0.65914364858754526</v>
      </c>
      <c r="O797" s="2">
        <f>+IF($D797&lt;2022,0,-((G797-'aob Demand'!L796)*'aob Demand'!P796)-0.5*('Welfare change 1 MW'!$E797-'aob Demand'!L796)*('Welfare change 1 MW'!K797-'aob Demand'!P796))</f>
        <v>127.28569389922217</v>
      </c>
      <c r="P797" s="2">
        <f>+IF($D797&lt;2022,0,-((H797-'aob Demand'!M796)*'aob Demand'!Q796)-0.5*('Welfare change 1 MW'!$E797-'aob Demand'!M796)*('Welfare change 1 MW'!L797-'aob Demand'!Q796))</f>
        <v>593.04949310029031</v>
      </c>
      <c r="Q797" s="2">
        <f t="shared" si="89"/>
        <v>766.18510561615426</v>
      </c>
      <c r="R797" s="2">
        <f t="shared" si="90"/>
        <v>10.529388678966336</v>
      </c>
      <c r="S797" s="2">
        <f t="shared" si="92"/>
        <v>0.15357956742623885</v>
      </c>
      <c r="T797" s="2">
        <f t="shared" si="93"/>
        <v>29.657392361256779</v>
      </c>
      <c r="U797" s="2">
        <f t="shared" si="94"/>
        <v>138.17971971339691</v>
      </c>
      <c r="V797" s="2">
        <f t="shared" si="95"/>
        <v>178.52008032104629</v>
      </c>
      <c r="W797" s="2">
        <f t="shared" si="91"/>
        <v>444846.33121622168</v>
      </c>
    </row>
    <row r="798" spans="1:23" x14ac:dyDescent="0.45">
      <c r="A798" s="2" t="s">
        <v>157</v>
      </c>
      <c r="B798" s="2">
        <v>2</v>
      </c>
      <c r="C798" s="2">
        <v>2047</v>
      </c>
      <c r="D798" s="2">
        <v>2045</v>
      </c>
      <c r="E798" s="2">
        <v>143.51031742928097</v>
      </c>
      <c r="F798" s="2">
        <v>143.51031742928097</v>
      </c>
      <c r="G798" s="2">
        <v>117.24122403207696</v>
      </c>
      <c r="H798" s="2">
        <v>94.851376649079953</v>
      </c>
      <c r="I798" s="2">
        <v>26121.508187161937</v>
      </c>
      <c r="J798" s="2">
        <v>381.0040971423939</v>
      </c>
      <c r="K798" s="2">
        <v>73868.379530943566</v>
      </c>
      <c r="L798" s="2">
        <v>345342.08710658329</v>
      </c>
      <c r="M798" s="2">
        <f>+IF($D798&lt;2022,0,-((E798-'aob Demand'!J797)*'aob Demand'!N797)-0.5*('Welfare change 1 MW'!$E798-'aob Demand'!J797)*('Welfare change 1 MW'!I798-'aob Demand'!N797))</f>
        <v>45.032120422552453</v>
      </c>
      <c r="N798" s="2">
        <f>+IF($D798&lt;2022,0,-((F798-'aob Demand'!K797)*'aob Demand'!O797)-0.5*('Welfare change 1 MW'!$E798-'aob Demand'!K797)*('Welfare change 1 MW'!J798-'aob Demand'!O797))</f>
        <v>0.65683123122403009</v>
      </c>
      <c r="O798" s="2">
        <f>+IF($D798&lt;2022,0,-((G798-'aob Demand'!L797)*'aob Demand'!P797)-0.5*('Welfare change 1 MW'!$E798-'aob Demand'!L797)*('Welfare change 1 MW'!K798-'aob Demand'!P797))</f>
        <v>126.83915780477196</v>
      </c>
      <c r="P798" s="2">
        <f>+IF($D798&lt;2022,0,-((H798-'aob Demand'!M797)*'aob Demand'!Q797)-0.5*('Welfare change 1 MW'!$E798-'aob Demand'!M797)*('Welfare change 1 MW'!L798-'aob Demand'!Q797))</f>
        <v>590.96919414118258</v>
      </c>
      <c r="Q798" s="2">
        <f t="shared" si="89"/>
        <v>763.49730359973103</v>
      </c>
      <c r="R798" s="2">
        <f t="shared" si="90"/>
        <v>9.8985116859822764</v>
      </c>
      <c r="S798" s="2">
        <f t="shared" si="92"/>
        <v>0.14437809183715694</v>
      </c>
      <c r="T798" s="2">
        <f t="shared" si="93"/>
        <v>27.880518927150305</v>
      </c>
      <c r="U798" s="2">
        <f t="shared" si="94"/>
        <v>129.90095557064728</v>
      </c>
      <c r="V798" s="2">
        <f t="shared" si="95"/>
        <v>167.82436427561703</v>
      </c>
      <c r="W798" s="2">
        <f t="shared" si="91"/>
        <v>445331.9748246888</v>
      </c>
    </row>
    <row r="799" spans="1:23" x14ac:dyDescent="0.45">
      <c r="A799" s="2" t="s">
        <v>157</v>
      </c>
      <c r="B799" s="2">
        <v>2</v>
      </c>
      <c r="C799" s="2">
        <v>2048</v>
      </c>
      <c r="D799" s="2">
        <v>2046</v>
      </c>
      <c r="E799" s="2">
        <v>143.54839310709605</v>
      </c>
      <c r="F799" s="2">
        <v>143.54839310709605</v>
      </c>
      <c r="G799" s="2">
        <v>117.27560493921506</v>
      </c>
      <c r="H799" s="2">
        <v>94.882576539868666</v>
      </c>
      <c r="I799" s="2">
        <v>26150.004491927491</v>
      </c>
      <c r="J799" s="2">
        <v>381.420574496516</v>
      </c>
      <c r="K799" s="2">
        <v>73949.086507180255</v>
      </c>
      <c r="L799" s="2">
        <v>345719.33131331956</v>
      </c>
      <c r="M799" s="2">
        <f>+IF($D799&lt;2022,0,-((E799-'aob Demand'!J798)*'aob Demand'!N798)-0.5*('Welfare change 1 MW'!$E799-'aob Demand'!J798)*('Welfare change 1 MW'!I799-'aob Demand'!N798))</f>
        <v>44.85778171833045</v>
      </c>
      <c r="N799" s="2">
        <f>+IF($D799&lt;2022,0,-((F799-'aob Demand'!K798)*'aob Demand'!O798)-0.5*('Welfare change 1 MW'!$E799-'aob Demand'!K798)*('Welfare change 1 MW'!J799-'aob Demand'!O798))</f>
        <v>0.65428978717486164</v>
      </c>
      <c r="O799" s="2">
        <f>+IF($D799&lt;2022,0,-((G799-'aob Demand'!L798)*'aob Demand'!P798)-0.5*('Welfare change 1 MW'!$E799-'aob Demand'!L798)*('Welfare change 1 MW'!K799-'aob Demand'!P798))</f>
        <v>126.34839085139213</v>
      </c>
      <c r="P799" s="2">
        <f>+IF($D799&lt;2022,0,-((H799-'aob Demand'!M798)*'aob Demand'!Q798)-0.5*('Welfare change 1 MW'!$E799-'aob Demand'!M798)*('Welfare change 1 MW'!L799-'aob Demand'!Q798))</f>
        <v>588.68277920449748</v>
      </c>
      <c r="Q799" s="2">
        <f t="shared" si="89"/>
        <v>760.54324156139489</v>
      </c>
      <c r="R799" s="2">
        <f t="shared" si="90"/>
        <v>9.3020663116889128</v>
      </c>
      <c r="S799" s="2">
        <f t="shared" si="92"/>
        <v>0.13567873296940888</v>
      </c>
      <c r="T799" s="2">
        <f t="shared" si="93"/>
        <v>26.200607008495236</v>
      </c>
      <c r="U799" s="2">
        <f t="shared" si="94"/>
        <v>122.07394211096016</v>
      </c>
      <c r="V799" s="2">
        <f t="shared" si="95"/>
        <v>157.7122941641137</v>
      </c>
      <c r="W799" s="2">
        <f t="shared" si="91"/>
        <v>445818.42231242731</v>
      </c>
    </row>
    <row r="800" spans="1:23" x14ac:dyDescent="0.45">
      <c r="A800" s="2" t="s">
        <v>157</v>
      </c>
      <c r="B800" s="2">
        <v>2</v>
      </c>
      <c r="C800" s="2">
        <v>2049</v>
      </c>
      <c r="D800" s="2">
        <v>2047</v>
      </c>
      <c r="E800" s="2">
        <v>143.58352479069498</v>
      </c>
      <c r="F800" s="2">
        <v>143.58352479069498</v>
      </c>
      <c r="G800" s="2">
        <v>117.30703398182797</v>
      </c>
      <c r="H800" s="2">
        <v>94.910822757000176</v>
      </c>
      <c r="I800" s="2">
        <v>26178.553642190142</v>
      </c>
      <c r="J800" s="2">
        <v>381.83768840832499</v>
      </c>
      <c r="K800" s="2">
        <v>74029.921674368146</v>
      </c>
      <c r="L800" s="2">
        <v>346097.18391981843</v>
      </c>
      <c r="M800" s="2">
        <f>+IF($D800&lt;2022,0,-((E800-'aob Demand'!J799)*'aob Demand'!N799)-0.5*('Welfare change 1 MW'!$E800-'aob Demand'!J799)*('Welfare change 1 MW'!I800-'aob Demand'!N799))</f>
        <v>44.668889015146085</v>
      </c>
      <c r="N800" s="2">
        <f>+IF($D800&lt;2022,0,-((F800-'aob Demand'!K799)*'aob Demand'!O799)-0.5*('Welfare change 1 MW'!$E800-'aob Demand'!K799)*('Welfare change 1 MW'!J800-'aob Demand'!O799))</f>
        <v>0.65153581662445303</v>
      </c>
      <c r="O800" s="2">
        <f>+IF($D800&lt;2022,0,-((G800-'aob Demand'!L799)*'aob Demand'!P799)-0.5*('Welfare change 1 MW'!$E800-'aob Demand'!L799)*('Welfare change 1 MW'!K800-'aob Demand'!P799))</f>
        <v>125.81657962417027</v>
      </c>
      <c r="P800" s="2">
        <f>+IF($D800&lt;2022,0,-((H800-'aob Demand'!M799)*'aob Demand'!Q799)-0.5*('Welfare change 1 MW'!$E800-'aob Demand'!M799)*('Welfare change 1 MW'!L800-'aob Demand'!Q799))</f>
        <v>586.20509743686137</v>
      </c>
      <c r="Q800" s="2">
        <f t="shared" si="89"/>
        <v>757.34210189280225</v>
      </c>
      <c r="R800" s="2">
        <f t="shared" si="90"/>
        <v>8.7385811497574561</v>
      </c>
      <c r="S800" s="2">
        <f t="shared" si="92"/>
        <v>0.12746004503527622</v>
      </c>
      <c r="T800" s="2">
        <f t="shared" si="93"/>
        <v>24.613515475120366</v>
      </c>
      <c r="U800" s="2">
        <f t="shared" si="94"/>
        <v>114.6793870923574</v>
      </c>
      <c r="V800" s="2">
        <f t="shared" si="95"/>
        <v>148.15894376227052</v>
      </c>
      <c r="W800" s="2">
        <f t="shared" si="91"/>
        <v>446305.65923637676</v>
      </c>
    </row>
    <row r="801" spans="1:23" x14ac:dyDescent="0.45">
      <c r="A801" s="2" t="s">
        <v>157</v>
      </c>
      <c r="B801" s="2">
        <v>2</v>
      </c>
      <c r="C801" s="2">
        <v>2050</v>
      </c>
      <c r="D801" s="2">
        <v>2048</v>
      </c>
      <c r="E801" s="2">
        <v>143.61588202302795</v>
      </c>
      <c r="F801" s="2">
        <v>143.61588202302795</v>
      </c>
      <c r="G801" s="2">
        <v>117.33568112776496</v>
      </c>
      <c r="H801" s="2">
        <v>94.936285346442361</v>
      </c>
      <c r="I801" s="2">
        <v>26207.154473441595</v>
      </c>
      <c r="J801" s="2">
        <v>382.25542942286495</v>
      </c>
      <c r="K801" s="2">
        <v>74110.882927629616</v>
      </c>
      <c r="L801" s="2">
        <v>346475.63457436493</v>
      </c>
      <c r="M801" s="2">
        <f>+IF($D801&lt;2022,0,-((E801-'aob Demand'!J800)*'aob Demand'!N800)-0.5*('Welfare change 1 MW'!$E801-'aob Demand'!J800)*('Welfare change 1 MW'!I801-'aob Demand'!N800))</f>
        <v>44.466505433767466</v>
      </c>
      <c r="N801" s="2">
        <f>+IF($D801&lt;2022,0,-((F801-'aob Demand'!K800)*'aob Demand'!O800)-0.5*('Welfare change 1 MW'!$E801-'aob Demand'!K800)*('Welfare change 1 MW'!J801-'aob Demand'!O800))</f>
        <v>0.64858484146931406</v>
      </c>
      <c r="O801" s="2">
        <f>+IF($D801&lt;2022,0,-((G801-'aob Demand'!L800)*'aob Demand'!P800)-0.5*('Welfare change 1 MW'!$E801-'aob Demand'!L800)*('Welfare change 1 MW'!K801-'aob Demand'!P800))</f>
        <v>125.24672177443176</v>
      </c>
      <c r="P801" s="2">
        <f>+IF($D801&lt;2022,0,-((H801-'aob Demand'!M800)*'aob Demand'!Q800)-0.5*('Welfare change 1 MW'!$E801-'aob Demand'!M800)*('Welfare change 1 MW'!L801-'aob Demand'!Q800))</f>
        <v>583.55011763662719</v>
      </c>
      <c r="Q801" s="2">
        <f t="shared" si="89"/>
        <v>753.91192968629571</v>
      </c>
      <c r="R801" s="2">
        <f t="shared" si="90"/>
        <v>8.2065932271443849</v>
      </c>
      <c r="S801" s="2">
        <f t="shared" si="92"/>
        <v>0.11970070315416777</v>
      </c>
      <c r="T801" s="2">
        <f t="shared" si="93"/>
        <v>23.115126511730548</v>
      </c>
      <c r="U801" s="2">
        <f t="shared" si="94"/>
        <v>107.69810661710694</v>
      </c>
      <c r="V801" s="2">
        <f t="shared" si="95"/>
        <v>139.13952705913604</v>
      </c>
      <c r="W801" s="2">
        <f t="shared" si="91"/>
        <v>446793.67197543615</v>
      </c>
    </row>
    <row r="802" spans="1:23" x14ac:dyDescent="0.45">
      <c r="A802" s="2" t="s">
        <v>157</v>
      </c>
      <c r="B802" s="2">
        <v>2</v>
      </c>
      <c r="C802" s="2">
        <v>2051</v>
      </c>
      <c r="D802" s="2">
        <v>2049</v>
      </c>
      <c r="E802" s="2">
        <v>143.64562518507066</v>
      </c>
      <c r="F802" s="2">
        <v>143.64562518507066</v>
      </c>
      <c r="G802" s="2">
        <v>117.36170715908465</v>
      </c>
      <c r="H802" s="2">
        <v>94.959125164043328</v>
      </c>
      <c r="I802" s="2">
        <v>26235.805886865939</v>
      </c>
      <c r="J802" s="2">
        <v>382.67378862384646</v>
      </c>
      <c r="K802" s="2">
        <v>74191.968282247151</v>
      </c>
      <c r="L802" s="2">
        <v>346854.67351536918</v>
      </c>
      <c r="M802" s="2">
        <f>+IF($D802&lt;2022,0,-((E802-'aob Demand'!J801)*'aob Demand'!N801)-0.5*('Welfare change 1 MW'!$E802-'aob Demand'!J801)*('Welfare change 1 MW'!I802-'aob Demand'!N801))</f>
        <v>44.251630906957267</v>
      </c>
      <c r="N802" s="2">
        <f>+IF($D802&lt;2022,0,-((F802-'aob Demand'!K801)*'aob Demand'!O801)-0.5*('Welfare change 1 MW'!$E802-'aob Demand'!K801)*('Welfare change 1 MW'!J802-'aob Demand'!O801))</f>
        <v>0.64545146144822008</v>
      </c>
      <c r="O802" s="2">
        <f>+IF($D802&lt;2022,0,-((G802-'aob Demand'!L801)*'aob Demand'!P801)-0.5*('Welfare change 1 MW'!$E802-'aob Demand'!L801)*('Welfare change 1 MW'!K802-'aob Demand'!P801))</f>
        <v>124.64163687570833</v>
      </c>
      <c r="P802" s="2">
        <f>+IF($D802&lt;2022,0,-((H802-'aob Demand'!M801)*'aob Demand'!Q801)-0.5*('Welfare change 1 MW'!$E802-'aob Demand'!M801)*('Welfare change 1 MW'!L802-'aob Demand'!Q801))</f>
        <v>580.73097883946889</v>
      </c>
      <c r="Q802" s="2">
        <f t="shared" si="89"/>
        <v>750.26969808358274</v>
      </c>
      <c r="R802" s="2">
        <f t="shared" si="90"/>
        <v>7.7046572502194</v>
      </c>
      <c r="S802" s="2">
        <f t="shared" si="92"/>
        <v>0.11237963844920981</v>
      </c>
      <c r="T802" s="2">
        <f t="shared" si="93"/>
        <v>21.701371713345317</v>
      </c>
      <c r="U802" s="2">
        <f t="shared" si="94"/>
        <v>101.11114674960071</v>
      </c>
      <c r="V802" s="2">
        <f t="shared" si="95"/>
        <v>130.62955535161464</v>
      </c>
      <c r="W802" s="2">
        <f t="shared" si="91"/>
        <v>447282.44768448226</v>
      </c>
    </row>
    <row r="803" spans="1:23" x14ac:dyDescent="0.45">
      <c r="A803" s="2" t="s">
        <v>158</v>
      </c>
      <c r="B803" s="2">
        <v>1</v>
      </c>
      <c r="C803" s="2">
        <v>2010</v>
      </c>
      <c r="D803" s="2">
        <v>2008</v>
      </c>
      <c r="E803" s="2">
        <v>312.502730399999</v>
      </c>
      <c r="F803" s="2">
        <v>238.2047609</v>
      </c>
      <c r="G803" s="2">
        <v>190.7195236</v>
      </c>
      <c r="H803" s="2">
        <v>169.94676079999999</v>
      </c>
      <c r="I803" s="2">
        <v>103184.227</v>
      </c>
      <c r="J803" s="2">
        <v>17652.063999999998</v>
      </c>
      <c r="K803" s="2">
        <v>213622.728</v>
      </c>
      <c r="L803" s="2">
        <v>646924.55700000003</v>
      </c>
      <c r="M803" s="2">
        <f>+IF($D803&lt;2022,0,-((E803-'aob Demand'!J802)*'aob Demand'!N802)-0.5*('Welfare change 1 MW'!$E803-'aob Demand'!J802)*('Welfare change 1 MW'!I803-'aob Demand'!N802))</f>
        <v>0</v>
      </c>
      <c r="N803" s="2">
        <f>+IF($D803&lt;2022,0,-((F803-'aob Demand'!K802)*'aob Demand'!O802)-0.5*('Welfare change 1 MW'!$E803-'aob Demand'!K802)*('Welfare change 1 MW'!J803-'aob Demand'!O802))</f>
        <v>0</v>
      </c>
      <c r="O803" s="2">
        <f>+IF($D803&lt;2022,0,-((G803-'aob Demand'!L802)*'aob Demand'!P802)-0.5*('Welfare change 1 MW'!$E803-'aob Demand'!L802)*('Welfare change 1 MW'!K803-'aob Demand'!P802))</f>
        <v>0</v>
      </c>
      <c r="P803" s="2">
        <f>+IF($D803&lt;2022,0,-((H803-'aob Demand'!M802)*'aob Demand'!Q802)-0.5*('Welfare change 1 MW'!$E803-'aob Demand'!M802)*('Welfare change 1 MW'!L803-'aob Demand'!Q802))</f>
        <v>0</v>
      </c>
      <c r="Q803" s="2">
        <f t="shared" si="89"/>
        <v>0</v>
      </c>
      <c r="R803" s="2">
        <f t="shared" si="90"/>
        <v>0</v>
      </c>
      <c r="S803" s="2">
        <f t="shared" si="92"/>
        <v>0</v>
      </c>
      <c r="T803" s="2">
        <f t="shared" si="93"/>
        <v>0</v>
      </c>
      <c r="U803" s="2">
        <f t="shared" si="94"/>
        <v>0</v>
      </c>
      <c r="V803" s="2">
        <f t="shared" si="95"/>
        <v>0</v>
      </c>
      <c r="W803" s="2">
        <f t="shared" si="91"/>
        <v>963731.5120000001</v>
      </c>
    </row>
    <row r="804" spans="1:23" x14ac:dyDescent="0.45">
      <c r="A804" s="2" t="s">
        <v>158</v>
      </c>
      <c r="B804" s="2">
        <v>1</v>
      </c>
      <c r="C804" s="2">
        <v>2011</v>
      </c>
      <c r="D804" s="2">
        <v>2009</v>
      </c>
      <c r="E804" s="2">
        <v>91.959202849999997</v>
      </c>
      <c r="F804" s="2">
        <v>71.811857759999995</v>
      </c>
      <c r="G804" s="2">
        <v>43.008974500000001</v>
      </c>
      <c r="H804" s="2">
        <v>30.457069199999999</v>
      </c>
      <c r="I804" s="2">
        <v>100157.693</v>
      </c>
      <c r="J804" s="2">
        <v>17257.768</v>
      </c>
      <c r="K804" s="2">
        <v>201569.83899999899</v>
      </c>
      <c r="L804" s="2">
        <v>672837.76899999997</v>
      </c>
      <c r="M804" s="2">
        <f>+IF($D804&lt;2022,0,-((E804-'aob Demand'!J803)*'aob Demand'!N803)-0.5*('Welfare change 1 MW'!$E804-'aob Demand'!J803)*('Welfare change 1 MW'!I804-'aob Demand'!N803))</f>
        <v>0</v>
      </c>
      <c r="N804" s="2">
        <f>+IF($D804&lt;2022,0,-((F804-'aob Demand'!K803)*'aob Demand'!O803)-0.5*('Welfare change 1 MW'!$E804-'aob Demand'!K803)*('Welfare change 1 MW'!J804-'aob Demand'!O803))</f>
        <v>0</v>
      </c>
      <c r="O804" s="2">
        <f>+IF($D804&lt;2022,0,-((G804-'aob Demand'!L803)*'aob Demand'!P803)-0.5*('Welfare change 1 MW'!$E804-'aob Demand'!L803)*('Welfare change 1 MW'!K804-'aob Demand'!P803))</f>
        <v>0</v>
      </c>
      <c r="P804" s="2">
        <f>+IF($D804&lt;2022,0,-((H804-'aob Demand'!M803)*'aob Demand'!Q803)-0.5*('Welfare change 1 MW'!$E804-'aob Demand'!M803)*('Welfare change 1 MW'!L804-'aob Demand'!Q803))</f>
        <v>0</v>
      </c>
      <c r="Q804" s="2">
        <f t="shared" si="89"/>
        <v>0</v>
      </c>
      <c r="R804" s="2">
        <f t="shared" si="90"/>
        <v>0</v>
      </c>
      <c r="S804" s="2">
        <f t="shared" si="92"/>
        <v>0</v>
      </c>
      <c r="T804" s="2">
        <f t="shared" si="93"/>
        <v>0</v>
      </c>
      <c r="U804" s="2">
        <f t="shared" si="94"/>
        <v>0</v>
      </c>
      <c r="V804" s="2">
        <f t="shared" si="95"/>
        <v>0</v>
      </c>
      <c r="W804" s="2">
        <f t="shared" si="91"/>
        <v>974565.30099999893</v>
      </c>
    </row>
    <row r="805" spans="1:23" x14ac:dyDescent="0.45">
      <c r="A805" s="2" t="s">
        <v>158</v>
      </c>
      <c r="B805" s="2">
        <v>1</v>
      </c>
      <c r="C805" s="2">
        <v>2012</v>
      </c>
      <c r="D805" s="2">
        <v>2010</v>
      </c>
      <c r="E805" s="2">
        <v>150.75369409999999</v>
      </c>
      <c r="F805" s="2">
        <v>77.40026881</v>
      </c>
      <c r="G805" s="2">
        <v>79.76328015</v>
      </c>
      <c r="H805" s="2">
        <v>58.68630718</v>
      </c>
      <c r="I805" s="2">
        <v>100854.94</v>
      </c>
      <c r="J805" s="2">
        <v>15124.993</v>
      </c>
      <c r="K805" s="2">
        <v>217312.497</v>
      </c>
      <c r="L805" s="2">
        <v>675732.30700000003</v>
      </c>
      <c r="M805" s="2">
        <f>+IF($D805&lt;2022,0,-((E805-'aob Demand'!J804)*'aob Demand'!N804)-0.5*('Welfare change 1 MW'!$E805-'aob Demand'!J804)*('Welfare change 1 MW'!I805-'aob Demand'!N804))</f>
        <v>0</v>
      </c>
      <c r="N805" s="2">
        <f>+IF($D805&lt;2022,0,-((F805-'aob Demand'!K804)*'aob Demand'!O804)-0.5*('Welfare change 1 MW'!$E805-'aob Demand'!K804)*('Welfare change 1 MW'!J805-'aob Demand'!O804))</f>
        <v>0</v>
      </c>
      <c r="O805" s="2">
        <f>+IF($D805&lt;2022,0,-((G805-'aob Demand'!L804)*'aob Demand'!P804)-0.5*('Welfare change 1 MW'!$E805-'aob Demand'!L804)*('Welfare change 1 MW'!K805-'aob Demand'!P804))</f>
        <v>0</v>
      </c>
      <c r="P805" s="2">
        <f>+IF($D805&lt;2022,0,-((H805-'aob Demand'!M804)*'aob Demand'!Q804)-0.5*('Welfare change 1 MW'!$E805-'aob Demand'!M804)*('Welfare change 1 MW'!L805-'aob Demand'!Q804))</f>
        <v>0</v>
      </c>
      <c r="Q805" s="2">
        <f t="shared" si="89"/>
        <v>0</v>
      </c>
      <c r="R805" s="2">
        <f t="shared" si="90"/>
        <v>0</v>
      </c>
      <c r="S805" s="2">
        <f t="shared" si="92"/>
        <v>0</v>
      </c>
      <c r="T805" s="2">
        <f t="shared" si="93"/>
        <v>0</v>
      </c>
      <c r="U805" s="2">
        <f t="shared" si="94"/>
        <v>0</v>
      </c>
      <c r="V805" s="2">
        <f t="shared" si="95"/>
        <v>0</v>
      </c>
      <c r="W805" s="2">
        <f t="shared" si="91"/>
        <v>993899.74400000006</v>
      </c>
    </row>
    <row r="806" spans="1:23" x14ac:dyDescent="0.45">
      <c r="A806" s="2" t="s">
        <v>158</v>
      </c>
      <c r="B806" s="2">
        <v>1</v>
      </c>
      <c r="C806" s="2">
        <v>2013</v>
      </c>
      <c r="D806" s="2">
        <v>2011</v>
      </c>
      <c r="E806" s="2">
        <v>103.96483929999999</v>
      </c>
      <c r="F806" s="2">
        <v>85.064997399999996</v>
      </c>
      <c r="G806" s="2">
        <v>58.184694260000001</v>
      </c>
      <c r="H806" s="2">
        <v>45.51318156</v>
      </c>
      <c r="I806" s="2">
        <v>102444.416</v>
      </c>
      <c r="J806" s="2">
        <v>19699.572</v>
      </c>
      <c r="K806" s="2">
        <v>217540.12699999899</v>
      </c>
      <c r="L806" s="2">
        <v>670424.46200000006</v>
      </c>
      <c r="M806" s="2">
        <f>+IF($D806&lt;2022,0,-((E806-'aob Demand'!J805)*'aob Demand'!N805)-0.5*('Welfare change 1 MW'!$E806-'aob Demand'!J805)*('Welfare change 1 MW'!I806-'aob Demand'!N805))</f>
        <v>0</v>
      </c>
      <c r="N806" s="2">
        <f>+IF($D806&lt;2022,0,-((F806-'aob Demand'!K805)*'aob Demand'!O805)-0.5*('Welfare change 1 MW'!$E806-'aob Demand'!K805)*('Welfare change 1 MW'!J806-'aob Demand'!O805))</f>
        <v>0</v>
      </c>
      <c r="O806" s="2">
        <f>+IF($D806&lt;2022,0,-((G806-'aob Demand'!L805)*'aob Demand'!P805)-0.5*('Welfare change 1 MW'!$E806-'aob Demand'!L805)*('Welfare change 1 MW'!K806-'aob Demand'!P805))</f>
        <v>0</v>
      </c>
      <c r="P806" s="2">
        <f>+IF($D806&lt;2022,0,-((H806-'aob Demand'!M805)*'aob Demand'!Q805)-0.5*('Welfare change 1 MW'!$E806-'aob Demand'!M805)*('Welfare change 1 MW'!L806-'aob Demand'!Q805))</f>
        <v>0</v>
      </c>
      <c r="Q806" s="2">
        <f t="shared" si="89"/>
        <v>0</v>
      </c>
      <c r="R806" s="2">
        <f t="shared" si="90"/>
        <v>0</v>
      </c>
      <c r="S806" s="2">
        <f t="shared" si="92"/>
        <v>0</v>
      </c>
      <c r="T806" s="2">
        <f t="shared" si="93"/>
        <v>0</v>
      </c>
      <c r="U806" s="2">
        <f t="shared" si="94"/>
        <v>0</v>
      </c>
      <c r="V806" s="2">
        <f t="shared" si="95"/>
        <v>0</v>
      </c>
      <c r="W806" s="2">
        <f t="shared" si="91"/>
        <v>990409.00499999907</v>
      </c>
    </row>
    <row r="807" spans="1:23" x14ac:dyDescent="0.45">
      <c r="A807" s="2" t="s">
        <v>158</v>
      </c>
      <c r="B807" s="2">
        <v>1</v>
      </c>
      <c r="C807" s="2">
        <v>2014</v>
      </c>
      <c r="D807" s="2">
        <v>2012</v>
      </c>
      <c r="E807" s="2">
        <v>240.963715199999</v>
      </c>
      <c r="F807" s="2">
        <v>145.0859758</v>
      </c>
      <c r="G807" s="2">
        <v>129.4932135</v>
      </c>
      <c r="H807" s="2">
        <v>120.23592979999999</v>
      </c>
      <c r="I807" s="2">
        <v>106588.337</v>
      </c>
      <c r="J807" s="2">
        <v>17990.53</v>
      </c>
      <c r="K807" s="2">
        <v>222340.66899999999</v>
      </c>
      <c r="L807" s="2">
        <v>687234.50399999996</v>
      </c>
      <c r="M807" s="2">
        <f>+IF($D807&lt;2022,0,-((E807-'aob Demand'!J806)*'aob Demand'!N806)-0.5*('Welfare change 1 MW'!$E807-'aob Demand'!J806)*('Welfare change 1 MW'!I807-'aob Demand'!N806))</f>
        <v>0</v>
      </c>
      <c r="N807" s="2">
        <f>+IF($D807&lt;2022,0,-((F807-'aob Demand'!K806)*'aob Demand'!O806)-0.5*('Welfare change 1 MW'!$E807-'aob Demand'!K806)*('Welfare change 1 MW'!J807-'aob Demand'!O806))</f>
        <v>0</v>
      </c>
      <c r="O807" s="2">
        <f>+IF($D807&lt;2022,0,-((G807-'aob Demand'!L806)*'aob Demand'!P806)-0.5*('Welfare change 1 MW'!$E807-'aob Demand'!L806)*('Welfare change 1 MW'!K807-'aob Demand'!P806))</f>
        <v>0</v>
      </c>
      <c r="P807" s="2">
        <f>+IF($D807&lt;2022,0,-((H807-'aob Demand'!M806)*'aob Demand'!Q806)-0.5*('Welfare change 1 MW'!$E807-'aob Demand'!M806)*('Welfare change 1 MW'!L807-'aob Demand'!Q806))</f>
        <v>0</v>
      </c>
      <c r="Q807" s="2">
        <f t="shared" si="89"/>
        <v>0</v>
      </c>
      <c r="R807" s="2">
        <f t="shared" si="90"/>
        <v>0</v>
      </c>
      <c r="S807" s="2">
        <f t="shared" si="92"/>
        <v>0</v>
      </c>
      <c r="T807" s="2">
        <f t="shared" si="93"/>
        <v>0</v>
      </c>
      <c r="U807" s="2">
        <f t="shared" si="94"/>
        <v>0</v>
      </c>
      <c r="V807" s="2">
        <f t="shared" si="95"/>
        <v>0</v>
      </c>
      <c r="W807" s="2">
        <f t="shared" si="91"/>
        <v>1016163.51</v>
      </c>
    </row>
    <row r="808" spans="1:23" x14ac:dyDescent="0.45">
      <c r="A808" s="2" t="s">
        <v>158</v>
      </c>
      <c r="B808" s="2">
        <v>1</v>
      </c>
      <c r="C808" s="2">
        <v>2015</v>
      </c>
      <c r="D808" s="2">
        <v>2013</v>
      </c>
      <c r="E808" s="2">
        <v>216.05798909999999</v>
      </c>
      <c r="F808" s="2">
        <v>94.505851939999999</v>
      </c>
      <c r="G808" s="2">
        <v>87.96219352</v>
      </c>
      <c r="H808" s="2">
        <v>63.71945813</v>
      </c>
      <c r="I808" s="2">
        <v>101979.485</v>
      </c>
      <c r="J808" s="2">
        <v>18178.155999999999</v>
      </c>
      <c r="K808" s="2">
        <v>219589.71</v>
      </c>
      <c r="L808" s="2">
        <v>678443.86499999999</v>
      </c>
      <c r="M808" s="2">
        <f>+IF($D808&lt;2022,0,-((E808-'aob Demand'!J807)*'aob Demand'!N807)-0.5*('Welfare change 1 MW'!$E808-'aob Demand'!J807)*('Welfare change 1 MW'!I808-'aob Demand'!N807))</f>
        <v>0</v>
      </c>
      <c r="N808" s="2">
        <f>+IF($D808&lt;2022,0,-((F808-'aob Demand'!K807)*'aob Demand'!O807)-0.5*('Welfare change 1 MW'!$E808-'aob Demand'!K807)*('Welfare change 1 MW'!J808-'aob Demand'!O807))</f>
        <v>0</v>
      </c>
      <c r="O808" s="2">
        <f>+IF($D808&lt;2022,0,-((G808-'aob Demand'!L807)*'aob Demand'!P807)-0.5*('Welfare change 1 MW'!$E808-'aob Demand'!L807)*('Welfare change 1 MW'!K808-'aob Demand'!P807))</f>
        <v>0</v>
      </c>
      <c r="P808" s="2">
        <f>+IF($D808&lt;2022,0,-((H808-'aob Demand'!M807)*'aob Demand'!Q807)-0.5*('Welfare change 1 MW'!$E808-'aob Demand'!M807)*('Welfare change 1 MW'!L808-'aob Demand'!Q807))</f>
        <v>0</v>
      </c>
      <c r="Q808" s="2">
        <f t="shared" si="89"/>
        <v>0</v>
      </c>
      <c r="R808" s="2">
        <f t="shared" si="90"/>
        <v>0</v>
      </c>
      <c r="S808" s="2">
        <f t="shared" si="92"/>
        <v>0</v>
      </c>
      <c r="T808" s="2">
        <f t="shared" si="93"/>
        <v>0</v>
      </c>
      <c r="U808" s="2">
        <f t="shared" si="94"/>
        <v>0</v>
      </c>
      <c r="V808" s="2">
        <f t="shared" si="95"/>
        <v>0</v>
      </c>
      <c r="W808" s="2">
        <f t="shared" si="91"/>
        <v>1000013.06</v>
      </c>
    </row>
    <row r="809" spans="1:23" x14ac:dyDescent="0.45">
      <c r="A809" s="2" t="s">
        <v>158</v>
      </c>
      <c r="B809" s="2">
        <v>1</v>
      </c>
      <c r="C809" s="2">
        <v>2016</v>
      </c>
      <c r="D809" s="2">
        <v>2014</v>
      </c>
      <c r="E809" s="2">
        <v>163.5194377</v>
      </c>
      <c r="F809" s="2">
        <v>86.610302630000007</v>
      </c>
      <c r="G809" s="2">
        <v>84.084585450000006</v>
      </c>
      <c r="H809" s="2">
        <v>61.239532160000003</v>
      </c>
      <c r="I809" s="2">
        <v>103401.556</v>
      </c>
      <c r="J809" s="2">
        <v>17727.221000000001</v>
      </c>
      <c r="K809" s="2">
        <v>218806.77100000001</v>
      </c>
      <c r="L809" s="2">
        <v>676341.78899999999</v>
      </c>
      <c r="M809" s="2">
        <f>+IF($D809&lt;2022,0,-((E809-'aob Demand'!J808)*'aob Demand'!N808)-0.5*('Welfare change 1 MW'!$E809-'aob Demand'!J808)*('Welfare change 1 MW'!I809-'aob Demand'!N808))</f>
        <v>0</v>
      </c>
      <c r="N809" s="2">
        <f>+IF($D809&lt;2022,0,-((F809-'aob Demand'!K808)*'aob Demand'!O808)-0.5*('Welfare change 1 MW'!$E809-'aob Demand'!K808)*('Welfare change 1 MW'!J809-'aob Demand'!O808))</f>
        <v>0</v>
      </c>
      <c r="O809" s="2">
        <f>+IF($D809&lt;2022,0,-((G809-'aob Demand'!L808)*'aob Demand'!P808)-0.5*('Welfare change 1 MW'!$E809-'aob Demand'!L808)*('Welfare change 1 MW'!K809-'aob Demand'!P808))</f>
        <v>0</v>
      </c>
      <c r="P809" s="2">
        <f>+IF($D809&lt;2022,0,-((H809-'aob Demand'!M808)*'aob Demand'!Q808)-0.5*('Welfare change 1 MW'!$E809-'aob Demand'!M808)*('Welfare change 1 MW'!L809-'aob Demand'!Q808))</f>
        <v>0</v>
      </c>
      <c r="Q809" s="2">
        <f t="shared" si="89"/>
        <v>0</v>
      </c>
      <c r="R809" s="2">
        <f t="shared" si="90"/>
        <v>0</v>
      </c>
      <c r="S809" s="2">
        <f t="shared" si="92"/>
        <v>0</v>
      </c>
      <c r="T809" s="2">
        <f t="shared" si="93"/>
        <v>0</v>
      </c>
      <c r="U809" s="2">
        <f t="shared" si="94"/>
        <v>0</v>
      </c>
      <c r="V809" s="2">
        <f t="shared" si="95"/>
        <v>0</v>
      </c>
      <c r="W809" s="2">
        <f t="shared" si="91"/>
        <v>998550.11599999992</v>
      </c>
    </row>
    <row r="810" spans="1:23" x14ac:dyDescent="0.45">
      <c r="A810" s="2" t="s">
        <v>158</v>
      </c>
      <c r="B810" s="2">
        <v>1</v>
      </c>
      <c r="C810" s="2">
        <v>2017</v>
      </c>
      <c r="D810" s="2">
        <v>2015</v>
      </c>
      <c r="E810" s="2">
        <v>219.93715789999999</v>
      </c>
      <c r="F810" s="2">
        <v>75.667071609999994</v>
      </c>
      <c r="G810" s="2">
        <v>74.005229400000005</v>
      </c>
      <c r="H810" s="2">
        <v>72.183060760000004</v>
      </c>
      <c r="I810" s="2">
        <v>104582.768</v>
      </c>
      <c r="J810" s="2">
        <v>18151.769</v>
      </c>
      <c r="K810" s="2">
        <v>225792.96899999899</v>
      </c>
      <c r="L810" s="2">
        <v>688848.9</v>
      </c>
      <c r="M810" s="2">
        <f>+IF($D810&lt;2022,0,-((E810-'aob Demand'!J809)*'aob Demand'!N809)-0.5*('Welfare change 1 MW'!$E810-'aob Demand'!J809)*('Welfare change 1 MW'!I810-'aob Demand'!N809))</f>
        <v>0</v>
      </c>
      <c r="N810" s="2">
        <f>+IF($D810&lt;2022,0,-((F810-'aob Demand'!K809)*'aob Demand'!O809)-0.5*('Welfare change 1 MW'!$E810-'aob Demand'!K809)*('Welfare change 1 MW'!J810-'aob Demand'!O809))</f>
        <v>0</v>
      </c>
      <c r="O810" s="2">
        <f>+IF($D810&lt;2022,0,-((G810-'aob Demand'!L809)*'aob Demand'!P809)-0.5*('Welfare change 1 MW'!$E810-'aob Demand'!L809)*('Welfare change 1 MW'!K810-'aob Demand'!P809))</f>
        <v>0</v>
      </c>
      <c r="P810" s="2">
        <f>+IF($D810&lt;2022,0,-((H810-'aob Demand'!M809)*'aob Demand'!Q809)-0.5*('Welfare change 1 MW'!$E810-'aob Demand'!M809)*('Welfare change 1 MW'!L810-'aob Demand'!Q809))</f>
        <v>0</v>
      </c>
      <c r="Q810" s="2">
        <f t="shared" si="89"/>
        <v>0</v>
      </c>
      <c r="R810" s="2">
        <f t="shared" si="90"/>
        <v>0</v>
      </c>
      <c r="S810" s="2">
        <f t="shared" si="92"/>
        <v>0</v>
      </c>
      <c r="T810" s="2">
        <f t="shared" si="93"/>
        <v>0</v>
      </c>
      <c r="U810" s="2">
        <f t="shared" si="94"/>
        <v>0</v>
      </c>
      <c r="V810" s="2">
        <f t="shared" si="95"/>
        <v>0</v>
      </c>
      <c r="W810" s="2">
        <f t="shared" si="91"/>
        <v>1019224.6369999989</v>
      </c>
    </row>
    <row r="811" spans="1:23" x14ac:dyDescent="0.45">
      <c r="A811" s="2" t="s">
        <v>158</v>
      </c>
      <c r="B811" s="2">
        <v>1</v>
      </c>
      <c r="C811" s="2">
        <v>2018</v>
      </c>
      <c r="D811" s="2">
        <v>2016</v>
      </c>
      <c r="E811" s="2">
        <v>215.74647579999899</v>
      </c>
      <c r="F811" s="2">
        <v>66.753931550000004</v>
      </c>
      <c r="G811" s="2">
        <v>60.972584439999999</v>
      </c>
      <c r="H811" s="2">
        <v>58.384194239999999</v>
      </c>
      <c r="I811" s="2">
        <v>100611.685</v>
      </c>
      <c r="J811" s="2">
        <v>19912.2219999999</v>
      </c>
      <c r="K811" s="2">
        <v>223709.13800000001</v>
      </c>
      <c r="L811" s="2">
        <v>683141.33499999996</v>
      </c>
      <c r="M811" s="2">
        <f>+IF($D811&lt;2022,0,-((E811-'aob Demand'!J810)*'aob Demand'!N810)-0.5*('Welfare change 1 MW'!$E811-'aob Demand'!J810)*('Welfare change 1 MW'!I811-'aob Demand'!N810))</f>
        <v>0</v>
      </c>
      <c r="N811" s="2">
        <f>+IF($D811&lt;2022,0,-((F811-'aob Demand'!K810)*'aob Demand'!O810)-0.5*('Welfare change 1 MW'!$E811-'aob Demand'!K810)*('Welfare change 1 MW'!J811-'aob Demand'!O810))</f>
        <v>0</v>
      </c>
      <c r="O811" s="2">
        <f>+IF($D811&lt;2022,0,-((G811-'aob Demand'!L810)*'aob Demand'!P810)-0.5*('Welfare change 1 MW'!$E811-'aob Demand'!L810)*('Welfare change 1 MW'!K811-'aob Demand'!P810))</f>
        <v>0</v>
      </c>
      <c r="P811" s="2">
        <f>+IF($D811&lt;2022,0,-((H811-'aob Demand'!M810)*'aob Demand'!Q810)-0.5*('Welfare change 1 MW'!$E811-'aob Demand'!M810)*('Welfare change 1 MW'!L811-'aob Demand'!Q810))</f>
        <v>0</v>
      </c>
      <c r="Q811" s="2">
        <f t="shared" si="89"/>
        <v>0</v>
      </c>
      <c r="R811" s="2">
        <f t="shared" si="90"/>
        <v>0</v>
      </c>
      <c r="S811" s="2">
        <f t="shared" si="92"/>
        <v>0</v>
      </c>
      <c r="T811" s="2">
        <f t="shared" si="93"/>
        <v>0</v>
      </c>
      <c r="U811" s="2">
        <f t="shared" si="94"/>
        <v>0</v>
      </c>
      <c r="V811" s="2">
        <f t="shared" si="95"/>
        <v>0</v>
      </c>
      <c r="W811" s="2">
        <f t="shared" si="91"/>
        <v>1007462.1579999999</v>
      </c>
    </row>
    <row r="812" spans="1:23" x14ac:dyDescent="0.45">
      <c r="A812" s="2" t="s">
        <v>158</v>
      </c>
      <c r="B812" s="2">
        <v>1</v>
      </c>
      <c r="C812" s="2">
        <v>2019</v>
      </c>
      <c r="D812" s="2">
        <v>2017</v>
      </c>
      <c r="E812" s="2">
        <v>277.72847969999998</v>
      </c>
      <c r="F812" s="2">
        <v>131.82031599999999</v>
      </c>
      <c r="G812" s="2">
        <v>75.971581900000004</v>
      </c>
      <c r="H812" s="2">
        <v>54.335764789999999</v>
      </c>
      <c r="I812" s="2">
        <v>102849.534</v>
      </c>
      <c r="J812" s="2">
        <v>17503.874</v>
      </c>
      <c r="K812" s="2">
        <v>223028.935</v>
      </c>
      <c r="L812" s="2">
        <v>694761.56700000004</v>
      </c>
      <c r="M812" s="2">
        <f>+IF($D812&lt;2022,0,-((E812-'aob Demand'!J811)*'aob Demand'!N811)-0.5*('Welfare change 1 MW'!$E812-'aob Demand'!J811)*('Welfare change 1 MW'!I812-'aob Demand'!N811))</f>
        <v>0</v>
      </c>
      <c r="N812" s="2">
        <f>+IF($D812&lt;2022,0,-((F812-'aob Demand'!K811)*'aob Demand'!O811)-0.5*('Welfare change 1 MW'!$E812-'aob Demand'!K811)*('Welfare change 1 MW'!J812-'aob Demand'!O811))</f>
        <v>0</v>
      </c>
      <c r="O812" s="2">
        <f>+IF($D812&lt;2022,0,-((G812-'aob Demand'!L811)*'aob Demand'!P811)-0.5*('Welfare change 1 MW'!$E812-'aob Demand'!L811)*('Welfare change 1 MW'!K812-'aob Demand'!P811))</f>
        <v>0</v>
      </c>
      <c r="P812" s="2">
        <f>+IF($D812&lt;2022,0,-((H812-'aob Demand'!M811)*'aob Demand'!Q811)-0.5*('Welfare change 1 MW'!$E812-'aob Demand'!M811)*('Welfare change 1 MW'!L812-'aob Demand'!Q811))</f>
        <v>0</v>
      </c>
      <c r="Q812" s="2">
        <f t="shared" si="89"/>
        <v>0</v>
      </c>
      <c r="R812" s="2">
        <f t="shared" si="90"/>
        <v>0</v>
      </c>
      <c r="S812" s="2">
        <f t="shared" si="92"/>
        <v>0</v>
      </c>
      <c r="T812" s="2">
        <f t="shared" si="93"/>
        <v>0</v>
      </c>
      <c r="U812" s="2">
        <f t="shared" si="94"/>
        <v>0</v>
      </c>
      <c r="V812" s="2">
        <f t="shared" si="95"/>
        <v>0</v>
      </c>
      <c r="W812" s="2">
        <f t="shared" si="91"/>
        <v>1020640.0360000001</v>
      </c>
    </row>
    <row r="813" spans="1:23" x14ac:dyDescent="0.45">
      <c r="A813" s="2" t="s">
        <v>158</v>
      </c>
      <c r="B813" s="2">
        <v>1</v>
      </c>
      <c r="C813" s="2">
        <v>2020</v>
      </c>
      <c r="D813" s="2">
        <v>2018</v>
      </c>
      <c r="E813" s="2">
        <v>277.15289467594499</v>
      </c>
      <c r="F813" s="2">
        <v>128.33471220529199</v>
      </c>
      <c r="G813" s="2">
        <v>97.3438709991417</v>
      </c>
      <c r="H813" s="2">
        <v>80.0622479216416</v>
      </c>
      <c r="I813" s="2">
        <v>100840.95987955701</v>
      </c>
      <c r="J813" s="2">
        <v>17329.980025357501</v>
      </c>
      <c r="K813" s="2">
        <v>216223.86756925299</v>
      </c>
      <c r="L813" s="2">
        <v>673131.41875486996</v>
      </c>
      <c r="M813" s="2">
        <f>+IF($D813&lt;2022,0,-((E813-'aob Demand'!J812)*'aob Demand'!N812)-0.5*('Welfare change 1 MW'!$E813-'aob Demand'!J812)*('Welfare change 1 MW'!I813-'aob Demand'!N812))</f>
        <v>0</v>
      </c>
      <c r="N813" s="2">
        <f>+IF($D813&lt;2022,0,-((F813-'aob Demand'!K812)*'aob Demand'!O812)-0.5*('Welfare change 1 MW'!$E813-'aob Demand'!K812)*('Welfare change 1 MW'!J813-'aob Demand'!O812))</f>
        <v>0</v>
      </c>
      <c r="O813" s="2">
        <f>+IF($D813&lt;2022,0,-((G813-'aob Demand'!L812)*'aob Demand'!P812)-0.5*('Welfare change 1 MW'!$E813-'aob Demand'!L812)*('Welfare change 1 MW'!K813-'aob Demand'!P812))</f>
        <v>0</v>
      </c>
      <c r="P813" s="2">
        <f>+IF($D813&lt;2022,0,-((H813-'aob Demand'!M812)*'aob Demand'!Q812)-0.5*('Welfare change 1 MW'!$E813-'aob Demand'!M812)*('Welfare change 1 MW'!L813-'aob Demand'!Q812))</f>
        <v>0</v>
      </c>
      <c r="Q813" s="2">
        <f t="shared" si="89"/>
        <v>0</v>
      </c>
      <c r="R813" s="2">
        <f t="shared" si="90"/>
        <v>0</v>
      </c>
      <c r="S813" s="2">
        <f t="shared" si="92"/>
        <v>0</v>
      </c>
      <c r="T813" s="2">
        <f t="shared" si="93"/>
        <v>0</v>
      </c>
      <c r="U813" s="2">
        <f t="shared" si="94"/>
        <v>0</v>
      </c>
      <c r="V813" s="2">
        <f t="shared" si="95"/>
        <v>0</v>
      </c>
      <c r="W813" s="2">
        <f t="shared" si="91"/>
        <v>990196.24620367994</v>
      </c>
    </row>
    <row r="814" spans="1:23" x14ac:dyDescent="0.45">
      <c r="A814" s="2" t="s">
        <v>158</v>
      </c>
      <c r="B814" s="2">
        <v>1</v>
      </c>
      <c r="C814" s="2">
        <v>2021</v>
      </c>
      <c r="D814" s="2">
        <v>2019</v>
      </c>
      <c r="E814" s="2">
        <v>269.59366080833303</v>
      </c>
      <c r="F814" s="2">
        <v>128.20939818019801</v>
      </c>
      <c r="G814" s="2">
        <v>97.195363002607706</v>
      </c>
      <c r="H814" s="2">
        <v>79.937618237614799</v>
      </c>
      <c r="I814" s="2">
        <v>100993.249889767</v>
      </c>
      <c r="J814" s="2">
        <v>17324.901136037301</v>
      </c>
      <c r="K814" s="2">
        <v>216457.213992501</v>
      </c>
      <c r="L814" s="2">
        <v>673932.37382674904</v>
      </c>
      <c r="M814" s="2">
        <f>+IF($D814&lt;2022,0,-((E814-'aob Demand'!J813)*'aob Demand'!N813)-0.5*('Welfare change 1 MW'!$E814-'aob Demand'!J813)*('Welfare change 1 MW'!I814-'aob Demand'!N813))</f>
        <v>0</v>
      </c>
      <c r="N814" s="2">
        <f>+IF($D814&lt;2022,0,-((F814-'aob Demand'!K813)*'aob Demand'!O813)-0.5*('Welfare change 1 MW'!$E814-'aob Demand'!K813)*('Welfare change 1 MW'!J814-'aob Demand'!O813))</f>
        <v>0</v>
      </c>
      <c r="O814" s="2">
        <f>+IF($D814&lt;2022,0,-((G814-'aob Demand'!L813)*'aob Demand'!P813)-0.5*('Welfare change 1 MW'!$E814-'aob Demand'!L813)*('Welfare change 1 MW'!K814-'aob Demand'!P813))</f>
        <v>0</v>
      </c>
      <c r="P814" s="2">
        <f>+IF($D814&lt;2022,0,-((H814-'aob Demand'!M813)*'aob Demand'!Q813)-0.5*('Welfare change 1 MW'!$E814-'aob Demand'!M813)*('Welfare change 1 MW'!L814-'aob Demand'!Q813))</f>
        <v>0</v>
      </c>
      <c r="Q814" s="2">
        <f t="shared" si="89"/>
        <v>0</v>
      </c>
      <c r="R814" s="2">
        <f t="shared" si="90"/>
        <v>0</v>
      </c>
      <c r="S814" s="2">
        <f t="shared" si="92"/>
        <v>0</v>
      </c>
      <c r="T814" s="2">
        <f t="shared" si="93"/>
        <v>0</v>
      </c>
      <c r="U814" s="2">
        <f t="shared" si="94"/>
        <v>0</v>
      </c>
      <c r="V814" s="2">
        <f t="shared" si="95"/>
        <v>0</v>
      </c>
      <c r="W814" s="2">
        <f t="shared" si="91"/>
        <v>991382.8377090171</v>
      </c>
    </row>
    <row r="815" spans="1:23" x14ac:dyDescent="0.45">
      <c r="A815" s="2" t="s">
        <v>158</v>
      </c>
      <c r="B815" s="2">
        <v>1</v>
      </c>
      <c r="C815" s="2">
        <v>2022</v>
      </c>
      <c r="D815" s="2">
        <v>2020</v>
      </c>
      <c r="E815" s="2">
        <v>264.74382709099802</v>
      </c>
      <c r="F815" s="2">
        <v>128.219079271385</v>
      </c>
      <c r="G815" s="2">
        <v>97.200607611023997</v>
      </c>
      <c r="H815" s="2">
        <v>79.942374102441306</v>
      </c>
      <c r="I815" s="2">
        <v>101116.828377768</v>
      </c>
      <c r="J815" s="2">
        <v>17321.182869093402</v>
      </c>
      <c r="K815" s="2">
        <v>216642.107180305</v>
      </c>
      <c r="L815" s="2">
        <v>674565.29622339702</v>
      </c>
      <c r="M815" s="2">
        <f>+IF($D815&lt;2022,0,-((E815-'aob Demand'!J814)*'aob Demand'!N814)-0.5*('Welfare change 1 MW'!$E815-'aob Demand'!J814)*('Welfare change 1 MW'!I815-'aob Demand'!N814))</f>
        <v>0</v>
      </c>
      <c r="N815" s="2">
        <f>+IF($D815&lt;2022,0,-((F815-'aob Demand'!K814)*'aob Demand'!O814)-0.5*('Welfare change 1 MW'!$E815-'aob Demand'!K814)*('Welfare change 1 MW'!J815-'aob Demand'!O814))</f>
        <v>0</v>
      </c>
      <c r="O815" s="2">
        <f>+IF($D815&lt;2022,0,-((G815-'aob Demand'!L814)*'aob Demand'!P814)-0.5*('Welfare change 1 MW'!$E815-'aob Demand'!L814)*('Welfare change 1 MW'!K815-'aob Demand'!P814))</f>
        <v>0</v>
      </c>
      <c r="P815" s="2">
        <f>+IF($D815&lt;2022,0,-((H815-'aob Demand'!M814)*'aob Demand'!Q814)-0.5*('Welfare change 1 MW'!$E815-'aob Demand'!M814)*('Welfare change 1 MW'!L815-'aob Demand'!Q814))</f>
        <v>0</v>
      </c>
      <c r="Q815" s="2">
        <f t="shared" si="89"/>
        <v>0</v>
      </c>
      <c r="R815" s="2">
        <f t="shared" si="90"/>
        <v>0</v>
      </c>
      <c r="S815" s="2">
        <f t="shared" si="92"/>
        <v>0</v>
      </c>
      <c r="T815" s="2">
        <f t="shared" si="93"/>
        <v>0</v>
      </c>
      <c r="U815" s="2">
        <f t="shared" si="94"/>
        <v>0</v>
      </c>
      <c r="V815" s="2">
        <f t="shared" si="95"/>
        <v>0</v>
      </c>
      <c r="W815" s="2">
        <f t="shared" si="91"/>
        <v>992324.23178147001</v>
      </c>
    </row>
    <row r="816" spans="1:23" x14ac:dyDescent="0.45">
      <c r="A816" s="2" t="s">
        <v>158</v>
      </c>
      <c r="B816" s="2">
        <v>1</v>
      </c>
      <c r="C816" s="2">
        <v>2023</v>
      </c>
      <c r="D816" s="2">
        <v>2021</v>
      </c>
      <c r="E816" s="2">
        <v>262.90179981387399</v>
      </c>
      <c r="F816" s="2">
        <v>128.22692391445099</v>
      </c>
      <c r="G816" s="2">
        <v>97.204758946492603</v>
      </c>
      <c r="H816" s="2">
        <v>79.946127989402001</v>
      </c>
      <c r="I816" s="2">
        <v>101189.28585130601</v>
      </c>
      <c r="J816" s="2">
        <v>17327.760136769401</v>
      </c>
      <c r="K816" s="2">
        <v>216778.98200070701</v>
      </c>
      <c r="L816" s="2">
        <v>675005.05334329896</v>
      </c>
      <c r="M816" s="2">
        <f>+IF($D816&lt;2022,0,-((E816-'aob Demand'!J815)*'aob Demand'!N815)-0.5*('Welfare change 1 MW'!$E816-'aob Demand'!J815)*('Welfare change 1 MW'!I816-'aob Demand'!N815))</f>
        <v>0</v>
      </c>
      <c r="N816" s="2">
        <f>+IF($D816&lt;2022,0,-((F816-'aob Demand'!K815)*'aob Demand'!O815)-0.5*('Welfare change 1 MW'!$E816-'aob Demand'!K815)*('Welfare change 1 MW'!J816-'aob Demand'!O815))</f>
        <v>0</v>
      </c>
      <c r="O816" s="2">
        <f>+IF($D816&lt;2022,0,-((G816-'aob Demand'!L815)*'aob Demand'!P815)-0.5*('Welfare change 1 MW'!$E816-'aob Demand'!L815)*('Welfare change 1 MW'!K816-'aob Demand'!P815))</f>
        <v>0</v>
      </c>
      <c r="P816" s="2">
        <f>+IF($D816&lt;2022,0,-((H816-'aob Demand'!M815)*'aob Demand'!Q815)-0.5*('Welfare change 1 MW'!$E816-'aob Demand'!M815)*('Welfare change 1 MW'!L816-'aob Demand'!Q815))</f>
        <v>0</v>
      </c>
      <c r="Q816" s="2">
        <f t="shared" si="89"/>
        <v>0</v>
      </c>
      <c r="R816" s="2">
        <f t="shared" si="90"/>
        <v>0</v>
      </c>
      <c r="S816" s="2">
        <f t="shared" si="92"/>
        <v>0</v>
      </c>
      <c r="T816" s="2">
        <f t="shared" si="93"/>
        <v>0</v>
      </c>
      <c r="U816" s="2">
        <f t="shared" si="94"/>
        <v>0</v>
      </c>
      <c r="V816" s="2">
        <f t="shared" si="95"/>
        <v>0</v>
      </c>
      <c r="W816" s="2">
        <f t="shared" si="91"/>
        <v>992973.32119531196</v>
      </c>
    </row>
    <row r="817" spans="1:23" x14ac:dyDescent="0.45">
      <c r="A817" s="2" t="s">
        <v>158</v>
      </c>
      <c r="B817" s="2">
        <v>1</v>
      </c>
      <c r="C817" s="2">
        <v>2024</v>
      </c>
      <c r="D817" s="2">
        <v>2022</v>
      </c>
      <c r="E817" s="2">
        <v>142.75574743689609</v>
      </c>
      <c r="F817" s="2">
        <v>142.75574743689609</v>
      </c>
      <c r="G817" s="2">
        <v>111.7320589845821</v>
      </c>
      <c r="H817" s="2">
        <v>94.472963213061789</v>
      </c>
      <c r="I817" s="2">
        <v>102144.59031786364</v>
      </c>
      <c r="J817" s="2">
        <v>16649.991911890222</v>
      </c>
      <c r="K817" s="2">
        <v>215763.93362124646</v>
      </c>
      <c r="L817" s="2">
        <v>673551.31594400504</v>
      </c>
      <c r="M817" s="2">
        <f>+IF($D817&lt;2022,0,-((E817-'aob Demand'!J816)*'aob Demand'!N816)-0.5*('Welfare change 1 MW'!$E817-'aob Demand'!J816)*('Welfare change 1 MW'!I817-'aob Demand'!N816))</f>
        <v>314.38939888485402</v>
      </c>
      <c r="N817" s="2">
        <f>+IF($D817&lt;2022,0,-((F817-'aob Demand'!K816)*'aob Demand'!O816)-0.5*('Welfare change 1 MW'!$E817-'aob Demand'!K816)*('Welfare change 1 MW'!J817-'aob Demand'!O816))</f>
        <v>51.246776087968648</v>
      </c>
      <c r="O817" s="2">
        <f>+IF($D817&lt;2022,0,-((G817-'aob Demand'!L816)*'aob Demand'!P816)-0.5*('Welfare change 1 MW'!$E817-'aob Demand'!L816)*('Welfare change 1 MW'!K817-'aob Demand'!P816))</f>
        <v>659.87978636824289</v>
      </c>
      <c r="P817" s="2">
        <f>+IF($D817&lt;2022,0,-((H817-'aob Demand'!M816)*'aob Demand'!Q816)-0.5*('Welfare change 1 MW'!$E817-'aob Demand'!M816)*('Welfare change 1 MW'!L817-'aob Demand'!Q816))</f>
        <v>2052.6264134687904</v>
      </c>
      <c r="Q817" s="2">
        <f t="shared" si="89"/>
        <v>3078.1423748098559</v>
      </c>
      <c r="R817" s="2">
        <f t="shared" si="90"/>
        <v>263.96740168465743</v>
      </c>
      <c r="S817" s="2">
        <f t="shared" si="92"/>
        <v>43.027781396697137</v>
      </c>
      <c r="T817" s="2">
        <f t="shared" si="93"/>
        <v>554.04779311801246</v>
      </c>
      <c r="U817" s="2">
        <f t="shared" si="94"/>
        <v>1723.4247176098304</v>
      </c>
      <c r="V817" s="2">
        <f t="shared" si="95"/>
        <v>2584.4676938091975</v>
      </c>
      <c r="W817" s="2">
        <f t="shared" si="91"/>
        <v>991459.83988311514</v>
      </c>
    </row>
    <row r="818" spans="1:23" x14ac:dyDescent="0.45">
      <c r="A818" s="2" t="s">
        <v>158</v>
      </c>
      <c r="B818" s="2">
        <v>1</v>
      </c>
      <c r="C818" s="2">
        <v>2025</v>
      </c>
      <c r="D818" s="2">
        <v>2023</v>
      </c>
      <c r="E818" s="2">
        <v>142.54300161119065</v>
      </c>
      <c r="F818" s="2">
        <v>142.54300161119065</v>
      </c>
      <c r="G818" s="2">
        <v>111.43602667174764</v>
      </c>
      <c r="H818" s="2">
        <v>94.19108116711044</v>
      </c>
      <c r="I818" s="2">
        <v>102238.33799040488</v>
      </c>
      <c r="J818" s="2">
        <v>16662.074111480699</v>
      </c>
      <c r="K818" s="2">
        <v>215945.49135747043</v>
      </c>
      <c r="L818" s="2">
        <v>674130.36716460669</v>
      </c>
      <c r="M818" s="2">
        <f>+IF($D818&lt;2022,0,-((E818-'aob Demand'!J817)*'aob Demand'!N817)-0.5*('Welfare change 1 MW'!$E818-'aob Demand'!J817)*('Welfare change 1 MW'!I818-'aob Demand'!N817))</f>
        <v>309.99755815825455</v>
      </c>
      <c r="N818" s="2">
        <f>+IF($D818&lt;2022,0,-((F818-'aob Demand'!K817)*'aob Demand'!O817)-0.5*('Welfare change 1 MW'!$E818-'aob Demand'!K817)*('Welfare change 1 MW'!J818-'aob Demand'!O817))</f>
        <v>50.521187941216759</v>
      </c>
      <c r="O818" s="2">
        <f>+IF($D818&lt;2022,0,-((G818-'aob Demand'!L817)*'aob Demand'!P817)-0.5*('Welfare change 1 MW'!$E818-'aob Demand'!L817)*('Welfare change 1 MW'!K818-'aob Demand'!P817))</f>
        <v>650.58745189028889</v>
      </c>
      <c r="P818" s="2">
        <f>+IF($D818&lt;2022,0,-((H818-'aob Demand'!M817)*'aob Demand'!Q817)-0.5*('Welfare change 1 MW'!$E818-'aob Demand'!M817)*('Welfare change 1 MW'!L818-'aob Demand'!Q817))</f>
        <v>2023.7409274491836</v>
      </c>
      <c r="Q818" s="2">
        <f t="shared" si="89"/>
        <v>3034.8471254389437</v>
      </c>
      <c r="R818" s="2">
        <f t="shared" si="90"/>
        <v>245.54710143641313</v>
      </c>
      <c r="S818" s="2">
        <f t="shared" si="92"/>
        <v>40.017512827494883</v>
      </c>
      <c r="T818" s="2">
        <f t="shared" si="93"/>
        <v>515.32619802446834</v>
      </c>
      <c r="U818" s="2">
        <f t="shared" si="94"/>
        <v>1602.9923646679326</v>
      </c>
      <c r="V818" s="2">
        <f t="shared" si="95"/>
        <v>2403.8831769563089</v>
      </c>
      <c r="W818" s="2">
        <f t="shared" si="91"/>
        <v>992314.19651248201</v>
      </c>
    </row>
    <row r="819" spans="1:23" x14ac:dyDescent="0.45">
      <c r="A819" s="2" t="s">
        <v>158</v>
      </c>
      <c r="B819" s="2">
        <v>1</v>
      </c>
      <c r="C819" s="2">
        <v>2026</v>
      </c>
      <c r="D819" s="2">
        <v>2024</v>
      </c>
      <c r="E819" s="2">
        <v>142.24396570639678</v>
      </c>
      <c r="F819" s="2">
        <v>142.24396570639678</v>
      </c>
      <c r="G819" s="2">
        <v>111.13519235212878</v>
      </c>
      <c r="H819" s="2">
        <v>93.889594165647978</v>
      </c>
      <c r="I819" s="2">
        <v>102333.46488664173</v>
      </c>
      <c r="J819" s="2">
        <v>16674.251766983161</v>
      </c>
      <c r="K819" s="2">
        <v>216133.27341440303</v>
      </c>
      <c r="L819" s="2">
        <v>674730.15053166286</v>
      </c>
      <c r="M819" s="2">
        <f>+IF($D819&lt;2022,0,-((E819-'aob Demand'!J818)*'aob Demand'!N818)-0.5*('Welfare change 1 MW'!$E819-'aob Demand'!J818)*('Welfare change 1 MW'!I819-'aob Demand'!N818))</f>
        <v>301.62862572733906</v>
      </c>
      <c r="N819" s="2">
        <f>+IF($D819&lt;2022,0,-((F819-'aob Demand'!K818)*'aob Demand'!O818)-0.5*('Welfare change 1 MW'!$E819-'aob Demand'!K818)*('Welfare change 1 MW'!J819-'aob Demand'!O818))</f>
        <v>49.147477328927138</v>
      </c>
      <c r="O819" s="2">
        <f>+IF($D819&lt;2022,0,-((G819-'aob Demand'!L818)*'aob Demand'!P818)-0.5*('Welfare change 1 MW'!$E819-'aob Demand'!L818)*('Welfare change 1 MW'!K819-'aob Demand'!P818))</f>
        <v>632.97172596609209</v>
      </c>
      <c r="P819" s="2">
        <f>+IF($D819&lt;2022,0,-((H819-'aob Demand'!M818)*'aob Demand'!Q818)-0.5*('Welfare change 1 MW'!$E819-'aob Demand'!M818)*('Welfare change 1 MW'!L819-'aob Demand'!Q818))</f>
        <v>1968.9610876150521</v>
      </c>
      <c r="Q819" s="2">
        <f t="shared" si="89"/>
        <v>2952.7089166374103</v>
      </c>
      <c r="R819" s="2">
        <f t="shared" si="90"/>
        <v>225.39445574511112</v>
      </c>
      <c r="S819" s="2">
        <f t="shared" si="92"/>
        <v>36.725854109790049</v>
      </c>
      <c r="T819" s="2">
        <f t="shared" si="93"/>
        <v>472.99329542129647</v>
      </c>
      <c r="U819" s="2">
        <f t="shared" si="94"/>
        <v>1471.3222647755879</v>
      </c>
      <c r="V819" s="2">
        <f t="shared" si="95"/>
        <v>2206.4358700517855</v>
      </c>
      <c r="W819" s="2">
        <f t="shared" si="91"/>
        <v>993196.88883270766</v>
      </c>
    </row>
    <row r="820" spans="1:23" x14ac:dyDescent="0.45">
      <c r="A820" s="2" t="s">
        <v>158</v>
      </c>
      <c r="B820" s="2">
        <v>1</v>
      </c>
      <c r="C820" s="2">
        <v>2027</v>
      </c>
      <c r="D820" s="2">
        <v>2025</v>
      </c>
      <c r="E820" s="2">
        <v>142.04141488749951</v>
      </c>
      <c r="F820" s="2">
        <v>142.04141488749951</v>
      </c>
      <c r="G820" s="2">
        <v>110.9308984841575</v>
      </c>
      <c r="H820" s="2">
        <v>93.6846309257744</v>
      </c>
      <c r="I820" s="2">
        <v>102416.86678973079</v>
      </c>
      <c r="J820" s="2">
        <v>16685.568041684863</v>
      </c>
      <c r="K820" s="2">
        <v>216300.40016150579</v>
      </c>
      <c r="L820" s="2">
        <v>675261.20512276865</v>
      </c>
      <c r="M820" s="2">
        <f>+IF($D820&lt;2022,0,-((E820-'aob Demand'!J819)*'aob Demand'!N819)-0.5*('Welfare change 1 MW'!$E820-'aob Demand'!J819)*('Welfare change 1 MW'!I820-'aob Demand'!N819))</f>
        <v>295.41898079922549</v>
      </c>
      <c r="N820" s="2">
        <f>+IF($D820&lt;2022,0,-((F820-'aob Demand'!K819)*'aob Demand'!O819)-0.5*('Welfare change 1 MW'!$E820-'aob Demand'!K819)*('Welfare change 1 MW'!J820-'aob Demand'!O819))</f>
        <v>48.129118371202892</v>
      </c>
      <c r="O820" s="2">
        <f>+IF($D820&lt;2022,0,-((G820-'aob Demand'!L819)*'aob Demand'!P819)-0.5*('Welfare change 1 MW'!$E820-'aob Demand'!L819)*('Welfare change 1 MW'!K820-'aob Demand'!P819))</f>
        <v>619.90575582704287</v>
      </c>
      <c r="P820" s="2">
        <f>+IF($D820&lt;2022,0,-((H820-'aob Demand'!M819)*'aob Demand'!Q819)-0.5*('Welfare change 1 MW'!$E820-'aob Demand'!M819)*('Welfare change 1 MW'!L820-'aob Demand'!Q819))</f>
        <v>1928.3281569119804</v>
      </c>
      <c r="Q820" s="2">
        <f t="shared" si="89"/>
        <v>2891.7820119094517</v>
      </c>
      <c r="R820" s="2">
        <f t="shared" si="90"/>
        <v>208.25872436036036</v>
      </c>
      <c r="S820" s="2">
        <f t="shared" si="92"/>
        <v>33.929129297848341</v>
      </c>
      <c r="T820" s="2">
        <f t="shared" si="93"/>
        <v>437.00909664949813</v>
      </c>
      <c r="U820" s="2">
        <f t="shared" si="94"/>
        <v>1359.3952596417146</v>
      </c>
      <c r="V820" s="2">
        <f t="shared" si="95"/>
        <v>2038.5922099494214</v>
      </c>
      <c r="W820" s="2">
        <f t="shared" si="91"/>
        <v>993978.47207400529</v>
      </c>
    </row>
    <row r="821" spans="1:23" x14ac:dyDescent="0.45">
      <c r="A821" s="2" t="s">
        <v>158</v>
      </c>
      <c r="B821" s="2">
        <v>1</v>
      </c>
      <c r="C821" s="2">
        <v>2028</v>
      </c>
      <c r="D821" s="2">
        <v>2026</v>
      </c>
      <c r="E821" s="2">
        <v>141.91934154879959</v>
      </c>
      <c r="F821" s="2">
        <v>141.91934154879959</v>
      </c>
      <c r="G821" s="2">
        <v>110.80735449437758</v>
      </c>
      <c r="H821" s="2">
        <v>93.560475306204168</v>
      </c>
      <c r="I821" s="2">
        <v>102490.37728390667</v>
      </c>
      <c r="J821" s="2">
        <v>16696.159989464606</v>
      </c>
      <c r="K821" s="2">
        <v>216450.12745392497</v>
      </c>
      <c r="L821" s="2">
        <v>675734.33104607847</v>
      </c>
      <c r="M821" s="2">
        <f>+IF($D821&lt;2022,0,-((E821-'aob Demand'!J820)*'aob Demand'!N820)-0.5*('Welfare change 1 MW'!$E821-'aob Demand'!J820)*('Welfare change 1 MW'!I821-'aob Demand'!N820))</f>
        <v>291.0085813476324</v>
      </c>
      <c r="N821" s="2">
        <f>+IF($D821&lt;2022,0,-((F821-'aob Demand'!K820)*'aob Demand'!O820)-0.5*('Welfare change 1 MW'!$E821-'aob Demand'!K820)*('Welfare change 1 MW'!J821-'aob Demand'!O820))</f>
        <v>47.406653787878355</v>
      </c>
      <c r="O821" s="2">
        <f>+IF($D821&lt;2022,0,-((G821-'aob Demand'!L820)*'aob Demand'!P820)-0.5*('Welfare change 1 MW'!$E821-'aob Demand'!L820)*('Welfare change 1 MW'!K821-'aob Demand'!P820))</f>
        <v>610.62991469390852</v>
      </c>
      <c r="P821" s="2">
        <f>+IF($D821&lt;2022,0,-((H821-'aob Demand'!M820)*'aob Demand'!Q820)-0.5*('Welfare change 1 MW'!$E821-'aob Demand'!M820)*('Welfare change 1 MW'!L821-'aob Demand'!Q820))</f>
        <v>1899.4805092686067</v>
      </c>
      <c r="Q821" s="2">
        <f t="shared" si="89"/>
        <v>2848.5256590980262</v>
      </c>
      <c r="R821" s="2">
        <f t="shared" si="90"/>
        <v>193.53732715038717</v>
      </c>
      <c r="S821" s="2">
        <f t="shared" si="92"/>
        <v>31.528132334659762</v>
      </c>
      <c r="T821" s="2">
        <f t="shared" si="93"/>
        <v>406.10376855778406</v>
      </c>
      <c r="U821" s="2">
        <f t="shared" si="94"/>
        <v>1263.2630248760645</v>
      </c>
      <c r="V821" s="2">
        <f t="shared" si="95"/>
        <v>1894.4322529188955</v>
      </c>
      <c r="W821" s="2">
        <f t="shared" si="91"/>
        <v>994674.83578391012</v>
      </c>
    </row>
    <row r="822" spans="1:23" x14ac:dyDescent="0.45">
      <c r="A822" s="2" t="s">
        <v>158</v>
      </c>
      <c r="B822" s="2">
        <v>1</v>
      </c>
      <c r="C822" s="2">
        <v>2029</v>
      </c>
      <c r="D822" s="2">
        <v>2027</v>
      </c>
      <c r="E822" s="2">
        <v>141.73794849438897</v>
      </c>
      <c r="F822" s="2">
        <v>141.73794849438897</v>
      </c>
      <c r="G822" s="2">
        <v>110.62472075664999</v>
      </c>
      <c r="H822" s="2">
        <v>93.377278349524886</v>
      </c>
      <c r="I822" s="2">
        <v>102571.28231234118</v>
      </c>
      <c r="J822" s="2">
        <v>16707.299814157694</v>
      </c>
      <c r="K822" s="2">
        <v>216612.91137338604</v>
      </c>
      <c r="L822" s="2">
        <v>676250.8931324482</v>
      </c>
      <c r="M822" s="2">
        <f>+IF($D822&lt;2022,0,-((E822-'aob Demand'!J821)*'aob Demand'!N821)-0.5*('Welfare change 1 MW'!$E822-'aob Demand'!J821)*('Welfare change 1 MW'!I822-'aob Demand'!N821))</f>
        <v>285.36991507566654</v>
      </c>
      <c r="N822" s="2">
        <f>+IF($D822&lt;2022,0,-((F822-'aob Demand'!K821)*'aob Demand'!O821)-0.5*('Welfare change 1 MW'!$E822-'aob Demand'!K821)*('Welfare change 1 MW'!J822-'aob Demand'!O821))</f>
        <v>46.482413221582902</v>
      </c>
      <c r="O822" s="2">
        <f>+IF($D822&lt;2022,0,-((G822-'aob Demand'!L821)*'aob Demand'!P821)-0.5*('Welfare change 1 MW'!$E822-'aob Demand'!L821)*('Welfare change 1 MW'!K822-'aob Demand'!P821))</f>
        <v>598.76797882287053</v>
      </c>
      <c r="P822" s="2">
        <f>+IF($D822&lt;2022,0,-((H822-'aob Demand'!M821)*'aob Demand'!Q821)-0.5*('Welfare change 1 MW'!$E822-'aob Demand'!M821)*('Welfare change 1 MW'!L822-'aob Demand'!Q821))</f>
        <v>1862.5911082638972</v>
      </c>
      <c r="Q822" s="2">
        <f t="shared" si="89"/>
        <v>2793.2114153840171</v>
      </c>
      <c r="R822" s="2">
        <f t="shared" si="90"/>
        <v>179.04461512723958</v>
      </c>
      <c r="S822" s="2">
        <f t="shared" si="92"/>
        <v>29.163641105043997</v>
      </c>
      <c r="T822" s="2">
        <f t="shared" si="93"/>
        <v>375.67443747680977</v>
      </c>
      <c r="U822" s="2">
        <f t="shared" si="94"/>
        <v>1168.6127040760525</v>
      </c>
      <c r="V822" s="2">
        <f t="shared" si="95"/>
        <v>1752.4953977851458</v>
      </c>
      <c r="W822" s="2">
        <f t="shared" si="91"/>
        <v>995435.08681817539</v>
      </c>
    </row>
    <row r="823" spans="1:23" x14ac:dyDescent="0.45">
      <c r="A823" s="2" t="s">
        <v>158</v>
      </c>
      <c r="B823" s="2">
        <v>1</v>
      </c>
      <c r="C823" s="2">
        <v>2030</v>
      </c>
      <c r="D823" s="2">
        <v>2028</v>
      </c>
      <c r="E823" s="2">
        <v>141.5651445207352</v>
      </c>
      <c r="F823" s="2">
        <v>141.5651445207352</v>
      </c>
      <c r="G823" s="2">
        <v>110.45050730188622</v>
      </c>
      <c r="H823" s="2">
        <v>93.202465823975615</v>
      </c>
      <c r="I823" s="2">
        <v>102651.24974878601</v>
      </c>
      <c r="J823" s="2">
        <v>16718.372429439674</v>
      </c>
      <c r="K823" s="2">
        <v>216774.03874586624</v>
      </c>
      <c r="L823" s="2">
        <v>676761.94652547652</v>
      </c>
      <c r="M823" s="2">
        <f>+IF($D823&lt;2022,0,-((E823-'aob Demand'!J822)*'aob Demand'!N822)-0.5*('Welfare change 1 MW'!$E823-'aob Demand'!J822)*('Welfare change 1 MW'!I823-'aob Demand'!N822))</f>
        <v>279.94961179201124</v>
      </c>
      <c r="N823" s="2">
        <f>+IF($D823&lt;2022,0,-((F823-'aob Demand'!K822)*'aob Demand'!O822)-0.5*('Welfare change 1 MW'!$E823-'aob Demand'!K822)*('Welfare change 1 MW'!J823-'aob Demand'!O822))</f>
        <v>45.594202534014954</v>
      </c>
      <c r="O823" s="2">
        <f>+IF($D823&lt;2022,0,-((G823-'aob Demand'!L822)*'aob Demand'!P822)-0.5*('Welfare change 1 MW'!$E823-'aob Demand'!L822)*('Welfare change 1 MW'!K823-'aob Demand'!P822))</f>
        <v>587.36659351370599</v>
      </c>
      <c r="P823" s="2">
        <f>+IF($D823&lt;2022,0,-((H823-'aob Demand'!M822)*'aob Demand'!Q822)-0.5*('Welfare change 1 MW'!$E823-'aob Demand'!M822)*('Welfare change 1 MW'!L823-'aob Demand'!Q822))</f>
        <v>1827.1335727245612</v>
      </c>
      <c r="Q823" s="2">
        <f t="shared" si="89"/>
        <v>2740.0439805642936</v>
      </c>
      <c r="R823" s="2">
        <f t="shared" si="90"/>
        <v>165.70174508551841</v>
      </c>
      <c r="S823" s="2">
        <f t="shared" si="92"/>
        <v>26.987138425760225</v>
      </c>
      <c r="T823" s="2">
        <f t="shared" si="93"/>
        <v>347.66138422962734</v>
      </c>
      <c r="U823" s="2">
        <f t="shared" si="94"/>
        <v>1081.477554359793</v>
      </c>
      <c r="V823" s="2">
        <f t="shared" si="95"/>
        <v>1621.827822100699</v>
      </c>
      <c r="W823" s="2">
        <f t="shared" si="91"/>
        <v>996187.23502012878</v>
      </c>
    </row>
    <row r="824" spans="1:23" x14ac:dyDescent="0.45">
      <c r="A824" s="2" t="s">
        <v>158</v>
      </c>
      <c r="B824" s="2">
        <v>1</v>
      </c>
      <c r="C824" s="2">
        <v>2031</v>
      </c>
      <c r="D824" s="2">
        <v>2029</v>
      </c>
      <c r="E824" s="2">
        <v>141.40093538817089</v>
      </c>
      <c r="F824" s="2">
        <v>141.40093538817089</v>
      </c>
      <c r="G824" s="2">
        <v>110.28491135384189</v>
      </c>
      <c r="H824" s="2">
        <v>93.036275800146882</v>
      </c>
      <c r="I824" s="2">
        <v>102730.24076631047</v>
      </c>
      <c r="J824" s="2">
        <v>16729.375892184642</v>
      </c>
      <c r="K824" s="2">
        <v>216933.45660672049</v>
      </c>
      <c r="L824" s="2">
        <v>677267.30254211288</v>
      </c>
      <c r="M824" s="2">
        <f>+IF($D824&lt;2022,0,-((E824-'aob Demand'!J823)*'aob Demand'!N823)-0.5*('Welfare change 1 MW'!$E824-'aob Demand'!J823)*('Welfare change 1 MW'!I824-'aob Demand'!N823))</f>
        <v>274.7558435923271</v>
      </c>
      <c r="N824" s="2">
        <f>+IF($D824&lt;2022,0,-((F824-'aob Demand'!K823)*'aob Demand'!O823)-0.5*('Welfare change 1 MW'!$E824-'aob Demand'!K823)*('Welfare change 1 MW'!J824-'aob Demand'!O823))</f>
        <v>44.743337032436052</v>
      </c>
      <c r="O824" s="2">
        <f>+IF($D824&lt;2022,0,-((G824-'aob Demand'!L823)*'aob Demand'!P823)-0.5*('Welfare change 1 MW'!$E824-'aob Demand'!L823)*('Welfare change 1 MW'!K824-'aob Demand'!P823))</f>
        <v>576.44287906678881</v>
      </c>
      <c r="P824" s="2">
        <f>+IF($D824&lt;2022,0,-((H824-'aob Demand'!M823)*'aob Demand'!Q823)-0.5*('Welfare change 1 MW'!$E824-'aob Demand'!M823)*('Welfare change 1 MW'!L824-'aob Demand'!Q823))</f>
        <v>1793.1611851736129</v>
      </c>
      <c r="Q824" s="2">
        <f t="shared" si="89"/>
        <v>2689.1032448651649</v>
      </c>
      <c r="R824" s="2">
        <f t="shared" si="90"/>
        <v>153.42222798886252</v>
      </c>
      <c r="S824" s="2">
        <f t="shared" si="92"/>
        <v>24.984445700665063</v>
      </c>
      <c r="T824" s="2">
        <f t="shared" si="93"/>
        <v>321.88269286080782</v>
      </c>
      <c r="U824" s="2">
        <f t="shared" si="94"/>
        <v>1001.291839967868</v>
      </c>
      <c r="V824" s="2">
        <f t="shared" si="95"/>
        <v>1501.5812065182033</v>
      </c>
      <c r="W824" s="2">
        <f t="shared" si="91"/>
        <v>996930.99991514382</v>
      </c>
    </row>
    <row r="825" spans="1:23" x14ac:dyDescent="0.45">
      <c r="A825" s="2" t="s">
        <v>158</v>
      </c>
      <c r="B825" s="2">
        <v>1</v>
      </c>
      <c r="C825" s="2">
        <v>2032</v>
      </c>
      <c r="D825" s="2">
        <v>2030</v>
      </c>
      <c r="E825" s="2">
        <v>141.34701458779875</v>
      </c>
      <c r="F825" s="2">
        <v>141.34701458779875</v>
      </c>
      <c r="G825" s="2">
        <v>110.22962758929174</v>
      </c>
      <c r="H825" s="2">
        <v>92.980403018563436</v>
      </c>
      <c r="I825" s="2">
        <v>102795.53667742836</v>
      </c>
      <c r="J825" s="2">
        <v>16739.375027033711</v>
      </c>
      <c r="K825" s="2">
        <v>217068.76067256401</v>
      </c>
      <c r="L825" s="2">
        <v>677692.37131411117</v>
      </c>
      <c r="M825" s="2">
        <f>+IF($D825&lt;2022,0,-((E825-'aob Demand'!J824)*'aob Demand'!N824)-0.5*('Welfare change 1 MW'!$E825-'aob Demand'!J824)*('Welfare change 1 MW'!I825-'aob Demand'!N824))</f>
        <v>271.92578577772593</v>
      </c>
      <c r="N825" s="2">
        <f>+IF($D825&lt;2022,0,-((F825-'aob Demand'!K824)*'aob Demand'!O824)-0.5*('Welfare change 1 MW'!$E825-'aob Demand'!K824)*('Welfare change 1 MW'!J825-'aob Demand'!O824))</f>
        <v>44.280791314295207</v>
      </c>
      <c r="O825" s="2">
        <f>+IF($D825&lt;2022,0,-((G825-'aob Demand'!L824)*'aob Demand'!P824)-0.5*('Welfare change 1 MW'!$E825-'aob Demand'!L824)*('Welfare change 1 MW'!K825-'aob Demand'!P824))</f>
        <v>570.49615700265019</v>
      </c>
      <c r="P825" s="2">
        <f>+IF($D825&lt;2022,0,-((H825-'aob Demand'!M824)*'aob Demand'!Q824)-0.5*('Welfare change 1 MW'!$E825-'aob Demand'!M824)*('Welfare change 1 MW'!L825-'aob Demand'!Q824))</f>
        <v>1774.6652778298419</v>
      </c>
      <c r="Q825" s="2">
        <f t="shared" si="89"/>
        <v>2661.3680119245132</v>
      </c>
      <c r="R825" s="2">
        <f t="shared" si="90"/>
        <v>143.24711178002016</v>
      </c>
      <c r="S825" s="2">
        <f t="shared" si="92"/>
        <v>23.326568478840336</v>
      </c>
      <c r="T825" s="2">
        <f t="shared" si="93"/>
        <v>300.53025879285553</v>
      </c>
      <c r="U825" s="2">
        <f t="shared" si="94"/>
        <v>934.87153010641521</v>
      </c>
      <c r="V825" s="2">
        <f t="shared" si="95"/>
        <v>1401.9754691581313</v>
      </c>
      <c r="W825" s="2">
        <f t="shared" si="91"/>
        <v>997556.66866410361</v>
      </c>
    </row>
    <row r="826" spans="1:23" x14ac:dyDescent="0.45">
      <c r="A826" s="2" t="s">
        <v>158</v>
      </c>
      <c r="B826" s="2">
        <v>1</v>
      </c>
      <c r="C826" s="2">
        <v>2033</v>
      </c>
      <c r="D826" s="2">
        <v>2031</v>
      </c>
      <c r="E826" s="2">
        <v>141.35138315469379</v>
      </c>
      <c r="F826" s="2">
        <v>141.35138315469379</v>
      </c>
      <c r="G826" s="2">
        <v>110.23294941118982</v>
      </c>
      <c r="H826" s="2">
        <v>92.983202539643415</v>
      </c>
      <c r="I826" s="2">
        <v>102853.53296062797</v>
      </c>
      <c r="J826" s="2">
        <v>16748.841768634709</v>
      </c>
      <c r="K826" s="2">
        <v>217191.24234383769</v>
      </c>
      <c r="L826" s="2">
        <v>678074.71892370447</v>
      </c>
      <c r="M826" s="2">
        <f>+IF($D826&lt;2022,0,-((E826-'aob Demand'!J825)*'aob Demand'!N825)-0.5*('Welfare change 1 MW'!$E826-'aob Demand'!J825)*('Welfare change 1 MW'!I826-'aob Demand'!N825))</f>
        <v>270.3464819852353</v>
      </c>
      <c r="N826" s="2">
        <f>+IF($D826&lt;2022,0,-((F826-'aob Demand'!K825)*'aob Demand'!O825)-0.5*('Welfare change 1 MW'!$E826-'aob Demand'!K825)*('Welfare change 1 MW'!J826-'aob Demand'!O825))</f>
        <v>44.02367443431487</v>
      </c>
      <c r="O826" s="2">
        <f>+IF($D826&lt;2022,0,-((G826-'aob Demand'!L825)*'aob Demand'!P825)-0.5*('Welfare change 1 MW'!$E826-'aob Demand'!L825)*('Welfare change 1 MW'!K826-'aob Demand'!P825))</f>
        <v>567.18282249961032</v>
      </c>
      <c r="P826" s="2">
        <f>+IF($D826&lt;2022,0,-((H826-'aob Demand'!M825)*'aob Demand'!Q825)-0.5*('Welfare change 1 MW'!$E826-'aob Demand'!M825)*('Welfare change 1 MW'!L826-'aob Demand'!Q825))</f>
        <v>1764.3582416658492</v>
      </c>
      <c r="Q826" s="2">
        <f t="shared" si="89"/>
        <v>2645.9112205850097</v>
      </c>
      <c r="R826" s="2">
        <f t="shared" si="90"/>
        <v>134.35391909748341</v>
      </c>
      <c r="S826" s="2">
        <f t="shared" si="92"/>
        <v>21.87841746594253</v>
      </c>
      <c r="T826" s="2">
        <f t="shared" si="93"/>
        <v>281.87248632943817</v>
      </c>
      <c r="U826" s="2">
        <f t="shared" si="94"/>
        <v>876.83199248251265</v>
      </c>
      <c r="V826" s="2">
        <f t="shared" si="95"/>
        <v>1314.9368153753769</v>
      </c>
      <c r="W826" s="2">
        <f t="shared" si="91"/>
        <v>998119.49422817014</v>
      </c>
    </row>
    <row r="827" spans="1:23" x14ac:dyDescent="0.45">
      <c r="A827" s="2" t="s">
        <v>158</v>
      </c>
      <c r="B827" s="2">
        <v>1</v>
      </c>
      <c r="C827" s="2">
        <v>2034</v>
      </c>
      <c r="D827" s="2">
        <v>2032</v>
      </c>
      <c r="E827" s="2">
        <v>141.23508065267356</v>
      </c>
      <c r="F827" s="2">
        <v>141.23508065267356</v>
      </c>
      <c r="G827" s="2">
        <v>110.11576936401454</v>
      </c>
      <c r="H827" s="2">
        <v>92.865535576130142</v>
      </c>
      <c r="I827" s="2">
        <v>102926.64377795414</v>
      </c>
      <c r="J827" s="2">
        <v>16759.423538829102</v>
      </c>
      <c r="K827" s="2">
        <v>217340.37337550419</v>
      </c>
      <c r="L827" s="2">
        <v>678545.76579692937</v>
      </c>
      <c r="M827" s="2">
        <f>+IF($D827&lt;2022,0,-((E827-'aob Demand'!J826)*'aob Demand'!N826)-0.5*('Welfare change 1 MW'!$E827-'aob Demand'!J826)*('Welfare change 1 MW'!I827-'aob Demand'!N826))</f>
        <v>266.26589414237878</v>
      </c>
      <c r="N827" s="2">
        <f>+IF($D827&lt;2022,0,-((F827-'aob Demand'!K826)*'aob Demand'!O826)-0.5*('Welfare change 1 MW'!$E827-'aob Demand'!K826)*('Welfare change 1 MW'!J827-'aob Demand'!O826))</f>
        <v>43.355760278204812</v>
      </c>
      <c r="O827" s="2">
        <f>+IF($D827&lt;2022,0,-((G827-'aob Demand'!L826)*'aob Demand'!P826)-0.5*('Welfare change 1 MW'!$E827-'aob Demand'!L826)*('Welfare change 1 MW'!K827-'aob Demand'!P826))</f>
        <v>558.60353367179243</v>
      </c>
      <c r="P827" s="2">
        <f>+IF($D827&lt;2022,0,-((H827-'aob Demand'!M826)*'aob Demand'!Q826)-0.5*('Welfare change 1 MW'!$E827-'aob Demand'!M826)*('Welfare change 1 MW'!L827-'aob Demand'!Q826))</f>
        <v>1737.6759650756217</v>
      </c>
      <c r="Q827" s="2">
        <f t="shared" si="89"/>
        <v>2605.9011531679976</v>
      </c>
      <c r="R827" s="2">
        <f t="shared" si="90"/>
        <v>124.83584146622543</v>
      </c>
      <c r="S827" s="2">
        <f t="shared" si="92"/>
        <v>20.326872257411736</v>
      </c>
      <c r="T827" s="2">
        <f t="shared" si="93"/>
        <v>261.89513454786248</v>
      </c>
      <c r="U827" s="2">
        <f t="shared" si="94"/>
        <v>814.69030044026579</v>
      </c>
      <c r="V827" s="2">
        <f t="shared" si="95"/>
        <v>1221.7481487117655</v>
      </c>
      <c r="W827" s="2">
        <f t="shared" si="91"/>
        <v>998812.78295038769</v>
      </c>
    </row>
    <row r="828" spans="1:23" x14ac:dyDescent="0.45">
      <c r="A828" s="2" t="s">
        <v>158</v>
      </c>
      <c r="B828" s="2">
        <v>1</v>
      </c>
      <c r="C828" s="2">
        <v>2035</v>
      </c>
      <c r="D828" s="2">
        <v>2033</v>
      </c>
      <c r="E828" s="2">
        <v>141.12410587421149</v>
      </c>
      <c r="F828" s="2">
        <v>141.12410587421149</v>
      </c>
      <c r="G828" s="2">
        <v>110.00357095857348</v>
      </c>
      <c r="H828" s="2">
        <v>92.75277710603018</v>
      </c>
      <c r="I828" s="2">
        <v>102999.21042564583</v>
      </c>
      <c r="J828" s="2">
        <v>16769.966517238419</v>
      </c>
      <c r="K828" s="2">
        <v>217488.52890093304</v>
      </c>
      <c r="L828" s="2">
        <v>679013.57477793342</v>
      </c>
      <c r="M828" s="2">
        <f>+IF($D828&lt;2022,0,-((E828-'aob Demand'!J827)*'aob Demand'!N827)-0.5*('Welfare change 1 MW'!$E828-'aob Demand'!J827)*('Welfare change 1 MW'!I828-'aob Demand'!N827))</f>
        <v>262.30621736848519</v>
      </c>
      <c r="N828" s="2">
        <f>+IF($D828&lt;2022,0,-((F828-'aob Demand'!K827)*'aob Demand'!O827)-0.5*('Welfare change 1 MW'!$E828-'aob Demand'!K827)*('Welfare change 1 MW'!J828-'aob Demand'!O827))</f>
        <v>42.707768965942314</v>
      </c>
      <c r="O828" s="2">
        <f>+IF($D828&lt;2022,0,-((G828-'aob Demand'!L827)*'aob Demand'!P827)-0.5*('Welfare change 1 MW'!$E828-'aob Demand'!L827)*('Welfare change 1 MW'!K828-'aob Demand'!P827))</f>
        <v>550.27905541798373</v>
      </c>
      <c r="P828" s="2">
        <f>+IF($D828&lt;2022,0,-((H828-'aob Demand'!M827)*'aob Demand'!Q827)-0.5*('Welfare change 1 MW'!$E828-'aob Demand'!M827)*('Welfare change 1 MW'!L828-'aob Demand'!Q827))</f>
        <v>1711.7859505727554</v>
      </c>
      <c r="Q828" s="2">
        <f t="shared" si="89"/>
        <v>2567.0789923251668</v>
      </c>
      <c r="R828" s="2">
        <f t="shared" si="90"/>
        <v>116.01829290486511</v>
      </c>
      <c r="S828" s="2">
        <f t="shared" si="92"/>
        <v>18.889687400140552</v>
      </c>
      <c r="T828" s="2">
        <f t="shared" si="93"/>
        <v>243.38895688930967</v>
      </c>
      <c r="U828" s="2">
        <f t="shared" si="94"/>
        <v>757.1245767499048</v>
      </c>
      <c r="V828" s="2">
        <f t="shared" si="95"/>
        <v>1135.4215139442201</v>
      </c>
      <c r="W828" s="2">
        <f t="shared" si="91"/>
        <v>999501.31410451233</v>
      </c>
    </row>
    <row r="829" spans="1:23" x14ac:dyDescent="0.45">
      <c r="A829" s="2" t="s">
        <v>158</v>
      </c>
      <c r="B829" s="2">
        <v>1</v>
      </c>
      <c r="C829" s="2">
        <v>2036</v>
      </c>
      <c r="D829" s="2">
        <v>2034</v>
      </c>
      <c r="E829" s="2">
        <v>141.01890175781512</v>
      </c>
      <c r="F829" s="2">
        <v>141.01890175781512</v>
      </c>
      <c r="G829" s="2">
        <v>109.89715622674309</v>
      </c>
      <c r="H829" s="2">
        <v>92.645805391880998</v>
      </c>
      <c r="I829" s="2">
        <v>103071.11633410936</v>
      </c>
      <c r="J829" s="2">
        <v>16780.463777545792</v>
      </c>
      <c r="K829" s="2">
        <v>217635.5320563261</v>
      </c>
      <c r="L829" s="2">
        <v>679477.5355617539</v>
      </c>
      <c r="M829" s="2">
        <f>+IF($D829&lt;2022,0,-((E829-'aob Demand'!J828)*'aob Demand'!N828)-0.5*('Welfare change 1 MW'!$E829-'aob Demand'!J828)*('Welfare change 1 MW'!I829-'aob Demand'!N828))</f>
        <v>258.49483614514929</v>
      </c>
      <c r="N829" s="2">
        <f>+IF($D829&lt;2022,0,-((F829-'aob Demand'!K828)*'aob Demand'!O828)-0.5*('Welfare change 1 MW'!$E829-'aob Demand'!K828)*('Welfare change 1 MW'!J829-'aob Demand'!O828))</f>
        <v>42.084178273140992</v>
      </c>
      <c r="O829" s="2">
        <f>+IF($D829&lt;2022,0,-((G829-'aob Demand'!L828)*'aob Demand'!P828)-0.5*('Welfare change 1 MW'!$E829-'aob Demand'!L828)*('Welfare change 1 MW'!K829-'aob Demand'!P828))</f>
        <v>542.26703261019202</v>
      </c>
      <c r="P829" s="2">
        <f>+IF($D829&lt;2022,0,-((H829-'aob Demand'!M828)*'aob Demand'!Q828)-0.5*('Welfare change 1 MW'!$E829-'aob Demand'!M828)*('Welfare change 1 MW'!L829-'aob Demand'!Q828))</f>
        <v>1686.8674842809196</v>
      </c>
      <c r="Q829" s="2">
        <f t="shared" si="89"/>
        <v>2529.7135313094018</v>
      </c>
      <c r="R829" s="2">
        <f t="shared" si="90"/>
        <v>107.86086350392927</v>
      </c>
      <c r="S829" s="2">
        <f t="shared" si="92"/>
        <v>17.560257203147483</v>
      </c>
      <c r="T829" s="2">
        <f t="shared" si="93"/>
        <v>226.269086296973</v>
      </c>
      <c r="U829" s="2">
        <f t="shared" si="94"/>
        <v>703.87086328128612</v>
      </c>
      <c r="V829" s="2">
        <f t="shared" si="95"/>
        <v>1055.5610702853357</v>
      </c>
      <c r="W829" s="2">
        <f t="shared" si="91"/>
        <v>1000184.1839521894</v>
      </c>
    </row>
    <row r="830" spans="1:23" x14ac:dyDescent="0.45">
      <c r="A830" s="2" t="s">
        <v>158</v>
      </c>
      <c r="B830" s="2">
        <v>1</v>
      </c>
      <c r="C830" s="2">
        <v>2037</v>
      </c>
      <c r="D830" s="2">
        <v>2035</v>
      </c>
      <c r="E830" s="2">
        <v>140.91915507201128</v>
      </c>
      <c r="F830" s="2">
        <v>140.91915507201128</v>
      </c>
      <c r="G830" s="2">
        <v>109.79621521962429</v>
      </c>
      <c r="H830" s="2">
        <v>92.544310838704277</v>
      </c>
      <c r="I830" s="2">
        <v>103142.39671257677</v>
      </c>
      <c r="J830" s="2">
        <v>16790.917942956854</v>
      </c>
      <c r="K830" s="2">
        <v>217781.44525277015</v>
      </c>
      <c r="L830" s="2">
        <v>679937.85525598133</v>
      </c>
      <c r="M830" s="2">
        <f>+IF($D830&lt;2022,0,-((E830-'aob Demand'!J829)*'aob Demand'!N829)-0.5*('Welfare change 1 MW'!$E830-'aob Demand'!J829)*('Welfare change 1 MW'!I830-'aob Demand'!N829))</f>
        <v>254.82355857047713</v>
      </c>
      <c r="N830" s="2">
        <f>+IF($D830&lt;2022,0,-((F830-'aob Demand'!K829)*'aob Demand'!O829)-0.5*('Welfare change 1 MW'!$E830-'aob Demand'!K829)*('Welfare change 1 MW'!J830-'aob Demand'!O829))</f>
        <v>41.48363425965853</v>
      </c>
      <c r="O830" s="2">
        <f>+IF($D830&lt;2022,0,-((G830-'aob Demand'!L829)*'aob Demand'!P829)-0.5*('Welfare change 1 MW'!$E830-'aob Demand'!L829)*('Welfare change 1 MW'!K830-'aob Demand'!P829))</f>
        <v>534.55017494555932</v>
      </c>
      <c r="P830" s="2">
        <f>+IF($D830&lt;2022,0,-((H830-'aob Demand'!M829)*'aob Demand'!Q829)-0.5*('Welfare change 1 MW'!$E830-'aob Demand'!M829)*('Welfare change 1 MW'!L830-'aob Demand'!Q829))</f>
        <v>1662.8668140048624</v>
      </c>
      <c r="Q830" s="2">
        <f t="shared" si="89"/>
        <v>2493.724181780557</v>
      </c>
      <c r="R830" s="2">
        <f t="shared" si="90"/>
        <v>100.31034683373272</v>
      </c>
      <c r="S830" s="2">
        <f t="shared" si="92"/>
        <v>16.329878461214495</v>
      </c>
      <c r="T830" s="2">
        <f t="shared" si="93"/>
        <v>210.42368982533264</v>
      </c>
      <c r="U830" s="2">
        <f t="shared" si="94"/>
        <v>654.58134164231467</v>
      </c>
      <c r="V830" s="2">
        <f t="shared" si="95"/>
        <v>981.64525676259439</v>
      </c>
      <c r="W830" s="2">
        <f t="shared" si="91"/>
        <v>1000861.6972213283</v>
      </c>
    </row>
    <row r="831" spans="1:23" x14ac:dyDescent="0.45">
      <c r="A831" s="2" t="s">
        <v>158</v>
      </c>
      <c r="B831" s="2">
        <v>1</v>
      </c>
      <c r="C831" s="2">
        <v>2038</v>
      </c>
      <c r="D831" s="2">
        <v>2036</v>
      </c>
      <c r="E831" s="2">
        <v>140.82457544670933</v>
      </c>
      <c r="F831" s="2">
        <v>140.82457544670933</v>
      </c>
      <c r="G831" s="2">
        <v>109.70045673525334</v>
      </c>
      <c r="H831" s="2">
        <v>92.448002063352334</v>
      </c>
      <c r="I831" s="2">
        <v>103213.08489248686</v>
      </c>
      <c r="J831" s="2">
        <v>16801.331481477424</v>
      </c>
      <c r="K831" s="2">
        <v>217926.32727882417</v>
      </c>
      <c r="L831" s="2">
        <v>680394.72915782675</v>
      </c>
      <c r="M831" s="2">
        <f>+IF($D831&lt;2022,0,-((E831-'aob Demand'!J830)*'aob Demand'!N830)-0.5*('Welfare change 1 MW'!$E831-'aob Demand'!J830)*('Welfare change 1 MW'!I831-'aob Demand'!N830))</f>
        <v>251.28459731670725</v>
      </c>
      <c r="N831" s="2">
        <f>+IF($D831&lt;2022,0,-((F831-'aob Demand'!K830)*'aob Demand'!O830)-0.5*('Welfare change 1 MW'!$E831-'aob Demand'!K830)*('Welfare change 1 MW'!J831-'aob Demand'!O830))</f>
        <v>40.904850582708384</v>
      </c>
      <c r="O831" s="2">
        <f>+IF($D831&lt;2022,0,-((G831-'aob Demand'!L830)*'aob Demand'!P830)-0.5*('Welfare change 1 MW'!$E831-'aob Demand'!L830)*('Welfare change 1 MW'!K831-'aob Demand'!P830))</f>
        <v>527.11204880439129</v>
      </c>
      <c r="P831" s="2">
        <f>+IF($D831&lt;2022,0,-((H831-'aob Demand'!M830)*'aob Demand'!Q830)-0.5*('Welfare change 1 MW'!$E831-'aob Demand'!M830)*('Welfare change 1 MW'!L831-'aob Demand'!Q830))</f>
        <v>1639.7328496124453</v>
      </c>
      <c r="Q831" s="2">
        <f t="shared" si="89"/>
        <v>2459.0343463162521</v>
      </c>
      <c r="R831" s="2">
        <f t="shared" si="90"/>
        <v>93.318158384889344</v>
      </c>
      <c r="S831" s="2">
        <f t="shared" si="92"/>
        <v>15.190606054442879</v>
      </c>
      <c r="T831" s="2">
        <f t="shared" si="93"/>
        <v>195.75065953969337</v>
      </c>
      <c r="U831" s="2">
        <f t="shared" si="94"/>
        <v>608.93843635065662</v>
      </c>
      <c r="V831" s="2">
        <f t="shared" si="95"/>
        <v>913.19786032968216</v>
      </c>
      <c r="W831" s="2">
        <f t="shared" si="91"/>
        <v>1001534.1413291378</v>
      </c>
    </row>
    <row r="832" spans="1:23" x14ac:dyDescent="0.45">
      <c r="A832" s="2" t="s">
        <v>158</v>
      </c>
      <c r="B832" s="2">
        <v>1</v>
      </c>
      <c r="C832" s="2">
        <v>2039</v>
      </c>
      <c r="D832" s="2">
        <v>2037</v>
      </c>
      <c r="E832" s="2">
        <v>140.73488750564042</v>
      </c>
      <c r="F832" s="2">
        <v>140.73488750564042</v>
      </c>
      <c r="G832" s="2">
        <v>109.6096046041234</v>
      </c>
      <c r="H832" s="2">
        <v>92.356602726990005</v>
      </c>
      <c r="I832" s="2">
        <v>103283.21264934941</v>
      </c>
      <c r="J832" s="2">
        <v>16811.706744683983</v>
      </c>
      <c r="K832" s="2">
        <v>218070.23416958444</v>
      </c>
      <c r="L832" s="2">
        <v>680848.34344905894</v>
      </c>
      <c r="M832" s="2">
        <f>+IF($D832&lt;2022,0,-((E832-'aob Demand'!J831)*'aob Demand'!N831)-0.5*('Welfare change 1 MW'!$E832-'aob Demand'!J831)*('Welfare change 1 MW'!I832-'aob Demand'!N831))</f>
        <v>247.87060079183939</v>
      </c>
      <c r="N832" s="2">
        <f>+IF($D832&lt;2022,0,-((F832-'aob Demand'!K831)*'aob Demand'!O831)-0.5*('Welfare change 1 MW'!$E832-'aob Demand'!K831)*('Welfare change 1 MW'!J832-'aob Demand'!O831))</f>
        <v>40.346613396783091</v>
      </c>
      <c r="O832" s="2">
        <f>+IF($D832&lt;2022,0,-((G832-'aob Demand'!L831)*'aob Demand'!P831)-0.5*('Welfare change 1 MW'!$E832-'aob Demand'!L831)*('Welfare change 1 MW'!K832-'aob Demand'!P831))</f>
        <v>519.93714274411832</v>
      </c>
      <c r="P832" s="2">
        <f>+IF($D832&lt;2022,0,-((H832-'aob Demand'!M831)*'aob Demand'!Q831)-0.5*('Welfare change 1 MW'!$E832-'aob Demand'!M831)*('Welfare change 1 MW'!L832-'aob Demand'!Q831))</f>
        <v>1617.4173669907691</v>
      </c>
      <c r="Q832" s="2">
        <f t="shared" si="89"/>
        <v>2425.57172392351</v>
      </c>
      <c r="R832" s="2">
        <f t="shared" si="90"/>
        <v>86.83992599088657</v>
      </c>
      <c r="S832" s="2">
        <f t="shared" si="92"/>
        <v>14.135185496653332</v>
      </c>
      <c r="T832" s="2">
        <f t="shared" si="93"/>
        <v>182.15674973786068</v>
      </c>
      <c r="U832" s="2">
        <f t="shared" si="94"/>
        <v>566.65213218976157</v>
      </c>
      <c r="V832" s="2">
        <f t="shared" si="95"/>
        <v>849.78399341516229</v>
      </c>
      <c r="W832" s="2">
        <f t="shared" si="91"/>
        <v>1002201.7902679928</v>
      </c>
    </row>
    <row r="833" spans="1:23" x14ac:dyDescent="0.45">
      <c r="A833" s="2" t="s">
        <v>158</v>
      </c>
      <c r="B833" s="2">
        <v>1</v>
      </c>
      <c r="C833" s="2">
        <v>2040</v>
      </c>
      <c r="D833" s="2">
        <v>2038</v>
      </c>
      <c r="E833" s="2">
        <v>140.64983009294519</v>
      </c>
      <c r="F833" s="2">
        <v>140.64983009294519</v>
      </c>
      <c r="G833" s="2">
        <v>109.52339691495021</v>
      </c>
      <c r="H833" s="2">
        <v>92.269850757273915</v>
      </c>
      <c r="I833" s="2">
        <v>103352.81026831853</v>
      </c>
      <c r="J833" s="2">
        <v>16822.045972732685</v>
      </c>
      <c r="K833" s="2">
        <v>218213.21932358528</v>
      </c>
      <c r="L833" s="2">
        <v>681298.87558011897</v>
      </c>
      <c r="M833" s="2">
        <f>+IF($D833&lt;2022,0,-((E833-'aob Demand'!J832)*'aob Demand'!N832)-0.5*('Welfare change 1 MW'!$E833-'aob Demand'!J832)*('Welfare change 1 MW'!I833-'aob Demand'!N832))</f>
        <v>244.57462999737143</v>
      </c>
      <c r="N833" s="2">
        <f>+IF($D833&lt;2022,0,-((F833-'aob Demand'!K832)*'aob Demand'!O832)-0.5*('Welfare change 1 MW'!$E833-'aob Demand'!K832)*('Welfare change 1 MW'!J833-'aob Demand'!O832))</f>
        <v>39.807777445999818</v>
      </c>
      <c r="O833" s="2">
        <f>+IF($D833&lt;2022,0,-((G833-'aob Demand'!L832)*'aob Demand'!P832)-0.5*('Welfare change 1 MW'!$E833-'aob Demand'!L832)*('Welfare change 1 MW'!K833-'aob Demand'!P832))</f>
        <v>513.01081826622351</v>
      </c>
      <c r="P833" s="2">
        <f>+IF($D833&lt;2022,0,-((H833-'aob Demand'!M832)*'aob Demand'!Q832)-0.5*('Welfare change 1 MW'!$E833-'aob Demand'!M832)*('Welfare change 1 MW'!L833-'aob Demand'!Q832))</f>
        <v>1595.8748552146433</v>
      </c>
      <c r="Q833" s="2">
        <f t="shared" si="89"/>
        <v>2393.2680809242379</v>
      </c>
      <c r="R833" s="2">
        <f t="shared" si="90"/>
        <v>80.835097252171238</v>
      </c>
      <c r="S833" s="2">
        <f t="shared" si="92"/>
        <v>13.156988364961519</v>
      </c>
      <c r="T833" s="2">
        <f t="shared" si="93"/>
        <v>169.55674996385281</v>
      </c>
      <c r="U833" s="2">
        <f t="shared" si="94"/>
        <v>527.45740277704533</v>
      </c>
      <c r="V833" s="2">
        <f t="shared" si="95"/>
        <v>791.00623835803094</v>
      </c>
      <c r="W833" s="2">
        <f t="shared" si="91"/>
        <v>1002864.9051720228</v>
      </c>
    </row>
    <row r="834" spans="1:23" x14ac:dyDescent="0.45">
      <c r="A834" s="2" t="s">
        <v>158</v>
      </c>
      <c r="B834" s="2">
        <v>1</v>
      </c>
      <c r="C834" s="2">
        <v>2041</v>
      </c>
      <c r="D834" s="2">
        <v>2039</v>
      </c>
      <c r="E834" s="2">
        <v>140.56915555327529</v>
      </c>
      <c r="F834" s="2">
        <v>140.56915555327529</v>
      </c>
      <c r="G834" s="2">
        <v>109.44158529312632</v>
      </c>
      <c r="H834" s="2">
        <v>92.187497626428723</v>
      </c>
      <c r="I834" s="2">
        <v>103421.90660581166</v>
      </c>
      <c r="J834" s="2">
        <v>16832.351299091766</v>
      </c>
      <c r="K834" s="2">
        <v>218355.33361275995</v>
      </c>
      <c r="L834" s="2">
        <v>681746.49463124434</v>
      </c>
      <c r="M834" s="2">
        <f>+IF($D834&lt;2022,0,-((E834-'aob Demand'!J833)*'aob Demand'!N833)-0.5*('Welfare change 1 MW'!$E834-'aob Demand'!J833)*('Welfare change 1 MW'!I834-'aob Demand'!N833))</f>
        <v>241.3901368833279</v>
      </c>
      <c r="N834" s="2">
        <f>+IF($D834&lt;2022,0,-((F834-'aob Demand'!K833)*'aob Demand'!O833)-0.5*('Welfare change 1 MW'!$E834-'aob Demand'!K833)*('Welfare change 1 MW'!J834-'aob Demand'!O833))</f>
        <v>39.287262413780518</v>
      </c>
      <c r="O834" s="2">
        <f>+IF($D834&lt;2022,0,-((G834-'aob Demand'!L833)*'aob Demand'!P833)-0.5*('Welfare change 1 MW'!$E834-'aob Demand'!L833)*('Welfare change 1 MW'!K834-'aob Demand'!P833))</f>
        <v>506.31926376551081</v>
      </c>
      <c r="P834" s="2">
        <f>+IF($D834&lt;2022,0,-((H834-'aob Demand'!M833)*'aob Demand'!Q833)-0.5*('Welfare change 1 MW'!$E834-'aob Demand'!M833)*('Welfare change 1 MW'!L834-'aob Demand'!Q833))</f>
        <v>1575.0623734082942</v>
      </c>
      <c r="Q834" s="2">
        <f t="shared" si="89"/>
        <v>2362.0590364709133</v>
      </c>
      <c r="R834" s="2">
        <f t="shared" si="90"/>
        <v>75.26658570390056</v>
      </c>
      <c r="S834" s="2">
        <f t="shared" si="92"/>
        <v>12.249954127030758</v>
      </c>
      <c r="T834" s="2">
        <f t="shared" si="93"/>
        <v>157.87273975556838</v>
      </c>
      <c r="U834" s="2">
        <f t="shared" si="94"/>
        <v>491.11189316912089</v>
      </c>
      <c r="V834" s="2">
        <f t="shared" si="95"/>
        <v>736.50117275562047</v>
      </c>
      <c r="W834" s="2">
        <f t="shared" si="91"/>
        <v>1003523.734849816</v>
      </c>
    </row>
    <row r="835" spans="1:23" x14ac:dyDescent="0.45">
      <c r="A835" s="2" t="s">
        <v>158</v>
      </c>
      <c r="B835" s="2">
        <v>1</v>
      </c>
      <c r="C835" s="2">
        <v>2042</v>
      </c>
      <c r="D835" s="2">
        <v>2040</v>
      </c>
      <c r="E835" s="2">
        <v>140.49262904020549</v>
      </c>
      <c r="F835" s="2">
        <v>140.49262904020549</v>
      </c>
      <c r="G835" s="2">
        <v>109.36393420758047</v>
      </c>
      <c r="H835" s="2">
        <v>92.109307657749866</v>
      </c>
      <c r="I835" s="2">
        <v>103490.5291502991</v>
      </c>
      <c r="J835" s="2">
        <v>16842.624755192952</v>
      </c>
      <c r="K835" s="2">
        <v>218496.62549079023</v>
      </c>
      <c r="L835" s="2">
        <v>682191.36166867905</v>
      </c>
      <c r="M835" s="2">
        <f>+IF($D835&lt;2022,0,-((E835-'aob Demand'!J834)*'aob Demand'!N834)-0.5*('Welfare change 1 MW'!$E835-'aob Demand'!J834)*('Welfare change 1 MW'!I835-'aob Demand'!N834))</f>
        <v>238.31094341756221</v>
      </c>
      <c r="N835" s="2">
        <f>+IF($D835&lt;2022,0,-((F835-'aob Demand'!K834)*'aob Demand'!O834)-0.5*('Welfare change 1 MW'!$E835-'aob Demand'!K834)*('Welfare change 1 MW'!J835-'aob Demand'!O834))</f>
        <v>38.78404940039308</v>
      </c>
      <c r="O835" s="2">
        <f>+IF($D835&lt;2022,0,-((G835-'aob Demand'!L834)*'aob Demand'!P834)-0.5*('Welfare change 1 MW'!$E835-'aob Demand'!L834)*('Welfare change 1 MW'!K835-'aob Demand'!P834))</f>
        <v>499.84944998821391</v>
      </c>
      <c r="P835" s="2">
        <f>+IF($D835&lt;2022,0,-((H835-'aob Demand'!M834)*'aob Demand'!Q834)-0.5*('Welfare change 1 MW'!$E835-'aob Demand'!M834)*('Welfare change 1 MW'!L835-'aob Demand'!Q834))</f>
        <v>1554.9394124476241</v>
      </c>
      <c r="Q835" s="2">
        <f t="shared" si="89"/>
        <v>2331.8838552537936</v>
      </c>
      <c r="R835" s="2">
        <f t="shared" si="90"/>
        <v>70.100451534224575</v>
      </c>
      <c r="S835" s="2">
        <f t="shared" si="92"/>
        <v>11.408537670590531</v>
      </c>
      <c r="T835" s="2">
        <f t="shared" si="93"/>
        <v>147.03341626201362</v>
      </c>
      <c r="U835" s="2">
        <f t="shared" si="94"/>
        <v>457.39382907796198</v>
      </c>
      <c r="V835" s="2">
        <f t="shared" si="95"/>
        <v>685.93623454479075</v>
      </c>
      <c r="W835" s="2">
        <f t="shared" si="91"/>
        <v>1004178.5163097684</v>
      </c>
    </row>
    <row r="836" spans="1:23" x14ac:dyDescent="0.45">
      <c r="A836" s="2" t="s">
        <v>158</v>
      </c>
      <c r="B836" s="2">
        <v>1</v>
      </c>
      <c r="C836" s="2">
        <v>2043</v>
      </c>
      <c r="D836" s="2">
        <v>2041</v>
      </c>
      <c r="E836" s="2">
        <v>140.42002784846528</v>
      </c>
      <c r="F836" s="2">
        <v>140.42002784846528</v>
      </c>
      <c r="G836" s="2">
        <v>109.29022030149829</v>
      </c>
      <c r="H836" s="2">
        <v>92.035057355975496</v>
      </c>
      <c r="I836" s="2">
        <v>103558.7040825907</v>
      </c>
      <c r="J836" s="2">
        <v>16852.868275028028</v>
      </c>
      <c r="K836" s="2">
        <v>218637.14110042612</v>
      </c>
      <c r="L836" s="2">
        <v>682633.6300979408</v>
      </c>
      <c r="M836" s="2">
        <f>+IF($D836&lt;2022,0,-((E836-'aob Demand'!J835)*'aob Demand'!N835)-0.5*('Welfare change 1 MW'!$E836-'aob Demand'!J835)*('Welfare change 1 MW'!I836-'aob Demand'!N835))</f>
        <v>235.33122133878038</v>
      </c>
      <c r="N836" s="2">
        <f>+IF($D836&lt;2022,0,-((F836-'aob Demand'!K835)*'aob Demand'!O835)-0.5*('Welfare change 1 MW'!$E836-'aob Demand'!K835)*('Welfare change 1 MW'!J836-'aob Demand'!O835))</f>
        <v>38.2971775222384</v>
      </c>
      <c r="O836" s="2">
        <f>+IF($D836&lt;2022,0,-((G836-'aob Demand'!L835)*'aob Demand'!P835)-0.5*('Welfare change 1 MW'!$E836-'aob Demand'!L835)*('Welfare change 1 MW'!K836-'aob Demand'!P835))</f>
        <v>493.58908702820349</v>
      </c>
      <c r="P836" s="2">
        <f>+IF($D836&lt;2022,0,-((H836-'aob Demand'!M835)*'aob Demand'!Q835)-0.5*('Welfare change 1 MW'!$E836-'aob Demand'!M835)*('Welfare change 1 MW'!L836-'aob Demand'!Q835))</f>
        <v>1535.4677613353192</v>
      </c>
      <c r="Q836" s="2">
        <f t="shared" si="89"/>
        <v>2302.6852472245414</v>
      </c>
      <c r="R836" s="2">
        <f t="shared" si="90"/>
        <v>65.305613383149733</v>
      </c>
      <c r="S836" s="2">
        <f t="shared" si="92"/>
        <v>10.627661959620351</v>
      </c>
      <c r="T836" s="2">
        <f t="shared" si="93"/>
        <v>136.97348742860504</v>
      </c>
      <c r="U836" s="2">
        <f t="shared" si="94"/>
        <v>426.1001299088166</v>
      </c>
      <c r="V836" s="2">
        <f t="shared" si="95"/>
        <v>639.00689268019175</v>
      </c>
      <c r="W836" s="2">
        <f t="shared" si="91"/>
        <v>1004829.4752809576</v>
      </c>
    </row>
    <row r="837" spans="1:23" x14ac:dyDescent="0.45">
      <c r="A837" s="2" t="s">
        <v>158</v>
      </c>
      <c r="B837" s="2">
        <v>1</v>
      </c>
      <c r="C837" s="2">
        <v>2044</v>
      </c>
      <c r="D837" s="2">
        <v>2042</v>
      </c>
      <c r="E837" s="2">
        <v>140.35114079152555</v>
      </c>
      <c r="F837" s="2">
        <v>140.35114079152555</v>
      </c>
      <c r="G837" s="2">
        <v>109.22023176840457</v>
      </c>
      <c r="H837" s="2">
        <v>91.964534783028071</v>
      </c>
      <c r="I837" s="2">
        <v>103626.45633267742</v>
      </c>
      <c r="J837" s="2">
        <v>16863.083699474806</v>
      </c>
      <c r="K837" s="2">
        <v>218776.92437461141</v>
      </c>
      <c r="L837" s="2">
        <v>683073.44599682931</v>
      </c>
      <c r="M837" s="2">
        <f>+IF($D837&lt;2022,0,-((E837-'aob Demand'!J836)*'aob Demand'!N836)-0.5*('Welfare change 1 MW'!$E837-'aob Demand'!J836)*('Welfare change 1 MW'!I837-'aob Demand'!N836))</f>
        <v>232.44547309885721</v>
      </c>
      <c r="N837" s="2">
        <f>+IF($D837&lt;2022,0,-((F837-'aob Demand'!K836)*'aob Demand'!O836)-0.5*('Welfare change 1 MW'!$E837-'aob Demand'!K836)*('Welfare change 1 MW'!J837-'aob Demand'!O836))</f>
        <v>37.825740714767647</v>
      </c>
      <c r="O837" s="2">
        <f>+IF($D837&lt;2022,0,-((G837-'aob Demand'!L836)*'aob Demand'!P836)-0.5*('Welfare change 1 MW'!$E837-'aob Demand'!L836)*('Welfare change 1 MW'!K837-'aob Demand'!P836))</f>
        <v>487.52658390249604</v>
      </c>
      <c r="P837" s="2">
        <f>+IF($D837&lt;2022,0,-((H837-'aob Demand'!M836)*'aob Demand'!Q836)-0.5*('Welfare change 1 MW'!$E837-'aob Demand'!M836)*('Welfare change 1 MW'!L837-'aob Demand'!Q836))</f>
        <v>1516.6113816234026</v>
      </c>
      <c r="Q837" s="2">
        <f t="shared" si="89"/>
        <v>2274.4091793395237</v>
      </c>
      <c r="R837" s="2">
        <f t="shared" si="90"/>
        <v>60.853588243563308</v>
      </c>
      <c r="S837" s="2">
        <f t="shared" si="92"/>
        <v>9.902675323280258</v>
      </c>
      <c r="T837" s="2">
        <f t="shared" si="93"/>
        <v>127.63312444452751</v>
      </c>
      <c r="U837" s="2">
        <f t="shared" si="94"/>
        <v>397.04470606558755</v>
      </c>
      <c r="V837" s="2">
        <f t="shared" si="95"/>
        <v>595.43409407695867</v>
      </c>
      <c r="W837" s="2">
        <f t="shared" si="91"/>
        <v>1005476.8267041182</v>
      </c>
    </row>
    <row r="838" spans="1:23" x14ac:dyDescent="0.45">
      <c r="A838" s="2" t="s">
        <v>158</v>
      </c>
      <c r="B838" s="2">
        <v>1</v>
      </c>
      <c r="C838" s="2">
        <v>2045</v>
      </c>
      <c r="D838" s="2">
        <v>2043</v>
      </c>
      <c r="E838" s="2">
        <v>140.2857676030342</v>
      </c>
      <c r="F838" s="2">
        <v>140.2857676030342</v>
      </c>
      <c r="G838" s="2">
        <v>109.15376775218321</v>
      </c>
      <c r="H838" s="2">
        <v>91.897538957716009</v>
      </c>
      <c r="I838" s="2">
        <v>103693.8096356161</v>
      </c>
      <c r="J838" s="2">
        <v>16873.27278053818</v>
      </c>
      <c r="K838" s="2">
        <v>218916.01713580755</v>
      </c>
      <c r="L838" s="2">
        <v>683510.94844284339</v>
      </c>
      <c r="M838" s="2">
        <f>+IF($D838&lt;2022,0,-((E838-'aob Demand'!J837)*'aob Demand'!N837)-0.5*('Welfare change 1 MW'!$E838-'aob Demand'!J837)*('Welfare change 1 MW'!I838-'aob Demand'!N837))</f>
        <v>229.64851363900522</v>
      </c>
      <c r="N838" s="2">
        <f>+IF($D838&lt;2022,0,-((F838-'aob Demand'!K837)*'aob Demand'!O837)-0.5*('Welfare change 1 MW'!$E838-'aob Demand'!K837)*('Welfare change 1 MW'!J838-'aob Demand'!O837))</f>
        <v>37.368884679738329</v>
      </c>
      <c r="O838" s="2">
        <f>+IF($D838&lt;2022,0,-((G838-'aob Demand'!L837)*'aob Demand'!P837)-0.5*('Welfare change 1 MW'!$E838-'aob Demand'!L837)*('Welfare change 1 MW'!K838-'aob Demand'!P837))</f>
        <v>481.65100982081719</v>
      </c>
      <c r="P838" s="2">
        <f>+IF($D838&lt;2022,0,-((H838-'aob Demand'!M837)*'aob Demand'!Q837)-0.5*('Welfare change 1 MW'!$E838-'aob Demand'!M837)*('Welfare change 1 MW'!L838-'aob Demand'!Q837))</f>
        <v>1498.3362870661865</v>
      </c>
      <c r="Q838" s="2">
        <f t="shared" ref="Q838:Q901" si="96">+SUM(M838:P838)</f>
        <v>2247.0046952057473</v>
      </c>
      <c r="R838" s="2">
        <f t="shared" ref="R838:R901" si="97">+M838/(1.06^($D838-2019))</f>
        <v>56.718256525651924</v>
      </c>
      <c r="S838" s="2">
        <f t="shared" si="92"/>
        <v>9.2293128910672451</v>
      </c>
      <c r="T838" s="2">
        <f t="shared" si="93"/>
        <v>118.95746720921272</v>
      </c>
      <c r="U838" s="2">
        <f t="shared" si="94"/>
        <v>370.05692109595549</v>
      </c>
      <c r="V838" s="2">
        <f t="shared" si="95"/>
        <v>554.96195772188742</v>
      </c>
      <c r="W838" s="2">
        <f t="shared" ref="W838:W901" si="98">+SUM(I838,K838,L838)</f>
        <v>1006120.775214267</v>
      </c>
    </row>
    <row r="839" spans="1:23" x14ac:dyDescent="0.45">
      <c r="A839" s="2" t="s">
        <v>158</v>
      </c>
      <c r="B839" s="2">
        <v>1</v>
      </c>
      <c r="C839" s="2">
        <v>2046</v>
      </c>
      <c r="D839" s="2">
        <v>2044</v>
      </c>
      <c r="E839" s="2">
        <v>140.22371836522728</v>
      </c>
      <c r="F839" s="2">
        <v>140.22371836522728</v>
      </c>
      <c r="G839" s="2">
        <v>109.0906377741123</v>
      </c>
      <c r="H839" s="2">
        <v>91.833879282455896</v>
      </c>
      <c r="I839" s="2">
        <v>103760.7865858882</v>
      </c>
      <c r="J839" s="2">
        <v>16883.437185465606</v>
      </c>
      <c r="K839" s="2">
        <v>219054.45919253759</v>
      </c>
      <c r="L839" s="2">
        <v>683946.26983164391</v>
      </c>
      <c r="M839" s="2">
        <f>+IF($D839&lt;2022,0,-((E839-'aob Demand'!J838)*'aob Demand'!N838)-0.5*('Welfare change 1 MW'!$E839-'aob Demand'!J838)*('Welfare change 1 MW'!I839-'aob Demand'!N838))</f>
        <v>226.93545301457237</v>
      </c>
      <c r="N839" s="2">
        <f>+IF($D839&lt;2022,0,-((F839-'aob Demand'!K838)*'aob Demand'!O838)-0.5*('Welfare change 1 MW'!$E839-'aob Demand'!K838)*('Welfare change 1 MW'!J839-'aob Demand'!O838))</f>
        <v>36.925803978511887</v>
      </c>
      <c r="O839" s="2">
        <f>+IF($D839&lt;2022,0,-((G839-'aob Demand'!L838)*'aob Demand'!P838)-0.5*('Welfare change 1 MW'!$E839-'aob Demand'!L838)*('Welfare change 1 MW'!K839-'aob Demand'!P838))</f>
        <v>475.95205734621339</v>
      </c>
      <c r="P839" s="2">
        <f>+IF($D839&lt;2022,0,-((H839-'aob Demand'!M838)*'aob Demand'!Q838)-0.5*('Welfare change 1 MW'!$E839-'aob Demand'!M838)*('Welfare change 1 MW'!L839-'aob Demand'!Q838))</f>
        <v>1480.6104291620027</v>
      </c>
      <c r="Q839" s="2">
        <f t="shared" si="96"/>
        <v>2220.4237435013001</v>
      </c>
      <c r="R839" s="2">
        <f t="shared" si="97"/>
        <v>52.875649765176433</v>
      </c>
      <c r="S839" s="2">
        <f t="shared" si="92"/>
        <v>8.6036617572485561</v>
      </c>
      <c r="T839" s="2">
        <f t="shared" si="93"/>
        <v>110.89617754717914</v>
      </c>
      <c r="U839" s="2">
        <f t="shared" si="94"/>
        <v>344.98020230453125</v>
      </c>
      <c r="V839" s="2">
        <f t="shared" si="95"/>
        <v>517.35569137413529</v>
      </c>
      <c r="W839" s="2">
        <f t="shared" si="98"/>
        <v>1006761.5156100697</v>
      </c>
    </row>
    <row r="840" spans="1:23" x14ac:dyDescent="0.45">
      <c r="A840" s="2" t="s">
        <v>158</v>
      </c>
      <c r="B840" s="2">
        <v>1</v>
      </c>
      <c r="C840" s="2">
        <v>2047</v>
      </c>
      <c r="D840" s="2">
        <v>2045</v>
      </c>
      <c r="E840" s="2">
        <v>140.16481297726278</v>
      </c>
      <c r="F840" s="2">
        <v>140.16481297726278</v>
      </c>
      <c r="G840" s="2">
        <v>109.0306611998478</v>
      </c>
      <c r="H840" s="2">
        <v>91.773375009955998</v>
      </c>
      <c r="I840" s="2">
        <v>103827.40868841085</v>
      </c>
      <c r="J840" s="2">
        <v>16893.578500603835</v>
      </c>
      <c r="K840" s="2">
        <v>219192.28842992865</v>
      </c>
      <c r="L840" s="2">
        <v>684379.5361758552</v>
      </c>
      <c r="M840" s="2">
        <f>+IF($D840&lt;2022,0,-((E840-'aob Demand'!J839)*'aob Demand'!N839)-0.5*('Welfare change 1 MW'!$E840-'aob Demand'!J839)*('Welfare change 1 MW'!I840-'aob Demand'!N839))</f>
        <v>224.30168014247027</v>
      </c>
      <c r="N840" s="2">
        <f>+IF($D840&lt;2022,0,-((F840-'aob Demand'!K839)*'aob Demand'!O839)-0.5*('Welfare change 1 MW'!$E840-'aob Demand'!K839)*('Welfare change 1 MW'!J840-'aob Demand'!O839))</f>
        <v>36.495739315577353</v>
      </c>
      <c r="O840" s="2">
        <f>+IF($D840&lt;2022,0,-((G840-'aob Demand'!L839)*'aob Demand'!P839)-0.5*('Welfare change 1 MW'!$E840-'aob Demand'!L839)*('Welfare change 1 MW'!K840-'aob Demand'!P839))</f>
        <v>470.42000795751198</v>
      </c>
      <c r="P840" s="2">
        <f>+IF($D840&lt;2022,0,-((H840-'aob Demand'!M839)*'aob Demand'!Q839)-0.5*('Welfare change 1 MW'!$E840-'aob Demand'!M839)*('Welfare change 1 MW'!L840-'aob Demand'!Q839))</f>
        <v>1463.4035901421466</v>
      </c>
      <c r="Q840" s="2">
        <f t="shared" si="96"/>
        <v>2194.6210175577062</v>
      </c>
      <c r="R840" s="2">
        <f t="shared" si="97"/>
        <v>49.303758766904082</v>
      </c>
      <c r="S840" s="2">
        <f t="shared" si="92"/>
        <v>8.022129509204424</v>
      </c>
      <c r="T840" s="2">
        <f t="shared" si="93"/>
        <v>103.40303548653942</v>
      </c>
      <c r="U840" s="2">
        <f t="shared" si="94"/>
        <v>321.67078526189039</v>
      </c>
      <c r="V840" s="2">
        <f t="shared" si="95"/>
        <v>482.39970902453831</v>
      </c>
      <c r="W840" s="2">
        <f t="shared" si="98"/>
        <v>1007399.2332941947</v>
      </c>
    </row>
    <row r="841" spans="1:23" x14ac:dyDescent="0.45">
      <c r="A841" s="2" t="s">
        <v>158</v>
      </c>
      <c r="B841" s="2">
        <v>1</v>
      </c>
      <c r="C841" s="2">
        <v>2048</v>
      </c>
      <c r="D841" s="2">
        <v>2046</v>
      </c>
      <c r="E841" s="2">
        <v>140.10888064511389</v>
      </c>
      <c r="F841" s="2">
        <v>140.10888064511389</v>
      </c>
      <c r="G841" s="2">
        <v>108.97366672806089</v>
      </c>
      <c r="H841" s="2">
        <v>91.715854731573685</v>
      </c>
      <c r="I841" s="2">
        <v>103893.69640835185</v>
      </c>
      <c r="J841" s="2">
        <v>16903.698235156848</v>
      </c>
      <c r="K841" s="2">
        <v>219329.54089808255</v>
      </c>
      <c r="L841" s="2">
        <v>684810.86739690392</v>
      </c>
      <c r="M841" s="2">
        <f>+IF($D841&lt;2022,0,-((E841-'aob Demand'!J840)*'aob Demand'!N840)-0.5*('Welfare change 1 MW'!$E841-'aob Demand'!J840)*('Welfare change 1 MW'!I841-'aob Demand'!N840))</f>
        <v>221.74284731685887</v>
      </c>
      <c r="N841" s="2">
        <f>+IF($D841&lt;2022,0,-((F841-'aob Demand'!K840)*'aob Demand'!O840)-0.5*('Welfare change 1 MW'!$E841-'aob Demand'!K840)*('Welfare change 1 MW'!J841-'aob Demand'!O840))</f>
        <v>36.077974953515316</v>
      </c>
      <c r="O841" s="2">
        <f>+IF($D841&lt;2022,0,-((G841-'aob Demand'!L840)*'aob Demand'!P840)-0.5*('Welfare change 1 MW'!$E841-'aob Demand'!L840)*('Welfare change 1 MW'!K841-'aob Demand'!P840))</f>
        <v>465.04569920294546</v>
      </c>
      <c r="P841" s="2">
        <f>+IF($D841&lt;2022,0,-((H841-'aob Demand'!M840)*'aob Demand'!Q840)-0.5*('Welfare change 1 MW'!$E841-'aob Demand'!M840)*('Welfare change 1 MW'!L841-'aob Demand'!Q840))</f>
        <v>1446.6872809069519</v>
      </c>
      <c r="Q841" s="2">
        <f t="shared" si="96"/>
        <v>2169.5538023802715</v>
      </c>
      <c r="R841" s="2">
        <f t="shared" si="97"/>
        <v>45.982360047047393</v>
      </c>
      <c r="S841" s="2">
        <f t="shared" si="92"/>
        <v>7.4814157667523142</v>
      </c>
      <c r="T841" s="2">
        <f t="shared" si="93"/>
        <v>96.435574079754971</v>
      </c>
      <c r="U841" s="2">
        <f t="shared" si="94"/>
        <v>299.9965781583515</v>
      </c>
      <c r="V841" s="2">
        <f t="shared" si="95"/>
        <v>449.89592805190614</v>
      </c>
      <c r="W841" s="2">
        <f t="shared" si="98"/>
        <v>1008034.1047033384</v>
      </c>
    </row>
    <row r="842" spans="1:23" x14ac:dyDescent="0.45">
      <c r="A842" s="2" t="s">
        <v>158</v>
      </c>
      <c r="B842" s="2">
        <v>1</v>
      </c>
      <c r="C842" s="2">
        <v>2049</v>
      </c>
      <c r="D842" s="2">
        <v>2047</v>
      </c>
      <c r="E842" s="2">
        <v>140.05575939732699</v>
      </c>
      <c r="F842" s="2">
        <v>140.05575939732699</v>
      </c>
      <c r="G842" s="2">
        <v>108.91949190497198</v>
      </c>
      <c r="H842" s="2">
        <v>91.661155891575589</v>
      </c>
      <c r="I842" s="2">
        <v>103959.66921908276</v>
      </c>
      <c r="J842" s="2">
        <v>16913.797824796795</v>
      </c>
      <c r="K842" s="2">
        <v>219466.25089708623</v>
      </c>
      <c r="L842" s="2">
        <v>685240.37760590715</v>
      </c>
      <c r="M842" s="2">
        <f>+IF($D842&lt;2022,0,-((E842-'aob Demand'!J841)*'aob Demand'!N841)-0.5*('Welfare change 1 MW'!$E842-'aob Demand'!J841)*('Welfare change 1 MW'!I842-'aob Demand'!N841))</f>
        <v>219.2548555403811</v>
      </c>
      <c r="N842" s="2">
        <f>+IF($D842&lt;2022,0,-((F842-'aob Demand'!K841)*'aob Demand'!O841)-0.5*('Welfare change 1 MW'!$E842-'aob Demand'!K841)*('Welfare change 1 MW'!J842-'aob Demand'!O841))</f>
        <v>35.671836266619401</v>
      </c>
      <c r="O842" s="2">
        <f>+IF($D842&lt;2022,0,-((G842-'aob Demand'!L841)*'aob Demand'!P841)-0.5*('Welfare change 1 MW'!$E842-'aob Demand'!L841)*('Welfare change 1 MW'!K842-'aob Demand'!P841))</f>
        <v>459.82049363317833</v>
      </c>
      <c r="P842" s="2">
        <f>+IF($D842&lt;2022,0,-((H842-'aob Demand'!M841)*'aob Demand'!Q841)-0.5*('Welfare change 1 MW'!$E842-'aob Demand'!M841)*('Welfare change 1 MW'!L842-'aob Demand'!Q841))</f>
        <v>1430.4346444674236</v>
      </c>
      <c r="Q842" s="2">
        <f t="shared" si="96"/>
        <v>2145.1818299076022</v>
      </c>
      <c r="R842" s="2">
        <f t="shared" si="97"/>
        <v>42.892858762802661</v>
      </c>
      <c r="S842" s="2">
        <f t="shared" si="92"/>
        <v>6.9784864331642078</v>
      </c>
      <c r="T842" s="2">
        <f t="shared" si="93"/>
        <v>89.954748965719702</v>
      </c>
      <c r="U842" s="2">
        <f t="shared" si="94"/>
        <v>279.83613417975567</v>
      </c>
      <c r="V842" s="2">
        <f t="shared" si="95"/>
        <v>419.66222834144219</v>
      </c>
      <c r="W842" s="2">
        <f t="shared" si="98"/>
        <v>1008666.2977220761</v>
      </c>
    </row>
    <row r="843" spans="1:23" x14ac:dyDescent="0.45">
      <c r="A843" s="2" t="s">
        <v>158</v>
      </c>
      <c r="B843" s="2">
        <v>1</v>
      </c>
      <c r="C843" s="2">
        <v>2050</v>
      </c>
      <c r="D843" s="2">
        <v>2048</v>
      </c>
      <c r="E843" s="2">
        <v>140.00529562714198</v>
      </c>
      <c r="F843" s="2">
        <v>140.00529562714198</v>
      </c>
      <c r="G843" s="2">
        <v>108.86798266529098</v>
      </c>
      <c r="H843" s="2">
        <v>91.609124327816474</v>
      </c>
      <c r="I843" s="2">
        <v>104025.34564806029</v>
      </c>
      <c r="J843" s="2">
        <v>16923.878635113277</v>
      </c>
      <c r="K843" s="2">
        <v>219602.45105830533</v>
      </c>
      <c r="L843" s="2">
        <v>685668.17537242977</v>
      </c>
      <c r="M843" s="2">
        <f>+IF($D843&lt;2022,0,-((E843-'aob Demand'!J842)*'aob Demand'!N842)-0.5*('Welfare change 1 MW'!$E843-'aob Demand'!J842)*('Welfare change 1 MW'!I843-'aob Demand'!N842))</f>
        <v>216.83384066567271</v>
      </c>
      <c r="N843" s="2">
        <f>+IF($D843&lt;2022,0,-((F843-'aob Demand'!K842)*'aob Demand'!O842)-0.5*('Welfare change 1 MW'!$E843-'aob Demand'!K842)*('Welfare change 1 MW'!J843-'aob Demand'!O842))</f>
        <v>35.27668743179764</v>
      </c>
      <c r="O843" s="2">
        <f>+IF($D843&lt;2022,0,-((G843-'aob Demand'!L842)*'aob Demand'!P842)-0.5*('Welfare change 1 MW'!$E843-'aob Demand'!L842)*('Welfare change 1 MW'!K843-'aob Demand'!P842))</f>
        <v>454.73624946115575</v>
      </c>
      <c r="P843" s="2">
        <f>+IF($D843&lt;2022,0,-((H843-'aob Demand'!M842)*'aob Demand'!Q842)-0.5*('Welfare change 1 MW'!$E843-'aob Demand'!M842)*('Welfare change 1 MW'!L843-'aob Demand'!Q842))</f>
        <v>1414.6203647841378</v>
      </c>
      <c r="Q843" s="2">
        <f t="shared" si="96"/>
        <v>2121.467142342764</v>
      </c>
      <c r="R843" s="2">
        <f t="shared" si="97"/>
        <v>40.018146487205243</v>
      </c>
      <c r="S843" s="2">
        <f t="shared" si="92"/>
        <v>6.510550386854443</v>
      </c>
      <c r="T843" s="2">
        <f t="shared" si="93"/>
        <v>83.924639198902241</v>
      </c>
      <c r="U843" s="2">
        <f t="shared" si="94"/>
        <v>261.07772111550037</v>
      </c>
      <c r="V843" s="2">
        <f t="shared" si="95"/>
        <v>391.53105718846228</v>
      </c>
      <c r="W843" s="2">
        <f t="shared" si="98"/>
        <v>1009295.9720787954</v>
      </c>
    </row>
    <row r="844" spans="1:23" x14ac:dyDescent="0.45">
      <c r="A844" s="2" t="s">
        <v>158</v>
      </c>
      <c r="B844" s="2">
        <v>1</v>
      </c>
      <c r="C844" s="2">
        <v>2051</v>
      </c>
      <c r="D844" s="2">
        <v>2049</v>
      </c>
      <c r="E844" s="2">
        <v>139.95734366318328</v>
      </c>
      <c r="F844" s="2">
        <v>139.95734366318328</v>
      </c>
      <c r="G844" s="2">
        <v>108.81899290178629</v>
      </c>
      <c r="H844" s="2">
        <v>91.559613841061804</v>
      </c>
      <c r="I844" s="2">
        <v>104090.74332022871</v>
      </c>
      <c r="J844" s="2">
        <v>16933.941964872945</v>
      </c>
      <c r="K844" s="2">
        <v>219738.17242126534</v>
      </c>
      <c r="L844" s="2">
        <v>686094.36397872458</v>
      </c>
      <c r="M844" s="2">
        <f>+IF($D844&lt;2022,0,-((E844-'aob Demand'!J843)*'aob Demand'!N843)-0.5*('Welfare change 1 MW'!$E844-'aob Demand'!J843)*('Welfare change 1 MW'!I844-'aob Demand'!N843))</f>
        <v>214.47616038818305</v>
      </c>
      <c r="N844" s="2">
        <f>+IF($D844&lt;2022,0,-((F844-'aob Demand'!K843)*'aob Demand'!O843)-0.5*('Welfare change 1 MW'!$E844-'aob Demand'!K843)*('Welfare change 1 MW'!J844-'aob Demand'!O843))</f>
        <v>34.891929262997728</v>
      </c>
      <c r="O844" s="2">
        <f>+IF($D844&lt;2022,0,-((G844-'aob Demand'!L843)*'aob Demand'!P843)-0.5*('Welfare change 1 MW'!$E844-'aob Demand'!L843)*('Welfare change 1 MW'!K844-'aob Demand'!P843))</f>
        <v>449.7852930194731</v>
      </c>
      <c r="P844" s="2">
        <f>+IF($D844&lt;2022,0,-((H844-'aob Demand'!M843)*'aob Demand'!Q843)-0.5*('Welfare change 1 MW'!$E844-'aob Demand'!M843)*('Welfare change 1 MW'!L844-'aob Demand'!Q843))</f>
        <v>1399.2205811451722</v>
      </c>
      <c r="Q844" s="2">
        <f t="shared" si="96"/>
        <v>2098.3739638158258</v>
      </c>
      <c r="R844" s="2">
        <f t="shared" si="97"/>
        <v>37.342472362396741</v>
      </c>
      <c r="S844" s="2">
        <f t="shared" si="92"/>
        <v>6.0750383717051255</v>
      </c>
      <c r="T844" s="2">
        <f t="shared" si="93"/>
        <v>78.31217624929846</v>
      </c>
      <c r="U844" s="2">
        <f t="shared" si="94"/>
        <v>243.61847855603972</v>
      </c>
      <c r="V844" s="2">
        <f t="shared" si="95"/>
        <v>365.34816553944</v>
      </c>
      <c r="W844" s="2">
        <f t="shared" si="98"/>
        <v>1009923.2797202186</v>
      </c>
    </row>
    <row r="845" spans="1:23" x14ac:dyDescent="0.45">
      <c r="A845" s="2" t="s">
        <v>158</v>
      </c>
      <c r="B845" s="2">
        <v>2</v>
      </c>
      <c r="C845" s="2">
        <v>2010</v>
      </c>
      <c r="D845" s="2">
        <v>2008</v>
      </c>
      <c r="E845" s="2">
        <v>306.96435709999997</v>
      </c>
      <c r="F845" s="2">
        <v>231.57490039999999</v>
      </c>
      <c r="G845" s="2">
        <v>184.5555512</v>
      </c>
      <c r="H845" s="2">
        <v>160.10216629999999</v>
      </c>
      <c r="I845" s="2">
        <v>482451.80499999999</v>
      </c>
      <c r="J845" s="2">
        <v>4.2500000000000003E-2</v>
      </c>
      <c r="K845" s="2">
        <v>958531.45</v>
      </c>
      <c r="L845" s="2">
        <v>3759668.13</v>
      </c>
      <c r="M845" s="2">
        <f>+IF($D845&lt;2022,0,-((E845-'aob Demand'!J844)*'aob Demand'!N844)-0.5*('Welfare change 1 MW'!$E845-'aob Demand'!J844)*('Welfare change 1 MW'!I845-'aob Demand'!N844))</f>
        <v>0</v>
      </c>
      <c r="N845" s="2">
        <f>+IF($D845&lt;2022,0,-((F845-'aob Demand'!K844)*'aob Demand'!O844)-0.5*('Welfare change 1 MW'!$E845-'aob Demand'!K844)*('Welfare change 1 MW'!J845-'aob Demand'!O844))</f>
        <v>0</v>
      </c>
      <c r="O845" s="2">
        <f>+IF($D845&lt;2022,0,-((G845-'aob Demand'!L844)*'aob Demand'!P844)-0.5*('Welfare change 1 MW'!$E845-'aob Demand'!L844)*('Welfare change 1 MW'!K845-'aob Demand'!P844))</f>
        <v>0</v>
      </c>
      <c r="P845" s="2">
        <f>+IF($D845&lt;2022,0,-((H845-'aob Demand'!M844)*'aob Demand'!Q844)-0.5*('Welfare change 1 MW'!$E845-'aob Demand'!M844)*('Welfare change 1 MW'!L845-'aob Demand'!Q844))</f>
        <v>0</v>
      </c>
      <c r="Q845" s="2">
        <f t="shared" si="96"/>
        <v>0</v>
      </c>
      <c r="R845" s="2">
        <f t="shared" si="97"/>
        <v>0</v>
      </c>
      <c r="S845" s="2">
        <f t="shared" si="92"/>
        <v>0</v>
      </c>
      <c r="T845" s="2">
        <f t="shared" si="93"/>
        <v>0</v>
      </c>
      <c r="U845" s="2">
        <f t="shared" si="94"/>
        <v>0</v>
      </c>
      <c r="V845" s="2">
        <f t="shared" si="95"/>
        <v>0</v>
      </c>
      <c r="W845" s="2">
        <f t="shared" si="98"/>
        <v>5200651.3849999998</v>
      </c>
    </row>
    <row r="846" spans="1:23" x14ac:dyDescent="0.45">
      <c r="A846" s="2" t="s">
        <v>158</v>
      </c>
      <c r="B846" s="2">
        <v>2</v>
      </c>
      <c r="C846" s="2">
        <v>2011</v>
      </c>
      <c r="D846" s="2">
        <v>2009</v>
      </c>
      <c r="E846" s="2">
        <v>87.697693369999996</v>
      </c>
      <c r="F846" s="2">
        <v>72.356261739999994</v>
      </c>
      <c r="G846" s="2">
        <v>44.965706050000001</v>
      </c>
      <c r="H846" s="2">
        <v>30.203730620000002</v>
      </c>
      <c r="I846" s="2">
        <v>435385.136</v>
      </c>
      <c r="J846" s="2">
        <v>1.6E-2</v>
      </c>
      <c r="K846" s="2">
        <v>818496.40099999995</v>
      </c>
      <c r="L846" s="2">
        <v>2836209.227</v>
      </c>
      <c r="M846" s="2">
        <f>+IF($D846&lt;2022,0,-((E846-'aob Demand'!J845)*'aob Demand'!N845)-0.5*('Welfare change 1 MW'!$E846-'aob Demand'!J845)*('Welfare change 1 MW'!I846-'aob Demand'!N845))</f>
        <v>0</v>
      </c>
      <c r="N846" s="2">
        <f>+IF($D846&lt;2022,0,-((F846-'aob Demand'!K845)*'aob Demand'!O845)-0.5*('Welfare change 1 MW'!$E846-'aob Demand'!K845)*('Welfare change 1 MW'!J846-'aob Demand'!O845))</f>
        <v>0</v>
      </c>
      <c r="O846" s="2">
        <f>+IF($D846&lt;2022,0,-((G846-'aob Demand'!L845)*'aob Demand'!P845)-0.5*('Welfare change 1 MW'!$E846-'aob Demand'!L845)*('Welfare change 1 MW'!K846-'aob Demand'!P845))</f>
        <v>0</v>
      </c>
      <c r="P846" s="2">
        <f>+IF($D846&lt;2022,0,-((H846-'aob Demand'!M845)*'aob Demand'!Q845)-0.5*('Welfare change 1 MW'!$E846-'aob Demand'!M845)*('Welfare change 1 MW'!L846-'aob Demand'!Q845))</f>
        <v>0</v>
      </c>
      <c r="Q846" s="2">
        <f t="shared" si="96"/>
        <v>0</v>
      </c>
      <c r="R846" s="2">
        <f t="shared" si="97"/>
        <v>0</v>
      </c>
      <c r="S846" s="2">
        <f t="shared" si="92"/>
        <v>0</v>
      </c>
      <c r="T846" s="2">
        <f t="shared" si="93"/>
        <v>0</v>
      </c>
      <c r="U846" s="2">
        <f t="shared" si="94"/>
        <v>0</v>
      </c>
      <c r="V846" s="2">
        <f t="shared" si="95"/>
        <v>0</v>
      </c>
      <c r="W846" s="2">
        <f t="shared" si="98"/>
        <v>4090090.764</v>
      </c>
    </row>
    <row r="847" spans="1:23" x14ac:dyDescent="0.45">
      <c r="A847" s="2" t="s">
        <v>158</v>
      </c>
      <c r="B847" s="2">
        <v>2</v>
      </c>
      <c r="C847" s="2">
        <v>2012</v>
      </c>
      <c r="D847" s="2">
        <v>2010</v>
      </c>
      <c r="E847" s="2">
        <v>148.56972619999999</v>
      </c>
      <c r="F847" s="2">
        <v>77.744852309999999</v>
      </c>
      <c r="G847" s="2">
        <v>80.206287349999997</v>
      </c>
      <c r="H847" s="2">
        <v>59.434163820000002</v>
      </c>
      <c r="I847" s="2">
        <v>495571.19199999998</v>
      </c>
      <c r="J847" s="2">
        <v>1.6E-2</v>
      </c>
      <c r="K847" s="2">
        <v>961740.11399999994</v>
      </c>
      <c r="L847" s="2">
        <v>3705687.7250000001</v>
      </c>
      <c r="M847" s="2">
        <f>+IF($D847&lt;2022,0,-((E847-'aob Demand'!J846)*'aob Demand'!N846)-0.5*('Welfare change 1 MW'!$E847-'aob Demand'!J846)*('Welfare change 1 MW'!I847-'aob Demand'!N846))</f>
        <v>0</v>
      </c>
      <c r="N847" s="2">
        <f>+IF($D847&lt;2022,0,-((F847-'aob Demand'!K846)*'aob Demand'!O846)-0.5*('Welfare change 1 MW'!$E847-'aob Demand'!K846)*('Welfare change 1 MW'!J847-'aob Demand'!O846))</f>
        <v>0</v>
      </c>
      <c r="O847" s="2">
        <f>+IF($D847&lt;2022,0,-((G847-'aob Demand'!L846)*'aob Demand'!P846)-0.5*('Welfare change 1 MW'!$E847-'aob Demand'!L846)*('Welfare change 1 MW'!K847-'aob Demand'!P846))</f>
        <v>0</v>
      </c>
      <c r="P847" s="2">
        <f>+IF($D847&lt;2022,0,-((H847-'aob Demand'!M846)*'aob Demand'!Q846)-0.5*('Welfare change 1 MW'!$E847-'aob Demand'!M846)*('Welfare change 1 MW'!L847-'aob Demand'!Q846))</f>
        <v>0</v>
      </c>
      <c r="Q847" s="2">
        <f t="shared" si="96"/>
        <v>0</v>
      </c>
      <c r="R847" s="2">
        <f t="shared" si="97"/>
        <v>0</v>
      </c>
      <c r="S847" s="2">
        <f t="shared" si="92"/>
        <v>0</v>
      </c>
      <c r="T847" s="2">
        <f t="shared" si="93"/>
        <v>0</v>
      </c>
      <c r="U847" s="2">
        <f t="shared" si="94"/>
        <v>0</v>
      </c>
      <c r="V847" s="2">
        <f t="shared" si="95"/>
        <v>0</v>
      </c>
      <c r="W847" s="2">
        <f t="shared" si="98"/>
        <v>5162999.0309999995</v>
      </c>
    </row>
    <row r="848" spans="1:23" x14ac:dyDescent="0.45">
      <c r="A848" s="2" t="s">
        <v>158</v>
      </c>
      <c r="B848" s="2">
        <v>2</v>
      </c>
      <c r="C848" s="2">
        <v>2013</v>
      </c>
      <c r="D848" s="2">
        <v>2011</v>
      </c>
      <c r="E848" s="2">
        <v>98.461111000000002</v>
      </c>
      <c r="F848" s="2">
        <v>85.897273560000002</v>
      </c>
      <c r="G848" s="2">
        <v>59.224004960000002</v>
      </c>
      <c r="H848" s="2">
        <v>44.65669501</v>
      </c>
      <c r="I848" s="2">
        <v>510107.25799999997</v>
      </c>
      <c r="J848" s="2">
        <v>1.2999999999999999E-2</v>
      </c>
      <c r="K848" s="2">
        <v>996005.55500000005</v>
      </c>
      <c r="L848" s="2">
        <v>3919775.66</v>
      </c>
      <c r="M848" s="2">
        <f>+IF($D848&lt;2022,0,-((E848-'aob Demand'!J847)*'aob Demand'!N847)-0.5*('Welfare change 1 MW'!$E848-'aob Demand'!J847)*('Welfare change 1 MW'!I848-'aob Demand'!N847))</f>
        <v>0</v>
      </c>
      <c r="N848" s="2">
        <f>+IF($D848&lt;2022,0,-((F848-'aob Demand'!K847)*'aob Demand'!O847)-0.5*('Welfare change 1 MW'!$E848-'aob Demand'!K847)*('Welfare change 1 MW'!J848-'aob Demand'!O847))</f>
        <v>0</v>
      </c>
      <c r="O848" s="2">
        <f>+IF($D848&lt;2022,0,-((G848-'aob Demand'!L847)*'aob Demand'!P847)-0.5*('Welfare change 1 MW'!$E848-'aob Demand'!L847)*('Welfare change 1 MW'!K848-'aob Demand'!P847))</f>
        <v>0</v>
      </c>
      <c r="P848" s="2">
        <f>+IF($D848&lt;2022,0,-((H848-'aob Demand'!M847)*'aob Demand'!Q847)-0.5*('Welfare change 1 MW'!$E848-'aob Demand'!M847)*('Welfare change 1 MW'!L848-'aob Demand'!Q847))</f>
        <v>0</v>
      </c>
      <c r="Q848" s="2">
        <f t="shared" si="96"/>
        <v>0</v>
      </c>
      <c r="R848" s="2">
        <f t="shared" si="97"/>
        <v>0</v>
      </c>
      <c r="S848" s="2">
        <f t="shared" si="92"/>
        <v>0</v>
      </c>
      <c r="T848" s="2">
        <f t="shared" si="93"/>
        <v>0</v>
      </c>
      <c r="U848" s="2">
        <f t="shared" si="94"/>
        <v>0</v>
      </c>
      <c r="V848" s="2">
        <f t="shared" si="95"/>
        <v>0</v>
      </c>
      <c r="W848" s="2">
        <f t="shared" si="98"/>
        <v>5425888.4730000002</v>
      </c>
    </row>
    <row r="849" spans="1:23" x14ac:dyDescent="0.45">
      <c r="A849" s="2" t="s">
        <v>158</v>
      </c>
      <c r="B849" s="2">
        <v>2</v>
      </c>
      <c r="C849" s="2">
        <v>2014</v>
      </c>
      <c r="D849" s="2">
        <v>2012</v>
      </c>
      <c r="E849" s="2">
        <v>236.35072479999999</v>
      </c>
      <c r="F849" s="2">
        <v>143.82238319999999</v>
      </c>
      <c r="G849" s="2">
        <v>126.68874630000001</v>
      </c>
      <c r="H849" s="2">
        <v>116.7259486</v>
      </c>
      <c r="I849" s="2">
        <v>488243.19099999999</v>
      </c>
      <c r="J849" s="2">
        <v>2.79999999999999E-2</v>
      </c>
      <c r="K849" s="2">
        <v>961925.91599999997</v>
      </c>
      <c r="L849" s="2">
        <v>3735531.1749999998</v>
      </c>
      <c r="M849" s="2">
        <f>+IF($D849&lt;2022,0,-((E849-'aob Demand'!J848)*'aob Demand'!N848)-0.5*('Welfare change 1 MW'!$E849-'aob Demand'!J848)*('Welfare change 1 MW'!I849-'aob Demand'!N848))</f>
        <v>0</v>
      </c>
      <c r="N849" s="2">
        <f>+IF($D849&lt;2022,0,-((F849-'aob Demand'!K848)*'aob Demand'!O848)-0.5*('Welfare change 1 MW'!$E849-'aob Demand'!K848)*('Welfare change 1 MW'!J849-'aob Demand'!O848))</f>
        <v>0</v>
      </c>
      <c r="O849" s="2">
        <f>+IF($D849&lt;2022,0,-((G849-'aob Demand'!L848)*'aob Demand'!P848)-0.5*('Welfare change 1 MW'!$E849-'aob Demand'!L848)*('Welfare change 1 MW'!K849-'aob Demand'!P848))</f>
        <v>0</v>
      </c>
      <c r="P849" s="2">
        <f>+IF($D849&lt;2022,0,-((H849-'aob Demand'!M848)*'aob Demand'!Q848)-0.5*('Welfare change 1 MW'!$E849-'aob Demand'!M848)*('Welfare change 1 MW'!L849-'aob Demand'!Q848))</f>
        <v>0</v>
      </c>
      <c r="Q849" s="2">
        <f t="shared" si="96"/>
        <v>0</v>
      </c>
      <c r="R849" s="2">
        <f t="shared" si="97"/>
        <v>0</v>
      </c>
      <c r="S849" s="2">
        <f t="shared" si="92"/>
        <v>0</v>
      </c>
      <c r="T849" s="2">
        <f t="shared" si="93"/>
        <v>0</v>
      </c>
      <c r="U849" s="2">
        <f t="shared" si="94"/>
        <v>0</v>
      </c>
      <c r="V849" s="2">
        <f t="shared" si="95"/>
        <v>0</v>
      </c>
      <c r="W849" s="2">
        <f t="shared" si="98"/>
        <v>5185700.2819999997</v>
      </c>
    </row>
    <row r="850" spans="1:23" x14ac:dyDescent="0.45">
      <c r="A850" s="2" t="s">
        <v>158</v>
      </c>
      <c r="B850" s="2">
        <v>2</v>
      </c>
      <c r="C850" s="2">
        <v>2015</v>
      </c>
      <c r="D850" s="2">
        <v>2013</v>
      </c>
      <c r="E850" s="2">
        <v>215.50843699999999</v>
      </c>
      <c r="F850" s="2">
        <v>93.800888499999999</v>
      </c>
      <c r="G850" s="2">
        <v>88.780318519999994</v>
      </c>
      <c r="H850" s="2">
        <v>63.048772239999998</v>
      </c>
      <c r="I850" s="2">
        <v>456245.04799999902</v>
      </c>
      <c r="J850" s="2">
        <v>2.1000000000000001E-2</v>
      </c>
      <c r="K850" s="2">
        <v>912182.47499999998</v>
      </c>
      <c r="L850" s="2">
        <v>3559081.9750000001</v>
      </c>
      <c r="M850" s="2">
        <f>+IF($D850&lt;2022,0,-((E850-'aob Demand'!J849)*'aob Demand'!N849)-0.5*('Welfare change 1 MW'!$E850-'aob Demand'!J849)*('Welfare change 1 MW'!I850-'aob Demand'!N849))</f>
        <v>0</v>
      </c>
      <c r="N850" s="2">
        <f>+IF($D850&lt;2022,0,-((F850-'aob Demand'!K849)*'aob Demand'!O849)-0.5*('Welfare change 1 MW'!$E850-'aob Demand'!K849)*('Welfare change 1 MW'!J850-'aob Demand'!O849))</f>
        <v>0</v>
      </c>
      <c r="O850" s="2">
        <f>+IF($D850&lt;2022,0,-((G850-'aob Demand'!L849)*'aob Demand'!P849)-0.5*('Welfare change 1 MW'!$E850-'aob Demand'!L849)*('Welfare change 1 MW'!K850-'aob Demand'!P849))</f>
        <v>0</v>
      </c>
      <c r="P850" s="2">
        <f>+IF($D850&lt;2022,0,-((H850-'aob Demand'!M849)*'aob Demand'!Q849)-0.5*('Welfare change 1 MW'!$E850-'aob Demand'!M849)*('Welfare change 1 MW'!L850-'aob Demand'!Q849))</f>
        <v>0</v>
      </c>
      <c r="Q850" s="2">
        <f t="shared" si="96"/>
        <v>0</v>
      </c>
      <c r="R850" s="2">
        <f t="shared" si="97"/>
        <v>0</v>
      </c>
      <c r="S850" s="2">
        <f t="shared" si="92"/>
        <v>0</v>
      </c>
      <c r="T850" s="2">
        <f t="shared" si="93"/>
        <v>0</v>
      </c>
      <c r="U850" s="2">
        <f t="shared" si="94"/>
        <v>0</v>
      </c>
      <c r="V850" s="2">
        <f t="shared" si="95"/>
        <v>0</v>
      </c>
      <c r="W850" s="2">
        <f t="shared" si="98"/>
        <v>4927509.4979999997</v>
      </c>
    </row>
    <row r="851" spans="1:23" x14ac:dyDescent="0.45">
      <c r="A851" s="2" t="s">
        <v>158</v>
      </c>
      <c r="B851" s="2">
        <v>2</v>
      </c>
      <c r="C851" s="2">
        <v>2016</v>
      </c>
      <c r="D851" s="2">
        <v>2014</v>
      </c>
      <c r="E851" s="2">
        <v>161.06402270000001</v>
      </c>
      <c r="F851" s="2">
        <v>85.970219970000002</v>
      </c>
      <c r="G851" s="2">
        <v>84.020099169999995</v>
      </c>
      <c r="H851" s="2">
        <v>59.779964509999999</v>
      </c>
      <c r="I851" s="2">
        <v>471307.88399999897</v>
      </c>
      <c r="J851" s="2">
        <v>2.79999999999999E-2</v>
      </c>
      <c r="K851" s="2">
        <v>926922.63299999898</v>
      </c>
      <c r="L851" s="2">
        <v>3663894.31</v>
      </c>
      <c r="M851" s="2">
        <f>+IF($D851&lt;2022,0,-((E851-'aob Demand'!J850)*'aob Demand'!N850)-0.5*('Welfare change 1 MW'!$E851-'aob Demand'!J850)*('Welfare change 1 MW'!I851-'aob Demand'!N850))</f>
        <v>0</v>
      </c>
      <c r="N851" s="2">
        <f>+IF($D851&lt;2022,0,-((F851-'aob Demand'!K850)*'aob Demand'!O850)-0.5*('Welfare change 1 MW'!$E851-'aob Demand'!K850)*('Welfare change 1 MW'!J851-'aob Demand'!O850))</f>
        <v>0</v>
      </c>
      <c r="O851" s="2">
        <f>+IF($D851&lt;2022,0,-((G851-'aob Demand'!L850)*'aob Demand'!P850)-0.5*('Welfare change 1 MW'!$E851-'aob Demand'!L850)*('Welfare change 1 MW'!K851-'aob Demand'!P850))</f>
        <v>0</v>
      </c>
      <c r="P851" s="2">
        <f>+IF($D851&lt;2022,0,-((H851-'aob Demand'!M850)*'aob Demand'!Q850)-0.5*('Welfare change 1 MW'!$E851-'aob Demand'!M850)*('Welfare change 1 MW'!L851-'aob Demand'!Q850))</f>
        <v>0</v>
      </c>
      <c r="Q851" s="2">
        <f t="shared" si="96"/>
        <v>0</v>
      </c>
      <c r="R851" s="2">
        <f t="shared" si="97"/>
        <v>0</v>
      </c>
      <c r="S851" s="2">
        <f t="shared" si="92"/>
        <v>0</v>
      </c>
      <c r="T851" s="2">
        <f t="shared" si="93"/>
        <v>0</v>
      </c>
      <c r="U851" s="2">
        <f t="shared" si="94"/>
        <v>0</v>
      </c>
      <c r="V851" s="2">
        <f t="shared" si="95"/>
        <v>0</v>
      </c>
      <c r="W851" s="2">
        <f t="shared" si="98"/>
        <v>5062124.8269999977</v>
      </c>
    </row>
    <row r="852" spans="1:23" x14ac:dyDescent="0.45">
      <c r="A852" s="2" t="s">
        <v>158</v>
      </c>
      <c r="B852" s="2">
        <v>2</v>
      </c>
      <c r="C852" s="2">
        <v>2017</v>
      </c>
      <c r="D852" s="2">
        <v>2015</v>
      </c>
      <c r="E852" s="2">
        <v>200.59256809999999</v>
      </c>
      <c r="F852" s="2">
        <v>74.892319169999993</v>
      </c>
      <c r="G852" s="2">
        <v>73.646466540000006</v>
      </c>
      <c r="H852" s="2">
        <v>71.486348179999993</v>
      </c>
      <c r="I852" s="2">
        <v>474037.22600000002</v>
      </c>
      <c r="J852" s="2">
        <v>2.4E-2</v>
      </c>
      <c r="K852" s="2">
        <v>934333.32400000002</v>
      </c>
      <c r="L852" s="2">
        <v>3648890.4249999998</v>
      </c>
      <c r="M852" s="2">
        <f>+IF($D852&lt;2022,0,-((E852-'aob Demand'!J851)*'aob Demand'!N851)-0.5*('Welfare change 1 MW'!$E852-'aob Demand'!J851)*('Welfare change 1 MW'!I852-'aob Demand'!N851))</f>
        <v>0</v>
      </c>
      <c r="N852" s="2">
        <f>+IF($D852&lt;2022,0,-((F852-'aob Demand'!K851)*'aob Demand'!O851)-0.5*('Welfare change 1 MW'!$E852-'aob Demand'!K851)*('Welfare change 1 MW'!J852-'aob Demand'!O851))</f>
        <v>0</v>
      </c>
      <c r="O852" s="2">
        <f>+IF($D852&lt;2022,0,-((G852-'aob Demand'!L851)*'aob Demand'!P851)-0.5*('Welfare change 1 MW'!$E852-'aob Demand'!L851)*('Welfare change 1 MW'!K852-'aob Demand'!P851))</f>
        <v>0</v>
      </c>
      <c r="P852" s="2">
        <f>+IF($D852&lt;2022,0,-((H852-'aob Demand'!M851)*'aob Demand'!Q851)-0.5*('Welfare change 1 MW'!$E852-'aob Demand'!M851)*('Welfare change 1 MW'!L852-'aob Demand'!Q851))</f>
        <v>0</v>
      </c>
      <c r="Q852" s="2">
        <f t="shared" si="96"/>
        <v>0</v>
      </c>
      <c r="R852" s="2">
        <f t="shared" si="97"/>
        <v>0</v>
      </c>
      <c r="S852" s="2">
        <f t="shared" si="92"/>
        <v>0</v>
      </c>
      <c r="T852" s="2">
        <f t="shared" si="93"/>
        <v>0</v>
      </c>
      <c r="U852" s="2">
        <f t="shared" si="94"/>
        <v>0</v>
      </c>
      <c r="V852" s="2">
        <f t="shared" si="95"/>
        <v>0</v>
      </c>
      <c r="W852" s="2">
        <f t="shared" si="98"/>
        <v>5057260.9749999996</v>
      </c>
    </row>
    <row r="853" spans="1:23" x14ac:dyDescent="0.45">
      <c r="A853" s="2" t="s">
        <v>158</v>
      </c>
      <c r="B853" s="2">
        <v>2</v>
      </c>
      <c r="C853" s="2">
        <v>2018</v>
      </c>
      <c r="D853" s="2">
        <v>2016</v>
      </c>
      <c r="E853" s="2">
        <v>192.9001236</v>
      </c>
      <c r="F853" s="2">
        <v>66.512712609999994</v>
      </c>
      <c r="G853" s="2">
        <v>60.841613449999997</v>
      </c>
      <c r="H853" s="2">
        <v>57.89390066</v>
      </c>
      <c r="I853" s="2">
        <v>469882.43599999999</v>
      </c>
      <c r="J853" s="2">
        <v>3.1E-2</v>
      </c>
      <c r="K853" s="2">
        <v>947179.33099999896</v>
      </c>
      <c r="L853" s="2">
        <v>3685252.1549999998</v>
      </c>
      <c r="M853" s="2">
        <f>+IF($D853&lt;2022,0,-((E853-'aob Demand'!J852)*'aob Demand'!N852)-0.5*('Welfare change 1 MW'!$E853-'aob Demand'!J852)*('Welfare change 1 MW'!I853-'aob Demand'!N852))</f>
        <v>0</v>
      </c>
      <c r="N853" s="2">
        <f>+IF($D853&lt;2022,0,-((F853-'aob Demand'!K852)*'aob Demand'!O852)-0.5*('Welfare change 1 MW'!$E853-'aob Demand'!K852)*('Welfare change 1 MW'!J853-'aob Demand'!O852))</f>
        <v>0</v>
      </c>
      <c r="O853" s="2">
        <f>+IF($D853&lt;2022,0,-((G853-'aob Demand'!L852)*'aob Demand'!P852)-0.5*('Welfare change 1 MW'!$E853-'aob Demand'!L852)*('Welfare change 1 MW'!K853-'aob Demand'!P852))</f>
        <v>0</v>
      </c>
      <c r="P853" s="2">
        <f>+IF($D853&lt;2022,0,-((H853-'aob Demand'!M852)*'aob Demand'!Q852)-0.5*('Welfare change 1 MW'!$E853-'aob Demand'!M852)*('Welfare change 1 MW'!L853-'aob Demand'!Q852))</f>
        <v>0</v>
      </c>
      <c r="Q853" s="2">
        <f t="shared" si="96"/>
        <v>0</v>
      </c>
      <c r="R853" s="2">
        <f t="shared" si="97"/>
        <v>0</v>
      </c>
      <c r="S853" s="2">
        <f t="shared" ref="S853:S916" si="99">+N853/(1.06^($D853-2019))</f>
        <v>0</v>
      </c>
      <c r="T853" s="2">
        <f t="shared" ref="T853:T916" si="100">+O853/(1.06^($D853-2019))</f>
        <v>0</v>
      </c>
      <c r="U853" s="2">
        <f t="shared" ref="U853:U916" si="101">+P853/(1.06^($D853-2019))</f>
        <v>0</v>
      </c>
      <c r="V853" s="2">
        <f t="shared" ref="V853:V916" si="102">+Q853/(1.06^($D853-2019))</f>
        <v>0</v>
      </c>
      <c r="W853" s="2">
        <f t="shared" si="98"/>
        <v>5102313.9219999984</v>
      </c>
    </row>
    <row r="854" spans="1:23" x14ac:dyDescent="0.45">
      <c r="A854" s="2" t="s">
        <v>158</v>
      </c>
      <c r="B854" s="2">
        <v>2</v>
      </c>
      <c r="C854" s="2">
        <v>2019</v>
      </c>
      <c r="D854" s="2">
        <v>2017</v>
      </c>
      <c r="E854" s="2">
        <v>263.08942339999999</v>
      </c>
      <c r="F854" s="2">
        <v>135.23178899999999</v>
      </c>
      <c r="G854" s="2">
        <v>79.072930240000005</v>
      </c>
      <c r="H854" s="2">
        <v>55.35947358</v>
      </c>
      <c r="I854" s="2">
        <v>471436.19699999999</v>
      </c>
      <c r="J854" s="2">
        <v>2.4E-2</v>
      </c>
      <c r="K854" s="2">
        <v>932928.39500000002</v>
      </c>
      <c r="L854" s="2">
        <v>3653197.5019999999</v>
      </c>
      <c r="M854" s="2">
        <f>+IF($D854&lt;2022,0,-((E854-'aob Demand'!J853)*'aob Demand'!N853)-0.5*('Welfare change 1 MW'!$E854-'aob Demand'!J853)*('Welfare change 1 MW'!I854-'aob Demand'!N853))</f>
        <v>0</v>
      </c>
      <c r="N854" s="2">
        <f>+IF($D854&lt;2022,0,-((F854-'aob Demand'!K853)*'aob Demand'!O853)-0.5*('Welfare change 1 MW'!$E854-'aob Demand'!K853)*('Welfare change 1 MW'!J854-'aob Demand'!O853))</f>
        <v>0</v>
      </c>
      <c r="O854" s="2">
        <f>+IF($D854&lt;2022,0,-((G854-'aob Demand'!L853)*'aob Demand'!P853)-0.5*('Welfare change 1 MW'!$E854-'aob Demand'!L853)*('Welfare change 1 MW'!K854-'aob Demand'!P853))</f>
        <v>0</v>
      </c>
      <c r="P854" s="2">
        <f>+IF($D854&lt;2022,0,-((H854-'aob Demand'!M853)*'aob Demand'!Q853)-0.5*('Welfare change 1 MW'!$E854-'aob Demand'!M853)*('Welfare change 1 MW'!L854-'aob Demand'!Q853))</f>
        <v>0</v>
      </c>
      <c r="Q854" s="2">
        <f t="shared" si="96"/>
        <v>0</v>
      </c>
      <c r="R854" s="2">
        <f t="shared" si="97"/>
        <v>0</v>
      </c>
      <c r="S854" s="2">
        <f t="shared" si="99"/>
        <v>0</v>
      </c>
      <c r="T854" s="2">
        <f t="shared" si="100"/>
        <v>0</v>
      </c>
      <c r="U854" s="2">
        <f t="shared" si="101"/>
        <v>0</v>
      </c>
      <c r="V854" s="2">
        <f t="shared" si="102"/>
        <v>0</v>
      </c>
      <c r="W854" s="2">
        <f t="shared" si="98"/>
        <v>5057562.0939999996</v>
      </c>
    </row>
    <row r="855" spans="1:23" x14ac:dyDescent="0.45">
      <c r="A855" s="2" t="s">
        <v>158</v>
      </c>
      <c r="B855" s="2">
        <v>2</v>
      </c>
      <c r="C855" s="2">
        <v>2020</v>
      </c>
      <c r="D855" s="2">
        <v>2018</v>
      </c>
      <c r="E855" s="2">
        <v>277.15289467594499</v>
      </c>
      <c r="F855" s="2">
        <v>128.33471220529199</v>
      </c>
      <c r="G855" s="2">
        <v>97.3438709991417</v>
      </c>
      <c r="H855" s="2">
        <v>80.0622479216416</v>
      </c>
      <c r="I855" s="2">
        <v>469632.44941249501</v>
      </c>
      <c r="J855" s="2">
        <v>10.006888414533</v>
      </c>
      <c r="K855" s="2">
        <v>928623.456563632</v>
      </c>
      <c r="L855" s="2">
        <v>3636951.3727405299</v>
      </c>
      <c r="M855" s="2">
        <f>+IF($D855&lt;2022,0,-((E855-'aob Demand'!J854)*'aob Demand'!N854)-0.5*('Welfare change 1 MW'!$E855-'aob Demand'!J854)*('Welfare change 1 MW'!I855-'aob Demand'!N854))</f>
        <v>0</v>
      </c>
      <c r="N855" s="2">
        <f>+IF($D855&lt;2022,0,-((F855-'aob Demand'!K854)*'aob Demand'!O854)-0.5*('Welfare change 1 MW'!$E855-'aob Demand'!K854)*('Welfare change 1 MW'!J855-'aob Demand'!O854))</f>
        <v>0</v>
      </c>
      <c r="O855" s="2">
        <f>+IF($D855&lt;2022,0,-((G855-'aob Demand'!L854)*'aob Demand'!P854)-0.5*('Welfare change 1 MW'!$E855-'aob Demand'!L854)*('Welfare change 1 MW'!K855-'aob Demand'!P854))</f>
        <v>0</v>
      </c>
      <c r="P855" s="2">
        <f>+IF($D855&lt;2022,0,-((H855-'aob Demand'!M854)*'aob Demand'!Q854)-0.5*('Welfare change 1 MW'!$E855-'aob Demand'!M854)*('Welfare change 1 MW'!L855-'aob Demand'!Q854))</f>
        <v>0</v>
      </c>
      <c r="Q855" s="2">
        <f t="shared" si="96"/>
        <v>0</v>
      </c>
      <c r="R855" s="2">
        <f t="shared" si="97"/>
        <v>0</v>
      </c>
      <c r="S855" s="2">
        <f t="shared" si="99"/>
        <v>0</v>
      </c>
      <c r="T855" s="2">
        <f t="shared" si="100"/>
        <v>0</v>
      </c>
      <c r="U855" s="2">
        <f t="shared" si="101"/>
        <v>0</v>
      </c>
      <c r="V855" s="2">
        <f t="shared" si="102"/>
        <v>0</v>
      </c>
      <c r="W855" s="2">
        <f t="shared" si="98"/>
        <v>5035207.2787166573</v>
      </c>
    </row>
    <row r="856" spans="1:23" x14ac:dyDescent="0.45">
      <c r="A856" s="2" t="s">
        <v>158</v>
      </c>
      <c r="B856" s="2">
        <v>2</v>
      </c>
      <c r="C856" s="2">
        <v>2021</v>
      </c>
      <c r="D856" s="2">
        <v>2019</v>
      </c>
      <c r="E856" s="2">
        <v>269.69442395792998</v>
      </c>
      <c r="F856" s="2">
        <v>128.31016132979599</v>
      </c>
      <c r="G856" s="2">
        <v>97.321411645666402</v>
      </c>
      <c r="H856" s="2">
        <v>80.044445686369301</v>
      </c>
      <c r="I856" s="2">
        <v>509981.31555140001</v>
      </c>
      <c r="J856" s="2">
        <v>15.0289381217664</v>
      </c>
      <c r="K856" s="2">
        <v>1006237.41629588</v>
      </c>
      <c r="L856" s="2">
        <v>3960925.10359202</v>
      </c>
      <c r="M856" s="2">
        <f>+IF($D856&lt;2022,0,-((E856-'aob Demand'!J855)*'aob Demand'!N855)-0.5*('Welfare change 1 MW'!$E856-'aob Demand'!J855)*('Welfare change 1 MW'!I856-'aob Demand'!N855))</f>
        <v>0</v>
      </c>
      <c r="N856" s="2">
        <f>+IF($D856&lt;2022,0,-((F856-'aob Demand'!K855)*'aob Demand'!O855)-0.5*('Welfare change 1 MW'!$E856-'aob Demand'!K855)*('Welfare change 1 MW'!J856-'aob Demand'!O855))</f>
        <v>0</v>
      </c>
      <c r="O856" s="2">
        <f>+IF($D856&lt;2022,0,-((G856-'aob Demand'!L855)*'aob Demand'!P855)-0.5*('Welfare change 1 MW'!$E856-'aob Demand'!L855)*('Welfare change 1 MW'!K856-'aob Demand'!P855))</f>
        <v>0</v>
      </c>
      <c r="P856" s="2">
        <f>+IF($D856&lt;2022,0,-((H856-'aob Demand'!M855)*'aob Demand'!Q855)-0.5*('Welfare change 1 MW'!$E856-'aob Demand'!M855)*('Welfare change 1 MW'!L856-'aob Demand'!Q855))</f>
        <v>0</v>
      </c>
      <c r="Q856" s="2">
        <f t="shared" si="96"/>
        <v>0</v>
      </c>
      <c r="R856" s="2">
        <f t="shared" si="97"/>
        <v>0</v>
      </c>
      <c r="S856" s="2">
        <f t="shared" si="99"/>
        <v>0</v>
      </c>
      <c r="T856" s="2">
        <f t="shared" si="100"/>
        <v>0</v>
      </c>
      <c r="U856" s="2">
        <f t="shared" si="101"/>
        <v>0</v>
      </c>
      <c r="V856" s="2">
        <f t="shared" si="102"/>
        <v>0</v>
      </c>
      <c r="W856" s="2">
        <f t="shared" si="98"/>
        <v>5477143.8354393002</v>
      </c>
    </row>
    <row r="857" spans="1:23" x14ac:dyDescent="0.45">
      <c r="A857" s="2" t="s">
        <v>158</v>
      </c>
      <c r="B857" s="2">
        <v>2</v>
      </c>
      <c r="C857" s="2">
        <v>2022</v>
      </c>
      <c r="D857" s="2">
        <v>2020</v>
      </c>
      <c r="E857" s="2">
        <v>265.386102910641</v>
      </c>
      <c r="F857" s="2">
        <v>128.86135509102701</v>
      </c>
      <c r="G857" s="2">
        <v>97.728115787757801</v>
      </c>
      <c r="H857" s="2">
        <v>80.400957157725699</v>
      </c>
      <c r="I857" s="2">
        <v>510321.71166332398</v>
      </c>
      <c r="J857" s="2">
        <v>20.230900618824801</v>
      </c>
      <c r="K857" s="2">
        <v>1006939.7037767801</v>
      </c>
      <c r="L857" s="2">
        <v>3963637.4126105802</v>
      </c>
      <c r="M857" s="2">
        <f>+IF($D857&lt;2022,0,-((E857-'aob Demand'!J856)*'aob Demand'!N856)-0.5*('Welfare change 1 MW'!$E857-'aob Demand'!J856)*('Welfare change 1 MW'!I857-'aob Demand'!N856))</f>
        <v>0</v>
      </c>
      <c r="N857" s="2">
        <f>+IF($D857&lt;2022,0,-((F857-'aob Demand'!K856)*'aob Demand'!O856)-0.5*('Welfare change 1 MW'!$E857-'aob Demand'!K856)*('Welfare change 1 MW'!J857-'aob Demand'!O856))</f>
        <v>0</v>
      </c>
      <c r="O857" s="2">
        <f>+IF($D857&lt;2022,0,-((G857-'aob Demand'!L856)*'aob Demand'!P856)-0.5*('Welfare change 1 MW'!$E857-'aob Demand'!L856)*('Welfare change 1 MW'!K857-'aob Demand'!P856))</f>
        <v>0</v>
      </c>
      <c r="P857" s="2">
        <f>+IF($D857&lt;2022,0,-((H857-'aob Demand'!M856)*'aob Demand'!Q856)-0.5*('Welfare change 1 MW'!$E857-'aob Demand'!M856)*('Welfare change 1 MW'!L857-'aob Demand'!Q856))</f>
        <v>0</v>
      </c>
      <c r="Q857" s="2">
        <f t="shared" si="96"/>
        <v>0</v>
      </c>
      <c r="R857" s="2">
        <f t="shared" si="97"/>
        <v>0</v>
      </c>
      <c r="S857" s="2">
        <f t="shared" si="99"/>
        <v>0</v>
      </c>
      <c r="T857" s="2">
        <f t="shared" si="100"/>
        <v>0</v>
      </c>
      <c r="U857" s="2">
        <f t="shared" si="101"/>
        <v>0</v>
      </c>
      <c r="V857" s="2">
        <f t="shared" si="102"/>
        <v>0</v>
      </c>
      <c r="W857" s="2">
        <f t="shared" si="98"/>
        <v>5480898.8280506842</v>
      </c>
    </row>
    <row r="858" spans="1:23" x14ac:dyDescent="0.45">
      <c r="A858" s="2" t="s">
        <v>158</v>
      </c>
      <c r="B858" s="2">
        <v>2</v>
      </c>
      <c r="C858" s="2">
        <v>2023</v>
      </c>
      <c r="D858" s="2">
        <v>2021</v>
      </c>
      <c r="E858" s="2">
        <v>263.54053153077501</v>
      </c>
      <c r="F858" s="2">
        <v>128.86565563135201</v>
      </c>
      <c r="G858" s="2">
        <v>97.731526177350602</v>
      </c>
      <c r="H858" s="2">
        <v>80.403709952028706</v>
      </c>
      <c r="I858" s="2">
        <v>510679.18617866002</v>
      </c>
      <c r="J858" s="2">
        <v>21.280713901441501</v>
      </c>
      <c r="K858" s="2">
        <v>1007652.40495841</v>
      </c>
      <c r="L858" s="2">
        <v>3966432.8614709401</v>
      </c>
      <c r="M858" s="2">
        <f>+IF($D858&lt;2022,0,-((E858-'aob Demand'!J857)*'aob Demand'!N857)-0.5*('Welfare change 1 MW'!$E858-'aob Demand'!J857)*('Welfare change 1 MW'!I858-'aob Demand'!N857))</f>
        <v>0</v>
      </c>
      <c r="N858" s="2">
        <f>+IF($D858&lt;2022,0,-((F858-'aob Demand'!K857)*'aob Demand'!O857)-0.5*('Welfare change 1 MW'!$E858-'aob Demand'!K857)*('Welfare change 1 MW'!J858-'aob Demand'!O857))</f>
        <v>0</v>
      </c>
      <c r="O858" s="2">
        <f>+IF($D858&lt;2022,0,-((G858-'aob Demand'!L857)*'aob Demand'!P857)-0.5*('Welfare change 1 MW'!$E858-'aob Demand'!L857)*('Welfare change 1 MW'!K858-'aob Demand'!P857))</f>
        <v>0</v>
      </c>
      <c r="P858" s="2">
        <f>+IF($D858&lt;2022,0,-((H858-'aob Demand'!M857)*'aob Demand'!Q857)-0.5*('Welfare change 1 MW'!$E858-'aob Demand'!M857)*('Welfare change 1 MW'!L858-'aob Demand'!Q857))</f>
        <v>0</v>
      </c>
      <c r="Q858" s="2">
        <f t="shared" si="96"/>
        <v>0</v>
      </c>
      <c r="R858" s="2">
        <f t="shared" si="97"/>
        <v>0</v>
      </c>
      <c r="S858" s="2">
        <f t="shared" si="99"/>
        <v>0</v>
      </c>
      <c r="T858" s="2">
        <f t="shared" si="100"/>
        <v>0</v>
      </c>
      <c r="U858" s="2">
        <f t="shared" si="101"/>
        <v>0</v>
      </c>
      <c r="V858" s="2">
        <f t="shared" si="102"/>
        <v>0</v>
      </c>
      <c r="W858" s="2">
        <f t="shared" si="98"/>
        <v>5484764.4526080098</v>
      </c>
    </row>
    <row r="859" spans="1:23" x14ac:dyDescent="0.45">
      <c r="A859" s="2" t="s">
        <v>158</v>
      </c>
      <c r="B859" s="2">
        <v>2</v>
      </c>
      <c r="C859" s="2">
        <v>2024</v>
      </c>
      <c r="D859" s="2">
        <v>2022</v>
      </c>
      <c r="E859" s="2">
        <v>140.02399060489958</v>
      </c>
      <c r="F859" s="2">
        <v>140.02399060489958</v>
      </c>
      <c r="G859" s="2">
        <v>108.88880637167961</v>
      </c>
      <c r="H859" s="2">
        <v>91.560366810502103</v>
      </c>
      <c r="I859" s="2">
        <v>510787.9970931164</v>
      </c>
      <c r="J859" s="2">
        <v>187.10730486827913</v>
      </c>
      <c r="K859" s="2">
        <v>1009184.9669745202</v>
      </c>
      <c r="L859" s="2">
        <v>3970625.7465521595</v>
      </c>
      <c r="M859" s="2">
        <f>+IF($D859&lt;2022,0,-((E859-'aob Demand'!J858)*'aob Demand'!N858)-0.5*('Welfare change 1 MW'!$E859-'aob Demand'!J858)*('Welfare change 1 MW'!I859-'aob Demand'!N858))</f>
        <v>1207.324216770884</v>
      </c>
      <c r="N859" s="2">
        <f>+IF($D859&lt;2022,0,-((F859-'aob Demand'!K858)*'aob Demand'!O858)-0.5*('Welfare change 1 MW'!$E859-'aob Demand'!K858)*('Welfare change 1 MW'!J859-'aob Demand'!O858))</f>
        <v>0.44225624248767298</v>
      </c>
      <c r="O859" s="2">
        <f>+IF($D859&lt;2022,0,-((G859-'aob Demand'!L858)*'aob Demand'!P858)-0.5*('Welfare change 1 MW'!$E859-'aob Demand'!L858)*('Welfare change 1 MW'!K859-'aob Demand'!P858))</f>
        <v>2373.7206090818336</v>
      </c>
      <c r="P859" s="2">
        <f>+IF($D859&lt;2022,0,-((H859-'aob Demand'!M858)*'aob Demand'!Q858)-0.5*('Welfare change 1 MW'!$E859-'aob Demand'!M858)*('Welfare change 1 MW'!L859-'aob Demand'!Q858))</f>
        <v>9313.886039263276</v>
      </c>
      <c r="Q859" s="2">
        <f t="shared" si="96"/>
        <v>12895.373121358482</v>
      </c>
      <c r="R859" s="2">
        <f t="shared" si="97"/>
        <v>1013.6926932727048</v>
      </c>
      <c r="S859" s="2">
        <f t="shared" si="99"/>
        <v>0.37132686923405972</v>
      </c>
      <c r="T859" s="2">
        <f t="shared" si="100"/>
        <v>1993.0215959162874</v>
      </c>
      <c r="U859" s="2">
        <f t="shared" si="101"/>
        <v>7820.1183185307955</v>
      </c>
      <c r="V859" s="2">
        <f t="shared" si="102"/>
        <v>10827.203934589023</v>
      </c>
      <c r="W859" s="2">
        <f t="shared" si="98"/>
        <v>5490598.7106197961</v>
      </c>
    </row>
    <row r="860" spans="1:23" x14ac:dyDescent="0.45">
      <c r="A860" s="2" t="s">
        <v>158</v>
      </c>
      <c r="B860" s="2">
        <v>2</v>
      </c>
      <c r="C860" s="2">
        <v>2025</v>
      </c>
      <c r="D860" s="2">
        <v>2023</v>
      </c>
      <c r="E860" s="2">
        <v>139.80499506839115</v>
      </c>
      <c r="F860" s="2">
        <v>139.80499506839115</v>
      </c>
      <c r="G860" s="2">
        <v>108.67587143016611</v>
      </c>
      <c r="H860" s="2">
        <v>91.344249998939517</v>
      </c>
      <c r="I860" s="2">
        <v>471166.07558037102</v>
      </c>
      <c r="J860" s="2">
        <v>187.28500546442194</v>
      </c>
      <c r="K860" s="2">
        <v>933046.4058240084</v>
      </c>
      <c r="L860" s="2">
        <v>3652405.2491103956</v>
      </c>
      <c r="M860" s="2">
        <f>+IF($D860&lt;2022,0,-((E860-'aob Demand'!J859)*'aob Demand'!N859)-0.5*('Welfare change 1 MW'!$E860-'aob Demand'!J859)*('Welfare change 1 MW'!I860-'aob Demand'!N859))</f>
        <v>1096.0540873865418</v>
      </c>
      <c r="N860" s="2">
        <f>+IF($D860&lt;2022,0,-((F860-'aob Demand'!K859)*'aob Demand'!O859)-0.5*('Welfare change 1 MW'!$E860-'aob Demand'!K859)*('Welfare change 1 MW'!J860-'aob Demand'!O859))</f>
        <v>0.43567333554869864</v>
      </c>
      <c r="O860" s="2">
        <f>+IF($D860&lt;2022,0,-((G860-'aob Demand'!L859)*'aob Demand'!P859)-0.5*('Welfare change 1 MW'!$E860-'aob Demand'!L859)*('Welfare change 1 MW'!K860-'aob Demand'!P859))</f>
        <v>2159.8987444687405</v>
      </c>
      <c r="P860" s="2">
        <f>+IF($D860&lt;2022,0,-((H860-'aob Demand'!M859)*'aob Demand'!Q859)-0.5*('Welfare change 1 MW'!$E860-'aob Demand'!M859)*('Welfare change 1 MW'!L860-'aob Demand'!Q859))</f>
        <v>8431.7917708994337</v>
      </c>
      <c r="Q860" s="2">
        <f t="shared" si="96"/>
        <v>11688.180276090265</v>
      </c>
      <c r="R860" s="2">
        <f t="shared" si="97"/>
        <v>868.17749718501125</v>
      </c>
      <c r="S860" s="2">
        <f t="shared" si="99"/>
        <v>0.34509408832989596</v>
      </c>
      <c r="T860" s="2">
        <f t="shared" si="100"/>
        <v>1710.8421087294455</v>
      </c>
      <c r="U860" s="2">
        <f t="shared" si="101"/>
        <v>6678.768831471928</v>
      </c>
      <c r="V860" s="2">
        <f t="shared" si="102"/>
        <v>9258.1335314747139</v>
      </c>
      <c r="W860" s="2">
        <f t="shared" si="98"/>
        <v>5056617.730514775</v>
      </c>
    </row>
    <row r="861" spans="1:23" x14ac:dyDescent="0.45">
      <c r="A861" s="2" t="s">
        <v>158</v>
      </c>
      <c r="B861" s="2">
        <v>2</v>
      </c>
      <c r="C861" s="2">
        <v>2026</v>
      </c>
      <c r="D861" s="2">
        <v>2024</v>
      </c>
      <c r="E861" s="2">
        <v>140.01888209871495</v>
      </c>
      <c r="F861" s="2">
        <v>140.01888209871495</v>
      </c>
      <c r="G861" s="2">
        <v>109.02087618950095</v>
      </c>
      <c r="H861" s="2">
        <v>91.735745704169958</v>
      </c>
      <c r="I861" s="2">
        <v>471441.76165853679</v>
      </c>
      <c r="J861" s="2">
        <v>187.12025312883088</v>
      </c>
      <c r="K861" s="2">
        <v>933627.88905142096</v>
      </c>
      <c r="L861" s="2">
        <v>3654663.4526853459</v>
      </c>
      <c r="M861" s="2">
        <f>+IF($D861&lt;2022,0,-((E861-'aob Demand'!J860)*'aob Demand'!N860)-0.5*('Welfare change 1 MW'!$E861-'aob Demand'!J860)*('Welfare change 1 MW'!I861-'aob Demand'!N860))</f>
        <v>1160.5203162937757</v>
      </c>
      <c r="N861" s="2">
        <f>+IF($D861&lt;2022,0,-((F861-'aob Demand'!K860)*'aob Demand'!O860)-0.5*('Welfare change 1 MW'!$E861-'aob Demand'!K860)*('Welfare change 1 MW'!J861-'aob Demand'!O860))</f>
        <v>0.46062286587018136</v>
      </c>
      <c r="O861" s="2">
        <f>+IF($D861&lt;2022,0,-((G861-'aob Demand'!L860)*'aob Demand'!P860)-0.5*('Welfare change 1 MW'!$E861-'aob Demand'!L860)*('Welfare change 1 MW'!K861-'aob Demand'!P860))</f>
        <v>2287.0978631312969</v>
      </c>
      <c r="P861" s="2">
        <f>+IF($D861&lt;2022,0,-((H861-'aob Demand'!M860)*'aob Demand'!Q860)-0.5*('Welfare change 1 MW'!$E861-'aob Demand'!M860)*('Welfare change 1 MW'!L861-'aob Demand'!Q860))</f>
        <v>8928.4312652225926</v>
      </c>
      <c r="Q861" s="2">
        <f t="shared" si="96"/>
        <v>12376.510067513536</v>
      </c>
      <c r="R861" s="2">
        <f t="shared" si="97"/>
        <v>867.20829112762533</v>
      </c>
      <c r="S861" s="2">
        <f t="shared" si="99"/>
        <v>0.3442042011304785</v>
      </c>
      <c r="T861" s="2">
        <f t="shared" si="100"/>
        <v>1709.0525703693561</v>
      </c>
      <c r="U861" s="2">
        <f t="shared" si="101"/>
        <v>6671.8432338104112</v>
      </c>
      <c r="V861" s="2">
        <f t="shared" si="102"/>
        <v>9248.4482995085236</v>
      </c>
      <c r="W861" s="2">
        <f t="shared" si="98"/>
        <v>5059733.1033953037</v>
      </c>
    </row>
    <row r="862" spans="1:23" x14ac:dyDescent="0.45">
      <c r="A862" s="2" t="s">
        <v>158</v>
      </c>
      <c r="B862" s="2">
        <v>2</v>
      </c>
      <c r="C862" s="2">
        <v>2027</v>
      </c>
      <c r="D862" s="2">
        <v>2025</v>
      </c>
      <c r="E862" s="2">
        <v>139.87294167980434</v>
      </c>
      <c r="F862" s="2">
        <v>139.87294167980434</v>
      </c>
      <c r="G862" s="2">
        <v>108.87421443658633</v>
      </c>
      <c r="H862" s="2">
        <v>91.58852562845621</v>
      </c>
      <c r="I862" s="2">
        <v>471783.13995623757</v>
      </c>
      <c r="J862" s="2">
        <v>187.29346885375432</v>
      </c>
      <c r="K862" s="2">
        <v>934296.94137429167</v>
      </c>
      <c r="L862" s="2">
        <v>3657286.9140141718</v>
      </c>
      <c r="M862" s="2">
        <f>+IF($D862&lt;2022,0,-((E862-'aob Demand'!J861)*'aob Demand'!N861)-0.5*('Welfare change 1 MW'!$E862-'aob Demand'!J861)*('Welfare change 1 MW'!I862-'aob Demand'!N861))</f>
        <v>1138.9475851382379</v>
      </c>
      <c r="N862" s="2">
        <f>+IF($D862&lt;2022,0,-((F862-'aob Demand'!K861)*'aob Demand'!O861)-0.5*('Welfare change 1 MW'!$E862-'aob Demand'!K861)*('Welfare change 1 MW'!J862-'aob Demand'!O861))</f>
        <v>0.45215147807726769</v>
      </c>
      <c r="O862" s="2">
        <f>+IF($D862&lt;2022,0,-((G862-'aob Demand'!L861)*'aob Demand'!P861)-0.5*('Welfare change 1 MW'!$E862-'aob Demand'!L861)*('Welfare change 1 MW'!K862-'aob Demand'!P861))</f>
        <v>2244.5529762828655</v>
      </c>
      <c r="P862" s="2">
        <f>+IF($D862&lt;2022,0,-((H862-'aob Demand'!M861)*'aob Demand'!Q861)-0.5*('Welfare change 1 MW'!$E862-'aob Demand'!M861)*('Welfare change 1 MW'!L862-'aob Demand'!Q861))</f>
        <v>8762.3242028430741</v>
      </c>
      <c r="Q862" s="2">
        <f t="shared" si="96"/>
        <v>12146.276915742255</v>
      </c>
      <c r="R862" s="2">
        <f t="shared" si="97"/>
        <v>802.91310515151633</v>
      </c>
      <c r="S862" s="2">
        <f t="shared" si="99"/>
        <v>0.31874895034594908</v>
      </c>
      <c r="T862" s="2">
        <f t="shared" si="100"/>
        <v>1582.3212792058528</v>
      </c>
      <c r="U862" s="2">
        <f t="shared" si="101"/>
        <v>6177.092805543909</v>
      </c>
      <c r="V862" s="2">
        <f t="shared" si="102"/>
        <v>8562.645938851625</v>
      </c>
      <c r="W862" s="2">
        <f t="shared" si="98"/>
        <v>5063366.9953447012</v>
      </c>
    </row>
    <row r="863" spans="1:23" x14ac:dyDescent="0.45">
      <c r="A863" s="2" t="s">
        <v>158</v>
      </c>
      <c r="B863" s="2">
        <v>2</v>
      </c>
      <c r="C863" s="2">
        <v>2028</v>
      </c>
      <c r="D863" s="2">
        <v>2026</v>
      </c>
      <c r="E863" s="2">
        <v>139.79015021058657</v>
      </c>
      <c r="F863" s="2">
        <v>139.79015021058657</v>
      </c>
      <c r="G863" s="2">
        <v>108.79026409689857</v>
      </c>
      <c r="H863" s="2">
        <v>91.503960817582367</v>
      </c>
      <c r="I863" s="2">
        <v>472117.7235203954</v>
      </c>
      <c r="J863" s="2">
        <v>187.44894148014208</v>
      </c>
      <c r="K863" s="2">
        <v>934955.40210265724</v>
      </c>
      <c r="L863" s="2">
        <v>3659867.0581841096</v>
      </c>
      <c r="M863" s="2">
        <f>+IF($D863&lt;2022,0,-((E863-'aob Demand'!J862)*'aob Demand'!N862)-0.5*('Welfare change 1 MW'!$E863-'aob Demand'!J862)*('Welfare change 1 MW'!I863-'aob Demand'!N862))</f>
        <v>1123.8159567050864</v>
      </c>
      <c r="N863" s="2">
        <f>+IF($D863&lt;2022,0,-((F863-'aob Demand'!K862)*'aob Demand'!O862)-0.5*('Welfare change 1 MW'!$E863-'aob Demand'!K862)*('Welfare change 1 MW'!J863-'aob Demand'!O862))</f>
        <v>0.4461982700671927</v>
      </c>
      <c r="O863" s="2">
        <f>+IF($D863&lt;2022,0,-((G863-'aob Demand'!L862)*'aob Demand'!P862)-0.5*('Welfare change 1 MW'!$E863-'aob Demand'!L862)*('Welfare change 1 MW'!K863-'aob Demand'!P862))</f>
        <v>2214.7149953639332</v>
      </c>
      <c r="P863" s="2">
        <f>+IF($D863&lt;2022,0,-((H863-'aob Demand'!M862)*'aob Demand'!Q862)-0.5*('Welfare change 1 MW'!$E863-'aob Demand'!M862)*('Welfare change 1 MW'!L863-'aob Demand'!Q862))</f>
        <v>8645.8310566947184</v>
      </c>
      <c r="Q863" s="2">
        <f t="shared" si="96"/>
        <v>11984.808207033806</v>
      </c>
      <c r="R863" s="2">
        <f t="shared" si="97"/>
        <v>747.40179640900885</v>
      </c>
      <c r="S863" s="2">
        <f t="shared" si="99"/>
        <v>0.29674733359416677</v>
      </c>
      <c r="T863" s="2">
        <f t="shared" si="100"/>
        <v>1472.9119623128427</v>
      </c>
      <c r="U863" s="2">
        <f t="shared" si="101"/>
        <v>5749.9714474317407</v>
      </c>
      <c r="V863" s="2">
        <f t="shared" si="102"/>
        <v>7970.5819534871871</v>
      </c>
      <c r="W863" s="2">
        <f t="shared" si="98"/>
        <v>5066940.1838071626</v>
      </c>
    </row>
    <row r="864" spans="1:23" x14ac:dyDescent="0.45">
      <c r="A864" s="2" t="s">
        <v>158</v>
      </c>
      <c r="B864" s="2">
        <v>2</v>
      </c>
      <c r="C864" s="2">
        <v>2029</v>
      </c>
      <c r="D864" s="2">
        <v>2027</v>
      </c>
      <c r="E864" s="2">
        <v>139.65087117744349</v>
      </c>
      <c r="F864" s="2">
        <v>139.65087117744349</v>
      </c>
      <c r="G864" s="2">
        <v>108.64986427158448</v>
      </c>
      <c r="H864" s="2">
        <v>91.362954704446665</v>
      </c>
      <c r="I864" s="2">
        <v>472458.94151246129</v>
      </c>
      <c r="J864" s="2">
        <v>187.62142557396479</v>
      </c>
      <c r="K864" s="2">
        <v>935624.34501271346</v>
      </c>
      <c r="L864" s="2">
        <v>3662489.9444723167</v>
      </c>
      <c r="M864" s="2">
        <f>+IF($D864&lt;2022,0,-((E864-'aob Demand'!J863)*'aob Demand'!N863)-0.5*('Welfare change 1 MW'!$E864-'aob Demand'!J863)*('Welfare change 1 MW'!I864-'aob Demand'!N863))</f>
        <v>1103.1518492573327</v>
      </c>
      <c r="N864" s="2">
        <f>+IF($D864&lt;2022,0,-((F864-'aob Demand'!K863)*'aob Demand'!O863)-0.5*('Welfare change 1 MW'!$E864-'aob Demand'!K863)*('Welfare change 1 MW'!J864-'aob Demand'!O863))</f>
        <v>0.43808023173323141</v>
      </c>
      <c r="O864" s="2">
        <f>+IF($D864&lt;2022,0,-((G864-'aob Demand'!L863)*'aob Demand'!P863)-0.5*('Welfare change 1 MW'!$E864-'aob Demand'!L863)*('Welfare change 1 MW'!K864-'aob Demand'!P863))</f>
        <v>2173.9635198464121</v>
      </c>
      <c r="P864" s="2">
        <f>+IF($D864&lt;2022,0,-((H864-'aob Demand'!M863)*'aob Demand'!Q863)-0.5*('Welfare change 1 MW'!$E864-'aob Demand'!M863)*('Welfare change 1 MW'!L864-'aob Demand'!Q863))</f>
        <v>8486.7270237411431</v>
      </c>
      <c r="Q864" s="2">
        <f t="shared" si="96"/>
        <v>11764.280473076622</v>
      </c>
      <c r="R864" s="2">
        <f t="shared" si="97"/>
        <v>692.13111769266425</v>
      </c>
      <c r="S864" s="2">
        <f t="shared" si="99"/>
        <v>0.27485695702972357</v>
      </c>
      <c r="T864" s="2">
        <f t="shared" si="100"/>
        <v>1363.9716071974613</v>
      </c>
      <c r="U864" s="2">
        <f t="shared" si="101"/>
        <v>5324.6775268961919</v>
      </c>
      <c r="V864" s="2">
        <f t="shared" si="102"/>
        <v>7381.0551087433478</v>
      </c>
      <c r="W864" s="2">
        <f t="shared" si="98"/>
        <v>5070573.2309974916</v>
      </c>
    </row>
    <row r="865" spans="1:23" x14ac:dyDescent="0.45">
      <c r="A865" s="2" t="s">
        <v>158</v>
      </c>
      <c r="B865" s="2">
        <v>2</v>
      </c>
      <c r="C865" s="2">
        <v>2030</v>
      </c>
      <c r="D865" s="2">
        <v>2028</v>
      </c>
      <c r="E865" s="2">
        <v>139.5184226955642</v>
      </c>
      <c r="F865" s="2">
        <v>139.5184226955642</v>
      </c>
      <c r="G865" s="2">
        <v>108.5162601455992</v>
      </c>
      <c r="H865" s="2">
        <v>91.228736871881793</v>
      </c>
      <c r="I865" s="2">
        <v>472799.66049928835</v>
      </c>
      <c r="J865" s="2">
        <v>187.79213891393513</v>
      </c>
      <c r="K865" s="2">
        <v>936292.59349007346</v>
      </c>
      <c r="L865" s="2">
        <v>3665109.9229312297</v>
      </c>
      <c r="M865" s="2">
        <f>+IF($D865&lt;2022,0,-((E865-'aob Demand'!J864)*'aob Demand'!N864)-0.5*('Welfare change 1 MW'!$E865-'aob Demand'!J864)*('Welfare change 1 MW'!I865-'aob Demand'!N864))</f>
        <v>1083.3217336384284</v>
      </c>
      <c r="N865" s="2">
        <f>+IF($D865&lt;2022,0,-((F865-'aob Demand'!K864)*'aob Demand'!O864)-0.5*('Welfare change 1 MW'!$E865-'aob Demand'!K864)*('Welfare change 1 MW'!J865-'aob Demand'!O864))</f>
        <v>0.43028648810169567</v>
      </c>
      <c r="O865" s="2">
        <f>+IF($D865&lt;2022,0,-((G865-'aob Demand'!L864)*'aob Demand'!P864)-0.5*('Welfare change 1 MW'!$E865-'aob Demand'!L864)*('Welfare change 1 MW'!K865-'aob Demand'!P864))</f>
        <v>2134.8578688527514</v>
      </c>
      <c r="P865" s="2">
        <f>+IF($D865&lt;2022,0,-((H865-'aob Demand'!M864)*'aob Demand'!Q864)-0.5*('Welfare change 1 MW'!$E865-'aob Demand'!M864)*('Welfare change 1 MW'!L865-'aob Demand'!Q864))</f>
        <v>8334.0494050873858</v>
      </c>
      <c r="Q865" s="2">
        <f t="shared" si="96"/>
        <v>11552.659294066667</v>
      </c>
      <c r="R865" s="2">
        <f t="shared" si="97"/>
        <v>641.21646964926879</v>
      </c>
      <c r="S865" s="2">
        <f t="shared" si="99"/>
        <v>0.25468591118512407</v>
      </c>
      <c r="T865" s="2">
        <f t="shared" si="100"/>
        <v>1263.6190924289272</v>
      </c>
      <c r="U865" s="2">
        <f t="shared" si="101"/>
        <v>4932.9110378545429</v>
      </c>
      <c r="V865" s="2">
        <f t="shared" si="102"/>
        <v>6838.0012858439231</v>
      </c>
      <c r="W865" s="2">
        <f t="shared" si="98"/>
        <v>5074202.1769205909</v>
      </c>
    </row>
    <row r="866" spans="1:23" x14ac:dyDescent="0.45">
      <c r="A866" s="2" t="s">
        <v>158</v>
      </c>
      <c r="B866" s="2">
        <v>2</v>
      </c>
      <c r="C866" s="2">
        <v>2031</v>
      </c>
      <c r="D866" s="2">
        <v>2029</v>
      </c>
      <c r="E866" s="2">
        <v>139.39251605823259</v>
      </c>
      <c r="F866" s="2">
        <v>139.39251605823259</v>
      </c>
      <c r="G866" s="2">
        <v>108.38920184786861</v>
      </c>
      <c r="H866" s="2">
        <v>91.101065715978194</v>
      </c>
      <c r="I866" s="2">
        <v>473139.90194283891</v>
      </c>
      <c r="J866" s="2">
        <v>187.96107750367645</v>
      </c>
      <c r="K866" s="2">
        <v>936960.18563850783</v>
      </c>
      <c r="L866" s="2">
        <v>3667727.1468568593</v>
      </c>
      <c r="M866" s="2">
        <f>+IF($D866&lt;2022,0,-((E866-'aob Demand'!J865)*'aob Demand'!N865)-0.5*('Welfare change 1 MW'!$E866-'aob Demand'!J865)*('Welfare change 1 MW'!I866-'aob Demand'!N865))</f>
        <v>1064.2957230218858</v>
      </c>
      <c r="N866" s="2">
        <f>+IF($D866&lt;2022,0,-((F866-'aob Demand'!K865)*'aob Demand'!O865)-0.5*('Welfare change 1 MW'!$E866-'aob Demand'!K865)*('Welfare change 1 MW'!J866-'aob Demand'!O865))</f>
        <v>0.42280553819347083</v>
      </c>
      <c r="O866" s="2">
        <f>+IF($D866&lt;2022,0,-((G866-'aob Demand'!L865)*'aob Demand'!P865)-0.5*('Welfare change 1 MW'!$E866-'aob Demand'!L865)*('Welfare change 1 MW'!K866-'aob Demand'!P865))</f>
        <v>2097.3389987605515</v>
      </c>
      <c r="P866" s="2">
        <f>+IF($D866&lt;2022,0,-((H866-'aob Demand'!M865)*'aob Demand'!Q865)-0.5*('Welfare change 1 MW'!$E866-'aob Demand'!M865)*('Welfare change 1 MW'!L866-'aob Demand'!Q865))</f>
        <v>8187.5676045615828</v>
      </c>
      <c r="Q866" s="2">
        <f t="shared" si="96"/>
        <v>11349.625131882214</v>
      </c>
      <c r="R866" s="2">
        <f t="shared" si="97"/>
        <v>594.29717282852005</v>
      </c>
      <c r="S866" s="2">
        <f t="shared" si="99"/>
        <v>0.23609240417801949</v>
      </c>
      <c r="T866" s="2">
        <f t="shared" si="100"/>
        <v>1171.1431423282747</v>
      </c>
      <c r="U866" s="2">
        <f t="shared" si="101"/>
        <v>4571.8949860266112</v>
      </c>
      <c r="V866" s="2">
        <f t="shared" si="102"/>
        <v>6337.5713935875847</v>
      </c>
      <c r="W866" s="2">
        <f t="shared" si="98"/>
        <v>5077827.2344382061</v>
      </c>
    </row>
    <row r="867" spans="1:23" x14ac:dyDescent="0.45">
      <c r="A867" s="2" t="s">
        <v>158</v>
      </c>
      <c r="B867" s="2">
        <v>2</v>
      </c>
      <c r="C867" s="2">
        <v>2032</v>
      </c>
      <c r="D867" s="2">
        <v>2030</v>
      </c>
      <c r="E867" s="2">
        <v>139.3667155032272</v>
      </c>
      <c r="F867" s="2">
        <v>139.3667155032272</v>
      </c>
      <c r="G867" s="2">
        <v>108.3622535151482</v>
      </c>
      <c r="H867" s="2">
        <v>91.073505341377697</v>
      </c>
      <c r="I867" s="2">
        <v>473469.00096373365</v>
      </c>
      <c r="J867" s="2">
        <v>188.09999211972428</v>
      </c>
      <c r="K867" s="2">
        <v>937610.43014444644</v>
      </c>
      <c r="L867" s="2">
        <v>3670273.428736649</v>
      </c>
      <c r="M867" s="2">
        <f>+IF($D867&lt;2022,0,-((E867-'aob Demand'!J866)*'aob Demand'!N866)-0.5*('Welfare change 1 MW'!$E867-'aob Demand'!J866)*('Welfare change 1 MW'!I867-'aob Demand'!N866))</f>
        <v>1055.2322131437038</v>
      </c>
      <c r="N867" s="2">
        <f>+IF($D867&lt;2022,0,-((F867-'aob Demand'!K866)*'aob Demand'!O866)-0.5*('Welfare change 1 MW'!$E867-'aob Demand'!K866)*('Welfare change 1 MW'!J867-'aob Demand'!O866))</f>
        <v>0.41922316048736119</v>
      </c>
      <c r="O867" s="2">
        <f>+IF($D867&lt;2022,0,-((G867-'aob Demand'!L866)*'aob Demand'!P866)-0.5*('Welfare change 1 MW'!$E867-'aob Demand'!L866)*('Welfare change 1 MW'!K867-'aob Demand'!P866))</f>
        <v>2079.4722285556472</v>
      </c>
      <c r="P867" s="2">
        <f>+IF($D867&lt;2022,0,-((H867-'aob Demand'!M866)*'aob Demand'!Q866)-0.5*('Welfare change 1 MW'!$E867-'aob Demand'!M866)*('Welfare change 1 MW'!L867-'aob Demand'!Q866))</f>
        <v>8117.8157715759544</v>
      </c>
      <c r="Q867" s="2">
        <f t="shared" si="96"/>
        <v>11252.939436435792</v>
      </c>
      <c r="R867" s="2">
        <f t="shared" si="97"/>
        <v>555.88316627549477</v>
      </c>
      <c r="S867" s="2">
        <f t="shared" si="99"/>
        <v>0.22084153129999121</v>
      </c>
      <c r="T867" s="2">
        <f t="shared" si="100"/>
        <v>1095.4400294014279</v>
      </c>
      <c r="U867" s="2">
        <f t="shared" si="101"/>
        <v>4276.3640818935655</v>
      </c>
      <c r="V867" s="2">
        <f t="shared" si="102"/>
        <v>5927.9081191017885</v>
      </c>
      <c r="W867" s="2">
        <f t="shared" si="98"/>
        <v>5081352.859844829</v>
      </c>
    </row>
    <row r="868" spans="1:23" x14ac:dyDescent="0.45">
      <c r="A868" s="2" t="s">
        <v>158</v>
      </c>
      <c r="B868" s="2">
        <v>2</v>
      </c>
      <c r="C868" s="2">
        <v>2033</v>
      </c>
      <c r="D868" s="2">
        <v>2031</v>
      </c>
      <c r="E868" s="2">
        <v>139.39278113262594</v>
      </c>
      <c r="F868" s="2">
        <v>139.39278113262594</v>
      </c>
      <c r="G868" s="2">
        <v>108.3872332094419</v>
      </c>
      <c r="H868" s="2">
        <v>91.097886101230813</v>
      </c>
      <c r="I868" s="2">
        <v>473792.40374575963</v>
      </c>
      <c r="J868" s="2">
        <v>188.22321763005345</v>
      </c>
      <c r="K868" s="2">
        <v>938251.85912675725</v>
      </c>
      <c r="L868" s="2">
        <v>3672783.6185603067</v>
      </c>
      <c r="M868" s="2">
        <f>+IF($D868&lt;2022,0,-((E868-'aob Demand'!J867)*'aob Demand'!N867)-0.5*('Welfare change 1 MW'!$E868-'aob Demand'!J867)*('Welfare change 1 MW'!I868-'aob Demand'!N867))</f>
        <v>1051.2710693090814</v>
      </c>
      <c r="N868" s="2">
        <f>+IF($D868&lt;2022,0,-((F868-'aob Demand'!K867)*'aob Demand'!O867)-0.5*('Welfare change 1 MW'!$E868-'aob Demand'!K867)*('Welfare change 1 MW'!J868-'aob Demand'!O867))</f>
        <v>0.41763781289520763</v>
      </c>
      <c r="O868" s="2">
        <f>+IF($D868&lt;2022,0,-((G868-'aob Demand'!L867)*'aob Demand'!P867)-0.5*('Welfare change 1 MW'!$E868-'aob Demand'!L867)*('Welfare change 1 MW'!K868-'aob Demand'!P867))</f>
        <v>2071.6702690341149</v>
      </c>
      <c r="P868" s="2">
        <f>+IF($D868&lt;2022,0,-((H868-'aob Demand'!M867)*'aob Demand'!Q867)-0.5*('Welfare change 1 MW'!$E868-'aob Demand'!M867)*('Welfare change 1 MW'!L868-'aob Demand'!Q867))</f>
        <v>8087.3610263903865</v>
      </c>
      <c r="Q868" s="2">
        <f t="shared" si="96"/>
        <v>11210.720002546477</v>
      </c>
      <c r="R868" s="2">
        <f t="shared" si="97"/>
        <v>522.44951426144701</v>
      </c>
      <c r="S868" s="2">
        <f t="shared" si="99"/>
        <v>0.20755319808022174</v>
      </c>
      <c r="T868" s="2">
        <f t="shared" si="100"/>
        <v>1029.5566551432776</v>
      </c>
      <c r="U868" s="2">
        <f t="shared" si="101"/>
        <v>4019.170662302668</v>
      </c>
      <c r="V868" s="2">
        <f t="shared" si="102"/>
        <v>5571.384384905472</v>
      </c>
      <c r="W868" s="2">
        <f t="shared" si="98"/>
        <v>5084827.8814328238</v>
      </c>
    </row>
    <row r="869" spans="1:23" x14ac:dyDescent="0.45">
      <c r="A869" s="2" t="s">
        <v>158</v>
      </c>
      <c r="B869" s="2">
        <v>2</v>
      </c>
      <c r="C869" s="2">
        <v>2034</v>
      </c>
      <c r="D869" s="2">
        <v>2032</v>
      </c>
      <c r="E869" s="2">
        <v>139.30653787088232</v>
      </c>
      <c r="F869" s="2">
        <v>139.30653787088232</v>
      </c>
      <c r="G869" s="2">
        <v>108.29993619231735</v>
      </c>
      <c r="H869" s="2">
        <v>91.009996945800552</v>
      </c>
      <c r="I869" s="2">
        <v>474128.83689076989</v>
      </c>
      <c r="J869" s="2">
        <v>188.38040265197</v>
      </c>
      <c r="K869" s="2">
        <v>938913.77835614455</v>
      </c>
      <c r="L869" s="2">
        <v>3675377.4375996399</v>
      </c>
      <c r="M869" s="2">
        <f>+IF($D869&lt;2022,0,-((E869-'aob Demand'!J868)*'aob Demand'!N868)-0.5*('Welfare change 1 MW'!$E869-'aob Demand'!J868)*('Welfare change 1 MW'!I869-'aob Demand'!N868))</f>
        <v>1036.4109894143755</v>
      </c>
      <c r="N869" s="2">
        <f>+IF($D869&lt;2022,0,-((F869-'aob Demand'!K868)*'aob Demand'!O868)-0.5*('Welfare change 1 MW'!$E869-'aob Demand'!K868)*('Welfare change 1 MW'!J869-'aob Demand'!O868))</f>
        <v>0.41178579387649883</v>
      </c>
      <c r="O869" s="2">
        <f>+IF($D869&lt;2022,0,-((G869-'aob Demand'!L868)*'aob Demand'!P868)-0.5*('Welfare change 1 MW'!$E869-'aob Demand'!L868)*('Welfare change 1 MW'!K869-'aob Demand'!P868))</f>
        <v>2042.3694946401909</v>
      </c>
      <c r="P869" s="2">
        <f>+IF($D869&lt;2022,0,-((H869-'aob Demand'!M868)*'aob Demand'!Q868)-0.5*('Welfare change 1 MW'!$E869-'aob Demand'!M868)*('Welfare change 1 MW'!L869-'aob Demand'!Q868))</f>
        <v>7972.9662813123477</v>
      </c>
      <c r="Q869" s="2">
        <f t="shared" si="96"/>
        <v>11052.158551160792</v>
      </c>
      <c r="R869" s="2">
        <f t="shared" si="97"/>
        <v>485.9099149183694</v>
      </c>
      <c r="S869" s="2">
        <f t="shared" si="99"/>
        <v>0.19306124897439012</v>
      </c>
      <c r="T869" s="2">
        <f t="shared" si="100"/>
        <v>957.54251692492051</v>
      </c>
      <c r="U869" s="2">
        <f t="shared" si="101"/>
        <v>3738.0377157025296</v>
      </c>
      <c r="V869" s="2">
        <f t="shared" si="102"/>
        <v>5181.6832087947942</v>
      </c>
      <c r="W869" s="2">
        <f t="shared" si="98"/>
        <v>5088420.0528465547</v>
      </c>
    </row>
    <row r="870" spans="1:23" x14ac:dyDescent="0.45">
      <c r="A870" s="2" t="s">
        <v>158</v>
      </c>
      <c r="B870" s="2">
        <v>2</v>
      </c>
      <c r="C870" s="2">
        <v>2035</v>
      </c>
      <c r="D870" s="2">
        <v>2033</v>
      </c>
      <c r="E870" s="2">
        <v>139.22477411210895</v>
      </c>
      <c r="F870" s="2">
        <v>139.22477411210895</v>
      </c>
      <c r="G870" s="2">
        <v>108.21704912874695</v>
      </c>
      <c r="H870" s="2">
        <v>90.926502973820348</v>
      </c>
      <c r="I870" s="2">
        <v>474465.01822984283</v>
      </c>
      <c r="J870" s="2">
        <v>188.53652446482303</v>
      </c>
      <c r="K870" s="2">
        <v>939575.38831547217</v>
      </c>
      <c r="L870" s="2">
        <v>3677969.9218692076</v>
      </c>
      <c r="M870" s="2">
        <f>+IF($D870&lt;2022,0,-((E870-'aob Demand'!J869)*'aob Demand'!N869)-0.5*('Welfare change 1 MW'!$E870-'aob Demand'!J869)*('Welfare change 1 MW'!I870-'aob Demand'!N869))</f>
        <v>1022.0708983000748</v>
      </c>
      <c r="N870" s="2">
        <f>+IF($D870&lt;2022,0,-((F870-'aob Demand'!K869)*'aob Demand'!O869)-0.5*('Welfare change 1 MW'!$E870-'aob Demand'!K869)*('Welfare change 1 MW'!J870-'aob Demand'!O869))</f>
        <v>0.40613678041230861</v>
      </c>
      <c r="O870" s="2">
        <f>+IF($D870&lt;2022,0,-((G870-'aob Demand'!L869)*'aob Demand'!P869)-0.5*('Welfare change 1 MW'!$E870-'aob Demand'!L869)*('Welfare change 1 MW'!K870-'aob Demand'!P869))</f>
        <v>2014.0946507344097</v>
      </c>
      <c r="P870" s="2">
        <f>+IF($D870&lt;2022,0,-((H870-'aob Demand'!M869)*'aob Demand'!Q869)-0.5*('Welfare change 1 MW'!$E870-'aob Demand'!M869)*('Welfare change 1 MW'!L870-'aob Demand'!Q869))</f>
        <v>7862.5773360905032</v>
      </c>
      <c r="Q870" s="2">
        <f t="shared" si="96"/>
        <v>10899.149021905399</v>
      </c>
      <c r="R870" s="2">
        <f t="shared" si="97"/>
        <v>452.06294398252163</v>
      </c>
      <c r="S870" s="2">
        <f t="shared" si="99"/>
        <v>0.17963468964641954</v>
      </c>
      <c r="T870" s="2">
        <f t="shared" si="100"/>
        <v>890.83600637176983</v>
      </c>
      <c r="U870" s="2">
        <f t="shared" si="101"/>
        <v>3477.6255382625891</v>
      </c>
      <c r="V870" s="2">
        <f t="shared" si="102"/>
        <v>4820.7041233065265</v>
      </c>
      <c r="W870" s="2">
        <f t="shared" si="98"/>
        <v>5092010.3284145221</v>
      </c>
    </row>
    <row r="871" spans="1:23" x14ac:dyDescent="0.45">
      <c r="A871" s="2" t="s">
        <v>158</v>
      </c>
      <c r="B871" s="2">
        <v>2</v>
      </c>
      <c r="C871" s="2">
        <v>2036</v>
      </c>
      <c r="D871" s="2">
        <v>2034</v>
      </c>
      <c r="E871" s="2">
        <v>139.14731168947282</v>
      </c>
      <c r="F871" s="2">
        <v>139.14731168947282</v>
      </c>
      <c r="G871" s="2">
        <v>108.13846597975183</v>
      </c>
      <c r="H871" s="2">
        <v>90.847313470633324</v>
      </c>
      <c r="I871" s="2">
        <v>474800.95343901543</v>
      </c>
      <c r="J871" s="2">
        <v>188.69148490291141</v>
      </c>
      <c r="K871" s="2">
        <v>940236.70578049426</v>
      </c>
      <c r="L871" s="2">
        <v>3680561.1360578025</v>
      </c>
      <c r="M871" s="2">
        <f>+IF($D871&lt;2022,0,-((E871-'aob Demand'!J870)*'aob Demand'!N870)-0.5*('Welfare change 1 MW'!$E871-'aob Demand'!J870)*('Welfare change 1 MW'!I871-'aob Demand'!N870))</f>
        <v>1008.2447063905174</v>
      </c>
      <c r="N871" s="2">
        <f>+IF($D871&lt;2022,0,-((F871-'aob Demand'!K870)*'aob Demand'!O870)-0.5*('Welfare change 1 MW'!$E871-'aob Demand'!K870)*('Welfare change 1 MW'!J871-'aob Demand'!O870))</f>
        <v>0.40068830826129015</v>
      </c>
      <c r="O871" s="2">
        <f>+IF($D871&lt;2022,0,-((G871-'aob Demand'!L870)*'aob Demand'!P870)-0.5*('Welfare change 1 MW'!$E871-'aob Demand'!L870)*('Welfare change 1 MW'!K871-'aob Demand'!P870))</f>
        <v>1986.8337047081991</v>
      </c>
      <c r="P871" s="2">
        <f>+IF($D871&lt;2022,0,-((H871-'aob Demand'!M870)*'aob Demand'!Q870)-0.5*('Welfare change 1 MW'!$E871-'aob Demand'!M870)*('Welfare change 1 MW'!L871-'aob Demand'!Q870))</f>
        <v>7756.1471781880819</v>
      </c>
      <c r="Q871" s="2">
        <f t="shared" si="96"/>
        <v>10751.62627759506</v>
      </c>
      <c r="R871" s="2">
        <f t="shared" si="97"/>
        <v>420.7052886483263</v>
      </c>
      <c r="S871" s="2">
        <f t="shared" si="99"/>
        <v>0.16719323128266814</v>
      </c>
      <c r="T871" s="2">
        <f t="shared" si="100"/>
        <v>829.03628646648531</v>
      </c>
      <c r="U871" s="2">
        <f t="shared" si="101"/>
        <v>3236.36922338044</v>
      </c>
      <c r="V871" s="2">
        <f t="shared" si="102"/>
        <v>4486.2779917265343</v>
      </c>
      <c r="W871" s="2">
        <f t="shared" si="98"/>
        <v>5095598.7952773124</v>
      </c>
    </row>
    <row r="872" spans="1:23" x14ac:dyDescent="0.45">
      <c r="A872" s="2" t="s">
        <v>158</v>
      </c>
      <c r="B872" s="2">
        <v>2</v>
      </c>
      <c r="C872" s="2">
        <v>2037</v>
      </c>
      <c r="D872" s="2">
        <v>2035</v>
      </c>
      <c r="E872" s="2">
        <v>139.07389836118909</v>
      </c>
      <c r="F872" s="2">
        <v>139.07389836118909</v>
      </c>
      <c r="G872" s="2">
        <v>108.06393450893509</v>
      </c>
      <c r="H872" s="2">
        <v>90.772176182486291</v>
      </c>
      <c r="I872" s="2">
        <v>475136.66934431781</v>
      </c>
      <c r="J872" s="2">
        <v>188.84535462000403</v>
      </c>
      <c r="K872" s="2">
        <v>940897.77291486273</v>
      </c>
      <c r="L872" s="2">
        <v>3683151.2522291895</v>
      </c>
      <c r="M872" s="2">
        <f>+IF($D872&lt;2022,0,-((E872-'aob Demand'!J871)*'aob Demand'!N871)-0.5*('Welfare change 1 MW'!$E872-'aob Demand'!J871)*('Welfare change 1 MW'!I872-'aob Demand'!N871))</f>
        <v>994.90162544433758</v>
      </c>
      <c r="N872" s="2">
        <f>+IF($D872&lt;2022,0,-((F872-'aob Demand'!K871)*'aob Demand'!O871)-0.5*('Welfare change 1 MW'!$E872-'aob Demand'!K871)*('Welfare change 1 MW'!J872-'aob Demand'!O871))</f>
        <v>0.39542843647140458</v>
      </c>
      <c r="O872" s="2">
        <f>+IF($D872&lt;2022,0,-((G872-'aob Demand'!L871)*'aob Demand'!P871)-0.5*('Welfare change 1 MW'!$E872-'aob Demand'!L871)*('Welfare change 1 MW'!K872-'aob Demand'!P871))</f>
        <v>1960.52588898883</v>
      </c>
      <c r="P872" s="2">
        <f>+IF($D872&lt;2022,0,-((H872-'aob Demand'!M871)*'aob Demand'!Q871)-0.5*('Welfare change 1 MW'!$E872-'aob Demand'!M871)*('Welfare change 1 MW'!L872-'aob Demand'!Q871))</f>
        <v>7653.4385245919584</v>
      </c>
      <c r="Q872" s="2">
        <f t="shared" si="96"/>
        <v>10609.261467461598</v>
      </c>
      <c r="R872" s="2">
        <f t="shared" si="97"/>
        <v>391.63932751596172</v>
      </c>
      <c r="S872" s="2">
        <f t="shared" si="99"/>
        <v>0.15565893449132118</v>
      </c>
      <c r="T872" s="2">
        <f t="shared" si="100"/>
        <v>771.75373032313553</v>
      </c>
      <c r="U872" s="2">
        <f t="shared" si="101"/>
        <v>3012.7476328298008</v>
      </c>
      <c r="V872" s="2">
        <f t="shared" si="102"/>
        <v>4176.296349603389</v>
      </c>
      <c r="W872" s="2">
        <f t="shared" si="98"/>
        <v>5099185.6944883699</v>
      </c>
    </row>
    <row r="873" spans="1:23" x14ac:dyDescent="0.45">
      <c r="A873" s="2" t="s">
        <v>158</v>
      </c>
      <c r="B873" s="2">
        <v>2</v>
      </c>
      <c r="C873" s="2">
        <v>2038</v>
      </c>
      <c r="D873" s="2">
        <v>2036</v>
      </c>
      <c r="E873" s="2">
        <v>139.0043193170109</v>
      </c>
      <c r="F873" s="2">
        <v>139.0043193170109</v>
      </c>
      <c r="G873" s="2">
        <v>107.9932397568879</v>
      </c>
      <c r="H873" s="2">
        <v>90.700876118005112</v>
      </c>
      <c r="I873" s="2">
        <v>475472.18872979918</v>
      </c>
      <c r="J873" s="2">
        <v>188.99819384774926</v>
      </c>
      <c r="K873" s="2">
        <v>941558.62552752998</v>
      </c>
      <c r="L873" s="2">
        <v>3685740.4165089633</v>
      </c>
      <c r="M873" s="2">
        <f>+IF($D873&lt;2022,0,-((E873-'aob Demand'!J872)*'aob Demand'!N872)-0.5*('Welfare change 1 MW'!$E873-'aob Demand'!J872)*('Welfare change 1 MW'!I873-'aob Demand'!N872))</f>
        <v>982.01486755089479</v>
      </c>
      <c r="N873" s="2">
        <f>+IF($D873&lt;2022,0,-((F873-'aob Demand'!K872)*'aob Demand'!O872)-0.5*('Welfare change 1 MW'!$E873-'aob Demand'!K872)*('Welfare change 1 MW'!J873-'aob Demand'!O872))</f>
        <v>0.39034677673698354</v>
      </c>
      <c r="O873" s="2">
        <f>+IF($D873&lt;2022,0,-((G873-'aob Demand'!L872)*'aob Demand'!P872)-0.5*('Welfare change 1 MW'!$E873-'aob Demand'!L872)*('Welfare change 1 MW'!K873-'aob Demand'!P872))</f>
        <v>1935.1183312761514</v>
      </c>
      <c r="P873" s="2">
        <f>+IF($D873&lt;2022,0,-((H873-'aob Demand'!M872)*'aob Demand'!Q872)-0.5*('Welfare change 1 MW'!$E873-'aob Demand'!M872)*('Welfare change 1 MW'!L873-'aob Demand'!Q872))</f>
        <v>7554.2449213370573</v>
      </c>
      <c r="Q873" s="2">
        <f t="shared" si="96"/>
        <v>10471.768466940841</v>
      </c>
      <c r="R873" s="2">
        <f t="shared" si="97"/>
        <v>364.68538034160537</v>
      </c>
      <c r="S873" s="2">
        <f t="shared" si="99"/>
        <v>0.14496090379412591</v>
      </c>
      <c r="T873" s="2">
        <f t="shared" si="100"/>
        <v>718.63409401068077</v>
      </c>
      <c r="U873" s="2">
        <f t="shared" si="101"/>
        <v>2805.3777731513483</v>
      </c>
      <c r="V873" s="2">
        <f t="shared" si="102"/>
        <v>3888.8422084074286</v>
      </c>
      <c r="W873" s="2">
        <f t="shared" si="98"/>
        <v>5102771.2307662927</v>
      </c>
    </row>
    <row r="874" spans="1:23" x14ac:dyDescent="0.45">
      <c r="A874" s="2" t="s">
        <v>158</v>
      </c>
      <c r="B874" s="2">
        <v>2</v>
      </c>
      <c r="C874" s="2">
        <v>2039</v>
      </c>
      <c r="D874" s="2">
        <v>2037</v>
      </c>
      <c r="E874" s="2">
        <v>138.93837078261691</v>
      </c>
      <c r="F874" s="2">
        <v>138.93837078261691</v>
      </c>
      <c r="G874" s="2">
        <v>107.9261778222719</v>
      </c>
      <c r="H874" s="2">
        <v>90.633209348651093</v>
      </c>
      <c r="I874" s="2">
        <v>475807.53330199851</v>
      </c>
      <c r="J874" s="2">
        <v>189.15005993148267</v>
      </c>
      <c r="K874" s="2">
        <v>942219.29773140664</v>
      </c>
      <c r="L874" s="2">
        <v>3688328.768106421</v>
      </c>
      <c r="M874" s="2">
        <f>+IF($D874&lt;2022,0,-((E874-'aob Demand'!J873)*'aob Demand'!N873)-0.5*('Welfare change 1 MW'!$E874-'aob Demand'!J873)*('Welfare change 1 MW'!I874-'aob Demand'!N873))</f>
        <v>969.55915413069965</v>
      </c>
      <c r="N874" s="2">
        <f>+IF($D874&lt;2022,0,-((F874-'aob Demand'!K873)*'aob Demand'!O873)-0.5*('Welfare change 1 MW'!$E874-'aob Demand'!K873)*('Welfare change 1 MW'!J874-'aob Demand'!O873))</f>
        <v>0.38543351938595549</v>
      </c>
      <c r="O874" s="2">
        <f>+IF($D874&lt;2022,0,-((G874-'aob Demand'!L873)*'aob Demand'!P873)-0.5*('Welfare change 1 MW'!$E874-'aob Demand'!L873)*('Welfare change 1 MW'!K874-'aob Demand'!P873))</f>
        <v>1910.5611404079664</v>
      </c>
      <c r="P874" s="2">
        <f>+IF($D874&lt;2022,0,-((H874-'aob Demand'!M873)*'aob Demand'!Q873)-0.5*('Welfare change 1 MW'!$E874-'aob Demand'!M873)*('Welfare change 1 MW'!L874-'aob Demand'!Q873))</f>
        <v>7458.3715564305248</v>
      </c>
      <c r="Q874" s="2">
        <f t="shared" si="96"/>
        <v>10338.877284488577</v>
      </c>
      <c r="R874" s="2">
        <f t="shared" si="97"/>
        <v>339.67902978217387</v>
      </c>
      <c r="S874" s="2">
        <f t="shared" si="99"/>
        <v>0.13503424040994733</v>
      </c>
      <c r="T874" s="2">
        <f t="shared" si="100"/>
        <v>669.353233114663</v>
      </c>
      <c r="U874" s="2">
        <f t="shared" si="101"/>
        <v>2612.9941667300945</v>
      </c>
      <c r="V874" s="2">
        <f t="shared" si="102"/>
        <v>3622.1614638673414</v>
      </c>
      <c r="W874" s="2">
        <f t="shared" si="98"/>
        <v>5106355.5991398264</v>
      </c>
    </row>
    <row r="875" spans="1:23" x14ac:dyDescent="0.45">
      <c r="A875" s="2" t="s">
        <v>158</v>
      </c>
      <c r="B875" s="2">
        <v>2</v>
      </c>
      <c r="C875" s="2">
        <v>2040</v>
      </c>
      <c r="D875" s="2">
        <v>2038</v>
      </c>
      <c r="E875" s="2">
        <v>138.87585932449025</v>
      </c>
      <c r="F875" s="2">
        <v>138.87585932449025</v>
      </c>
      <c r="G875" s="2">
        <v>107.86255515067322</v>
      </c>
      <c r="H875" s="2">
        <v>90.568982294142117</v>
      </c>
      <c r="I875" s="2">
        <v>476142.72375500225</v>
      </c>
      <c r="J875" s="2">
        <v>189.30100752695202</v>
      </c>
      <c r="K875" s="2">
        <v>942879.82204475405</v>
      </c>
      <c r="L875" s="2">
        <v>3690916.4397282563</v>
      </c>
      <c r="M875" s="2">
        <f>+IF($D875&lt;2022,0,-((E875-'aob Demand'!J874)*'aob Demand'!N874)-0.5*('Welfare change 1 MW'!$E875-'aob Demand'!J874)*('Welfare change 1 MW'!I875-'aob Demand'!N874))</f>
        <v>957.51062072801199</v>
      </c>
      <c r="N875" s="2">
        <f>+IF($D875&lt;2022,0,-((F875-'aob Demand'!K874)*'aob Demand'!O874)-0.5*('Welfare change 1 MW'!$E875-'aob Demand'!K874)*('Welfare change 1 MW'!J875-'aob Demand'!O874))</f>
        <v>0.38067939753886798</v>
      </c>
      <c r="O875" s="2">
        <f>+IF($D875&lt;2022,0,-((G875-'aob Demand'!L874)*'aob Demand'!P874)-0.5*('Welfare change 1 MW'!$E875-'aob Demand'!L874)*('Welfare change 1 MW'!K875-'aob Demand'!P874))</f>
        <v>1886.80721812139</v>
      </c>
      <c r="P875" s="2">
        <f>+IF($D875&lt;2022,0,-((H875-'aob Demand'!M874)*'aob Demand'!Q874)-0.5*('Welfare change 1 MW'!$E875-'aob Demand'!M874)*('Welfare change 1 MW'!L875-'aob Demand'!Q874))</f>
        <v>7365.6345245277644</v>
      </c>
      <c r="Q875" s="2">
        <f t="shared" si="96"/>
        <v>10210.333042774706</v>
      </c>
      <c r="R875" s="2">
        <f t="shared" si="97"/>
        <v>316.46971784182017</v>
      </c>
      <c r="S875" s="2">
        <f t="shared" si="99"/>
        <v>0.12581949371561177</v>
      </c>
      <c r="T875" s="2">
        <f t="shared" si="100"/>
        <v>623.61433389301442</v>
      </c>
      <c r="U875" s="2">
        <f t="shared" si="101"/>
        <v>2434.4380409388782</v>
      </c>
      <c r="V875" s="2">
        <f t="shared" si="102"/>
        <v>3374.6479121674288</v>
      </c>
      <c r="W875" s="2">
        <f t="shared" si="98"/>
        <v>5109938.9855280127</v>
      </c>
    </row>
    <row r="876" spans="1:23" x14ac:dyDescent="0.45">
      <c r="A876" s="2" t="s">
        <v>158</v>
      </c>
      <c r="B876" s="2">
        <v>2</v>
      </c>
      <c r="C876" s="2">
        <v>2041</v>
      </c>
      <c r="D876" s="2">
        <v>2039</v>
      </c>
      <c r="E876" s="2">
        <v>138.81660134550336</v>
      </c>
      <c r="F876" s="2">
        <v>138.81660134550336</v>
      </c>
      <c r="G876" s="2">
        <v>107.80218802982132</v>
      </c>
      <c r="H876" s="2">
        <v>90.508011217588631</v>
      </c>
      <c r="I876" s="2">
        <v>476477.77981253935</v>
      </c>
      <c r="J876" s="2">
        <v>189.45108871189663</v>
      </c>
      <c r="K876" s="2">
        <v>943540.2294581813</v>
      </c>
      <c r="L876" s="2">
        <v>3693503.5578509793</v>
      </c>
      <c r="M876" s="2">
        <f>+IF($D876&lt;2022,0,-((E876-'aob Demand'!J875)*'aob Demand'!N875)-0.5*('Welfare change 1 MW'!$E876-'aob Demand'!J875)*('Welfare change 1 MW'!I876-'aob Demand'!N875))</f>
        <v>945.84674375283817</v>
      </c>
      <c r="N876" s="2">
        <f>+IF($D876&lt;2022,0,-((F876-'aob Demand'!K875)*'aob Demand'!O875)-0.5*('Welfare change 1 MW'!$E876-'aob Demand'!K875)*('Welfare change 1 MW'!J876-'aob Demand'!O875))</f>
        <v>0.37607565966471068</v>
      </c>
      <c r="O876" s="2">
        <f>+IF($D876&lt;2022,0,-((G876-'aob Demand'!L875)*'aob Demand'!P875)-0.5*('Welfare change 1 MW'!$E876-'aob Demand'!L875)*('Welfare change 1 MW'!K876-'aob Demand'!P875))</f>
        <v>1863.8121141895117</v>
      </c>
      <c r="P876" s="2">
        <f>+IF($D876&lt;2022,0,-((H876-'aob Demand'!M875)*'aob Demand'!Q875)-0.5*('Welfare change 1 MW'!$E876-'aob Demand'!M875)*('Welfare change 1 MW'!L876-'aob Demand'!Q875))</f>
        <v>7275.8602611990045</v>
      </c>
      <c r="Q876" s="2">
        <f t="shared" si="96"/>
        <v>10085.895194801018</v>
      </c>
      <c r="R876" s="2">
        <f t="shared" si="97"/>
        <v>294.91948561194584</v>
      </c>
      <c r="S876" s="2">
        <f t="shared" si="99"/>
        <v>0.1172621683502591</v>
      </c>
      <c r="T876" s="2">
        <f t="shared" si="100"/>
        <v>581.14542723183604</v>
      </c>
      <c r="U876" s="2">
        <f t="shared" si="101"/>
        <v>2268.6476216044694</v>
      </c>
      <c r="V876" s="2">
        <f t="shared" si="102"/>
        <v>3144.829796616601</v>
      </c>
      <c r="W876" s="2">
        <f t="shared" si="98"/>
        <v>5113521.5671216995</v>
      </c>
    </row>
    <row r="877" spans="1:23" x14ac:dyDescent="0.45">
      <c r="A877" s="2" t="s">
        <v>158</v>
      </c>
      <c r="B877" s="2">
        <v>2</v>
      </c>
      <c r="C877" s="2">
        <v>2042</v>
      </c>
      <c r="D877" s="2">
        <v>2040</v>
      </c>
      <c r="E877" s="2">
        <v>138.76042259724849</v>
      </c>
      <c r="F877" s="2">
        <v>138.76042259724849</v>
      </c>
      <c r="G877" s="2">
        <v>107.74490210167249</v>
      </c>
      <c r="H877" s="2">
        <v>90.450121737521101</v>
      </c>
      <c r="I877" s="2">
        <v>476812.72026955069</v>
      </c>
      <c r="J877" s="2">
        <v>189.60035309611465</v>
      </c>
      <c r="K877" s="2">
        <v>944200.54950071941</v>
      </c>
      <c r="L877" s="2">
        <v>3696090.2429896635</v>
      </c>
      <c r="M877" s="2">
        <f>+IF($D877&lt;2022,0,-((E877-'aob Demand'!J876)*'aob Demand'!N876)-0.5*('Welfare change 1 MW'!$E877-'aob Demand'!J876)*('Welfare change 1 MW'!I877-'aob Demand'!N876))</f>
        <v>934.54626941576964</v>
      </c>
      <c r="N877" s="2">
        <f>+IF($D877&lt;2022,0,-((F877-'aob Demand'!K876)*'aob Demand'!O876)-0.5*('Welfare change 1 MW'!$E877-'aob Demand'!K876)*('Welfare change 1 MW'!J877-'aob Demand'!O876))</f>
        <v>0.3716140428588352</v>
      </c>
      <c r="O877" s="2">
        <f>+IF($D877&lt;2022,0,-((G877-'aob Demand'!L876)*'aob Demand'!P876)-0.5*('Welfare change 1 MW'!$E877-'aob Demand'!L876)*('Welfare change 1 MW'!K877-'aob Demand'!P876))</f>
        <v>1841.533885830846</v>
      </c>
      <c r="P877" s="2">
        <f>+IF($D877&lt;2022,0,-((H877-'aob Demand'!M876)*'aob Demand'!Q876)-0.5*('Welfare change 1 MW'!$E877-'aob Demand'!M876)*('Welfare change 1 MW'!L877-'aob Demand'!Q876))</f>
        <v>7188.8849936573315</v>
      </c>
      <c r="Q877" s="2">
        <f t="shared" si="96"/>
        <v>9965.3367629468048</v>
      </c>
      <c r="R877" s="2">
        <f t="shared" si="97"/>
        <v>274.90183424301222</v>
      </c>
      <c r="S877" s="2">
        <f t="shared" si="99"/>
        <v>0.10931227843455915</v>
      </c>
      <c r="T877" s="2">
        <f t="shared" si="100"/>
        <v>541.69714181410973</v>
      </c>
      <c r="U877" s="2">
        <f t="shared" si="101"/>
        <v>2114.6493604365978</v>
      </c>
      <c r="V877" s="2">
        <f t="shared" si="102"/>
        <v>2931.3576487721539</v>
      </c>
      <c r="W877" s="2">
        <f t="shared" si="98"/>
        <v>5117103.5127599332</v>
      </c>
    </row>
    <row r="878" spans="1:23" x14ac:dyDescent="0.45">
      <c r="A878" s="2" t="s">
        <v>158</v>
      </c>
      <c r="B878" s="2">
        <v>2</v>
      </c>
      <c r="C878" s="2">
        <v>2043</v>
      </c>
      <c r="D878" s="2">
        <v>2041</v>
      </c>
      <c r="E878" s="2">
        <v>138.70715770524234</v>
      </c>
      <c r="F878" s="2">
        <v>138.70715770524234</v>
      </c>
      <c r="G878" s="2">
        <v>107.69053188737334</v>
      </c>
      <c r="H878" s="2">
        <v>90.395148352805222</v>
      </c>
      <c r="I878" s="2">
        <v>477147.56303359027</v>
      </c>
      <c r="J878" s="2">
        <v>189.7488479311624</v>
      </c>
      <c r="K878" s="2">
        <v>944860.81030552078</v>
      </c>
      <c r="L878" s="2">
        <v>3698676.6099653631</v>
      </c>
      <c r="M878" s="2">
        <f>+IF($D878&lt;2022,0,-((E878-'aob Demand'!J877)*'aob Demand'!N877)-0.5*('Welfare change 1 MW'!$E878-'aob Demand'!J877)*('Welfare change 1 MW'!I878-'aob Demand'!N877))</f>
        <v>923.58914458922254</v>
      </c>
      <c r="N878" s="2">
        <f>+IF($D878&lt;2022,0,-((F878-'aob Demand'!K877)*'aob Demand'!O877)-0.5*('Welfare change 1 MW'!$E878-'aob Demand'!K877)*('Welfare change 1 MW'!J878-'aob Demand'!O877))</f>
        <v>0.36728674675258793</v>
      </c>
      <c r="O878" s="2">
        <f>+IF($D878&lt;2022,0,-((G878-'aob Demand'!L877)*'aob Demand'!P877)-0.5*('Welfare change 1 MW'!$E878-'aob Demand'!L877)*('Welfare change 1 MW'!K878-'aob Demand'!P877))</f>
        <v>1819.9329610820485</v>
      </c>
      <c r="P878" s="2">
        <f>+IF($D878&lt;2022,0,-((H878-'aob Demand'!M877)*'aob Demand'!Q877)-0.5*('Welfare change 1 MW'!$E878-'aob Demand'!M877)*('Welfare change 1 MW'!L878-'aob Demand'!Q877))</f>
        <v>7104.5542074971218</v>
      </c>
      <c r="Q878" s="2">
        <f t="shared" si="96"/>
        <v>9848.4435999151465</v>
      </c>
      <c r="R878" s="2">
        <f t="shared" si="97"/>
        <v>256.30069507261896</v>
      </c>
      <c r="S878" s="2">
        <f t="shared" si="99"/>
        <v>0.10192394425068445</v>
      </c>
      <c r="T878" s="2">
        <f t="shared" si="100"/>
        <v>505.0406727315509</v>
      </c>
      <c r="U878" s="2">
        <f t="shared" si="101"/>
        <v>1971.5500038412429</v>
      </c>
      <c r="V878" s="2">
        <f t="shared" si="102"/>
        <v>2732.9932955896638</v>
      </c>
      <c r="W878" s="2">
        <f t="shared" si="98"/>
        <v>5120684.9833044745</v>
      </c>
    </row>
    <row r="879" spans="1:23" x14ac:dyDescent="0.45">
      <c r="A879" s="2" t="s">
        <v>158</v>
      </c>
      <c r="B879" s="2">
        <v>2</v>
      </c>
      <c r="C879" s="2">
        <v>2044</v>
      </c>
      <c r="D879" s="2">
        <v>2042</v>
      </c>
      <c r="E879" s="2">
        <v>138.65664972739268</v>
      </c>
      <c r="F879" s="2">
        <v>138.65664972739268</v>
      </c>
      <c r="G879" s="2">
        <v>107.63892034550069</v>
      </c>
      <c r="H879" s="2">
        <v>90.342934000821685</v>
      </c>
      <c r="I879" s="2">
        <v>477482.32516358484</v>
      </c>
      <c r="J879" s="2">
        <v>189.8966182131249</v>
      </c>
      <c r="K879" s="2">
        <v>945521.03867133951</v>
      </c>
      <c r="L879" s="2">
        <v>3701262.7681553094</v>
      </c>
      <c r="M879" s="2">
        <f>+IF($D879&lt;2022,0,-((E879-'aob Demand'!J878)*'aob Demand'!N878)-0.5*('Welfare change 1 MW'!$E879-'aob Demand'!J878)*('Welfare change 1 MW'!I879-'aob Demand'!N878))</f>
        <v>912.95645204880805</v>
      </c>
      <c r="N879" s="2">
        <f>+IF($D879&lt;2022,0,-((F879-'aob Demand'!K878)*'aob Demand'!O878)-0.5*('Welfare change 1 MW'!$E879-'aob Demand'!K878)*('Welfare change 1 MW'!J879-'aob Demand'!O878))</f>
        <v>0.36308640903205397</v>
      </c>
      <c r="O879" s="2">
        <f>+IF($D879&lt;2022,0,-((G879-'aob Demand'!L878)*'aob Demand'!P878)-0.5*('Welfare change 1 MW'!$E879-'aob Demand'!L878)*('Welfare change 1 MW'!K879-'aob Demand'!P878))</f>
        <v>1798.9720107028318</v>
      </c>
      <c r="P879" s="2">
        <f>+IF($D879&lt;2022,0,-((H879-'aob Demand'!M878)*'aob Demand'!Q878)-0.5*('Welfare change 1 MW'!$E879-'aob Demand'!M878)*('Welfare change 1 MW'!L879-'aob Demand'!Q878))</f>
        <v>7022.7221455705057</v>
      </c>
      <c r="Q879" s="2">
        <f t="shared" si="96"/>
        <v>9735.0136947311767</v>
      </c>
      <c r="R879" s="2">
        <f t="shared" si="97"/>
        <v>239.00949877244889</v>
      </c>
      <c r="S879" s="2">
        <f t="shared" si="99"/>
        <v>9.5055027475943757E-2</v>
      </c>
      <c r="T879" s="2">
        <f t="shared" si="100"/>
        <v>470.96594543894133</v>
      </c>
      <c r="U879" s="2">
        <f t="shared" si="101"/>
        <v>1838.5294241189592</v>
      </c>
      <c r="V879" s="2">
        <f t="shared" si="102"/>
        <v>2548.5999233578254</v>
      </c>
      <c r="W879" s="2">
        <f t="shared" si="98"/>
        <v>5124266.1319902334</v>
      </c>
    </row>
    <row r="880" spans="1:23" x14ac:dyDescent="0.45">
      <c r="A880" s="2" t="s">
        <v>158</v>
      </c>
      <c r="B880" s="2">
        <v>2</v>
      </c>
      <c r="C880" s="2">
        <v>2045</v>
      </c>
      <c r="D880" s="2">
        <v>2043</v>
      </c>
      <c r="E880" s="2">
        <v>138.60874972643364</v>
      </c>
      <c r="F880" s="2">
        <v>138.60874972643364</v>
      </c>
      <c r="G880" s="2">
        <v>107.58991844426465</v>
      </c>
      <c r="H880" s="2">
        <v>90.293329629623443</v>
      </c>
      <c r="I880" s="2">
        <v>477817.02290807705</v>
      </c>
      <c r="J880" s="2">
        <v>190.04370678404942</v>
      </c>
      <c r="K880" s="2">
        <v>946181.26012311061</v>
      </c>
      <c r="L880" s="2">
        <v>3703848.8217396024</v>
      </c>
      <c r="M880" s="2">
        <f>+IF($D880&lt;2022,0,-((E880-'aob Demand'!J879)*'aob Demand'!N879)-0.5*('Welfare change 1 MW'!$E880-'aob Demand'!J879)*('Welfare change 1 MW'!I880-'aob Demand'!N879))</f>
        <v>902.63034804869039</v>
      </c>
      <c r="N880" s="2">
        <f>+IF($D880&lt;2022,0,-((F880-'aob Demand'!K879)*'aob Demand'!O879)-0.5*('Welfare change 1 MW'!$E880-'aob Demand'!K879)*('Welfare change 1 MW'!J880-'aob Demand'!O879))</f>
        <v>0.35900608177358861</v>
      </c>
      <c r="O880" s="2">
        <f>+IF($D880&lt;2022,0,-((G880-'aob Demand'!L879)*'aob Demand'!P879)-0.5*('Welfare change 1 MW'!$E880-'aob Demand'!L879)*('Welfare change 1 MW'!K880-'aob Demand'!P879))</f>
        <v>1778.6158248273302</v>
      </c>
      <c r="P880" s="2">
        <f>+IF($D880&lt;2022,0,-((H880-'aob Demand'!M879)*'aob Demand'!Q879)-0.5*('Welfare change 1 MW'!$E880-'aob Demand'!M879)*('Welfare change 1 MW'!L880-'aob Demand'!Q879))</f>
        <v>6943.2513273191835</v>
      </c>
      <c r="Q880" s="2">
        <f t="shared" si="96"/>
        <v>9624.8565062769776</v>
      </c>
      <c r="R880" s="2">
        <f t="shared" si="97"/>
        <v>222.93033304339514</v>
      </c>
      <c r="S880" s="2">
        <f t="shared" si="99"/>
        <v>8.8666800919564512E-2</v>
      </c>
      <c r="T880" s="2">
        <f t="shared" si="100"/>
        <v>439.27995445996345</v>
      </c>
      <c r="U880" s="2">
        <f t="shared" si="101"/>
        <v>1714.8341335403061</v>
      </c>
      <c r="V880" s="2">
        <f t="shared" si="102"/>
        <v>2377.1330878445842</v>
      </c>
      <c r="W880" s="2">
        <f t="shared" si="98"/>
        <v>5127847.1047707899</v>
      </c>
    </row>
    <row r="881" spans="1:23" x14ac:dyDescent="0.45">
      <c r="A881" s="2" t="s">
        <v>158</v>
      </c>
      <c r="B881" s="2">
        <v>2</v>
      </c>
      <c r="C881" s="2">
        <v>2046</v>
      </c>
      <c r="D881" s="2">
        <v>2044</v>
      </c>
      <c r="E881" s="2">
        <v>138.56331635979174</v>
      </c>
      <c r="F881" s="2">
        <v>138.56331635979174</v>
      </c>
      <c r="G881" s="2">
        <v>107.54338475115973</v>
      </c>
      <c r="H881" s="2">
        <v>90.246193787541529</v>
      </c>
      <c r="I881" s="2">
        <v>478151.67174245638</v>
      </c>
      <c r="J881" s="2">
        <v>190.19015443073332</v>
      </c>
      <c r="K881" s="2">
        <v>946841.49897086178</v>
      </c>
      <c r="L881" s="2">
        <v>3706434.8699410968</v>
      </c>
      <c r="M881" s="2">
        <f>+IF($D881&lt;2022,0,-((E881-'aob Demand'!J880)*'aob Demand'!N880)-0.5*('Welfare change 1 MW'!$E881-'aob Demand'!J880)*('Welfare change 1 MW'!I881-'aob Demand'!N880))</f>
        <v>892.5940029125735</v>
      </c>
      <c r="N881" s="2">
        <f>+IF($D881&lt;2022,0,-((F881-'aob Demand'!K880)*'aob Demand'!O880)-0.5*('Welfare change 1 MW'!$E881-'aob Demand'!K880)*('Welfare change 1 MW'!J881-'aob Demand'!O880))</f>
        <v>0.35503920887539397</v>
      </c>
      <c r="O881" s="2">
        <f>+IF($D881&lt;2022,0,-((G881-'aob Demand'!L880)*'aob Demand'!P880)-0.5*('Welfare change 1 MW'!$E881-'aob Demand'!L880)*('Welfare change 1 MW'!K881-'aob Demand'!P880))</f>
        <v>1758.8311956140449</v>
      </c>
      <c r="P881" s="2">
        <f>+IF($D881&lt;2022,0,-((H881-'aob Demand'!M880)*'aob Demand'!Q880)-0.5*('Welfare change 1 MW'!$E881-'aob Demand'!M880)*('Welfare change 1 MW'!L881-'aob Demand'!Q880))</f>
        <v>6866.0120894536212</v>
      </c>
      <c r="Q881" s="2">
        <f t="shared" si="96"/>
        <v>9517.7923271891159</v>
      </c>
      <c r="R881" s="2">
        <f t="shared" si="97"/>
        <v>207.97318027461952</v>
      </c>
      <c r="S881" s="2">
        <f t="shared" si="99"/>
        <v>8.2723649443153205E-2</v>
      </c>
      <c r="T881" s="2">
        <f t="shared" si="100"/>
        <v>409.80525986560116</v>
      </c>
      <c r="U881" s="2">
        <f t="shared" si="101"/>
        <v>1599.7714138658821</v>
      </c>
      <c r="V881" s="2">
        <f t="shared" si="102"/>
        <v>2217.6325776555464</v>
      </c>
      <c r="W881" s="2">
        <f t="shared" si="98"/>
        <v>5131428.0406544153</v>
      </c>
    </row>
    <row r="882" spans="1:23" x14ac:dyDescent="0.45">
      <c r="A882" s="2" t="s">
        <v>158</v>
      </c>
      <c r="B882" s="2">
        <v>2</v>
      </c>
      <c r="C882" s="2">
        <v>2047</v>
      </c>
      <c r="D882" s="2">
        <v>2045</v>
      </c>
      <c r="E882" s="2">
        <v>138.52021549924825</v>
      </c>
      <c r="F882" s="2">
        <v>138.52021549924825</v>
      </c>
      <c r="G882" s="2">
        <v>107.49918505241324</v>
      </c>
      <c r="H882" s="2">
        <v>90.20139224258044</v>
      </c>
      <c r="I882" s="2">
        <v>478486.2864036485</v>
      </c>
      <c r="J882" s="2">
        <v>190.33599997682393</v>
      </c>
      <c r="K882" s="2">
        <v>947501.77836459607</v>
      </c>
      <c r="L882" s="2">
        <v>3709021.0072489521</v>
      </c>
      <c r="M882" s="2">
        <f>+IF($D882&lt;2022,0,-((E882-'aob Demand'!J881)*'aob Demand'!N881)-0.5*('Welfare change 1 MW'!$E882-'aob Demand'!J881)*('Welfare change 1 MW'!I882-'aob Demand'!N881))</f>
        <v>882.83154559548018</v>
      </c>
      <c r="N882" s="2">
        <f>+IF($D882&lt;2022,0,-((F882-'aob Demand'!K881)*'aob Demand'!O881)-0.5*('Welfare change 1 MW'!$E882-'aob Demand'!K881)*('Welfare change 1 MW'!J882-'aob Demand'!O881))</f>
        <v>0.35117960496833889</v>
      </c>
      <c r="O882" s="2">
        <f>+IF($D882&lt;2022,0,-((G882-'aob Demand'!L881)*'aob Demand'!P881)-0.5*('Welfare change 1 MW'!$E882-'aob Demand'!L881)*('Welfare change 1 MW'!K882-'aob Demand'!P881))</f>
        <v>1739.5868075787912</v>
      </c>
      <c r="P882" s="2">
        <f>+IF($D882&lt;2022,0,-((H882-'aob Demand'!M881)*'aob Demand'!Q881)-0.5*('Welfare change 1 MW'!$E882-'aob Demand'!M881)*('Welfare change 1 MW'!L882-'aob Demand'!Q881))</f>
        <v>6790.8821584787784</v>
      </c>
      <c r="Q882" s="2">
        <f t="shared" si="96"/>
        <v>9413.6516912580191</v>
      </c>
      <c r="R882" s="2">
        <f t="shared" si="97"/>
        <v>194.05522744281512</v>
      </c>
      <c r="S882" s="2">
        <f t="shared" si="99"/>
        <v>7.7192799074077251E-2</v>
      </c>
      <c r="T882" s="2">
        <f t="shared" si="100"/>
        <v>382.37862623443539</v>
      </c>
      <c r="U882" s="2">
        <f t="shared" si="101"/>
        <v>1492.7040026781995</v>
      </c>
      <c r="V882" s="2">
        <f t="shared" si="102"/>
        <v>2069.2150491545244</v>
      </c>
      <c r="W882" s="2">
        <f t="shared" si="98"/>
        <v>5135009.0720171966</v>
      </c>
    </row>
    <row r="883" spans="1:23" x14ac:dyDescent="0.45">
      <c r="A883" s="2" t="s">
        <v>158</v>
      </c>
      <c r="B883" s="2">
        <v>2</v>
      </c>
      <c r="C883" s="2">
        <v>2048</v>
      </c>
      <c r="D883" s="2">
        <v>2046</v>
      </c>
      <c r="E883" s="2">
        <v>138.47931986390387</v>
      </c>
      <c r="F883" s="2">
        <v>138.47931986390387</v>
      </c>
      <c r="G883" s="2">
        <v>107.45719198575489</v>
      </c>
      <c r="H883" s="2">
        <v>90.158797615146895</v>
      </c>
      <c r="I883" s="2">
        <v>478820.88092410442</v>
      </c>
      <c r="J883" s="2">
        <v>190.48128037305295</v>
      </c>
      <c r="K883" s="2">
        <v>948162.12034799973</v>
      </c>
      <c r="L883" s="2">
        <v>3711607.3236374171</v>
      </c>
      <c r="M883" s="2">
        <f>+IF($D883&lt;2022,0,-((E883-'aob Demand'!J882)*'aob Demand'!N882)-0.5*('Welfare change 1 MW'!$E883-'aob Demand'!J882)*('Welfare change 1 MW'!I883-'aob Demand'!N882))</f>
        <v>873.32801065153717</v>
      </c>
      <c r="N883" s="2">
        <f>+IF($D883&lt;2022,0,-((F883-'aob Demand'!K882)*'aob Demand'!O882)-0.5*('Welfare change 1 MW'!$E883-'aob Demand'!K882)*('Welfare change 1 MW'!J883-'aob Demand'!O882))</f>
        <v>0.34742143520036628</v>
      </c>
      <c r="O883" s="2">
        <f>+IF($D883&lt;2022,0,-((G883-'aob Demand'!L882)*'aob Demand'!P882)-0.5*('Welfare change 1 MW'!$E883-'aob Demand'!L882)*('Welfare change 1 MW'!K883-'aob Demand'!P882))</f>
        <v>1720.8531328457441</v>
      </c>
      <c r="P883" s="2">
        <f>+IF($D883&lt;2022,0,-((H883-'aob Demand'!M882)*'aob Demand'!Q882)-0.5*('Welfare change 1 MW'!$E883-'aob Demand'!M882)*('Welfare change 1 MW'!L883-'aob Demand'!Q882))</f>
        <v>6717.746240980714</v>
      </c>
      <c r="Q883" s="2">
        <f t="shared" si="96"/>
        <v>9312.2748059131955</v>
      </c>
      <c r="R883" s="2">
        <f t="shared" si="97"/>
        <v>181.10024071066158</v>
      </c>
      <c r="S883" s="2">
        <f t="shared" si="99"/>
        <v>7.2044071386065431E-2</v>
      </c>
      <c r="T883" s="2">
        <f t="shared" si="100"/>
        <v>356.84978929458526</v>
      </c>
      <c r="U883" s="2">
        <f t="shared" si="101"/>
        <v>1393.0452778757533</v>
      </c>
      <c r="V883" s="2">
        <f t="shared" si="102"/>
        <v>1931.0673519523862</v>
      </c>
      <c r="W883" s="2">
        <f t="shared" si="98"/>
        <v>5138590.3249095213</v>
      </c>
    </row>
    <row r="884" spans="1:23" x14ac:dyDescent="0.45">
      <c r="A884" s="2" t="s">
        <v>158</v>
      </c>
      <c r="B884" s="2">
        <v>2</v>
      </c>
      <c r="C884" s="2">
        <v>2049</v>
      </c>
      <c r="D884" s="2">
        <v>2047</v>
      </c>
      <c r="E884" s="2">
        <v>138.44050867090004</v>
      </c>
      <c r="F884" s="2">
        <v>138.44050867090004</v>
      </c>
      <c r="G884" s="2">
        <v>107.41728469094001</v>
      </c>
      <c r="H884" s="2">
        <v>90.11828902853</v>
      </c>
      <c r="I884" s="2">
        <v>479155.46866448241</v>
      </c>
      <c r="J884" s="2">
        <v>190.62603078404877</v>
      </c>
      <c r="K884" s="2">
        <v>948822.54591005633</v>
      </c>
      <c r="L884" s="2">
        <v>3714193.9047762197</v>
      </c>
      <c r="M884" s="2">
        <f>+IF($D884&lt;2022,0,-((E884-'aob Demand'!J883)*'aob Demand'!N883)-0.5*('Welfare change 1 MW'!$E884-'aob Demand'!J883)*('Welfare change 1 MW'!I884-'aob Demand'!N883))</f>
        <v>864.06928794922999</v>
      </c>
      <c r="N884" s="2">
        <f>+IF($D884&lt;2022,0,-((F884-'aob Demand'!K883)*'aob Demand'!O883)-0.5*('Welfare change 1 MW'!$E884-'aob Demand'!K883)*('Welfare change 1 MW'!J884-'aob Demand'!O883))</f>
        <v>0.34375919603559463</v>
      </c>
      <c r="O884" s="2">
        <f>+IF($D884&lt;2022,0,-((G884-'aob Demand'!L883)*'aob Demand'!P883)-0.5*('Welfare change 1 MW'!$E884-'aob Demand'!L883)*('Welfare change 1 MW'!K884-'aob Demand'!P883))</f>
        <v>1702.6023319848825</v>
      </c>
      <c r="P884" s="2">
        <f>+IF($D884&lt;2022,0,-((H884-'aob Demand'!M883)*'aob Demand'!Q883)-0.5*('Welfare change 1 MW'!$E884-'aob Demand'!M883)*('Welfare change 1 MW'!L884-'aob Demand'!Q883))</f>
        <v>6646.4956367028599</v>
      </c>
      <c r="Q884" s="2">
        <f t="shared" si="96"/>
        <v>9213.5110158330081</v>
      </c>
      <c r="R884" s="2">
        <f t="shared" si="97"/>
        <v>169.03799844220939</v>
      </c>
      <c r="S884" s="2">
        <f t="shared" si="99"/>
        <v>6.7249660709355355E-2</v>
      </c>
      <c r="T884" s="2">
        <f t="shared" si="100"/>
        <v>333.08033783359411</v>
      </c>
      <c r="U884" s="2">
        <f t="shared" si="101"/>
        <v>1300.2548924631417</v>
      </c>
      <c r="V884" s="2">
        <f t="shared" si="102"/>
        <v>1802.4404783996547</v>
      </c>
      <c r="W884" s="2">
        <f t="shared" si="98"/>
        <v>5142171.9193507582</v>
      </c>
    </row>
    <row r="885" spans="1:23" x14ac:dyDescent="0.45">
      <c r="A885" s="2" t="s">
        <v>158</v>
      </c>
      <c r="B885" s="2">
        <v>2</v>
      </c>
      <c r="C885" s="2">
        <v>2050</v>
      </c>
      <c r="D885" s="2">
        <v>2048</v>
      </c>
      <c r="E885" s="2">
        <v>138.40366730469955</v>
      </c>
      <c r="F885" s="2">
        <v>138.40366730469955</v>
      </c>
      <c r="G885" s="2">
        <v>107.37934847884554</v>
      </c>
      <c r="H885" s="2">
        <v>90.07975177795575</v>
      </c>
      <c r="I885" s="2">
        <v>479490.06234488188</v>
      </c>
      <c r="J885" s="2">
        <v>190.77028467129287</v>
      </c>
      <c r="K885" s="2">
        <v>949483.07503434131</v>
      </c>
      <c r="L885" s="2">
        <v>3716780.8322313512</v>
      </c>
      <c r="M885" s="2">
        <f>+IF($D885&lt;2022,0,-((E885-'aob Demand'!J884)*'aob Demand'!N884)-0.5*('Welfare change 1 MW'!$E885-'aob Demand'!J884)*('Welfare change 1 MW'!I885-'aob Demand'!N884))</f>
        <v>855.04207538266689</v>
      </c>
      <c r="N885" s="2">
        <f>+IF($D885&lt;2022,0,-((F885-'aob Demand'!K884)*'aob Demand'!O884)-0.5*('Welfare change 1 MW'!$E885-'aob Demand'!K884)*('Welfare change 1 MW'!J885-'aob Demand'!O884))</f>
        <v>0.34018769717350233</v>
      </c>
      <c r="O885" s="2">
        <f>+IF($D885&lt;2022,0,-((G885-'aob Demand'!L884)*'aob Demand'!P884)-0.5*('Welfare change 1 MW'!$E885-'aob Demand'!L884)*('Welfare change 1 MW'!K885-'aob Demand'!P884))</f>
        <v>1684.8081601903261</v>
      </c>
      <c r="P885" s="2">
        <f>+IF($D885&lt;2022,0,-((H885-'aob Demand'!M884)*'aob Demand'!Q884)-0.5*('Welfare change 1 MW'!$E885-'aob Demand'!M884)*('Welfare change 1 MW'!L885-'aob Demand'!Q884))</f>
        <v>6577.0278720051037</v>
      </c>
      <c r="Q885" s="2">
        <f t="shared" si="96"/>
        <v>9117.2182952752701</v>
      </c>
      <c r="R885" s="2">
        <f t="shared" si="97"/>
        <v>157.80377693971516</v>
      </c>
      <c r="S885" s="2">
        <f t="shared" si="99"/>
        <v>6.2783931958409644E-2</v>
      </c>
      <c r="T885" s="2">
        <f t="shared" si="100"/>
        <v>310.94269948984515</v>
      </c>
      <c r="U885" s="2">
        <f t="shared" si="101"/>
        <v>1213.8348148255609</v>
      </c>
      <c r="V885" s="2">
        <f t="shared" si="102"/>
        <v>1682.6440751870796</v>
      </c>
      <c r="W885" s="2">
        <f t="shared" si="98"/>
        <v>5145753.9696105747</v>
      </c>
    </row>
    <row r="886" spans="1:23" x14ac:dyDescent="0.45">
      <c r="A886" s="2" t="s">
        <v>158</v>
      </c>
      <c r="B886" s="2">
        <v>2</v>
      </c>
      <c r="C886" s="2">
        <v>2051</v>
      </c>
      <c r="D886" s="2">
        <v>2049</v>
      </c>
      <c r="E886" s="2">
        <v>138.36868700733126</v>
      </c>
      <c r="F886" s="2">
        <v>138.36868700733126</v>
      </c>
      <c r="G886" s="2">
        <v>107.34327452153121</v>
      </c>
      <c r="H886" s="2">
        <v>90.043077020611619</v>
      </c>
      <c r="I886" s="2">
        <v>479824.67407426034</v>
      </c>
      <c r="J886" s="2">
        <v>190.91407387130295</v>
      </c>
      <c r="K886" s="2">
        <v>950143.72674543713</v>
      </c>
      <c r="L886" s="2">
        <v>3719368.183654347</v>
      </c>
      <c r="M886" s="2">
        <f>+IF($D886&lt;2022,0,-((E886-'aob Demand'!J885)*'aob Demand'!N885)-0.5*('Welfare change 1 MW'!$E886-'aob Demand'!J885)*('Welfare change 1 MW'!I886-'aob Demand'!N885))</f>
        <v>846.23383421437268</v>
      </c>
      <c r="N886" s="2">
        <f>+IF($D886&lt;2022,0,-((F886-'aob Demand'!K885)*'aob Demand'!O885)-0.5*('Welfare change 1 MW'!$E886-'aob Demand'!K885)*('Welfare change 1 MW'!J886-'aob Demand'!O885))</f>
        <v>0.33670204444841678</v>
      </c>
      <c r="O886" s="2">
        <f>+IF($D886&lt;2022,0,-((G886-'aob Demand'!L885)*'aob Demand'!P885)-0.5*('Welfare change 1 MW'!$E886-'aob Demand'!L885)*('Welfare change 1 MW'!K886-'aob Demand'!P885))</f>
        <v>1667.4458795677253</v>
      </c>
      <c r="P886" s="2">
        <f>+IF($D886&lt;2022,0,-((H886-'aob Demand'!M885)*'aob Demand'!Q885)-0.5*('Welfare change 1 MW'!$E886-'aob Demand'!M885)*('Welfare change 1 MW'!L886-'aob Demand'!Q885))</f>
        <v>6509.2463573978475</v>
      </c>
      <c r="Q886" s="2">
        <f t="shared" si="96"/>
        <v>9023.2627732243946</v>
      </c>
      <c r="R886" s="2">
        <f t="shared" si="97"/>
        <v>147.33788365607242</v>
      </c>
      <c r="S886" s="2">
        <f t="shared" si="99"/>
        <v>5.862323703679205E-2</v>
      </c>
      <c r="T886" s="2">
        <f t="shared" si="100"/>
        <v>290.31922037793436</v>
      </c>
      <c r="U886" s="2">
        <f t="shared" si="101"/>
        <v>1133.3257354161085</v>
      </c>
      <c r="V886" s="2">
        <f t="shared" si="102"/>
        <v>1571.0414626871523</v>
      </c>
      <c r="W886" s="2">
        <f t="shared" si="98"/>
        <v>5149336.5844740439</v>
      </c>
    </row>
    <row r="887" spans="1:23" x14ac:dyDescent="0.45">
      <c r="A887" s="2" t="s">
        <v>159</v>
      </c>
      <c r="B887" s="2">
        <v>1</v>
      </c>
      <c r="C887" s="2">
        <v>2010</v>
      </c>
      <c r="D887" s="2">
        <v>2008</v>
      </c>
      <c r="E887" s="2">
        <v>319.36357999999899</v>
      </c>
      <c r="F887" s="2">
        <v>223.17420999999999</v>
      </c>
      <c r="G887" s="2">
        <v>163.122884</v>
      </c>
      <c r="H887" s="2">
        <v>131.1398763</v>
      </c>
      <c r="I887" s="2">
        <v>45191.434000000001</v>
      </c>
      <c r="J887" s="2">
        <v>20719.933999999899</v>
      </c>
      <c r="K887" s="2">
        <v>110981.82399999999</v>
      </c>
      <c r="L887" s="2">
        <v>340286.63899999898</v>
      </c>
      <c r="M887" s="2">
        <f>+IF($D887&lt;2022,0,-((E887-'aob Demand'!J886)*'aob Demand'!N886)-0.5*('Welfare change 1 MW'!$E887-'aob Demand'!J886)*('Welfare change 1 MW'!I887-'aob Demand'!N886))</f>
        <v>0</v>
      </c>
      <c r="N887" s="2">
        <f>+IF($D887&lt;2022,0,-((F887-'aob Demand'!K886)*'aob Demand'!O886)-0.5*('Welfare change 1 MW'!$E887-'aob Demand'!K886)*('Welfare change 1 MW'!J887-'aob Demand'!O886))</f>
        <v>0</v>
      </c>
      <c r="O887" s="2">
        <f>+IF($D887&lt;2022,0,-((G887-'aob Demand'!L886)*'aob Demand'!P886)-0.5*('Welfare change 1 MW'!$E887-'aob Demand'!L886)*('Welfare change 1 MW'!K887-'aob Demand'!P886))</f>
        <v>0</v>
      </c>
      <c r="P887" s="2">
        <f>+IF($D887&lt;2022,0,-((H887-'aob Demand'!M886)*'aob Demand'!Q886)-0.5*('Welfare change 1 MW'!$E887-'aob Demand'!M886)*('Welfare change 1 MW'!L887-'aob Demand'!Q886))</f>
        <v>0</v>
      </c>
      <c r="Q887" s="2">
        <f t="shared" si="96"/>
        <v>0</v>
      </c>
      <c r="R887" s="2">
        <f t="shared" si="97"/>
        <v>0</v>
      </c>
      <c r="S887" s="2">
        <f t="shared" si="99"/>
        <v>0</v>
      </c>
      <c r="T887" s="2">
        <f t="shared" si="100"/>
        <v>0</v>
      </c>
      <c r="U887" s="2">
        <f t="shared" si="101"/>
        <v>0</v>
      </c>
      <c r="V887" s="2">
        <f t="shared" si="102"/>
        <v>0</v>
      </c>
      <c r="W887" s="2">
        <f t="shared" si="98"/>
        <v>496459.89699999895</v>
      </c>
    </row>
    <row r="888" spans="1:23" x14ac:dyDescent="0.45">
      <c r="A888" s="2" t="s">
        <v>159</v>
      </c>
      <c r="B888" s="2">
        <v>1</v>
      </c>
      <c r="C888" s="2">
        <v>2011</v>
      </c>
      <c r="D888" s="2">
        <v>2009</v>
      </c>
      <c r="E888" s="2">
        <v>222.05550170000001</v>
      </c>
      <c r="F888" s="2">
        <v>126.1568334</v>
      </c>
      <c r="G888" s="2">
        <v>69.491467389999997</v>
      </c>
      <c r="H888" s="2">
        <v>44.1066517</v>
      </c>
      <c r="I888" s="2">
        <v>44149.02</v>
      </c>
      <c r="J888" s="2">
        <v>24584.63</v>
      </c>
      <c r="K888" s="2">
        <v>111892.705999999</v>
      </c>
      <c r="L888" s="2">
        <v>343856.42799999902</v>
      </c>
      <c r="M888" s="2">
        <f>+IF($D888&lt;2022,0,-((E888-'aob Demand'!J887)*'aob Demand'!N887)-0.5*('Welfare change 1 MW'!$E888-'aob Demand'!J887)*('Welfare change 1 MW'!I888-'aob Demand'!N887))</f>
        <v>0</v>
      </c>
      <c r="N888" s="2">
        <f>+IF($D888&lt;2022,0,-((F888-'aob Demand'!K887)*'aob Demand'!O887)-0.5*('Welfare change 1 MW'!$E888-'aob Demand'!K887)*('Welfare change 1 MW'!J888-'aob Demand'!O887))</f>
        <v>0</v>
      </c>
      <c r="O888" s="2">
        <f>+IF($D888&lt;2022,0,-((G888-'aob Demand'!L887)*'aob Demand'!P887)-0.5*('Welfare change 1 MW'!$E888-'aob Demand'!L887)*('Welfare change 1 MW'!K888-'aob Demand'!P887))</f>
        <v>0</v>
      </c>
      <c r="P888" s="2">
        <f>+IF($D888&lt;2022,0,-((H888-'aob Demand'!M887)*'aob Demand'!Q887)-0.5*('Welfare change 1 MW'!$E888-'aob Demand'!M887)*('Welfare change 1 MW'!L888-'aob Demand'!Q887))</f>
        <v>0</v>
      </c>
      <c r="Q888" s="2">
        <f t="shared" si="96"/>
        <v>0</v>
      </c>
      <c r="R888" s="2">
        <f t="shared" si="97"/>
        <v>0</v>
      </c>
      <c r="S888" s="2">
        <f t="shared" si="99"/>
        <v>0</v>
      </c>
      <c r="T888" s="2">
        <f t="shared" si="100"/>
        <v>0</v>
      </c>
      <c r="U888" s="2">
        <f t="shared" si="101"/>
        <v>0</v>
      </c>
      <c r="V888" s="2">
        <f t="shared" si="102"/>
        <v>0</v>
      </c>
      <c r="W888" s="2">
        <f t="shared" si="98"/>
        <v>499898.153999998</v>
      </c>
    </row>
    <row r="889" spans="1:23" x14ac:dyDescent="0.45">
      <c r="A889" s="2" t="s">
        <v>159</v>
      </c>
      <c r="B889" s="2">
        <v>1</v>
      </c>
      <c r="C889" s="2">
        <v>2012</v>
      </c>
      <c r="D889" s="2">
        <v>2010</v>
      </c>
      <c r="E889" s="2">
        <v>203.77239030000001</v>
      </c>
      <c r="F889" s="2">
        <v>105.848513599999</v>
      </c>
      <c r="G889" s="2">
        <v>79.283753279999999</v>
      </c>
      <c r="H889" s="2">
        <v>67.957426659999996</v>
      </c>
      <c r="I889" s="2">
        <v>42837.282999999901</v>
      </c>
      <c r="J889" s="2">
        <v>25239.465</v>
      </c>
      <c r="K889" s="2">
        <v>113687.300999999</v>
      </c>
      <c r="L889" s="2">
        <v>349221.799</v>
      </c>
      <c r="M889" s="2">
        <f>+IF($D889&lt;2022,0,-((E889-'aob Demand'!J888)*'aob Demand'!N888)-0.5*('Welfare change 1 MW'!$E889-'aob Demand'!J888)*('Welfare change 1 MW'!I889-'aob Demand'!N888))</f>
        <v>0</v>
      </c>
      <c r="N889" s="2">
        <f>+IF($D889&lt;2022,0,-((F889-'aob Demand'!K888)*'aob Demand'!O888)-0.5*('Welfare change 1 MW'!$E889-'aob Demand'!K888)*('Welfare change 1 MW'!J889-'aob Demand'!O888))</f>
        <v>0</v>
      </c>
      <c r="O889" s="2">
        <f>+IF($D889&lt;2022,0,-((G889-'aob Demand'!L888)*'aob Demand'!P888)-0.5*('Welfare change 1 MW'!$E889-'aob Demand'!L888)*('Welfare change 1 MW'!K889-'aob Demand'!P888))</f>
        <v>0</v>
      </c>
      <c r="P889" s="2">
        <f>+IF($D889&lt;2022,0,-((H889-'aob Demand'!M888)*'aob Demand'!Q888)-0.5*('Welfare change 1 MW'!$E889-'aob Demand'!M888)*('Welfare change 1 MW'!L889-'aob Demand'!Q888))</f>
        <v>0</v>
      </c>
      <c r="Q889" s="2">
        <f t="shared" si="96"/>
        <v>0</v>
      </c>
      <c r="R889" s="2">
        <f t="shared" si="97"/>
        <v>0</v>
      </c>
      <c r="S889" s="2">
        <f t="shared" si="99"/>
        <v>0</v>
      </c>
      <c r="T889" s="2">
        <f t="shared" si="100"/>
        <v>0</v>
      </c>
      <c r="U889" s="2">
        <f t="shared" si="101"/>
        <v>0</v>
      </c>
      <c r="V889" s="2">
        <f t="shared" si="102"/>
        <v>0</v>
      </c>
      <c r="W889" s="2">
        <f t="shared" si="98"/>
        <v>505746.38299999887</v>
      </c>
    </row>
    <row r="890" spans="1:23" x14ac:dyDescent="0.45">
      <c r="A890" s="2" t="s">
        <v>159</v>
      </c>
      <c r="B890" s="2">
        <v>1</v>
      </c>
      <c r="C890" s="2">
        <v>2013</v>
      </c>
      <c r="D890" s="2">
        <v>2011</v>
      </c>
      <c r="E890" s="2">
        <v>178.36882259999999</v>
      </c>
      <c r="F890" s="2">
        <v>86.990204539999993</v>
      </c>
      <c r="G890" s="2">
        <v>59.870905909999998</v>
      </c>
      <c r="H890" s="2">
        <v>54.932008320000001</v>
      </c>
      <c r="I890" s="2">
        <v>44456.307000000001</v>
      </c>
      <c r="J890" s="2">
        <v>24161.766</v>
      </c>
      <c r="K890" s="2">
        <v>113286.016999999</v>
      </c>
      <c r="L890" s="2">
        <v>349987.087</v>
      </c>
      <c r="M890" s="2">
        <f>+IF($D890&lt;2022,0,-((E890-'aob Demand'!J889)*'aob Demand'!N889)-0.5*('Welfare change 1 MW'!$E890-'aob Demand'!J889)*('Welfare change 1 MW'!I890-'aob Demand'!N889))</f>
        <v>0</v>
      </c>
      <c r="N890" s="2">
        <f>+IF($D890&lt;2022,0,-((F890-'aob Demand'!K889)*'aob Demand'!O889)-0.5*('Welfare change 1 MW'!$E890-'aob Demand'!K889)*('Welfare change 1 MW'!J890-'aob Demand'!O889))</f>
        <v>0</v>
      </c>
      <c r="O890" s="2">
        <f>+IF($D890&lt;2022,0,-((G890-'aob Demand'!L889)*'aob Demand'!P889)-0.5*('Welfare change 1 MW'!$E890-'aob Demand'!L889)*('Welfare change 1 MW'!K890-'aob Demand'!P889))</f>
        <v>0</v>
      </c>
      <c r="P890" s="2">
        <f>+IF($D890&lt;2022,0,-((H890-'aob Demand'!M889)*'aob Demand'!Q889)-0.5*('Welfare change 1 MW'!$E890-'aob Demand'!M889)*('Welfare change 1 MW'!L890-'aob Demand'!Q889))</f>
        <v>0</v>
      </c>
      <c r="Q890" s="2">
        <f t="shared" si="96"/>
        <v>0</v>
      </c>
      <c r="R890" s="2">
        <f t="shared" si="97"/>
        <v>0</v>
      </c>
      <c r="S890" s="2">
        <f t="shared" si="99"/>
        <v>0</v>
      </c>
      <c r="T890" s="2">
        <f t="shared" si="100"/>
        <v>0</v>
      </c>
      <c r="U890" s="2">
        <f t="shared" si="101"/>
        <v>0</v>
      </c>
      <c r="V890" s="2">
        <f t="shared" si="102"/>
        <v>0</v>
      </c>
      <c r="W890" s="2">
        <f t="shared" si="98"/>
        <v>507729.41099999903</v>
      </c>
    </row>
    <row r="891" spans="1:23" x14ac:dyDescent="0.45">
      <c r="A891" s="2" t="s">
        <v>159</v>
      </c>
      <c r="B891" s="2">
        <v>1</v>
      </c>
      <c r="C891" s="2">
        <v>2014</v>
      </c>
      <c r="D891" s="2">
        <v>2012</v>
      </c>
      <c r="E891" s="2">
        <v>230.5552668</v>
      </c>
      <c r="F891" s="2">
        <v>118.31482</v>
      </c>
      <c r="G891" s="2">
        <v>101.13252369999999</v>
      </c>
      <c r="H891" s="2">
        <v>88.824730099999996</v>
      </c>
      <c r="I891" s="2">
        <v>37741.752999999997</v>
      </c>
      <c r="J891" s="2">
        <v>30878.69</v>
      </c>
      <c r="K891" s="2">
        <v>113619.325</v>
      </c>
      <c r="L891" s="2">
        <v>351323.685</v>
      </c>
      <c r="M891" s="2">
        <f>+IF($D891&lt;2022,0,-((E891-'aob Demand'!J890)*'aob Demand'!N890)-0.5*('Welfare change 1 MW'!$E891-'aob Demand'!J890)*('Welfare change 1 MW'!I891-'aob Demand'!N890))</f>
        <v>0</v>
      </c>
      <c r="N891" s="2">
        <f>+IF($D891&lt;2022,0,-((F891-'aob Demand'!K890)*'aob Demand'!O890)-0.5*('Welfare change 1 MW'!$E891-'aob Demand'!K890)*('Welfare change 1 MW'!J891-'aob Demand'!O890))</f>
        <v>0</v>
      </c>
      <c r="O891" s="2">
        <f>+IF($D891&lt;2022,0,-((G891-'aob Demand'!L890)*'aob Demand'!P890)-0.5*('Welfare change 1 MW'!$E891-'aob Demand'!L890)*('Welfare change 1 MW'!K891-'aob Demand'!P890))</f>
        <v>0</v>
      </c>
      <c r="P891" s="2">
        <f>+IF($D891&lt;2022,0,-((H891-'aob Demand'!M890)*'aob Demand'!Q890)-0.5*('Welfare change 1 MW'!$E891-'aob Demand'!M890)*('Welfare change 1 MW'!L891-'aob Demand'!Q890))</f>
        <v>0</v>
      </c>
      <c r="Q891" s="2">
        <f t="shared" si="96"/>
        <v>0</v>
      </c>
      <c r="R891" s="2">
        <f t="shared" si="97"/>
        <v>0</v>
      </c>
      <c r="S891" s="2">
        <f t="shared" si="99"/>
        <v>0</v>
      </c>
      <c r="T891" s="2">
        <f t="shared" si="100"/>
        <v>0</v>
      </c>
      <c r="U891" s="2">
        <f t="shared" si="101"/>
        <v>0</v>
      </c>
      <c r="V891" s="2">
        <f t="shared" si="102"/>
        <v>0</v>
      </c>
      <c r="W891" s="2">
        <f t="shared" si="98"/>
        <v>502684.76299999998</v>
      </c>
    </row>
    <row r="892" spans="1:23" x14ac:dyDescent="0.45">
      <c r="A892" s="2" t="s">
        <v>159</v>
      </c>
      <c r="B892" s="2">
        <v>1</v>
      </c>
      <c r="C892" s="2">
        <v>2015</v>
      </c>
      <c r="D892" s="2">
        <v>2013</v>
      </c>
      <c r="E892" s="2">
        <v>241.0809075</v>
      </c>
      <c r="F892" s="2">
        <v>88.574046199999998</v>
      </c>
      <c r="G892" s="2">
        <v>86.243384610000007</v>
      </c>
      <c r="H892" s="2">
        <v>83.079086320000002</v>
      </c>
      <c r="I892" s="2">
        <v>35262.815000000002</v>
      </c>
      <c r="J892" s="2">
        <v>31436.077000000001</v>
      </c>
      <c r="K892" s="2">
        <v>111858.519</v>
      </c>
      <c r="L892" s="2">
        <v>347604.43599999999</v>
      </c>
      <c r="M892" s="2">
        <f>+IF($D892&lt;2022,0,-((E892-'aob Demand'!J891)*'aob Demand'!N891)-0.5*('Welfare change 1 MW'!$E892-'aob Demand'!J891)*('Welfare change 1 MW'!I892-'aob Demand'!N891))</f>
        <v>0</v>
      </c>
      <c r="N892" s="2">
        <f>+IF($D892&lt;2022,0,-((F892-'aob Demand'!K891)*'aob Demand'!O891)-0.5*('Welfare change 1 MW'!$E892-'aob Demand'!K891)*('Welfare change 1 MW'!J892-'aob Demand'!O891))</f>
        <v>0</v>
      </c>
      <c r="O892" s="2">
        <f>+IF($D892&lt;2022,0,-((G892-'aob Demand'!L891)*'aob Demand'!P891)-0.5*('Welfare change 1 MW'!$E892-'aob Demand'!L891)*('Welfare change 1 MW'!K892-'aob Demand'!P891))</f>
        <v>0</v>
      </c>
      <c r="P892" s="2">
        <f>+IF($D892&lt;2022,0,-((H892-'aob Demand'!M891)*'aob Demand'!Q891)-0.5*('Welfare change 1 MW'!$E892-'aob Demand'!M891)*('Welfare change 1 MW'!L892-'aob Demand'!Q891))</f>
        <v>0</v>
      </c>
      <c r="Q892" s="2">
        <f t="shared" si="96"/>
        <v>0</v>
      </c>
      <c r="R892" s="2">
        <f t="shared" si="97"/>
        <v>0</v>
      </c>
      <c r="S892" s="2">
        <f t="shared" si="99"/>
        <v>0</v>
      </c>
      <c r="T892" s="2">
        <f t="shared" si="100"/>
        <v>0</v>
      </c>
      <c r="U892" s="2">
        <f t="shared" si="101"/>
        <v>0</v>
      </c>
      <c r="V892" s="2">
        <f t="shared" si="102"/>
        <v>0</v>
      </c>
      <c r="W892" s="2">
        <f t="shared" si="98"/>
        <v>494725.77</v>
      </c>
    </row>
    <row r="893" spans="1:23" x14ac:dyDescent="0.45">
      <c r="A893" s="2" t="s">
        <v>159</v>
      </c>
      <c r="B893" s="2">
        <v>1</v>
      </c>
      <c r="C893" s="2">
        <v>2016</v>
      </c>
      <c r="D893" s="2">
        <v>2014</v>
      </c>
      <c r="E893" s="2">
        <v>225.09050919999899</v>
      </c>
      <c r="F893" s="2">
        <v>98.276350829999998</v>
      </c>
      <c r="G893" s="2">
        <v>77.961505829999993</v>
      </c>
      <c r="H893" s="2">
        <v>72.945105960000006</v>
      </c>
      <c r="I893" s="2">
        <v>35375.872000000003</v>
      </c>
      <c r="J893" s="2">
        <v>31871.817999999999</v>
      </c>
      <c r="K893" s="2">
        <v>111748.61500000001</v>
      </c>
      <c r="L893" s="2">
        <v>349214.17599999998</v>
      </c>
      <c r="M893" s="2">
        <f>+IF($D893&lt;2022,0,-((E893-'aob Demand'!J892)*'aob Demand'!N892)-0.5*('Welfare change 1 MW'!$E893-'aob Demand'!J892)*('Welfare change 1 MW'!I893-'aob Demand'!N892))</f>
        <v>0</v>
      </c>
      <c r="N893" s="2">
        <f>+IF($D893&lt;2022,0,-((F893-'aob Demand'!K892)*'aob Demand'!O892)-0.5*('Welfare change 1 MW'!$E893-'aob Demand'!K892)*('Welfare change 1 MW'!J893-'aob Demand'!O892))</f>
        <v>0</v>
      </c>
      <c r="O893" s="2">
        <f>+IF($D893&lt;2022,0,-((G893-'aob Demand'!L892)*'aob Demand'!P892)-0.5*('Welfare change 1 MW'!$E893-'aob Demand'!L892)*('Welfare change 1 MW'!K893-'aob Demand'!P892))</f>
        <v>0</v>
      </c>
      <c r="P893" s="2">
        <f>+IF($D893&lt;2022,0,-((H893-'aob Demand'!M892)*'aob Demand'!Q892)-0.5*('Welfare change 1 MW'!$E893-'aob Demand'!M892)*('Welfare change 1 MW'!L893-'aob Demand'!Q892))</f>
        <v>0</v>
      </c>
      <c r="Q893" s="2">
        <f t="shared" si="96"/>
        <v>0</v>
      </c>
      <c r="R893" s="2">
        <f t="shared" si="97"/>
        <v>0</v>
      </c>
      <c r="S893" s="2">
        <f t="shared" si="99"/>
        <v>0</v>
      </c>
      <c r="T893" s="2">
        <f t="shared" si="100"/>
        <v>0</v>
      </c>
      <c r="U893" s="2">
        <f t="shared" si="101"/>
        <v>0</v>
      </c>
      <c r="V893" s="2">
        <f t="shared" si="102"/>
        <v>0</v>
      </c>
      <c r="W893" s="2">
        <f t="shared" si="98"/>
        <v>496338.663</v>
      </c>
    </row>
    <row r="894" spans="1:23" x14ac:dyDescent="0.45">
      <c r="A894" s="2" t="s">
        <v>159</v>
      </c>
      <c r="B894" s="2">
        <v>1</v>
      </c>
      <c r="C894" s="2">
        <v>2017</v>
      </c>
      <c r="D894" s="2">
        <v>2015</v>
      </c>
      <c r="E894" s="2">
        <v>218.26131150000001</v>
      </c>
      <c r="F894" s="2">
        <v>74.786994590000006</v>
      </c>
      <c r="G894" s="2">
        <v>79.64274082</v>
      </c>
      <c r="H894" s="2">
        <v>82.324583500000003</v>
      </c>
      <c r="I894" s="2">
        <v>35375.872000000003</v>
      </c>
      <c r="J894" s="2">
        <v>30921.362999999899</v>
      </c>
      <c r="K894" s="2">
        <v>77675.741999999998</v>
      </c>
      <c r="L894" s="2">
        <v>285939.886</v>
      </c>
      <c r="M894" s="2">
        <f>+IF($D894&lt;2022,0,-((E894-'aob Demand'!J893)*'aob Demand'!N893)-0.5*('Welfare change 1 MW'!$E894-'aob Demand'!J893)*('Welfare change 1 MW'!I894-'aob Demand'!N893))</f>
        <v>0</v>
      </c>
      <c r="N894" s="2">
        <f>+IF($D894&lt;2022,0,-((F894-'aob Demand'!K893)*'aob Demand'!O893)-0.5*('Welfare change 1 MW'!$E894-'aob Demand'!K893)*('Welfare change 1 MW'!J894-'aob Demand'!O893))</f>
        <v>0</v>
      </c>
      <c r="O894" s="2">
        <f>+IF($D894&lt;2022,0,-((G894-'aob Demand'!L893)*'aob Demand'!P893)-0.5*('Welfare change 1 MW'!$E894-'aob Demand'!L893)*('Welfare change 1 MW'!K894-'aob Demand'!P893))</f>
        <v>0</v>
      </c>
      <c r="P894" s="2">
        <f>+IF($D894&lt;2022,0,-((H894-'aob Demand'!M893)*'aob Demand'!Q893)-0.5*('Welfare change 1 MW'!$E894-'aob Demand'!M893)*('Welfare change 1 MW'!L894-'aob Demand'!Q893))</f>
        <v>0</v>
      </c>
      <c r="Q894" s="2">
        <f t="shared" si="96"/>
        <v>0</v>
      </c>
      <c r="R894" s="2">
        <f t="shared" si="97"/>
        <v>0</v>
      </c>
      <c r="S894" s="2">
        <f t="shared" si="99"/>
        <v>0</v>
      </c>
      <c r="T894" s="2">
        <f t="shared" si="100"/>
        <v>0</v>
      </c>
      <c r="U894" s="2">
        <f t="shared" si="101"/>
        <v>0</v>
      </c>
      <c r="V894" s="2">
        <f t="shared" si="102"/>
        <v>0</v>
      </c>
      <c r="W894" s="2">
        <f t="shared" si="98"/>
        <v>398991.5</v>
      </c>
    </row>
    <row r="895" spans="1:23" x14ac:dyDescent="0.45">
      <c r="A895" s="2" t="s">
        <v>159</v>
      </c>
      <c r="B895" s="2">
        <v>1</v>
      </c>
      <c r="C895" s="2">
        <v>2018</v>
      </c>
      <c r="D895" s="2">
        <v>2016</v>
      </c>
      <c r="E895" s="2">
        <v>220.62565860000001</v>
      </c>
      <c r="F895" s="2">
        <v>84.756364439999999</v>
      </c>
      <c r="G895" s="2">
        <v>65.206343009999998</v>
      </c>
      <c r="H895" s="2">
        <v>62.944182689999998</v>
      </c>
      <c r="I895" s="2">
        <v>35375.872000000003</v>
      </c>
      <c r="J895" s="2">
        <v>30597.466</v>
      </c>
      <c r="K895" s="2">
        <v>50261.015999999901</v>
      </c>
      <c r="L895" s="2">
        <v>154649.53599999999</v>
      </c>
      <c r="M895" s="2">
        <f>+IF($D895&lt;2022,0,-((E895-'aob Demand'!J894)*'aob Demand'!N894)-0.5*('Welfare change 1 MW'!$E895-'aob Demand'!J894)*('Welfare change 1 MW'!I895-'aob Demand'!N894))</f>
        <v>0</v>
      </c>
      <c r="N895" s="2">
        <f>+IF($D895&lt;2022,0,-((F895-'aob Demand'!K894)*'aob Demand'!O894)-0.5*('Welfare change 1 MW'!$E895-'aob Demand'!K894)*('Welfare change 1 MW'!J895-'aob Demand'!O894))</f>
        <v>0</v>
      </c>
      <c r="O895" s="2">
        <f>+IF($D895&lt;2022,0,-((G895-'aob Demand'!L894)*'aob Demand'!P894)-0.5*('Welfare change 1 MW'!$E895-'aob Demand'!L894)*('Welfare change 1 MW'!K895-'aob Demand'!P894))</f>
        <v>0</v>
      </c>
      <c r="P895" s="2">
        <f>+IF($D895&lt;2022,0,-((H895-'aob Demand'!M894)*'aob Demand'!Q894)-0.5*('Welfare change 1 MW'!$E895-'aob Demand'!M894)*('Welfare change 1 MW'!L895-'aob Demand'!Q894))</f>
        <v>0</v>
      </c>
      <c r="Q895" s="2">
        <f t="shared" si="96"/>
        <v>0</v>
      </c>
      <c r="R895" s="2">
        <f t="shared" si="97"/>
        <v>0</v>
      </c>
      <c r="S895" s="2">
        <f t="shared" si="99"/>
        <v>0</v>
      </c>
      <c r="T895" s="2">
        <f t="shared" si="100"/>
        <v>0</v>
      </c>
      <c r="U895" s="2">
        <f t="shared" si="101"/>
        <v>0</v>
      </c>
      <c r="V895" s="2">
        <f t="shared" si="102"/>
        <v>0</v>
      </c>
      <c r="W895" s="2">
        <f t="shared" si="98"/>
        <v>240286.42399999988</v>
      </c>
    </row>
    <row r="896" spans="1:23" x14ac:dyDescent="0.45">
      <c r="A896" s="2" t="s">
        <v>159</v>
      </c>
      <c r="B896" s="2">
        <v>1</v>
      </c>
      <c r="C896" s="2">
        <v>2019</v>
      </c>
      <c r="D896" s="2">
        <v>2017</v>
      </c>
      <c r="E896" s="2">
        <v>145.3876995</v>
      </c>
      <c r="F896" s="2">
        <v>122.7598795</v>
      </c>
      <c r="G896" s="2">
        <v>76.732006560000002</v>
      </c>
      <c r="H896" s="2">
        <v>54.511842469999998</v>
      </c>
      <c r="I896" s="2">
        <v>571.45100000000002</v>
      </c>
      <c r="J896" s="2">
        <v>30965.412</v>
      </c>
      <c r="K896" s="2">
        <v>51923.575999999899</v>
      </c>
      <c r="L896" s="2">
        <v>160648.16399999999</v>
      </c>
      <c r="M896" s="2">
        <f>+IF($D896&lt;2022,0,-((E896-'aob Demand'!J895)*'aob Demand'!N895)-0.5*('Welfare change 1 MW'!$E896-'aob Demand'!J895)*('Welfare change 1 MW'!I896-'aob Demand'!N895))</f>
        <v>0</v>
      </c>
      <c r="N896" s="2">
        <f>+IF($D896&lt;2022,0,-((F896-'aob Demand'!K895)*'aob Demand'!O895)-0.5*('Welfare change 1 MW'!$E896-'aob Demand'!K895)*('Welfare change 1 MW'!J896-'aob Demand'!O895))</f>
        <v>0</v>
      </c>
      <c r="O896" s="2">
        <f>+IF($D896&lt;2022,0,-((G896-'aob Demand'!L895)*'aob Demand'!P895)-0.5*('Welfare change 1 MW'!$E896-'aob Demand'!L895)*('Welfare change 1 MW'!K896-'aob Demand'!P895))</f>
        <v>0</v>
      </c>
      <c r="P896" s="2">
        <f>+IF($D896&lt;2022,0,-((H896-'aob Demand'!M895)*'aob Demand'!Q895)-0.5*('Welfare change 1 MW'!$E896-'aob Demand'!M895)*('Welfare change 1 MW'!L896-'aob Demand'!Q895))</f>
        <v>0</v>
      </c>
      <c r="Q896" s="2">
        <f t="shared" si="96"/>
        <v>0</v>
      </c>
      <c r="R896" s="2">
        <f t="shared" si="97"/>
        <v>0</v>
      </c>
      <c r="S896" s="2">
        <f t="shared" si="99"/>
        <v>0</v>
      </c>
      <c r="T896" s="2">
        <f t="shared" si="100"/>
        <v>0</v>
      </c>
      <c r="U896" s="2">
        <f t="shared" si="101"/>
        <v>0</v>
      </c>
      <c r="V896" s="2">
        <f t="shared" si="102"/>
        <v>0</v>
      </c>
      <c r="W896" s="2">
        <f t="shared" si="98"/>
        <v>213143.19099999988</v>
      </c>
    </row>
    <row r="897" spans="1:23" x14ac:dyDescent="0.45">
      <c r="A897" s="2" t="s">
        <v>159</v>
      </c>
      <c r="B897" s="2">
        <v>1</v>
      </c>
      <c r="C897" s="2">
        <v>2020</v>
      </c>
      <c r="D897" s="2">
        <v>2018</v>
      </c>
      <c r="E897" s="2">
        <v>283.59834302245298</v>
      </c>
      <c r="F897" s="2">
        <v>134.78016055179901</v>
      </c>
      <c r="G897" s="2">
        <v>107.57728258688</v>
      </c>
      <c r="H897" s="2">
        <v>85.538160883201598</v>
      </c>
      <c r="I897" s="2">
        <v>10.040913360508201</v>
      </c>
      <c r="J897" s="2">
        <v>30720.952769375701</v>
      </c>
      <c r="K897" s="2">
        <v>49886.152632340301</v>
      </c>
      <c r="L897" s="2">
        <v>153748.84852376199</v>
      </c>
      <c r="M897" s="2">
        <f>+IF($D897&lt;2022,0,-((E897-'aob Demand'!J896)*'aob Demand'!N896)-0.5*('Welfare change 1 MW'!$E897-'aob Demand'!J896)*('Welfare change 1 MW'!I897-'aob Demand'!N896))</f>
        <v>0</v>
      </c>
      <c r="N897" s="2">
        <f>+IF($D897&lt;2022,0,-((F897-'aob Demand'!K896)*'aob Demand'!O896)-0.5*('Welfare change 1 MW'!$E897-'aob Demand'!K896)*('Welfare change 1 MW'!J897-'aob Demand'!O896))</f>
        <v>0</v>
      </c>
      <c r="O897" s="2">
        <f>+IF($D897&lt;2022,0,-((G897-'aob Demand'!L896)*'aob Demand'!P896)-0.5*('Welfare change 1 MW'!$E897-'aob Demand'!L896)*('Welfare change 1 MW'!K897-'aob Demand'!P896))</f>
        <v>0</v>
      </c>
      <c r="P897" s="2">
        <f>+IF($D897&lt;2022,0,-((H897-'aob Demand'!M896)*'aob Demand'!Q896)-0.5*('Welfare change 1 MW'!$E897-'aob Demand'!M896)*('Welfare change 1 MW'!L897-'aob Demand'!Q896))</f>
        <v>0</v>
      </c>
      <c r="Q897" s="2">
        <f t="shared" si="96"/>
        <v>0</v>
      </c>
      <c r="R897" s="2">
        <f t="shared" si="97"/>
        <v>0</v>
      </c>
      <c r="S897" s="2">
        <f t="shared" si="99"/>
        <v>0</v>
      </c>
      <c r="T897" s="2">
        <f t="shared" si="100"/>
        <v>0</v>
      </c>
      <c r="U897" s="2">
        <f t="shared" si="101"/>
        <v>0</v>
      </c>
      <c r="V897" s="2">
        <f t="shared" si="102"/>
        <v>0</v>
      </c>
      <c r="W897" s="2">
        <f t="shared" si="98"/>
        <v>203645.0420694628</v>
      </c>
    </row>
    <row r="898" spans="1:23" x14ac:dyDescent="0.45">
      <c r="A898" s="2" t="s">
        <v>159</v>
      </c>
      <c r="B898" s="2">
        <v>1</v>
      </c>
      <c r="C898" s="2">
        <v>2021</v>
      </c>
      <c r="D898" s="2">
        <v>2019</v>
      </c>
      <c r="E898" s="2">
        <v>258.95086959502902</v>
      </c>
      <c r="F898" s="2">
        <v>117.56660696689499</v>
      </c>
      <c r="G898" s="2">
        <v>107.028524908512</v>
      </c>
      <c r="H898" s="2">
        <v>85.060594775227003</v>
      </c>
      <c r="I898" s="2">
        <v>10.040913360508201</v>
      </c>
      <c r="J898" s="2">
        <v>31240.762836526701</v>
      </c>
      <c r="K898" s="2">
        <v>50234.485718508899</v>
      </c>
      <c r="L898" s="2">
        <v>154742.84293166199</v>
      </c>
      <c r="M898" s="2">
        <f>+IF($D898&lt;2022,0,-((E898-'aob Demand'!J897)*'aob Demand'!N897)-0.5*('Welfare change 1 MW'!$E898-'aob Demand'!J897)*('Welfare change 1 MW'!I898-'aob Demand'!N897))</f>
        <v>0</v>
      </c>
      <c r="N898" s="2">
        <f>+IF($D898&lt;2022,0,-((F898-'aob Demand'!K897)*'aob Demand'!O897)-0.5*('Welfare change 1 MW'!$E898-'aob Demand'!K897)*('Welfare change 1 MW'!J898-'aob Demand'!O897))</f>
        <v>0</v>
      </c>
      <c r="O898" s="2">
        <f>+IF($D898&lt;2022,0,-((G898-'aob Demand'!L897)*'aob Demand'!P897)-0.5*('Welfare change 1 MW'!$E898-'aob Demand'!L897)*('Welfare change 1 MW'!K898-'aob Demand'!P897))</f>
        <v>0</v>
      </c>
      <c r="P898" s="2">
        <f>+IF($D898&lt;2022,0,-((H898-'aob Demand'!M897)*'aob Demand'!Q897)-0.5*('Welfare change 1 MW'!$E898-'aob Demand'!M897)*('Welfare change 1 MW'!L898-'aob Demand'!Q897))</f>
        <v>0</v>
      </c>
      <c r="Q898" s="2">
        <f t="shared" si="96"/>
        <v>0</v>
      </c>
      <c r="R898" s="2">
        <f t="shared" si="97"/>
        <v>0</v>
      </c>
      <c r="S898" s="2">
        <f t="shared" si="99"/>
        <v>0</v>
      </c>
      <c r="T898" s="2">
        <f t="shared" si="100"/>
        <v>0</v>
      </c>
      <c r="U898" s="2">
        <f t="shared" si="101"/>
        <v>0</v>
      </c>
      <c r="V898" s="2">
        <f t="shared" si="102"/>
        <v>0</v>
      </c>
      <c r="W898" s="2">
        <f t="shared" si="98"/>
        <v>204987.36956353139</v>
      </c>
    </row>
    <row r="899" spans="1:23" x14ac:dyDescent="0.45">
      <c r="A899" s="2" t="s">
        <v>159</v>
      </c>
      <c r="B899" s="2">
        <v>1</v>
      </c>
      <c r="C899" s="2">
        <v>2022</v>
      </c>
      <c r="D899" s="2">
        <v>2020</v>
      </c>
      <c r="E899" s="2">
        <v>254.09135478650899</v>
      </c>
      <c r="F899" s="2">
        <v>117.56660696689499</v>
      </c>
      <c r="G899" s="2">
        <v>107.1256782201</v>
      </c>
      <c r="H899" s="2">
        <v>85.132084534829303</v>
      </c>
      <c r="I899" s="2">
        <v>10.040913360508201</v>
      </c>
      <c r="J899" s="2">
        <v>31365.077353561599</v>
      </c>
      <c r="K899" s="2">
        <v>50449.084520772798</v>
      </c>
      <c r="L899" s="2">
        <v>155417.33112579599</v>
      </c>
      <c r="M899" s="2">
        <f>+IF($D899&lt;2022,0,-((E899-'aob Demand'!J898)*'aob Demand'!N898)-0.5*('Welfare change 1 MW'!$E899-'aob Demand'!J898)*('Welfare change 1 MW'!I899-'aob Demand'!N898))</f>
        <v>0</v>
      </c>
      <c r="N899" s="2">
        <f>+IF($D899&lt;2022,0,-((F899-'aob Demand'!K898)*'aob Demand'!O898)-0.5*('Welfare change 1 MW'!$E899-'aob Demand'!K898)*('Welfare change 1 MW'!J899-'aob Demand'!O898))</f>
        <v>0</v>
      </c>
      <c r="O899" s="2">
        <f>+IF($D899&lt;2022,0,-((G899-'aob Demand'!L898)*'aob Demand'!P898)-0.5*('Welfare change 1 MW'!$E899-'aob Demand'!L898)*('Welfare change 1 MW'!K899-'aob Demand'!P898))</f>
        <v>0</v>
      </c>
      <c r="P899" s="2">
        <f>+IF($D899&lt;2022,0,-((H899-'aob Demand'!M898)*'aob Demand'!Q898)-0.5*('Welfare change 1 MW'!$E899-'aob Demand'!M898)*('Welfare change 1 MW'!L899-'aob Demand'!Q898))</f>
        <v>0</v>
      </c>
      <c r="Q899" s="2">
        <f t="shared" si="96"/>
        <v>0</v>
      </c>
      <c r="R899" s="2">
        <f t="shared" si="97"/>
        <v>0</v>
      </c>
      <c r="S899" s="2">
        <f t="shared" si="99"/>
        <v>0</v>
      </c>
      <c r="T899" s="2">
        <f t="shared" si="100"/>
        <v>0</v>
      </c>
      <c r="U899" s="2">
        <f t="shared" si="101"/>
        <v>0</v>
      </c>
      <c r="V899" s="2">
        <f t="shared" si="102"/>
        <v>0</v>
      </c>
      <c r="W899" s="2">
        <f t="shared" si="98"/>
        <v>205876.4565599293</v>
      </c>
    </row>
    <row r="900" spans="1:23" x14ac:dyDescent="0.45">
      <c r="A900" s="2" t="s">
        <v>159</v>
      </c>
      <c r="B900" s="2">
        <v>1</v>
      </c>
      <c r="C900" s="2">
        <v>2023</v>
      </c>
      <c r="D900" s="2">
        <v>2021</v>
      </c>
      <c r="E900" s="2">
        <v>252.24148286631799</v>
      </c>
      <c r="F900" s="2">
        <v>117.56660696689499</v>
      </c>
      <c r="G900" s="2">
        <v>107.185170727054</v>
      </c>
      <c r="H900" s="2">
        <v>85.180323768602506</v>
      </c>
      <c r="I900" s="2">
        <v>10.040913360508201</v>
      </c>
      <c r="J900" s="2">
        <v>31492.482524057101</v>
      </c>
      <c r="K900" s="2">
        <v>50656.1475625116</v>
      </c>
      <c r="L900" s="2">
        <v>156058.10814365599</v>
      </c>
      <c r="M900" s="2">
        <f>+IF($D900&lt;2022,0,-((E900-'aob Demand'!J899)*'aob Demand'!N899)-0.5*('Welfare change 1 MW'!$E900-'aob Demand'!J899)*('Welfare change 1 MW'!I900-'aob Demand'!N899))</f>
        <v>0</v>
      </c>
      <c r="N900" s="2">
        <f>+IF($D900&lt;2022,0,-((F900-'aob Demand'!K899)*'aob Demand'!O899)-0.5*('Welfare change 1 MW'!$E900-'aob Demand'!K899)*('Welfare change 1 MW'!J900-'aob Demand'!O899))</f>
        <v>0</v>
      </c>
      <c r="O900" s="2">
        <f>+IF($D900&lt;2022,0,-((G900-'aob Demand'!L899)*'aob Demand'!P899)-0.5*('Welfare change 1 MW'!$E900-'aob Demand'!L899)*('Welfare change 1 MW'!K900-'aob Demand'!P899))</f>
        <v>0</v>
      </c>
      <c r="P900" s="2">
        <f>+IF($D900&lt;2022,0,-((H900-'aob Demand'!M899)*'aob Demand'!Q899)-0.5*('Welfare change 1 MW'!$E900-'aob Demand'!M899)*('Welfare change 1 MW'!L900-'aob Demand'!Q899))</f>
        <v>0</v>
      </c>
      <c r="Q900" s="2">
        <f t="shared" si="96"/>
        <v>0</v>
      </c>
      <c r="R900" s="2">
        <f t="shared" si="97"/>
        <v>0</v>
      </c>
      <c r="S900" s="2">
        <f t="shared" si="99"/>
        <v>0</v>
      </c>
      <c r="T900" s="2">
        <f t="shared" si="100"/>
        <v>0</v>
      </c>
      <c r="U900" s="2">
        <f t="shared" si="101"/>
        <v>0</v>
      </c>
      <c r="V900" s="2">
        <f t="shared" si="102"/>
        <v>0</v>
      </c>
      <c r="W900" s="2">
        <f t="shared" si="98"/>
        <v>206724.29661952809</v>
      </c>
    </row>
    <row r="901" spans="1:23" x14ac:dyDescent="0.45">
      <c r="A901" s="2" t="s">
        <v>159</v>
      </c>
      <c r="B901" s="2">
        <v>1</v>
      </c>
      <c r="C901" s="2">
        <v>2024</v>
      </c>
      <c r="D901" s="2">
        <v>2022</v>
      </c>
      <c r="E901" s="2">
        <v>144.66219249730943</v>
      </c>
      <c r="F901" s="2">
        <v>144.66219249730943</v>
      </c>
      <c r="G901" s="2">
        <v>134.33794721345544</v>
      </c>
      <c r="H901" s="2">
        <v>112.32156448527145</v>
      </c>
      <c r="I901" s="2">
        <v>10.040932222102054</v>
      </c>
      <c r="J901" s="2">
        <v>30716.260297492816</v>
      </c>
      <c r="K901" s="2">
        <v>49910.705114796438</v>
      </c>
      <c r="L901" s="2">
        <v>154029.89005217241</v>
      </c>
      <c r="M901" s="2">
        <f>+IF($D901&lt;2022,0,-((E901-'aob Demand'!J900)*'aob Demand'!N900)-0.5*('Welfare change 1 MW'!$E901-'aob Demand'!J900)*('Welfare change 1 MW'!I901-'aob Demand'!N900))</f>
        <v>5.7654321625426497E-2</v>
      </c>
      <c r="N901" s="2">
        <f>+IF($D901&lt;2022,0,-((F901-'aob Demand'!K900)*'aob Demand'!O900)-0.5*('Welfare change 1 MW'!$E901-'aob Demand'!K900)*('Welfare change 1 MW'!J901-'aob Demand'!O900))</f>
        <v>176.37059101184022</v>
      </c>
      <c r="O901" s="2">
        <f>+IF($D901&lt;2022,0,-((G901-'aob Demand'!L900)*'aob Demand'!P900)-0.5*('Welfare change 1 MW'!$E901-'aob Demand'!L900)*('Welfare change 1 MW'!K901-'aob Demand'!P900))</f>
        <v>286.09975477729557</v>
      </c>
      <c r="P901" s="2">
        <f>+IF($D901&lt;2022,0,-((H901-'aob Demand'!M900)*'aob Demand'!Q900)-0.5*('Welfare change 1 MW'!$E901-'aob Demand'!M900)*('Welfare change 1 MW'!L901-'aob Demand'!Q900))</f>
        <v>879.7499906690083</v>
      </c>
      <c r="Q901" s="2">
        <f t="shared" si="96"/>
        <v>1342.2779907797694</v>
      </c>
      <c r="R901" s="2">
        <f t="shared" si="97"/>
        <v>4.8407680186854318E-2</v>
      </c>
      <c r="S901" s="2">
        <f t="shared" si="99"/>
        <v>148.0841491733446</v>
      </c>
      <c r="T901" s="2">
        <f t="shared" si="100"/>
        <v>240.21487098183022</v>
      </c>
      <c r="U901" s="2">
        <f t="shared" si="101"/>
        <v>738.6550564131868</v>
      </c>
      <c r="V901" s="2">
        <f t="shared" si="102"/>
        <v>1127.0024842485484</v>
      </c>
      <c r="W901" s="2">
        <f t="shared" si="98"/>
        <v>203950.63609919095</v>
      </c>
    </row>
    <row r="902" spans="1:23" x14ac:dyDescent="0.45">
      <c r="A902" s="2" t="s">
        <v>159</v>
      </c>
      <c r="B902" s="2">
        <v>1</v>
      </c>
      <c r="C902" s="2">
        <v>2025</v>
      </c>
      <c r="D902" s="2">
        <v>2023</v>
      </c>
      <c r="E902" s="2">
        <v>144.2451901762941</v>
      </c>
      <c r="F902" s="2">
        <v>144.2451901762941</v>
      </c>
      <c r="G902" s="2">
        <v>133.71575956521011</v>
      </c>
      <c r="H902" s="2">
        <v>111.76054786477209</v>
      </c>
      <c r="I902" s="2">
        <v>17.460323304977081</v>
      </c>
      <c r="J902" s="2">
        <v>30851.576254039319</v>
      </c>
      <c r="K902" s="2">
        <v>50138.782903975996</v>
      </c>
      <c r="L902" s="2">
        <v>154737.57221054155</v>
      </c>
      <c r="M902" s="2">
        <f>+IF($D902&lt;2022,0,-((E902-'aob Demand'!J901)*'aob Demand'!N901)-0.5*('Welfare change 1 MW'!$E902-'aob Demand'!J901)*('Welfare change 1 MW'!I902-'aob Demand'!N901))</f>
        <v>9.9109488439356991E-2</v>
      </c>
      <c r="N902" s="2">
        <f>+IF($D902&lt;2022,0,-((F902-'aob Demand'!K901)*'aob Demand'!O901)-0.5*('Welfare change 1 MW'!$E902-'aob Demand'!K901)*('Welfare change 1 MW'!J902-'aob Demand'!O901))</f>
        <v>175.12183976650965</v>
      </c>
      <c r="O902" s="2">
        <f>+IF($D902&lt;2022,0,-((G902-'aob Demand'!L901)*'aob Demand'!P901)-0.5*('Welfare change 1 MW'!$E902-'aob Demand'!L901)*('Welfare change 1 MW'!K902-'aob Demand'!P901))</f>
        <v>284.1083247154682</v>
      </c>
      <c r="P902" s="2">
        <f>+IF($D902&lt;2022,0,-((H902-'aob Demand'!M901)*'aob Demand'!Q901)-0.5*('Welfare change 1 MW'!$E902-'aob Demand'!M901)*('Welfare change 1 MW'!L902-'aob Demand'!Q901))</f>
        <v>873.63916448499378</v>
      </c>
      <c r="Q902" s="2">
        <f t="shared" ref="Q902:Q928" si="103">+SUM(M902:P902)</f>
        <v>1332.9684384554109</v>
      </c>
      <c r="R902" s="2">
        <f t="shared" ref="R902:R928" si="104">+M902/(1.06^($D902-2019))</f>
        <v>7.8503997759576519E-2</v>
      </c>
      <c r="S902" s="2">
        <f t="shared" si="99"/>
        <v>138.71289957363626</v>
      </c>
      <c r="T902" s="2">
        <f t="shared" si="100"/>
        <v>225.04040368029223</v>
      </c>
      <c r="U902" s="2">
        <f t="shared" si="101"/>
        <v>692.00404614512217</v>
      </c>
      <c r="V902" s="2">
        <f t="shared" si="102"/>
        <v>1055.8358533968101</v>
      </c>
      <c r="W902" s="2">
        <f t="shared" ref="W902:W928" si="105">+SUM(I902,K902,L902)</f>
        <v>204893.81543782252</v>
      </c>
    </row>
    <row r="903" spans="1:23" x14ac:dyDescent="0.45">
      <c r="A903" s="2" t="s">
        <v>159</v>
      </c>
      <c r="B903" s="2">
        <v>1</v>
      </c>
      <c r="C903" s="2">
        <v>2026</v>
      </c>
      <c r="D903" s="2">
        <v>2024</v>
      </c>
      <c r="E903" s="2">
        <v>144.51529714960489</v>
      </c>
      <c r="F903" s="2">
        <v>144.51529714960489</v>
      </c>
      <c r="G903" s="2">
        <v>132.8737874722739</v>
      </c>
      <c r="H903" s="2">
        <v>110.90580648785689</v>
      </c>
      <c r="I903" s="2">
        <v>50.137073505134822</v>
      </c>
      <c r="J903" s="2">
        <v>30973.827991568203</v>
      </c>
      <c r="K903" s="2">
        <v>50370.945155011497</v>
      </c>
      <c r="L903" s="2">
        <v>155465.36899547343</v>
      </c>
      <c r="M903" s="2">
        <f>+IF($D903&lt;2022,0,-((E903-'aob Demand'!J902)*'aob Demand'!N902)-0.5*('Welfare change 1 MW'!$E903-'aob Demand'!J902)*('Welfare change 1 MW'!I903-'aob Demand'!N902))</f>
        <v>0.2731041236847499</v>
      </c>
      <c r="N903" s="2">
        <f>+IF($D903&lt;2022,0,-((F903-'aob Demand'!K902)*'aob Demand'!O902)-0.5*('Welfare change 1 MW'!$E903-'aob Demand'!K902)*('Welfare change 1 MW'!J903-'aob Demand'!O902))</f>
        <v>168.71906474423699</v>
      </c>
      <c r="O903" s="2">
        <f>+IF($D903&lt;2022,0,-((G903-'aob Demand'!L902)*'aob Demand'!P902)-0.5*('Welfare change 1 MW'!$E903-'aob Demand'!L902)*('Welfare change 1 MW'!K903-'aob Demand'!P902))</f>
        <v>273.84741118031326</v>
      </c>
      <c r="P903" s="2">
        <f>+IF($D903&lt;2022,0,-((H903-'aob Demand'!M902)*'aob Demand'!Q902)-0.5*('Welfare change 1 MW'!$E903-'aob Demand'!M902)*('Welfare change 1 MW'!L903-'aob Demand'!Q902))</f>
        <v>842.11470369830772</v>
      </c>
      <c r="Q903" s="2">
        <f t="shared" si="103"/>
        <v>1284.9542837465428</v>
      </c>
      <c r="R903" s="2">
        <f t="shared" si="104"/>
        <v>0.20407928846685183</v>
      </c>
      <c r="S903" s="2">
        <f t="shared" si="99"/>
        <v>126.07670004844849</v>
      </c>
      <c r="T903" s="2">
        <f t="shared" si="100"/>
        <v>204.63471612270069</v>
      </c>
      <c r="U903" s="2">
        <f t="shared" si="101"/>
        <v>629.27709482923831</v>
      </c>
      <c r="V903" s="2">
        <f t="shared" si="102"/>
        <v>960.19259028885438</v>
      </c>
      <c r="W903" s="2">
        <f t="shared" si="105"/>
        <v>205886.45122399007</v>
      </c>
    </row>
    <row r="904" spans="1:23" x14ac:dyDescent="0.45">
      <c r="A904" s="2" t="s">
        <v>159</v>
      </c>
      <c r="B904" s="2">
        <v>1</v>
      </c>
      <c r="C904" s="2">
        <v>2027</v>
      </c>
      <c r="D904" s="2">
        <v>2025</v>
      </c>
      <c r="E904" s="2">
        <v>144.88856996873392</v>
      </c>
      <c r="F904" s="2">
        <v>144.88856996873392</v>
      </c>
      <c r="G904" s="2">
        <v>132.1241077795259</v>
      </c>
      <c r="H904" s="2">
        <v>110.14371126552692</v>
      </c>
      <c r="I904" s="2">
        <v>82.660756886343179</v>
      </c>
      <c r="J904" s="2">
        <v>31094.280740661514</v>
      </c>
      <c r="K904" s="2">
        <v>50600.211470929251</v>
      </c>
      <c r="L904" s="2">
        <v>156183.61685678136</v>
      </c>
      <c r="M904" s="2">
        <f>+IF($D904&lt;2022,0,-((E904-'aob Demand'!J903)*'aob Demand'!N903)-0.5*('Welfare change 1 MW'!$E904-'aob Demand'!J903)*('Welfare change 1 MW'!I904-'aob Demand'!N903))</f>
        <v>0.43319443336748453</v>
      </c>
      <c r="N904" s="2">
        <f>+IF($D904&lt;2022,0,-((F904-'aob Demand'!K903)*'aob Demand'!O903)-0.5*('Welfare change 1 MW'!$E904-'aob Demand'!K903)*('Welfare change 1 MW'!J904-'aob Demand'!O903))</f>
        <v>162.95361709476168</v>
      </c>
      <c r="O904" s="2">
        <f>+IF($D904&lt;2022,0,-((G904-'aob Demand'!L903)*'aob Demand'!P903)-0.5*('Welfare change 1 MW'!$E904-'aob Demand'!L903)*('Welfare change 1 MW'!K904-'aob Demand'!P903))</f>
        <v>264.6094484285569</v>
      </c>
      <c r="P904" s="2">
        <f>+IF($D904&lt;2022,0,-((H904-'aob Demand'!M903)*'aob Demand'!Q903)-0.5*('Welfare change 1 MW'!$E904-'aob Demand'!M903)*('Welfare change 1 MW'!L904-'aob Demand'!Q903))</f>
        <v>813.73225088465313</v>
      </c>
      <c r="Q904" s="2">
        <f t="shared" si="103"/>
        <v>1241.7285108413391</v>
      </c>
      <c r="R904" s="2">
        <f t="shared" si="104"/>
        <v>0.30538498186220125</v>
      </c>
      <c r="S904" s="2">
        <f t="shared" si="99"/>
        <v>114.87586997372327</v>
      </c>
      <c r="T904" s="2">
        <f t="shared" si="100"/>
        <v>186.53921976964011</v>
      </c>
      <c r="U904" s="2">
        <f t="shared" si="101"/>
        <v>573.64912735683936</v>
      </c>
      <c r="V904" s="2">
        <f t="shared" si="102"/>
        <v>875.36960208206483</v>
      </c>
      <c r="W904" s="2">
        <f t="shared" si="105"/>
        <v>206866.48908459695</v>
      </c>
    </row>
    <row r="905" spans="1:23" x14ac:dyDescent="0.45">
      <c r="A905" s="2" t="s">
        <v>159</v>
      </c>
      <c r="B905" s="2">
        <v>1</v>
      </c>
      <c r="C905" s="2">
        <v>2028</v>
      </c>
      <c r="D905" s="2">
        <v>2026</v>
      </c>
      <c r="E905" s="2">
        <v>145.35846219726574</v>
      </c>
      <c r="F905" s="2">
        <v>145.35846219726574</v>
      </c>
      <c r="G905" s="2">
        <v>131.45811373616974</v>
      </c>
      <c r="H905" s="2">
        <v>109.46546898073173</v>
      </c>
      <c r="I905" s="2">
        <v>115.06584396987277</v>
      </c>
      <c r="J905" s="2">
        <v>31213.070142653949</v>
      </c>
      <c r="K905" s="2">
        <v>50826.844186419541</v>
      </c>
      <c r="L905" s="2">
        <v>156893.17537541766</v>
      </c>
      <c r="M905" s="2">
        <f>+IF($D905&lt;2022,0,-((E905-'aob Demand'!J904)*'aob Demand'!N904)-0.5*('Welfare change 1 MW'!$E905-'aob Demand'!J904)*('Welfare change 1 MW'!I905-'aob Demand'!N904))</f>
        <v>0.58163145190540155</v>
      </c>
      <c r="N905" s="2">
        <f>+IF($D905&lt;2022,0,-((F905-'aob Demand'!K904)*'aob Demand'!O904)-0.5*('Welfare change 1 MW'!$E905-'aob Demand'!K904)*('Welfare change 1 MW'!J905-'aob Demand'!O904))</f>
        <v>157.7749111217598</v>
      </c>
      <c r="O905" s="2">
        <f>+IF($D905&lt;2022,0,-((G905-'aob Demand'!L904)*'aob Demand'!P904)-0.5*('Welfare change 1 MW'!$E905-'aob Demand'!L904)*('Welfare change 1 MW'!K905-'aob Demand'!P904))</f>
        <v>256.31413552796823</v>
      </c>
      <c r="P905" s="2">
        <f>+IF($D905&lt;2022,0,-((H905-'aob Demand'!M904)*'aob Demand'!Q904)-0.5*('Welfare change 1 MW'!$E905-'aob Demand'!M904)*('Welfare change 1 MW'!L905-'aob Demand'!Q904))</f>
        <v>788.24549013090791</v>
      </c>
      <c r="Q905" s="2">
        <f t="shared" si="103"/>
        <v>1202.9161682325414</v>
      </c>
      <c r="R905" s="2">
        <f t="shared" si="104"/>
        <v>0.38681813459617492</v>
      </c>
      <c r="S905" s="2">
        <f t="shared" si="99"/>
        <v>104.92932699265818</v>
      </c>
      <c r="T905" s="2">
        <f t="shared" si="100"/>
        <v>170.46353915483479</v>
      </c>
      <c r="U905" s="2">
        <f t="shared" si="101"/>
        <v>524.22827049228522</v>
      </c>
      <c r="V905" s="2">
        <f t="shared" si="102"/>
        <v>800.00795477437441</v>
      </c>
      <c r="W905" s="2">
        <f t="shared" si="105"/>
        <v>207835.08540580707</v>
      </c>
    </row>
    <row r="906" spans="1:23" x14ac:dyDescent="0.45">
      <c r="A906" s="2" t="s">
        <v>159</v>
      </c>
      <c r="B906" s="2">
        <v>1</v>
      </c>
      <c r="C906" s="2">
        <v>2029</v>
      </c>
      <c r="D906" s="2">
        <v>2027</v>
      </c>
      <c r="E906" s="2">
        <v>145.84168951433676</v>
      </c>
      <c r="F906" s="2">
        <v>145.84168951433676</v>
      </c>
      <c r="G906" s="2">
        <v>130.79248626706377</v>
      </c>
      <c r="H906" s="2">
        <v>108.78774759177078</v>
      </c>
      <c r="I906" s="2">
        <v>147.88222846151746</v>
      </c>
      <c r="J906" s="2">
        <v>31332.056544648251</v>
      </c>
      <c r="K906" s="2">
        <v>51054.499181613421</v>
      </c>
      <c r="L906" s="2">
        <v>157606.03377038534</v>
      </c>
      <c r="M906" s="2">
        <f>+IF($D906&lt;2022,0,-((E906-'aob Demand'!J905)*'aob Demand'!N905)-0.5*('Welfare change 1 MW'!$E906-'aob Demand'!J905)*('Welfare change 1 MW'!I906-'aob Demand'!N905))</f>
        <v>0.7202829252312809</v>
      </c>
      <c r="N906" s="2">
        <f>+IF($D906&lt;2022,0,-((F906-'aob Demand'!K905)*'aob Demand'!O905)-0.5*('Welfare change 1 MW'!$E906-'aob Demand'!K905)*('Welfare change 1 MW'!J906-'aob Demand'!O905))</f>
        <v>152.60755518952618</v>
      </c>
      <c r="O906" s="2">
        <f>+IF($D906&lt;2022,0,-((G906-'aob Demand'!L905)*'aob Demand'!P905)-0.5*('Welfare change 1 MW'!$E906-'aob Demand'!L905)*('Welfare change 1 MW'!K906-'aob Demand'!P905))</f>
        <v>248.03046411236505</v>
      </c>
      <c r="P906" s="2">
        <f>+IF($D906&lt;2022,0,-((H906-'aob Demand'!M905)*'aob Demand'!Q905)-0.5*('Welfare change 1 MW'!$E906-'aob Demand'!M905)*('Welfare change 1 MW'!L906-'aob Demand'!Q905))</f>
        <v>762.79296333486184</v>
      </c>
      <c r="Q906" s="2">
        <f t="shared" si="103"/>
        <v>1164.1512655619845</v>
      </c>
      <c r="R906" s="2">
        <f t="shared" si="104"/>
        <v>0.45191441815638544</v>
      </c>
      <c r="S906" s="2">
        <f t="shared" si="99"/>
        <v>95.747868086139277</v>
      </c>
      <c r="T906" s="2">
        <f t="shared" si="100"/>
        <v>155.61738165375274</v>
      </c>
      <c r="U906" s="2">
        <f t="shared" si="101"/>
        <v>478.58574196878459</v>
      </c>
      <c r="V906" s="2">
        <f t="shared" si="102"/>
        <v>730.40290612683305</v>
      </c>
      <c r="W906" s="2">
        <f t="shared" si="105"/>
        <v>208808.41518046029</v>
      </c>
    </row>
    <row r="907" spans="1:23" x14ac:dyDescent="0.45">
      <c r="A907" s="2" t="s">
        <v>159</v>
      </c>
      <c r="B907" s="2">
        <v>1</v>
      </c>
      <c r="C907" s="2">
        <v>2030</v>
      </c>
      <c r="D907" s="2">
        <v>2028</v>
      </c>
      <c r="E907" s="2">
        <v>146.37487402327008</v>
      </c>
      <c r="F907" s="2">
        <v>146.37487402327008</v>
      </c>
      <c r="G907" s="2">
        <v>130.16474142883609</v>
      </c>
      <c r="H907" s="2">
        <v>108.14790562111408</v>
      </c>
      <c r="I907" s="2">
        <v>180.80681154971973</v>
      </c>
      <c r="J907" s="2">
        <v>31450.415652739099</v>
      </c>
      <c r="K907" s="2">
        <v>51281.493986737798</v>
      </c>
      <c r="L907" s="2">
        <v>158316.66448744023</v>
      </c>
      <c r="M907" s="2">
        <f>+IF($D907&lt;2022,0,-((E907-'aob Demand'!J906)*'aob Demand'!N906)-0.5*('Welfare change 1 MW'!$E907-'aob Demand'!J906)*('Welfare change 1 MW'!I907-'aob Demand'!N906))</f>
        <v>0.84914527321305466</v>
      </c>
      <c r="N907" s="2">
        <f>+IF($D907&lt;2022,0,-((F907-'aob Demand'!K906)*'aob Demand'!O906)-0.5*('Welfare change 1 MW'!$E907-'aob Demand'!K906)*('Welfare change 1 MW'!J907-'aob Demand'!O906))</f>
        <v>147.7044562824197</v>
      </c>
      <c r="O907" s="2">
        <f>+IF($D907&lt;2022,0,-((G907-'aob Demand'!L906)*'aob Demand'!P906)-0.5*('Welfare change 1 MW'!$E907-'aob Demand'!L906)*('Welfare change 1 MW'!K907-'aob Demand'!P906))</f>
        <v>240.16824488810681</v>
      </c>
      <c r="P907" s="2">
        <f>+IF($D907&lt;2022,0,-((H907-'aob Demand'!M906)*'aob Demand'!Q906)-0.5*('Welfare change 1 MW'!$E907-'aob Demand'!M906)*('Welfare change 1 MW'!L907-'aob Demand'!Q906))</f>
        <v>738.63444077496467</v>
      </c>
      <c r="Q907" s="2">
        <f t="shared" si="103"/>
        <v>1127.3562872187042</v>
      </c>
      <c r="R907" s="2">
        <f t="shared" si="104"/>
        <v>0.5026077825285904</v>
      </c>
      <c r="S907" s="2">
        <f t="shared" si="99"/>
        <v>87.426040730101974</v>
      </c>
      <c r="T907" s="2">
        <f t="shared" si="100"/>
        <v>142.15521513797322</v>
      </c>
      <c r="U907" s="2">
        <f t="shared" si="101"/>
        <v>437.19659060506086</v>
      </c>
      <c r="V907" s="2">
        <f t="shared" si="102"/>
        <v>667.28045425566461</v>
      </c>
      <c r="W907" s="2">
        <f t="shared" si="105"/>
        <v>209778.96528572775</v>
      </c>
    </row>
    <row r="908" spans="1:23" x14ac:dyDescent="0.45">
      <c r="A908" s="2" t="s">
        <v>159</v>
      </c>
      <c r="B908" s="2">
        <v>1</v>
      </c>
      <c r="C908" s="2">
        <v>2031</v>
      </c>
      <c r="D908" s="2">
        <v>2029</v>
      </c>
      <c r="E908" s="2">
        <v>146.95684060926578</v>
      </c>
      <c r="F908" s="2">
        <v>146.95684060926578</v>
      </c>
      <c r="G908" s="2">
        <v>129.57312179142377</v>
      </c>
      <c r="H908" s="2">
        <v>107.54425664254778</v>
      </c>
      <c r="I908" s="2">
        <v>213.83010402385659</v>
      </c>
      <c r="J908" s="2">
        <v>31568.173227403822</v>
      </c>
      <c r="K908" s="2">
        <v>51507.866693135933</v>
      </c>
      <c r="L908" s="2">
        <v>159025.18630599731</v>
      </c>
      <c r="M908" s="2">
        <f>+IF($D908&lt;2022,0,-((E908-'aob Demand'!J907)*'aob Demand'!N907)-0.5*('Welfare change 1 MW'!$E908-'aob Demand'!J907)*('Welfare change 1 MW'!I908-'aob Demand'!N907))</f>
        <v>0.96900443127649682</v>
      </c>
      <c r="N908" s="2">
        <f>+IF($D908&lt;2022,0,-((F908-'aob Demand'!K907)*'aob Demand'!O907)-0.5*('Welfare change 1 MW'!$E908-'aob Demand'!K907)*('Welfare change 1 MW'!J908-'aob Demand'!O907))</f>
        <v>143.05609532531281</v>
      </c>
      <c r="O908" s="2">
        <f>+IF($D908&lt;2022,0,-((G908-'aob Demand'!L907)*'aob Demand'!P907)-0.5*('Welfare change 1 MW'!$E908-'aob Demand'!L907)*('Welfare change 1 MW'!K908-'aob Demand'!P907))</f>
        <v>232.71261752615155</v>
      </c>
      <c r="P908" s="2">
        <f>+IF($D908&lt;2022,0,-((H908-'aob Demand'!M907)*'aob Demand'!Q907)-0.5*('Welfare change 1 MW'!$E908-'aob Demand'!M907)*('Welfare change 1 MW'!L908-'aob Demand'!Q907))</f>
        <v>715.72442316931904</v>
      </c>
      <c r="Q908" s="2">
        <f t="shared" si="103"/>
        <v>1092.4621404520599</v>
      </c>
      <c r="R908" s="2">
        <f t="shared" si="104"/>
        <v>0.54108701323240016</v>
      </c>
      <c r="S908" s="2">
        <f t="shared" si="99"/>
        <v>79.881776435525879</v>
      </c>
      <c r="T908" s="2">
        <f t="shared" si="100"/>
        <v>129.94551014884854</v>
      </c>
      <c r="U908" s="2">
        <f t="shared" si="101"/>
        <v>399.65677960833335</v>
      </c>
      <c r="V908" s="2">
        <f t="shared" si="102"/>
        <v>610.02515320594011</v>
      </c>
      <c r="W908" s="2">
        <f t="shared" si="105"/>
        <v>210746.8831031571</v>
      </c>
    </row>
    <row r="909" spans="1:23" x14ac:dyDescent="0.45">
      <c r="A909" s="2" t="s">
        <v>159</v>
      </c>
      <c r="B909" s="2">
        <v>1</v>
      </c>
      <c r="C909" s="2">
        <v>2032</v>
      </c>
      <c r="D909" s="2">
        <v>2030</v>
      </c>
      <c r="E909" s="2">
        <v>147.53748331241422</v>
      </c>
      <c r="F909" s="2">
        <v>147.53748331241422</v>
      </c>
      <c r="G909" s="2">
        <v>129.07571359305021</v>
      </c>
      <c r="H909" s="2">
        <v>107.03488425961223</v>
      </c>
      <c r="I909" s="2">
        <v>243.94808456531098</v>
      </c>
      <c r="J909" s="2">
        <v>31686.255206894908</v>
      </c>
      <c r="K909" s="2">
        <v>51731.900625103437</v>
      </c>
      <c r="L909" s="2">
        <v>159725.39740110378</v>
      </c>
      <c r="M909" s="2">
        <f>+IF($D909&lt;2022,0,-((E909-'aob Demand'!J908)*'aob Demand'!N908)-0.5*('Welfare change 1 MW'!$E909-'aob Demand'!J908)*('Welfare change 1 MW'!I909-'aob Demand'!N908))</f>
        <v>1.0706382877896126</v>
      </c>
      <c r="N909" s="2">
        <f>+IF($D909&lt;2022,0,-((F909-'aob Demand'!K908)*'aob Demand'!O908)-0.5*('Welfare change 1 MW'!$E909-'aob Demand'!K908)*('Welfare change 1 MW'!J909-'aob Demand'!O908))</f>
        <v>139.06449842237731</v>
      </c>
      <c r="O909" s="2">
        <f>+IF($D909&lt;2022,0,-((G909-'aob Demand'!L908)*'aob Demand'!P908)-0.5*('Welfare change 1 MW'!$E909-'aob Demand'!L908)*('Welfare change 1 MW'!K909-'aob Demand'!P908))</f>
        <v>226.30922296675757</v>
      </c>
      <c r="P909" s="2">
        <f>+IF($D909&lt;2022,0,-((H909-'aob Demand'!M908)*'aob Demand'!Q908)-0.5*('Welfare change 1 MW'!$E909-'aob Demand'!M908)*('Welfare change 1 MW'!L909-'aob Demand'!Q908))</f>
        <v>696.04706277172818</v>
      </c>
      <c r="Q909" s="2">
        <f t="shared" si="103"/>
        <v>1062.4914224486527</v>
      </c>
      <c r="R909" s="2">
        <f t="shared" si="104"/>
        <v>0.56399889421421168</v>
      </c>
      <c r="S909" s="2">
        <f t="shared" si="99"/>
        <v>73.25744299375107</v>
      </c>
      <c r="T909" s="2">
        <f t="shared" si="100"/>
        <v>119.21687553995872</v>
      </c>
      <c r="U909" s="2">
        <f t="shared" si="101"/>
        <v>366.66890975362469</v>
      </c>
      <c r="V909" s="2">
        <f t="shared" si="102"/>
        <v>559.70722718154866</v>
      </c>
      <c r="W909" s="2">
        <f t="shared" si="105"/>
        <v>211701.24611077254</v>
      </c>
    </row>
    <row r="910" spans="1:23" x14ac:dyDescent="0.45">
      <c r="A910" s="2" t="s">
        <v>159</v>
      </c>
      <c r="B910" s="2">
        <v>1</v>
      </c>
      <c r="C910" s="2">
        <v>2033</v>
      </c>
      <c r="D910" s="2">
        <v>2031</v>
      </c>
      <c r="E910" s="2">
        <v>147.92820506023247</v>
      </c>
      <c r="F910" s="2">
        <v>147.92820506023247</v>
      </c>
      <c r="G910" s="2">
        <v>128.64028130868547</v>
      </c>
      <c r="H910" s="2">
        <v>106.58758491078748</v>
      </c>
      <c r="I910" s="2">
        <v>267.81597292765417</v>
      </c>
      <c r="J910" s="2">
        <v>31808.622396585633</v>
      </c>
      <c r="K910" s="2">
        <v>51956.438938973835</v>
      </c>
      <c r="L910" s="2">
        <v>160425.84011090326</v>
      </c>
      <c r="M910" s="2">
        <f>+IF($D910&lt;2022,0,-((E910-'aob Demand'!J909)*'aob Demand'!N909)-0.5*('Welfare change 1 MW'!$E910-'aob Demand'!J909)*('Welfare change 1 MW'!I910-'aob Demand'!N909))</f>
        <v>1.1410472571036478</v>
      </c>
      <c r="N910" s="2">
        <f>+IF($D910&lt;2022,0,-((F910-'aob Demand'!K909)*'aob Demand'!O909)-0.5*('Welfare change 1 MW'!$E910-'aob Demand'!K909)*('Welfare change 1 MW'!J910-'aob Demand'!O909))</f>
        <v>135.52269097733839</v>
      </c>
      <c r="O910" s="2">
        <f>+IF($D910&lt;2022,0,-((G910-'aob Demand'!L909)*'aob Demand'!P909)-0.5*('Welfare change 1 MW'!$E910-'aob Demand'!L909)*('Welfare change 1 MW'!K910-'aob Demand'!P909))</f>
        <v>220.61430669929493</v>
      </c>
      <c r="P910" s="2">
        <f>+IF($D910&lt;2022,0,-((H910-'aob Demand'!M909)*'aob Demand'!Q909)-0.5*('Welfare change 1 MW'!$E910-'aob Demand'!M909)*('Welfare change 1 MW'!L910-'aob Demand'!Q909))</f>
        <v>678.54474480546173</v>
      </c>
      <c r="Q910" s="2">
        <f t="shared" si="103"/>
        <v>1035.8227897391987</v>
      </c>
      <c r="R910" s="2">
        <f t="shared" si="104"/>
        <v>0.56706552917408193</v>
      </c>
      <c r="S910" s="2">
        <f t="shared" si="99"/>
        <v>67.350625485250362</v>
      </c>
      <c r="T910" s="2">
        <f t="shared" si="100"/>
        <v>109.6385515963298</v>
      </c>
      <c r="U910" s="2">
        <f t="shared" si="101"/>
        <v>337.21594998448853</v>
      </c>
      <c r="V910" s="2">
        <f t="shared" si="102"/>
        <v>514.77219259524281</v>
      </c>
      <c r="W910" s="2">
        <f t="shared" si="105"/>
        <v>212650.09502280474</v>
      </c>
    </row>
    <row r="911" spans="1:23" x14ac:dyDescent="0.45">
      <c r="A911" s="2" t="s">
        <v>159</v>
      </c>
      <c r="B911" s="2">
        <v>1</v>
      </c>
      <c r="C911" s="2">
        <v>2034</v>
      </c>
      <c r="D911" s="2">
        <v>2032</v>
      </c>
      <c r="E911" s="2">
        <v>148.00710879186241</v>
      </c>
      <c r="F911" s="2">
        <v>148.00710879186241</v>
      </c>
      <c r="G911" s="2">
        <v>128.15943144644541</v>
      </c>
      <c r="H911" s="2">
        <v>106.09479025262142</v>
      </c>
      <c r="I911" s="2">
        <v>286.07044333884471</v>
      </c>
      <c r="J911" s="2">
        <v>31938.019163661971</v>
      </c>
      <c r="K911" s="2">
        <v>52186.594571612462</v>
      </c>
      <c r="L911" s="2">
        <v>161143.26209463802</v>
      </c>
      <c r="M911" s="2">
        <f>+IF($D911&lt;2022,0,-((E911-'aob Demand'!J910)*'aob Demand'!N910)-0.5*('Welfare change 1 MW'!$E911-'aob Demand'!J910)*('Welfare change 1 MW'!I911-'aob Demand'!N910))</f>
        <v>1.1796551468305796</v>
      </c>
      <c r="N911" s="2">
        <f>+IF($D911&lt;2022,0,-((F911-'aob Demand'!K910)*'aob Demand'!O910)-0.5*('Welfare change 1 MW'!$E911-'aob Demand'!K910)*('Welfare change 1 MW'!J911-'aob Demand'!O910))</f>
        <v>131.70129792598405</v>
      </c>
      <c r="O911" s="2">
        <f>+IF($D911&lt;2022,0,-((G911-'aob Demand'!L910)*'aob Demand'!P910)-0.5*('Welfare change 1 MW'!$E911-'aob Demand'!L910)*('Welfare change 1 MW'!K911-'aob Demand'!P910))</f>
        <v>214.44537912763246</v>
      </c>
      <c r="P911" s="2">
        <f>+IF($D911&lt;2022,0,-((H911-'aob Demand'!M910)*'aob Demand'!Q910)-0.5*('Welfare change 1 MW'!$E911-'aob Demand'!M910)*('Welfare change 1 MW'!L911-'aob Demand'!Q910))</f>
        <v>659.58226666657561</v>
      </c>
      <c r="Q911" s="2">
        <f t="shared" si="103"/>
        <v>1006.9085988670226</v>
      </c>
      <c r="R911" s="2">
        <f t="shared" si="104"/>
        <v>0.55306836562332662</v>
      </c>
      <c r="S911" s="2">
        <f t="shared" si="99"/>
        <v>61.746707747680396</v>
      </c>
      <c r="T911" s="2">
        <f t="shared" si="100"/>
        <v>100.54036187461139</v>
      </c>
      <c r="U911" s="2">
        <f t="shared" si="101"/>
        <v>309.23790499241835</v>
      </c>
      <c r="V911" s="2">
        <f t="shared" si="102"/>
        <v>472.07804298033346</v>
      </c>
      <c r="W911" s="2">
        <f t="shared" si="105"/>
        <v>213615.92710958933</v>
      </c>
    </row>
    <row r="912" spans="1:23" x14ac:dyDescent="0.45">
      <c r="A912" s="2" t="s">
        <v>159</v>
      </c>
      <c r="B912" s="2">
        <v>1</v>
      </c>
      <c r="C912" s="2">
        <v>2035</v>
      </c>
      <c r="D912" s="2">
        <v>2033</v>
      </c>
      <c r="E912" s="2">
        <v>147.92614803194144</v>
      </c>
      <c r="F912" s="2">
        <v>147.92614803194144</v>
      </c>
      <c r="G912" s="2">
        <v>127.70609357201442</v>
      </c>
      <c r="H912" s="2">
        <v>105.62921515506143</v>
      </c>
      <c r="I912" s="2">
        <v>299.95917444119152</v>
      </c>
      <c r="J912" s="2">
        <v>32071.214555357506</v>
      </c>
      <c r="K912" s="2">
        <v>52418.28966149046</v>
      </c>
      <c r="L912" s="2">
        <v>161864.66093446361</v>
      </c>
      <c r="M912" s="2">
        <f>+IF($D912&lt;2022,0,-((E912-'aob Demand'!J911)*'aob Demand'!N911)-0.5*('Welfare change 1 MW'!$E912-'aob Demand'!J911)*('Welfare change 1 MW'!I912-'aob Demand'!N911))</f>
        <v>1.1978863343723745</v>
      </c>
      <c r="N912" s="2">
        <f>+IF($D912&lt;2022,0,-((F912-'aob Demand'!K911)*'aob Demand'!O911)-0.5*('Welfare change 1 MW'!$E912-'aob Demand'!K911)*('Welfare change 1 MW'!J912-'aob Demand'!O911))</f>
        <v>128.07632810083999</v>
      </c>
      <c r="O912" s="2">
        <f>+IF($D912&lt;2022,0,-((G912-'aob Demand'!L911)*'aob Demand'!P911)-0.5*('Welfare change 1 MW'!$E912-'aob Demand'!L911)*('Welfare change 1 MW'!K912-'aob Demand'!P911))</f>
        <v>208.58130449741537</v>
      </c>
      <c r="P912" s="2">
        <f>+IF($D912&lt;2022,0,-((H912-'aob Demand'!M911)*'aob Demand'!Q911)-0.5*('Welfare change 1 MW'!$E912-'aob Demand'!M911)*('Welfare change 1 MW'!L912-'aob Demand'!Q911))</f>
        <v>641.55497085644402</v>
      </c>
      <c r="Q912" s="2">
        <f t="shared" si="103"/>
        <v>979.41048978907179</v>
      </c>
      <c r="R912" s="2">
        <f t="shared" si="104"/>
        <v>0.52982628091013251</v>
      </c>
      <c r="S912" s="2">
        <f t="shared" si="99"/>
        <v>56.648283433208924</v>
      </c>
      <c r="T912" s="2">
        <f t="shared" si="100"/>
        <v>92.255712130777027</v>
      </c>
      <c r="U912" s="2">
        <f t="shared" si="101"/>
        <v>283.76038231237811</v>
      </c>
      <c r="V912" s="2">
        <f t="shared" si="102"/>
        <v>433.19420415727421</v>
      </c>
      <c r="W912" s="2">
        <f t="shared" si="105"/>
        <v>214582.90977039526</v>
      </c>
    </row>
    <row r="913" spans="1:23" x14ac:dyDescent="0.45">
      <c r="A913" s="2" t="s">
        <v>159</v>
      </c>
      <c r="B913" s="2">
        <v>1</v>
      </c>
      <c r="C913" s="2">
        <v>2036</v>
      </c>
      <c r="D913" s="2">
        <v>2034</v>
      </c>
      <c r="E913" s="2">
        <v>147.74755896645576</v>
      </c>
      <c r="F913" s="2">
        <v>147.74755896645576</v>
      </c>
      <c r="G913" s="2">
        <v>127.27921225004776</v>
      </c>
      <c r="H913" s="2">
        <v>105.19000346590376</v>
      </c>
      <c r="I913" s="2">
        <v>310.91450335255786</v>
      </c>
      <c r="J913" s="2">
        <v>32206.958019957823</v>
      </c>
      <c r="K913" s="2">
        <v>52650.98333658796</v>
      </c>
      <c r="L913" s="2">
        <v>162588.56745902592</v>
      </c>
      <c r="M913" s="2">
        <f>+IF($D913&lt;2022,0,-((E913-'aob Demand'!J912)*'aob Demand'!N912)-0.5*('Welfare change 1 MW'!$E913-'aob Demand'!J912)*('Welfare change 1 MW'!I913-'aob Demand'!N912))</f>
        <v>1.2032404492173436</v>
      </c>
      <c r="N913" s="2">
        <f>+IF($D913&lt;2022,0,-((F913-'aob Demand'!K912)*'aob Demand'!O912)-0.5*('Welfare change 1 MW'!$E913-'aob Demand'!K912)*('Welfare change 1 MW'!J913-'aob Demand'!O912))</f>
        <v>124.64106440192334</v>
      </c>
      <c r="O913" s="2">
        <f>+IF($D913&lt;2022,0,-((G913-'aob Demand'!L912)*'aob Demand'!P912)-0.5*('Welfare change 1 MW'!$E913-'aob Demand'!L912)*('Welfare change 1 MW'!K913-'aob Demand'!P912))</f>
        <v>203.01609800644277</v>
      </c>
      <c r="P913" s="2">
        <f>+IF($D913&lt;2022,0,-((H913-'aob Demand'!M912)*'aob Demand'!Q912)-0.5*('Welfare change 1 MW'!$E913-'aob Demand'!M912)*('Welfare change 1 MW'!L913-'aob Demand'!Q912))</f>
        <v>624.44515239537748</v>
      </c>
      <c r="Q913" s="2">
        <f t="shared" si="103"/>
        <v>953.30555525296097</v>
      </c>
      <c r="R913" s="2">
        <f t="shared" si="104"/>
        <v>0.5020701991221338</v>
      </c>
      <c r="S913" s="2">
        <f t="shared" si="99"/>
        <v>52.008361307810944</v>
      </c>
      <c r="T913" s="2">
        <f t="shared" si="100"/>
        <v>84.711524464950756</v>
      </c>
      <c r="U913" s="2">
        <f t="shared" si="101"/>
        <v>260.55914444027093</v>
      </c>
      <c r="V913" s="2">
        <f t="shared" si="102"/>
        <v>397.78110041215479</v>
      </c>
      <c r="W913" s="2">
        <f t="shared" si="105"/>
        <v>215550.46529896645</v>
      </c>
    </row>
    <row r="914" spans="1:23" x14ac:dyDescent="0.45">
      <c r="A914" s="2" t="s">
        <v>159</v>
      </c>
      <c r="B914" s="2">
        <v>1</v>
      </c>
      <c r="C914" s="2">
        <v>2037</v>
      </c>
      <c r="D914" s="2">
        <v>2035</v>
      </c>
      <c r="E914" s="2">
        <v>147.51755380736785</v>
      </c>
      <c r="F914" s="2">
        <v>147.51755380736785</v>
      </c>
      <c r="G914" s="2">
        <v>126.87727878748787</v>
      </c>
      <c r="H914" s="2">
        <v>104.77569115414686</v>
      </c>
      <c r="I914" s="2">
        <v>320.01386897350756</v>
      </c>
      <c r="J914" s="2">
        <v>32344.315917609812</v>
      </c>
      <c r="K914" s="2">
        <v>52884.297025126121</v>
      </c>
      <c r="L914" s="2">
        <v>163313.9721501786</v>
      </c>
      <c r="M914" s="2">
        <f>+IF($D914&lt;2022,0,-((E914-'aob Demand'!J913)*'aob Demand'!N913)-0.5*('Welfare change 1 MW'!$E914-'aob Demand'!J913)*('Welfare change 1 MW'!I914-'aob Demand'!N913))</f>
        <v>1.2009460429238383</v>
      </c>
      <c r="N914" s="2">
        <f>+IF($D914&lt;2022,0,-((F914-'aob Demand'!K913)*'aob Demand'!O913)-0.5*('Welfare change 1 MW'!$E914-'aob Demand'!K913)*('Welfare change 1 MW'!J914-'aob Demand'!O913))</f>
        <v>121.38154617151207</v>
      </c>
      <c r="O914" s="2">
        <f>+IF($D914&lt;2022,0,-((G914-'aob Demand'!L913)*'aob Demand'!P913)-0.5*('Welfare change 1 MW'!$E914-'aob Demand'!L913)*('Welfare change 1 MW'!K914-'aob Demand'!P913))</f>
        <v>197.73055894183554</v>
      </c>
      <c r="P914" s="2">
        <f>+IF($D914&lt;2022,0,-((H914-'aob Demand'!M913)*'aob Demand'!Q913)-0.5*('Welfare change 1 MW'!$E914-'aob Demand'!M913)*('Welfare change 1 MW'!L914-'aob Demand'!Q913))</f>
        <v>608.19426486718169</v>
      </c>
      <c r="Q914" s="2">
        <f t="shared" si="103"/>
        <v>928.50731602345309</v>
      </c>
      <c r="R914" s="2">
        <f t="shared" si="104"/>
        <v>0.47274794673653053</v>
      </c>
      <c r="S914" s="2">
        <f t="shared" si="99"/>
        <v>47.781394561726216</v>
      </c>
      <c r="T914" s="2">
        <f t="shared" si="100"/>
        <v>77.835899703903181</v>
      </c>
      <c r="U914" s="2">
        <f t="shared" si="101"/>
        <v>239.41341214038863</v>
      </c>
      <c r="V914" s="2">
        <f t="shared" si="102"/>
        <v>365.50345435275455</v>
      </c>
      <c r="W914" s="2">
        <f t="shared" si="105"/>
        <v>216518.28304427821</v>
      </c>
    </row>
    <row r="915" spans="1:23" x14ac:dyDescent="0.45">
      <c r="A915" s="2" t="s">
        <v>159</v>
      </c>
      <c r="B915" s="2">
        <v>1</v>
      </c>
      <c r="C915" s="2">
        <v>2038</v>
      </c>
      <c r="D915" s="2">
        <v>2036</v>
      </c>
      <c r="E915" s="2">
        <v>147.26497726121795</v>
      </c>
      <c r="F915" s="2">
        <v>147.26497726121795</v>
      </c>
      <c r="G915" s="2">
        <v>126.49886687419998</v>
      </c>
      <c r="H915" s="2">
        <v>104.38488420356097</v>
      </c>
      <c r="I915" s="2">
        <v>327.94048143799233</v>
      </c>
      <c r="J915" s="2">
        <v>32482.701722150476</v>
      </c>
      <c r="K915" s="2">
        <v>53118.005396198503</v>
      </c>
      <c r="L915" s="2">
        <v>164040.28226085484</v>
      </c>
      <c r="M915" s="2">
        <f>+IF($D915&lt;2022,0,-((E915-'aob Demand'!J914)*'aob Demand'!N914)-0.5*('Welfare change 1 MW'!$E915-'aob Demand'!J914)*('Welfare change 1 MW'!I915-'aob Demand'!N914))</f>
        <v>1.1941963476021482</v>
      </c>
      <c r="N915" s="2">
        <f>+IF($D915&lt;2022,0,-((F915-'aob Demand'!K914)*'aob Demand'!O914)-0.5*('Welfare change 1 MW'!$E915-'aob Demand'!K914)*('Welfare change 1 MW'!J915-'aob Demand'!O914))</f>
        <v>118.28586573620905</v>
      </c>
      <c r="O915" s="2">
        <f>+IF($D915&lt;2022,0,-((G915-'aob Demand'!L914)*'aob Demand'!P914)-0.5*('Welfare change 1 MW'!$E915-'aob Demand'!L914)*('Welfare change 1 MW'!K915-'aob Demand'!P914))</f>
        <v>192.70749212907887</v>
      </c>
      <c r="P915" s="2">
        <f>+IF($D915&lt;2022,0,-((H915-'aob Demand'!M914)*'aob Demand'!Q914)-0.5*('Welfare change 1 MW'!$E915-'aob Demand'!M914)*('Welfare change 1 MW'!L915-'aob Demand'!Q914))</f>
        <v>592.74974823472394</v>
      </c>
      <c r="Q915" s="2">
        <f t="shared" si="103"/>
        <v>904.937302447614</v>
      </c>
      <c r="R915" s="2">
        <f t="shared" si="104"/>
        <v>0.44348203231788086</v>
      </c>
      <c r="S915" s="2">
        <f t="shared" si="99"/>
        <v>43.927161757364942</v>
      </c>
      <c r="T915" s="2">
        <f t="shared" si="100"/>
        <v>71.564705773792966</v>
      </c>
      <c r="U915" s="2">
        <f t="shared" si="101"/>
        <v>220.12616562668066</v>
      </c>
      <c r="V915" s="2">
        <f t="shared" si="102"/>
        <v>336.0615151901564</v>
      </c>
      <c r="W915" s="2">
        <f t="shared" si="105"/>
        <v>217486.22813849134</v>
      </c>
    </row>
    <row r="916" spans="1:23" x14ac:dyDescent="0.45">
      <c r="A916" s="2" t="s">
        <v>159</v>
      </c>
      <c r="B916" s="2">
        <v>1</v>
      </c>
      <c r="C916" s="2">
        <v>2039</v>
      </c>
      <c r="D916" s="2">
        <v>2037</v>
      </c>
      <c r="E916" s="2">
        <v>147.00607184616126</v>
      </c>
      <c r="F916" s="2">
        <v>147.00607184616126</v>
      </c>
      <c r="G916" s="2">
        <v>126.14263519989325</v>
      </c>
      <c r="H916" s="2">
        <v>104.01626092946526</v>
      </c>
      <c r="I916" s="2">
        <v>335.09303108525455</v>
      </c>
      <c r="J916" s="2">
        <v>32621.782918532816</v>
      </c>
      <c r="K916" s="2">
        <v>53351.994884353633</v>
      </c>
      <c r="L916" s="2">
        <v>164767.20951169284</v>
      </c>
      <c r="M916" s="2">
        <f>+IF($D916&lt;2022,0,-((E916-'aob Demand'!J915)*'aob Demand'!N915)-0.5*('Welfare change 1 MW'!$E916-'aob Demand'!J915)*('Welfare change 1 MW'!I916-'aob Demand'!N915))</f>
        <v>1.184817153706011</v>
      </c>
      <c r="N916" s="2">
        <f>+IF($D916&lt;2022,0,-((F916-'aob Demand'!K915)*'aob Demand'!O915)-0.5*('Welfare change 1 MW'!$E916-'aob Demand'!K915)*('Welfare change 1 MW'!J916-'aob Demand'!O915))</f>
        <v>115.34363415787615</v>
      </c>
      <c r="O916" s="2">
        <f>+IF($D916&lt;2022,0,-((G916-'aob Demand'!L915)*'aob Demand'!P915)-0.5*('Welfare change 1 MW'!$E916-'aob Demand'!L915)*('Welfare change 1 MW'!K916-'aob Demand'!P915))</f>
        <v>187.93127344080403</v>
      </c>
      <c r="P916" s="2">
        <f>+IF($D916&lt;2022,0,-((H916-'aob Demand'!M915)*'aob Demand'!Q915)-0.5*('Welfare change 1 MW'!$E916-'aob Demand'!M915)*('Welfare change 1 MW'!L916-'aob Demand'!Q915))</f>
        <v>578.06375221447274</v>
      </c>
      <c r="Q916" s="2">
        <f t="shared" si="103"/>
        <v>882.52347696685888</v>
      </c>
      <c r="R916" s="2">
        <f t="shared" si="104"/>
        <v>0.41509333342427712</v>
      </c>
      <c r="S916" s="2">
        <f t="shared" si="99"/>
        <v>40.409926073490318</v>
      </c>
      <c r="T916" s="2">
        <f t="shared" si="100"/>
        <v>65.840554808990433</v>
      </c>
      <c r="U916" s="2">
        <f t="shared" si="101"/>
        <v>202.52104646519138</v>
      </c>
      <c r="V916" s="2">
        <f t="shared" si="102"/>
        <v>309.18662068109637</v>
      </c>
      <c r="W916" s="2">
        <f t="shared" si="105"/>
        <v>218454.29742713174</v>
      </c>
    </row>
    <row r="917" spans="1:23" x14ac:dyDescent="0.45">
      <c r="A917" s="2" t="s">
        <v>159</v>
      </c>
      <c r="B917" s="2">
        <v>1</v>
      </c>
      <c r="C917" s="2">
        <v>2040</v>
      </c>
      <c r="D917" s="2">
        <v>2038</v>
      </c>
      <c r="E917" s="2">
        <v>146.74939383457999</v>
      </c>
      <c r="F917" s="2">
        <v>146.74939383457999</v>
      </c>
      <c r="G917" s="2">
        <v>125.80732311719802</v>
      </c>
      <c r="H917" s="2">
        <v>103.66857119572202</v>
      </c>
      <c r="I917" s="2">
        <v>341.69618264029492</v>
      </c>
      <c r="J917" s="2">
        <v>32761.383146017168</v>
      </c>
      <c r="K917" s="2">
        <v>53586.220175375245</v>
      </c>
      <c r="L917" s="2">
        <v>165494.65155613192</v>
      </c>
      <c r="M917" s="2">
        <f>+IF($D917&lt;2022,0,-((E917-'aob Demand'!J916)*'aob Demand'!N916)-0.5*('Welfare change 1 MW'!$E917-'aob Demand'!J916)*('Welfare change 1 MW'!I917-'aob Demand'!N916))</f>
        <v>1.173832538634856</v>
      </c>
      <c r="N917" s="2">
        <f>+IF($D917&lt;2022,0,-((F917-'aob Demand'!K916)*'aob Demand'!O916)-0.5*('Welfare change 1 MW'!$E917-'aob Demand'!K916)*('Welfare change 1 MW'!J917-'aob Demand'!O916))</f>
        <v>112.5455287510827</v>
      </c>
      <c r="O917" s="2">
        <f>+IF($D917&lt;2022,0,-((G917-'aob Demand'!L916)*'aob Demand'!P916)-0.5*('Welfare change 1 MW'!$E917-'aob Demand'!L916)*('Welfare change 1 MW'!K917-'aob Demand'!P916))</f>
        <v>183.38748311033876</v>
      </c>
      <c r="P917" s="2">
        <f>+IF($D917&lt;2022,0,-((H917-'aob Demand'!M916)*'aob Demand'!Q916)-0.5*('Welfare change 1 MW'!$E917-'aob Demand'!M916)*('Welfare change 1 MW'!L917-'aob Demand'!Q916))</f>
        <v>564.09205799306039</v>
      </c>
      <c r="Q917" s="2">
        <f t="shared" si="103"/>
        <v>861.19890239311667</v>
      </c>
      <c r="R917" s="2">
        <f t="shared" si="104"/>
        <v>0.38796692616618267</v>
      </c>
      <c r="S917" s="2">
        <f t="shared" ref="S917:S928" si="106">+N917/(1.06^($D917-2019))</f>
        <v>37.19776152575016</v>
      </c>
      <c r="T917" s="2">
        <f t="shared" ref="T917:T928" si="107">+O917/(1.06^($D917-2019))</f>
        <v>60.611949130678305</v>
      </c>
      <c r="U917" s="2">
        <f t="shared" ref="U917:U928" si="108">+P917/(1.06^($D917-2019))</f>
        <v>186.43976428600354</v>
      </c>
      <c r="V917" s="2">
        <f t="shared" ref="V917:V928" si="109">+Q917/(1.06^($D917-2019))</f>
        <v>284.63744186859816</v>
      </c>
      <c r="W917" s="2">
        <f t="shared" si="105"/>
        <v>219422.56791414745</v>
      </c>
    </row>
    <row r="918" spans="1:23" x14ac:dyDescent="0.45">
      <c r="A918" s="2" t="s">
        <v>159</v>
      </c>
      <c r="B918" s="2">
        <v>1</v>
      </c>
      <c r="C918" s="2">
        <v>2041</v>
      </c>
      <c r="D918" s="2">
        <v>2039</v>
      </c>
      <c r="E918" s="2">
        <v>146.49920838384088</v>
      </c>
      <c r="F918" s="2">
        <v>146.49920838384088</v>
      </c>
      <c r="G918" s="2">
        <v>125.49174531288288</v>
      </c>
      <c r="H918" s="2">
        <v>103.34063467671588</v>
      </c>
      <c r="I918" s="2">
        <v>347.87660041993405</v>
      </c>
      <c r="J918" s="2">
        <v>32901.413930952345</v>
      </c>
      <c r="K918" s="2">
        <v>53820.673855695284</v>
      </c>
      <c r="L918" s="2">
        <v>166222.60908962259</v>
      </c>
      <c r="M918" s="2">
        <f>+IF($D918&lt;2022,0,-((E918-'aob Demand'!J917)*'aob Demand'!N917)-0.5*('Welfare change 1 MW'!$E918-'aob Demand'!J917)*('Welfare change 1 MW'!I918-'aob Demand'!N917))</f>
        <v>1.1618263269502196</v>
      </c>
      <c r="N918" s="2">
        <f>+IF($D918&lt;2022,0,-((F918-'aob Demand'!K917)*'aob Demand'!O917)-0.5*('Welfare change 1 MW'!$E918-'aob Demand'!K917)*('Welfare change 1 MW'!J918-'aob Demand'!O917))</f>
        <v>109.88301269106208</v>
      </c>
      <c r="O918" s="2">
        <f>+IF($D918&lt;2022,0,-((G918-'aob Demand'!L917)*'aob Demand'!P917)-0.5*('Welfare change 1 MW'!$E918-'aob Demand'!L917)*('Welfare change 1 MW'!K918-'aob Demand'!P917))</f>
        <v>179.06268607509648</v>
      </c>
      <c r="P918" s="2">
        <f>+IF($D918&lt;2022,0,-((H918-'aob Demand'!M917)*'aob Demand'!Q917)-0.5*('Welfare change 1 MW'!$E918-'aob Demand'!M917)*('Welfare change 1 MW'!L918-'aob Demand'!Q917))</f>
        <v>550.79343396032607</v>
      </c>
      <c r="Q918" s="2">
        <f t="shared" si="103"/>
        <v>840.90095905343492</v>
      </c>
      <c r="R918" s="2">
        <f t="shared" si="104"/>
        <v>0.36226294056377567</v>
      </c>
      <c r="S918" s="2">
        <f t="shared" si="106"/>
        <v>34.262042761556742</v>
      </c>
      <c r="T918" s="2">
        <f t="shared" si="107"/>
        <v>55.832591927134104</v>
      </c>
      <c r="U918" s="2">
        <f t="shared" si="108"/>
        <v>171.73999624664796</v>
      </c>
      <c r="V918" s="2">
        <f t="shared" si="109"/>
        <v>262.19689387590262</v>
      </c>
      <c r="W918" s="2">
        <f t="shared" si="105"/>
        <v>220391.15954573781</v>
      </c>
    </row>
    <row r="919" spans="1:23" x14ac:dyDescent="0.45">
      <c r="A919" s="2" t="s">
        <v>159</v>
      </c>
      <c r="B919" s="2">
        <v>1</v>
      </c>
      <c r="C919" s="2">
        <v>2042</v>
      </c>
      <c r="D919" s="2">
        <v>2040</v>
      </c>
      <c r="E919" s="2">
        <v>146.25750251984658</v>
      </c>
      <c r="F919" s="2">
        <v>146.25750251984658</v>
      </c>
      <c r="G919" s="2">
        <v>125.19478655510459</v>
      </c>
      <c r="H919" s="2">
        <v>103.03133807024859</v>
      </c>
      <c r="I919" s="2">
        <v>353.70811282691318</v>
      </c>
      <c r="J919" s="2">
        <v>33041.833863320564</v>
      </c>
      <c r="K919" s="2">
        <v>54055.368282782467</v>
      </c>
      <c r="L919" s="2">
        <v>166951.13626334554</v>
      </c>
      <c r="M919" s="2">
        <f>+IF($D919&lt;2022,0,-((E919-'aob Demand'!J918)*'aob Demand'!N918)-0.5*('Welfare change 1 MW'!$E919-'aob Demand'!J918)*('Welfare change 1 MW'!I919-'aob Demand'!N918))</f>
        <v>1.1491468313071878</v>
      </c>
      <c r="N919" s="2">
        <f>+IF($D919&lt;2022,0,-((F919-'aob Demand'!K918)*'aob Demand'!O918)-0.5*('Welfare change 1 MW'!$E919-'aob Demand'!K918)*('Welfare change 1 MW'!J919-'aob Demand'!O918))</f>
        <v>107.34817016536432</v>
      </c>
      <c r="O919" s="2">
        <f>+IF($D919&lt;2022,0,-((G919-'aob Demand'!L918)*'aob Demand'!P918)-0.5*('Welfare change 1 MW'!$E919-'aob Demand'!L918)*('Welfare change 1 MW'!K919-'aob Demand'!P918))</f>
        <v>174.94429801436621</v>
      </c>
      <c r="P919" s="2">
        <f>+IF($D919&lt;2022,0,-((H919-'aob Demand'!M918)*'aob Demand'!Q918)-0.5*('Welfare change 1 MW'!$E919-'aob Demand'!M918)*('Welfare change 1 MW'!L919-'aob Demand'!Q918))</f>
        <v>538.12924140522284</v>
      </c>
      <c r="Q919" s="2">
        <f t="shared" si="103"/>
        <v>821.57085641626054</v>
      </c>
      <c r="R919" s="2">
        <f t="shared" si="104"/>
        <v>0.33802774895070448</v>
      </c>
      <c r="S919" s="2">
        <f t="shared" si="106"/>
        <v>31.577044226539922</v>
      </c>
      <c r="T919" s="2">
        <f t="shared" si="107"/>
        <v>51.460810436459603</v>
      </c>
      <c r="U919" s="2">
        <f t="shared" si="108"/>
        <v>158.29362372242565</v>
      </c>
      <c r="V919" s="2">
        <f t="shared" si="109"/>
        <v>241.66950613437587</v>
      </c>
      <c r="W919" s="2">
        <f t="shared" si="105"/>
        <v>221360.21265895493</v>
      </c>
    </row>
    <row r="920" spans="1:23" x14ac:dyDescent="0.45">
      <c r="A920" s="2" t="s">
        <v>159</v>
      </c>
      <c r="B920" s="2">
        <v>1</v>
      </c>
      <c r="C920" s="2">
        <v>2043</v>
      </c>
      <c r="D920" s="2">
        <v>2041</v>
      </c>
      <c r="E920" s="2">
        <v>146.02508921295441</v>
      </c>
      <c r="F920" s="2">
        <v>146.02508921295441</v>
      </c>
      <c r="G920" s="2">
        <v>124.91539689713844</v>
      </c>
      <c r="H920" s="2">
        <v>102.73963175942343</v>
      </c>
      <c r="I920" s="2">
        <v>359.23659442819491</v>
      </c>
      <c r="J920" s="2">
        <v>33182.626028323895</v>
      </c>
      <c r="K920" s="2">
        <v>54290.32558169448</v>
      </c>
      <c r="L920" s="2">
        <v>167680.31329937017</v>
      </c>
      <c r="M920" s="2">
        <f>+IF($D920&lt;2022,0,-((E920-'aob Demand'!J919)*'aob Demand'!N919)-0.5*('Welfare change 1 MW'!$E920-'aob Demand'!J919)*('Welfare change 1 MW'!I920-'aob Demand'!N919))</f>
        <v>1.1360159404905494</v>
      </c>
      <c r="N920" s="2">
        <f>+IF($D920&lt;2022,0,-((F920-'aob Demand'!K919)*'aob Demand'!O919)-0.5*('Welfare change 1 MW'!$E920-'aob Demand'!K919)*('Welfare change 1 MW'!J920-'aob Demand'!O919))</f>
        <v>104.93360838005417</v>
      </c>
      <c r="O920" s="2">
        <f>+IF($D920&lt;2022,0,-((G920-'aob Demand'!L919)*'aob Demand'!P919)-0.5*('Welfare change 1 MW'!$E920-'aob Demand'!L919)*('Welfare change 1 MW'!K920-'aob Demand'!P919))</f>
        <v>171.02049771535815</v>
      </c>
      <c r="P920" s="2">
        <f>+IF($D920&lt;2022,0,-((H920-'aob Demand'!M919)*'aob Demand'!Q919)-0.5*('Welfare change 1 MW'!$E920-'aob Demand'!M919)*('Welfare change 1 MW'!L920-'aob Demand'!Q919))</f>
        <v>526.06317447946685</v>
      </c>
      <c r="Q920" s="2">
        <f t="shared" si="103"/>
        <v>803.15329651536968</v>
      </c>
      <c r="R920" s="2">
        <f t="shared" si="104"/>
        <v>0.3152502136551209</v>
      </c>
      <c r="S920" s="2">
        <f t="shared" si="106"/>
        <v>29.119611162436904</v>
      </c>
      <c r="T920" s="2">
        <f t="shared" si="107"/>
        <v>47.459059791793727</v>
      </c>
      <c r="U920" s="2">
        <f t="shared" si="108"/>
        <v>145.98521221377413</v>
      </c>
      <c r="V920" s="2">
        <f t="shared" si="109"/>
        <v>222.87913338165987</v>
      </c>
      <c r="W920" s="2">
        <f t="shared" si="105"/>
        <v>222329.87547549285</v>
      </c>
    </row>
    <row r="921" spans="1:23" x14ac:dyDescent="0.45">
      <c r="A921" s="2" t="s">
        <v>159</v>
      </c>
      <c r="B921" s="2">
        <v>1</v>
      </c>
      <c r="C921" s="2">
        <v>2044</v>
      </c>
      <c r="D921" s="2">
        <v>2042</v>
      </c>
      <c r="E921" s="2">
        <v>145.80218641081191</v>
      </c>
      <c r="F921" s="2">
        <v>145.80218641081191</v>
      </c>
      <c r="G921" s="2">
        <v>124.65258739064792</v>
      </c>
      <c r="H921" s="2">
        <v>102.46452632431293</v>
      </c>
      <c r="I921" s="2">
        <v>364.49309344575994</v>
      </c>
      <c r="J921" s="2">
        <v>33323.786082400817</v>
      </c>
      <c r="K921" s="2">
        <v>54525.572376441633</v>
      </c>
      <c r="L921" s="2">
        <v>168410.23206199746</v>
      </c>
      <c r="M921" s="2">
        <f>+IF($D921&lt;2022,0,-((E921-'aob Demand'!J920)*'aob Demand'!N920)-0.5*('Welfare change 1 MW'!$E921-'aob Demand'!J920)*('Welfare change 1 MW'!I921-'aob Demand'!N920))</f>
        <v>1.1225855130629727</v>
      </c>
      <c r="N921" s="2">
        <f>+IF($D921&lt;2022,0,-((F921-'aob Demand'!K920)*'aob Demand'!O920)-0.5*('Welfare change 1 MW'!$E921-'aob Demand'!K920)*('Welfare change 1 MW'!J921-'aob Demand'!O920))</f>
        <v>102.63239597454664</v>
      </c>
      <c r="O921" s="2">
        <f>+IF($D921&lt;2022,0,-((G921-'aob Demand'!L920)*'aob Demand'!P920)-0.5*('Welfare change 1 MW'!$E921-'aob Demand'!L920)*('Welfare change 1 MW'!K921-'aob Demand'!P920))</f>
        <v>167.28016417349593</v>
      </c>
      <c r="P921" s="2">
        <f>+IF($D921&lt;2022,0,-((H921-'aob Demand'!M920)*'aob Demand'!Q920)-0.5*('Welfare change 1 MW'!$E921-'aob Demand'!M920)*('Welfare change 1 MW'!L921-'aob Demand'!Q920))</f>
        <v>514.56107177972785</v>
      </c>
      <c r="Q921" s="2">
        <f t="shared" si="103"/>
        <v>785.59621744083347</v>
      </c>
      <c r="R921" s="2">
        <f t="shared" si="104"/>
        <v>0.29388981282104931</v>
      </c>
      <c r="S921" s="2">
        <f t="shared" si="106"/>
        <v>26.868880180037849</v>
      </c>
      <c r="T921" s="2">
        <f t="shared" si="107"/>
        <v>43.793488839424676</v>
      </c>
      <c r="U921" s="2">
        <f t="shared" si="108"/>
        <v>134.71067932965533</v>
      </c>
      <c r="V921" s="2">
        <f t="shared" si="109"/>
        <v>205.66693816193893</v>
      </c>
      <c r="W921" s="2">
        <f t="shared" si="105"/>
        <v>223300.29753188486</v>
      </c>
    </row>
    <row r="922" spans="1:23" x14ac:dyDescent="0.45">
      <c r="A922" s="2" t="s">
        <v>159</v>
      </c>
      <c r="B922" s="2">
        <v>1</v>
      </c>
      <c r="C922" s="2">
        <v>2045</v>
      </c>
      <c r="D922" s="2">
        <v>2043</v>
      </c>
      <c r="E922" s="2">
        <v>145.58871288880817</v>
      </c>
      <c r="F922" s="2">
        <v>145.58871288880817</v>
      </c>
      <c r="G922" s="2">
        <v>124.40542622535318</v>
      </c>
      <c r="H922" s="2">
        <v>102.20508909951019</v>
      </c>
      <c r="I922" s="2">
        <v>369.50059085997918</v>
      </c>
      <c r="J922" s="2">
        <v>33465.316118198811</v>
      </c>
      <c r="K922" s="2">
        <v>54761.137095038124</v>
      </c>
      <c r="L922" s="2">
        <v>169140.98868037146</v>
      </c>
      <c r="M922" s="2">
        <f>+IF($D922&lt;2022,0,-((E922-'aob Demand'!J921)*'aob Demand'!N921)-0.5*('Welfare change 1 MW'!$E922-'aob Demand'!J921)*('Welfare change 1 MW'!I922-'aob Demand'!N921))</f>
        <v>1.1089663055643759</v>
      </c>
      <c r="N922" s="2">
        <f>+IF($D922&lt;2022,0,-((F922-'aob Demand'!K921)*'aob Demand'!O921)-0.5*('Welfare change 1 MW'!$E922-'aob Demand'!K921)*('Welfare change 1 MW'!J922-'aob Demand'!O921))</f>
        <v>100.43802066396778</v>
      </c>
      <c r="O922" s="2">
        <f>+IF($D922&lt;2022,0,-((G922-'aob Demand'!L921)*'aob Demand'!P921)-0.5*('Welfare change 1 MW'!$E922-'aob Demand'!L921)*('Welfare change 1 MW'!K922-'aob Demand'!P921))</f>
        <v>163.71282699208817</v>
      </c>
      <c r="P922" s="2">
        <f>+IF($D922&lt;2022,0,-((H922-'aob Demand'!M921)*'aob Demand'!Q921)-0.5*('Welfare change 1 MW'!$E922-'aob Demand'!M921)*('Welfare change 1 MW'!L922-'aob Demand'!Q921))</f>
        <v>503.59076651552886</v>
      </c>
      <c r="Q922" s="2">
        <f t="shared" si="103"/>
        <v>768.85058047714915</v>
      </c>
      <c r="R922" s="2">
        <f t="shared" si="104"/>
        <v>0.27389088829975167</v>
      </c>
      <c r="S922" s="2">
        <f t="shared" si="106"/>
        <v>24.80603654114001</v>
      </c>
      <c r="T922" s="2">
        <f t="shared" si="107"/>
        <v>40.433556354182343</v>
      </c>
      <c r="U922" s="2">
        <f t="shared" si="108"/>
        <v>124.3761164684766</v>
      </c>
      <c r="V922" s="2">
        <f t="shared" si="109"/>
        <v>189.88960025209869</v>
      </c>
      <c r="W922" s="2">
        <f t="shared" si="105"/>
        <v>224271.62636626957</v>
      </c>
    </row>
    <row r="923" spans="1:23" x14ac:dyDescent="0.45">
      <c r="A923" s="2" t="s">
        <v>159</v>
      </c>
      <c r="B923" s="2">
        <v>1</v>
      </c>
      <c r="C923" s="2">
        <v>2046</v>
      </c>
      <c r="D923" s="2">
        <v>2044</v>
      </c>
      <c r="E923" s="2">
        <v>145.38443756181263</v>
      </c>
      <c r="F923" s="2">
        <v>145.38443756181263</v>
      </c>
      <c r="G923" s="2">
        <v>124.17303521437262</v>
      </c>
      <c r="H923" s="2">
        <v>101.96044087219161</v>
      </c>
      <c r="I923" s="2">
        <v>374.27744787391498</v>
      </c>
      <c r="J923" s="2">
        <v>33607.221547481677</v>
      </c>
      <c r="K923" s="2">
        <v>54997.048615593507</v>
      </c>
      <c r="L923" s="2">
        <v>169872.67984891986</v>
      </c>
      <c r="M923" s="2">
        <f>+IF($D923&lt;2022,0,-((E923-'aob Demand'!J922)*'aob Demand'!N922)-0.5*('Welfare change 1 MW'!$E923-'aob Demand'!J922)*('Welfare change 1 MW'!I923-'aob Demand'!N922))</f>
        <v>1.0952430253024463</v>
      </c>
      <c r="N923" s="2">
        <f>+IF($D923&lt;2022,0,-((F923-'aob Demand'!K922)*'aob Demand'!O922)-0.5*('Welfare change 1 MW'!$E923-'aob Demand'!K922)*('Welfare change 1 MW'!J923-'aob Demand'!O922))</f>
        <v>98.344357130684372</v>
      </c>
      <c r="O923" s="2">
        <f>+IF($D923&lt;2022,0,-((G923-'aob Demand'!L922)*'aob Demand'!P922)-0.5*('Welfare change 1 MW'!$E923-'aob Demand'!L922)*('Welfare change 1 MW'!K923-'aob Demand'!P922))</f>
        <v>160.30862435282597</v>
      </c>
      <c r="P923" s="2">
        <f>+IF($D923&lt;2022,0,-((H923-'aob Demand'!M922)*'aob Demand'!Q922)-0.5*('Welfare change 1 MW'!$E923-'aob Demand'!M922)*('Welfare change 1 MW'!L923-'aob Demand'!Q922))</f>
        <v>493.12195878958727</v>
      </c>
      <c r="Q923" s="2">
        <f t="shared" si="103"/>
        <v>752.87018329839998</v>
      </c>
      <c r="R923" s="2">
        <f t="shared" si="104"/>
        <v>0.25519012496441307</v>
      </c>
      <c r="S923" s="2">
        <f t="shared" si="106"/>
        <v>22.914100529235444</v>
      </c>
      <c r="T923" s="2">
        <f t="shared" si="107"/>
        <v>37.351689932171844</v>
      </c>
      <c r="U923" s="2">
        <f t="shared" si="108"/>
        <v>114.89674106937211</v>
      </c>
      <c r="V923" s="2">
        <f t="shared" si="109"/>
        <v>175.41772165574378</v>
      </c>
      <c r="W923" s="2">
        <f t="shared" si="105"/>
        <v>225244.00591238728</v>
      </c>
    </row>
    <row r="924" spans="1:23" x14ac:dyDescent="0.45">
      <c r="A924" s="2" t="s">
        <v>159</v>
      </c>
      <c r="B924" s="2">
        <v>1</v>
      </c>
      <c r="C924" s="2">
        <v>2047</v>
      </c>
      <c r="D924" s="2">
        <v>2045</v>
      </c>
      <c r="E924" s="2">
        <v>145.18905489288966</v>
      </c>
      <c r="F924" s="2">
        <v>145.18905489288966</v>
      </c>
      <c r="G924" s="2">
        <v>123.95458656709864</v>
      </c>
      <c r="H924" s="2">
        <v>101.72975276156865</v>
      </c>
      <c r="I924" s="2">
        <v>378.83917493995062</v>
      </c>
      <c r="J924" s="2">
        <v>33749.509515951591</v>
      </c>
      <c r="K924" s="2">
        <v>55233.335592646683</v>
      </c>
      <c r="L924" s="2">
        <v>170605.40099481531</v>
      </c>
      <c r="M924" s="2">
        <f>+IF($D924&lt;2022,0,-((E924-'aob Demand'!J923)*'aob Demand'!N923)-0.5*('Welfare change 1 MW'!$E924-'aob Demand'!J923)*('Welfare change 1 MW'!I924-'aob Demand'!N923))</f>
        <v>1.0814824730744079</v>
      </c>
      <c r="N924" s="2">
        <f>+IF($D924&lt;2022,0,-((F924-'aob Demand'!K923)*'aob Demand'!O923)-0.5*('Welfare change 1 MW'!$E924-'aob Demand'!K923)*('Welfare change 1 MW'!J924-'aob Demand'!O923))</f>
        <v>96.345640659113698</v>
      </c>
      <c r="O924" s="2">
        <f>+IF($D924&lt;2022,0,-((G924-'aob Demand'!L923)*'aob Demand'!P923)-0.5*('Welfare change 1 MW'!$E924-'aob Demand'!L923)*('Welfare change 1 MW'!K924-'aob Demand'!P923))</f>
        <v>157.05826576287069</v>
      </c>
      <c r="P924" s="2">
        <f>+IF($D924&lt;2022,0,-((H924-'aob Demand'!M923)*'aob Demand'!Q923)-0.5*('Welfare change 1 MW'!$E924-'aob Demand'!M923)*('Welfare change 1 MW'!L924-'aob Demand'!Q923))</f>
        <v>483.12610197008797</v>
      </c>
      <c r="Q924" s="2">
        <f t="shared" si="103"/>
        <v>737.61149086514683</v>
      </c>
      <c r="R924" s="2">
        <f t="shared" si="104"/>
        <v>0.23772069352858755</v>
      </c>
      <c r="S924" s="2">
        <f t="shared" si="106"/>
        <v>21.177738045843302</v>
      </c>
      <c r="T924" s="2">
        <f t="shared" si="107"/>
        <v>34.522981917043104</v>
      </c>
      <c r="U924" s="2">
        <f t="shared" si="108"/>
        <v>106.19596237709032</v>
      </c>
      <c r="V924" s="2">
        <f t="shared" si="109"/>
        <v>162.13440303350532</v>
      </c>
      <c r="W924" s="2">
        <f t="shared" si="105"/>
        <v>226217.57576240195</v>
      </c>
    </row>
    <row r="925" spans="1:23" x14ac:dyDescent="0.45">
      <c r="A925" s="2" t="s">
        <v>159</v>
      </c>
      <c r="B925" s="2">
        <v>1</v>
      </c>
      <c r="C925" s="2">
        <v>2048</v>
      </c>
      <c r="D925" s="2">
        <v>2046</v>
      </c>
      <c r="E925" s="2">
        <v>145.00222352858864</v>
      </c>
      <c r="F925" s="2">
        <v>145.00222352858864</v>
      </c>
      <c r="G925" s="2">
        <v>123.74929989257066</v>
      </c>
      <c r="H925" s="2">
        <v>101.51224327530966</v>
      </c>
      <c r="I925" s="2">
        <v>383.19936204484446</v>
      </c>
      <c r="J925" s="2">
        <v>33892.18808450405</v>
      </c>
      <c r="K925" s="2">
        <v>55470.026124121701</v>
      </c>
      <c r="L925" s="2">
        <v>171339.24538125243</v>
      </c>
      <c r="M925" s="2">
        <f>+IF($D925&lt;2022,0,-((E925-'aob Demand'!J924)*'aob Demand'!N924)-0.5*('Welfare change 1 MW'!$E925-'aob Demand'!J924)*('Welfare change 1 MW'!I925-'aob Demand'!N924))</f>
        <v>1.067738236988494</v>
      </c>
      <c r="N925" s="2">
        <f>+IF($D925&lt;2022,0,-((F925-'aob Demand'!K924)*'aob Demand'!O924)-0.5*('Welfare change 1 MW'!$E925-'aob Demand'!K924)*('Welfare change 1 MW'!J925-'aob Demand'!O924))</f>
        <v>94.436444152524061</v>
      </c>
      <c r="O925" s="2">
        <f>+IF($D925&lt;2022,0,-((G925-'aob Demand'!L924)*'aob Demand'!P924)-0.5*('Welfare change 1 MW'!$E925-'aob Demand'!L924)*('Welfare change 1 MW'!K925-'aob Demand'!P924))</f>
        <v>153.95299803659194</v>
      </c>
      <c r="P925" s="2">
        <f>+IF($D925&lt;2022,0,-((H925-'aob Demand'!M924)*'aob Demand'!Q924)-0.5*('Welfare change 1 MW'!$E925-'aob Demand'!M924)*('Welfare change 1 MW'!L925-'aob Demand'!Q924))</f>
        <v>473.57629870299229</v>
      </c>
      <c r="Q925" s="2">
        <f t="shared" si="103"/>
        <v>723.0334791290968</v>
      </c>
      <c r="R925" s="2">
        <f t="shared" si="104"/>
        <v>0.2214146911311522</v>
      </c>
      <c r="S925" s="2">
        <f t="shared" si="106"/>
        <v>19.583091987536211</v>
      </c>
      <c r="T925" s="2">
        <f t="shared" si="107"/>
        <v>31.924917857328932</v>
      </c>
      <c r="U925" s="2">
        <f t="shared" si="108"/>
        <v>98.204547024653621</v>
      </c>
      <c r="V925" s="2">
        <f t="shared" si="109"/>
        <v>149.93397156064992</v>
      </c>
      <c r="W925" s="2">
        <f t="shared" si="105"/>
        <v>227192.47086741898</v>
      </c>
    </row>
    <row r="926" spans="1:23" x14ac:dyDescent="0.45">
      <c r="A926" s="2" t="s">
        <v>159</v>
      </c>
      <c r="B926" s="2">
        <v>1</v>
      </c>
      <c r="C926" s="2">
        <v>2049</v>
      </c>
      <c r="D926" s="2">
        <v>2047</v>
      </c>
      <c r="E926" s="2">
        <v>144.82358668104868</v>
      </c>
      <c r="F926" s="2">
        <v>144.82358668104868</v>
      </c>
      <c r="G926" s="2">
        <v>123.55643940454766</v>
      </c>
      <c r="H926" s="2">
        <v>101.30717554102867</v>
      </c>
      <c r="I926" s="2">
        <v>387.37019085932388</v>
      </c>
      <c r="J926" s="2">
        <v>34035.265792493716</v>
      </c>
      <c r="K926" s="2">
        <v>55707.147588060594</v>
      </c>
      <c r="L926" s="2">
        <v>172074.30367747022</v>
      </c>
      <c r="M926" s="2">
        <f>+IF($D926&lt;2022,0,-((E926-'aob Demand'!J925)*'aob Demand'!N925)-0.5*('Welfare change 1 MW'!$E926-'aob Demand'!J925)*('Welfare change 1 MW'!I926-'aob Demand'!N925))</f>
        <v>1.0540536285211575</v>
      </c>
      <c r="N926" s="2">
        <f>+IF($D926&lt;2022,0,-((F926-'aob Demand'!K925)*'aob Demand'!O925)-0.5*('Welfare change 1 MW'!$E926-'aob Demand'!K925)*('Welfare change 1 MW'!J926-'aob Demand'!O925))</f>
        <v>92.611657408838354</v>
      </c>
      <c r="O926" s="2">
        <f>+IF($D926&lt;2022,0,-((G926-'aob Demand'!L925)*'aob Demand'!P925)-0.5*('Welfare change 1 MW'!$E926-'aob Demand'!L925)*('Welfare change 1 MW'!K926-'aob Demand'!P925))</f>
        <v>150.98457376959942</v>
      </c>
      <c r="P926" s="2">
        <f>+IF($D926&lt;2022,0,-((H926-'aob Demand'!M925)*'aob Demand'!Q925)-0.5*('Welfare change 1 MW'!$E926-'aob Demand'!M925)*('Welfare change 1 MW'!L926-'aob Demand'!Q925))</f>
        <v>464.44720442211042</v>
      </c>
      <c r="Q926" s="2">
        <f t="shared" si="103"/>
        <v>709.09748922906942</v>
      </c>
      <c r="R926" s="2">
        <f t="shared" si="104"/>
        <v>0.20620466217338068</v>
      </c>
      <c r="S926" s="2">
        <f t="shared" si="106"/>
        <v>18.117631790803191</v>
      </c>
      <c r="T926" s="2">
        <f t="shared" si="107"/>
        <v>29.53713377110887</v>
      </c>
      <c r="U926" s="2">
        <f t="shared" si="108"/>
        <v>90.85987305940003</v>
      </c>
      <c r="V926" s="2">
        <f t="shared" si="109"/>
        <v>138.72084328348549</v>
      </c>
      <c r="W926" s="2">
        <f t="shared" si="105"/>
        <v>228168.82145639014</v>
      </c>
    </row>
    <row r="927" spans="1:23" x14ac:dyDescent="0.45">
      <c r="A927" s="2" t="s">
        <v>159</v>
      </c>
      <c r="B927" s="2">
        <v>1</v>
      </c>
      <c r="C927" s="2">
        <v>2050</v>
      </c>
      <c r="D927" s="2">
        <v>2048</v>
      </c>
      <c r="E927" s="2">
        <v>144.65278334711729</v>
      </c>
      <c r="F927" s="2">
        <v>144.65278334711729</v>
      </c>
      <c r="G927" s="2">
        <v>123.37531130691431</v>
      </c>
      <c r="H927" s="2">
        <v>101.11385470488732</v>
      </c>
      <c r="I927" s="2">
        <v>391.36273606058217</v>
      </c>
      <c r="J927" s="2">
        <v>34178.751413292412</v>
      </c>
      <c r="K927" s="2">
        <v>55944.726564815843</v>
      </c>
      <c r="L927" s="2">
        <v>172810.6637638149</v>
      </c>
      <c r="M927" s="2">
        <f>+IF($D927&lt;2022,0,-((E927-'aob Demand'!J926)*'aob Demand'!N926)-0.5*('Welfare change 1 MW'!$E927-'aob Demand'!J926)*('Welfare change 1 MW'!I927-'aob Demand'!N926))</f>
        <v>1.0404636827405871</v>
      </c>
      <c r="N927" s="2">
        <f>+IF($D927&lt;2022,0,-((F927-'aob Demand'!K926)*'aob Demand'!O926)-0.5*('Welfare change 1 MW'!$E927-'aob Demand'!K926)*('Welfare change 1 MW'!J927-'aob Demand'!O926))</f>
        <v>90.866468087662739</v>
      </c>
      <c r="O927" s="2">
        <f>+IF($D927&lt;2022,0,-((G927-'aob Demand'!L926)*'aob Demand'!P926)-0.5*('Welfare change 1 MW'!$E927-'aob Demand'!L926)*('Welfare change 1 MW'!K927-'aob Demand'!P926))</f>
        <v>148.14522191124098</v>
      </c>
      <c r="P927" s="2">
        <f>+IF($D927&lt;2022,0,-((H927-'aob Demand'!M926)*'aob Demand'!Q926)-0.5*('Welfare change 1 MW'!$E927-'aob Demand'!M926)*('Welfare change 1 MW'!L927-'aob Demand'!Q926))</f>
        <v>455.7149372071583</v>
      </c>
      <c r="Q927" s="2">
        <f t="shared" si="103"/>
        <v>695.76709088880261</v>
      </c>
      <c r="R927" s="2">
        <f t="shared" si="104"/>
        <v>0.19202458409030773</v>
      </c>
      <c r="S927" s="2">
        <f t="shared" si="106"/>
        <v>16.770019013377727</v>
      </c>
      <c r="T927" s="2">
        <f t="shared" si="107"/>
        <v>27.3411990195962</v>
      </c>
      <c r="U927" s="2">
        <f t="shared" si="108"/>
        <v>84.105262617573999</v>
      </c>
      <c r="V927" s="2">
        <f t="shared" si="109"/>
        <v>128.40850523463823</v>
      </c>
      <c r="W927" s="2">
        <f t="shared" si="105"/>
        <v>229146.75306469132</v>
      </c>
    </row>
    <row r="928" spans="1:23" x14ac:dyDescent="0.45">
      <c r="A928" s="2" t="s">
        <v>159</v>
      </c>
      <c r="B928" s="2">
        <v>1</v>
      </c>
      <c r="C928" s="2">
        <v>2051</v>
      </c>
      <c r="D928" s="2">
        <v>2049</v>
      </c>
      <c r="E928" s="2">
        <v>144.48945480304801</v>
      </c>
      <c r="F928" s="2">
        <v>144.48945480304801</v>
      </c>
      <c r="G928" s="2">
        <v>123.205261344953</v>
      </c>
      <c r="H928" s="2">
        <v>100.931625489453</v>
      </c>
      <c r="I928" s="2">
        <v>395.18715730018448</v>
      </c>
      <c r="J928" s="2">
        <v>34322.653809139527</v>
      </c>
      <c r="K928" s="2">
        <v>56182.788803243333</v>
      </c>
      <c r="L928" s="2">
        <v>173548.41065779264</v>
      </c>
      <c r="M928" s="2">
        <f>+IF($D928&lt;2022,0,-((E928-'aob Demand'!J927)*'aob Demand'!N927)-0.5*('Welfare change 1 MW'!$E928-'aob Demand'!J927)*('Welfare change 1 MW'!I928-'aob Demand'!N927))</f>
        <v>1.0269966254899987</v>
      </c>
      <c r="N928" s="2">
        <f>+IF($D928&lt;2022,0,-((F928-'aob Demand'!K927)*'aob Demand'!O927)-0.5*('Welfare change 1 MW'!$E928-'aob Demand'!K927)*('Welfare change 1 MW'!J928-'aob Demand'!O927))</f>
        <v>89.196344032689268</v>
      </c>
      <c r="O928" s="2">
        <f>+IF($D928&lt;2022,0,-((G928-'aob Demand'!L927)*'aob Demand'!P927)-0.5*('Welfare change 1 MW'!$E928-'aob Demand'!L927)*('Welfare change 1 MW'!K928-'aob Demand'!P927))</f>
        <v>145.42762021421106</v>
      </c>
      <c r="P928" s="2">
        <f>+IF($D928&lt;2022,0,-((H928-'aob Demand'!M927)*'aob Demand'!Q927)-0.5*('Welfare change 1 MW'!$E928-'aob Demand'!M927)*('Welfare change 1 MW'!L928-'aob Demand'!Q927))</f>
        <v>447.35699335748563</v>
      </c>
      <c r="Q928" s="2">
        <f t="shared" si="103"/>
        <v>683.00795422987596</v>
      </c>
      <c r="R928" s="2">
        <f t="shared" si="104"/>
        <v>0.17881051690884331</v>
      </c>
      <c r="S928" s="2">
        <f t="shared" si="106"/>
        <v>15.5299871362815</v>
      </c>
      <c r="T928" s="2">
        <f t="shared" si="107"/>
        <v>25.320421993518291</v>
      </c>
      <c r="U928" s="2">
        <f t="shared" si="108"/>
        <v>77.889384677259571</v>
      </c>
      <c r="V928" s="2">
        <f t="shared" si="109"/>
        <v>118.91860432396821</v>
      </c>
      <c r="W928" s="2">
        <f t="shared" si="105"/>
        <v>230126.38661833617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About</vt:lpstr>
      <vt:lpstr>Impact of time limits</vt:lpstr>
      <vt:lpstr>Marginal benefits and costs</vt:lpstr>
      <vt:lpstr>Reallocation</vt:lpstr>
      <vt:lpstr>aob Demand</vt:lpstr>
      <vt:lpstr>Welfare change 1 MW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Stephenson</dc:creator>
  <cp:lastModifiedBy>John Stephenson</cp:lastModifiedBy>
  <dcterms:created xsi:type="dcterms:W3CDTF">2019-03-09T23:46:10Z</dcterms:created>
  <dcterms:modified xsi:type="dcterms:W3CDTF">2019-07-08T05:26:50Z</dcterms:modified>
</cp:coreProperties>
</file>