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10" yWindow="885" windowWidth="21615" windowHeight="10560"/>
  </bookViews>
  <sheets>
    <sheet name="Sheet1" sheetId="1" r:id="rId1"/>
  </sheets>
  <definedNames>
    <definedName name="_xlnm.Print_Area" localSheetId="0">Sheet1!$A$1:$L$22</definedName>
  </definedNames>
  <calcPr calcId="145621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C14" i="1"/>
  <c r="B12" i="1"/>
  <c r="D13" i="1"/>
  <c r="E13" i="1"/>
  <c r="F13" i="1"/>
  <c r="G13" i="1"/>
  <c r="H13" i="1"/>
  <c r="I13" i="1"/>
  <c r="J13" i="1"/>
  <c r="K13" i="1"/>
  <c r="L13" i="1"/>
  <c r="C13" i="1"/>
  <c r="D15" i="1" l="1"/>
  <c r="E15" i="1"/>
  <c r="F15" i="1"/>
  <c r="G15" i="1"/>
  <c r="H15" i="1"/>
  <c r="I15" i="1"/>
  <c r="J15" i="1"/>
  <c r="K15" i="1"/>
  <c r="L15" i="1"/>
  <c r="C15" i="1"/>
  <c r="B15" i="1"/>
  <c r="D6" i="1"/>
  <c r="E6" i="1"/>
  <c r="F6" i="1"/>
  <c r="G6" i="1"/>
  <c r="H6" i="1"/>
  <c r="I6" i="1"/>
  <c r="J6" i="1"/>
  <c r="K6" i="1"/>
  <c r="L6" i="1"/>
  <c r="C6" i="1"/>
  <c r="B17" i="1" l="1"/>
  <c r="F19" i="1" l="1"/>
  <c r="J19" i="1"/>
  <c r="C19" i="1"/>
  <c r="G19" i="1"/>
  <c r="K19" i="1"/>
  <c r="D19" i="1"/>
  <c r="H19" i="1"/>
  <c r="L19" i="1"/>
  <c r="E19" i="1"/>
  <c r="I19" i="1"/>
  <c r="B19" i="1"/>
  <c r="B21" i="1" l="1"/>
</calcChain>
</file>

<file path=xl/sharedStrings.xml><?xml version="1.0" encoding="utf-8"?>
<sst xmlns="http://schemas.openxmlformats.org/spreadsheetml/2006/main" count="22" uniqueCount="21">
  <si>
    <t>Tax Rate</t>
  </si>
  <si>
    <t>Discount Rate</t>
  </si>
  <si>
    <t>Capital Cost of plant ($m)</t>
  </si>
  <si>
    <t>Year</t>
  </si>
  <si>
    <t>Plant Life</t>
  </si>
  <si>
    <t>GWh</t>
  </si>
  <si>
    <t>GWh per year</t>
  </si>
  <si>
    <t>Capital expenditure</t>
  </si>
  <si>
    <t>Revenue required to recover cost of investment</t>
  </si>
  <si>
    <t>Net Revenue (LRMC * MWh less Tax) ($m)</t>
  </si>
  <si>
    <t>Net Cash Out ($m)</t>
  </si>
  <si>
    <t>LRMC ($/MWh)</t>
  </si>
  <si>
    <t>NPV Revenue - NPV Cash Out ($m)</t>
  </si>
  <si>
    <t>LRMC Tax Impact Example</t>
  </si>
  <si>
    <t>Example 1</t>
  </si>
  <si>
    <t>Cash Out ($m) CAPEX</t>
  </si>
  <si>
    <t>Cash Out ($m) O&amp;M</t>
  </si>
  <si>
    <t>(should always be 0)</t>
  </si>
  <si>
    <t>O&amp;M per year</t>
  </si>
  <si>
    <t>Tax benefit associated with capital expenditure &amp; O&amp;M</t>
  </si>
  <si>
    <t>Cash In ($m) (Depreciation + O&amp;M * Tax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</si>
</sst>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3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2" borderId="1" xfId="0" applyFill="1" applyBorder="1"/>
    <xf numFmtId="164" fontId="0" fillId="0" borderId="0" xfId="0" applyNumberFormat="1" applyBorder="1"/>
    <xf numFmtId="0" fontId="0" fillId="2" borderId="4" xfId="0" applyFill="1" applyBorder="1"/>
    <xf numFmtId="2" fontId="0" fillId="4" borderId="1" xfId="0" applyNumberFormat="1" applyFill="1" applyBorder="1"/>
    <xf numFmtId="0" fontId="0" fillId="5" borderId="0" xfId="0" applyFill="1"/>
    <xf numFmtId="0" fontId="0" fillId="5" borderId="0" xfId="0" applyFill="1" applyBorder="1"/>
    <xf numFmtId="0" fontId="0" fillId="5" borderId="1" xfId="0" applyFill="1" applyBorder="1"/>
    <xf numFmtId="0" fontId="0" fillId="5" borderId="4" xfId="0" applyFill="1" applyBorder="1"/>
    <xf numFmtId="164" fontId="0" fillId="5" borderId="4" xfId="0" applyNumberFormat="1" applyFill="1" applyBorder="1"/>
    <xf numFmtId="0" fontId="0" fillId="5" borderId="5" xfId="0" applyFill="1" applyBorder="1"/>
    <xf numFmtId="164" fontId="0" fillId="5" borderId="7" xfId="0" applyNumberFormat="1" applyFill="1" applyBorder="1"/>
    <xf numFmtId="0" fontId="0" fillId="5" borderId="6" xfId="0" applyFill="1" applyBorder="1"/>
    <xf numFmtId="164" fontId="0" fillId="5" borderId="1" xfId="0" applyNumberFormat="1" applyFill="1" applyBorder="1"/>
    <xf numFmtId="164" fontId="0" fillId="5" borderId="0" xfId="0" applyNumberFormat="1" applyFill="1"/>
    <xf numFmtId="0" fontId="3" fillId="0" borderId="0" xfId="0" applyFont="1"/>
    <xf numFmtId="2" fontId="0" fillId="5" borderId="0" xfId="0" applyNumberFormat="1" applyFill="1" applyBorder="1"/>
    <xf numFmtId="0" fontId="0" fillId="5" borderId="2" xfId="0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0" fillId="4" borderId="1" xfId="0" applyNumberFormat="1" applyFill="1" applyBorder="1"/>
    <xf numFmtId="165" fontId="0" fillId="0" borderId="0" xfId="0" applyNumberFormat="1"/>
    <xf numFmtId="1" fontId="0" fillId="0" borderId="1" xfId="0" applyNumberFormat="1" applyBorder="1"/>
    <xf numFmtId="9" fontId="0" fillId="3" borderId="1" xfId="1" applyFont="1" applyFill="1" applyBorder="1"/>
    <xf numFmtId="166" fontId="0" fillId="3" borderId="1" xfId="1" applyNumberFormat="1" applyFont="1" applyFill="1" applyBorder="1"/>
    <xf numFmtId="0" fontId="2" fillId="5" borderId="0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/>
  </sheetViews>
  <sheetFormatPr defaultRowHeight="15" x14ac:dyDescent="0.25"/>
  <cols>
    <col min="1" max="1" width="41.28515625" customWidth="1"/>
    <col min="2" max="12" width="8.140625" customWidth="1"/>
  </cols>
  <sheetData>
    <row r="1" spans="1:14" ht="18.75" x14ac:dyDescent="0.3">
      <c r="A1" s="21" t="s">
        <v>13</v>
      </c>
    </row>
    <row r="3" spans="1:14" x14ac:dyDescent="0.25">
      <c r="A3" s="2" t="s">
        <v>2</v>
      </c>
      <c r="B3" s="3">
        <v>10</v>
      </c>
      <c r="D3" s="32" t="s">
        <v>4</v>
      </c>
      <c r="E3" s="33"/>
      <c r="F3" s="3">
        <v>10</v>
      </c>
      <c r="H3" s="32" t="s">
        <v>6</v>
      </c>
      <c r="I3" s="33"/>
      <c r="J3" s="3">
        <v>15</v>
      </c>
      <c r="L3" s="32" t="s">
        <v>18</v>
      </c>
      <c r="M3" s="33"/>
      <c r="N3" s="3">
        <v>0.3</v>
      </c>
    </row>
    <row r="4" spans="1:14" x14ac:dyDescent="0.25">
      <c r="A4" s="4"/>
      <c r="B4" s="4"/>
      <c r="E4" s="4"/>
      <c r="F4" s="5"/>
      <c r="G4" s="6"/>
      <c r="H4" s="5"/>
      <c r="I4" s="5"/>
    </row>
    <row r="5" spans="1:14" x14ac:dyDescent="0.25">
      <c r="A5" s="7" t="s">
        <v>3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</row>
    <row r="6" spans="1:14" x14ac:dyDescent="0.25">
      <c r="A6" s="2" t="s">
        <v>5</v>
      </c>
      <c r="B6" s="28">
        <v>0</v>
      </c>
      <c r="C6" s="28">
        <f t="shared" ref="C6:L6" si="0">$J3</f>
        <v>15</v>
      </c>
      <c r="D6" s="28">
        <f t="shared" si="0"/>
        <v>15</v>
      </c>
      <c r="E6" s="28">
        <f t="shared" si="0"/>
        <v>15</v>
      </c>
      <c r="F6" s="28">
        <f t="shared" si="0"/>
        <v>15</v>
      </c>
      <c r="G6" s="28">
        <f t="shared" si="0"/>
        <v>15</v>
      </c>
      <c r="H6" s="28">
        <f t="shared" si="0"/>
        <v>15</v>
      </c>
      <c r="I6" s="28">
        <f t="shared" si="0"/>
        <v>15</v>
      </c>
      <c r="J6" s="28">
        <f t="shared" si="0"/>
        <v>15</v>
      </c>
      <c r="K6" s="28">
        <f t="shared" si="0"/>
        <v>15</v>
      </c>
      <c r="L6" s="28">
        <f t="shared" si="0"/>
        <v>15</v>
      </c>
    </row>
    <row r="7" spans="1:14" x14ac:dyDescent="0.25">
      <c r="A7" s="4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4" x14ac:dyDescent="0.25">
      <c r="A8" s="12"/>
      <c r="B8" s="12"/>
      <c r="C8" s="11"/>
      <c r="D8" s="11"/>
      <c r="E8" s="12"/>
      <c r="F8" s="12"/>
      <c r="G8" s="11"/>
      <c r="H8" s="12"/>
      <c r="I8" s="12"/>
      <c r="J8" s="11"/>
      <c r="K8" s="11"/>
      <c r="L8" s="11"/>
    </row>
    <row r="9" spans="1:14" ht="15.75" x14ac:dyDescent="0.25">
      <c r="A9" s="31" t="s">
        <v>14</v>
      </c>
      <c r="B9" s="11"/>
      <c r="C9" s="11"/>
      <c r="D9" s="34" t="s">
        <v>0</v>
      </c>
      <c r="E9" s="35"/>
      <c r="F9" s="29">
        <v>0</v>
      </c>
      <c r="G9" s="11"/>
      <c r="H9" s="34" t="s">
        <v>1</v>
      </c>
      <c r="I9" s="35"/>
      <c r="J9" s="30">
        <v>0.10100000000000001</v>
      </c>
      <c r="K9" s="11"/>
      <c r="L9" s="11"/>
    </row>
    <row r="10" spans="1:14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4" x14ac:dyDescent="0.25">
      <c r="A11" s="9" t="s">
        <v>3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9">
        <v>11</v>
      </c>
    </row>
    <row r="12" spans="1:14" x14ac:dyDescent="0.25">
      <c r="A12" s="14" t="s">
        <v>15</v>
      </c>
      <c r="B12" s="15">
        <f>B3</f>
        <v>10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N12" t="s">
        <v>7</v>
      </c>
    </row>
    <row r="13" spans="1:14" x14ac:dyDescent="0.25">
      <c r="A13" s="12" t="s">
        <v>16</v>
      </c>
      <c r="B13" s="36"/>
      <c r="C13" s="17">
        <f>$N3</f>
        <v>0.3</v>
      </c>
      <c r="D13" s="17">
        <f t="shared" ref="D13:L13" si="1">$N3</f>
        <v>0.3</v>
      </c>
      <c r="E13" s="17">
        <f t="shared" si="1"/>
        <v>0.3</v>
      </c>
      <c r="F13" s="17">
        <f t="shared" si="1"/>
        <v>0.3</v>
      </c>
      <c r="G13" s="17">
        <f t="shared" si="1"/>
        <v>0.3</v>
      </c>
      <c r="H13" s="17">
        <f t="shared" si="1"/>
        <v>0.3</v>
      </c>
      <c r="I13" s="17">
        <f t="shared" si="1"/>
        <v>0.3</v>
      </c>
      <c r="J13" s="17">
        <f t="shared" si="1"/>
        <v>0.3</v>
      </c>
      <c r="K13" s="17">
        <f t="shared" si="1"/>
        <v>0.3</v>
      </c>
      <c r="L13" s="17">
        <f t="shared" si="1"/>
        <v>0.3</v>
      </c>
    </row>
    <row r="14" spans="1:14" x14ac:dyDescent="0.25">
      <c r="A14" s="16" t="s">
        <v>20</v>
      </c>
      <c r="B14" s="17"/>
      <c r="C14" s="17">
        <f>($B$3/$F$3+$N3)*$F9</f>
        <v>0</v>
      </c>
      <c r="D14" s="17">
        <f t="shared" ref="D14:L14" si="2">($B$3/$F$3+$N3)*$F9</f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N14" t="s">
        <v>19</v>
      </c>
    </row>
    <row r="15" spans="1:14" x14ac:dyDescent="0.25">
      <c r="A15" s="18" t="s">
        <v>10</v>
      </c>
      <c r="B15" s="19">
        <f>B12+B13-B14</f>
        <v>10</v>
      </c>
      <c r="C15" s="19">
        <f t="shared" ref="C15:L15" si="3">C12+C13-C14</f>
        <v>0.3</v>
      </c>
      <c r="D15" s="19">
        <f t="shared" si="3"/>
        <v>0.3</v>
      </c>
      <c r="E15" s="19">
        <f t="shared" si="3"/>
        <v>0.3</v>
      </c>
      <c r="F15" s="19">
        <f t="shared" si="3"/>
        <v>0.3</v>
      </c>
      <c r="G15" s="19">
        <f t="shared" si="3"/>
        <v>0.3</v>
      </c>
      <c r="H15" s="19">
        <f t="shared" si="3"/>
        <v>0.3</v>
      </c>
      <c r="I15" s="19">
        <f t="shared" si="3"/>
        <v>0.3</v>
      </c>
      <c r="J15" s="19">
        <f t="shared" si="3"/>
        <v>0.3</v>
      </c>
      <c r="K15" s="19">
        <f t="shared" si="3"/>
        <v>0.3</v>
      </c>
      <c r="L15" s="19">
        <f t="shared" si="3"/>
        <v>0.3</v>
      </c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4" x14ac:dyDescent="0.25">
      <c r="A17" s="13" t="s">
        <v>11</v>
      </c>
      <c r="B17" s="10">
        <f>NPV(J9,B15:L15)/NPV(J9,B$6:L$6)*1000/(1-F9)</f>
        <v>128.96345429953851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N17" t="s">
        <v>8</v>
      </c>
    </row>
    <row r="18" spans="1:14" x14ac:dyDescent="0.25">
      <c r="A18" s="12"/>
      <c r="B18" s="22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4" x14ac:dyDescent="0.25">
      <c r="A19" s="13" t="s">
        <v>9</v>
      </c>
      <c r="B19" s="19">
        <f>$B17*B$6/1000*(1-$F9)</f>
        <v>0</v>
      </c>
      <c r="C19" s="19">
        <f>$B17*C$6/1000*(1-$F9)</f>
        <v>1.9344518144930776</v>
      </c>
      <c r="D19" s="19">
        <f>$B17*D$6/1000*(1-$F9)</f>
        <v>1.9344518144930776</v>
      </c>
      <c r="E19" s="19">
        <f>$B17*E$6/1000*(1-$F9)</f>
        <v>1.9344518144930776</v>
      </c>
      <c r="F19" s="19">
        <f>$B17*F$6/1000*(1-$F9)</f>
        <v>1.9344518144930776</v>
      </c>
      <c r="G19" s="19">
        <f>$B17*G$6/1000*(1-$F9)</f>
        <v>1.9344518144930776</v>
      </c>
      <c r="H19" s="19">
        <f>$B17*H$6/1000*(1-$F9)</f>
        <v>1.9344518144930776</v>
      </c>
      <c r="I19" s="19">
        <f>$B17*I$6/1000*(1-$F9)</f>
        <v>1.9344518144930776</v>
      </c>
      <c r="J19" s="19">
        <f>$B17*J$6/1000*(1-$F9)</f>
        <v>1.9344518144930776</v>
      </c>
      <c r="K19" s="19">
        <f>$B17*K$6/1000*(1-$F9)</f>
        <v>1.9344518144930776</v>
      </c>
      <c r="L19" s="19">
        <f>$B17*L$6/1000*(1-$F9)</f>
        <v>1.9344518144930776</v>
      </c>
    </row>
    <row r="20" spans="1:14" x14ac:dyDescent="0.25">
      <c r="A20" s="12"/>
      <c r="B20" s="22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4" x14ac:dyDescent="0.25">
      <c r="A21" s="23" t="s">
        <v>12</v>
      </c>
      <c r="B21" s="26">
        <f>NPV(J9,B19:L19)-NPV(J9,B15:L15)</f>
        <v>0</v>
      </c>
      <c r="C21" s="20"/>
      <c r="D21" s="20" t="s">
        <v>17</v>
      </c>
      <c r="E21" s="20"/>
      <c r="F21" s="20"/>
      <c r="G21" s="20"/>
      <c r="H21" s="20"/>
      <c r="I21" s="20"/>
      <c r="J21" s="20"/>
      <c r="K21" s="20"/>
      <c r="L21" s="20"/>
    </row>
    <row r="22" spans="1:14" x14ac:dyDescent="0.25">
      <c r="A22" s="11"/>
      <c r="B22" s="11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4" x14ac:dyDescent="0.25">
      <c r="A23" s="5"/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4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9" spans="1:14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4" x14ac:dyDescent="0.25">
      <c r="B30" s="1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4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4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L3:M3"/>
    <mergeCell ref="H3:I3"/>
    <mergeCell ref="D3:E3"/>
    <mergeCell ref="H9:I9"/>
    <mergeCell ref="D9:E9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Kirtlab</dc:creator>
  <cp:lastModifiedBy>Kirtlab</cp:lastModifiedBy>
  <cp:lastPrinted>2013-08-14T04:00:15Z</cp:lastPrinted>
  <dcterms:created xsi:type="dcterms:W3CDTF">2013-08-14T02:09:19Z</dcterms:created>
  <dcterms:modified xsi:type="dcterms:W3CDTF">2014-01-23T19:17:09Z</dcterms:modified>
</cp:coreProperties>
</file>